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8730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D8" i="1" l="1"/>
  <c r="D7" i="1"/>
  <c r="D6" i="1"/>
  <c r="D5" i="1"/>
  <c r="D4" i="1"/>
  <c r="D3" i="1"/>
  <c r="D2" i="1"/>
  <c r="V10" i="5" l="1"/>
  <c r="Z10" i="5" s="1"/>
  <c r="AA10" i="5" s="1"/>
  <c r="V9" i="5"/>
  <c r="Z9" i="5" s="1"/>
  <c r="AA9" i="5" s="1"/>
  <c r="V8" i="5"/>
  <c r="Z8" i="5" s="1"/>
  <c r="AA8" i="5" s="1"/>
  <c r="V7" i="5"/>
  <c r="V6" i="5"/>
  <c r="V5" i="5"/>
  <c r="V4" i="5"/>
  <c r="C3" i="5" l="1"/>
  <c r="D3" i="5"/>
  <c r="B3" i="5"/>
  <c r="C8" i="1" l="1"/>
  <c r="E3" i="1" l="1"/>
  <c r="E4" i="1" l="1"/>
  <c r="D10" i="1"/>
  <c r="D9" i="3"/>
  <c r="E9" i="3" s="1"/>
  <c r="J6" i="3" l="1"/>
  <c r="K6" i="3" s="1"/>
  <c r="Z7" i="5" l="1"/>
  <c r="AA7" i="5" s="1"/>
  <c r="J5" i="3" l="1"/>
  <c r="K5" i="3" s="1"/>
  <c r="H10" i="2" l="1"/>
  <c r="I10" i="2" s="1"/>
  <c r="H9" i="2" l="1"/>
  <c r="I9" i="2" s="1"/>
  <c r="J4" i="3" l="1"/>
  <c r="K4" i="3" s="1"/>
  <c r="J3" i="3"/>
  <c r="K3" i="3" s="1"/>
  <c r="J2" i="3"/>
  <c r="K2" i="3" s="1"/>
  <c r="H8" i="2"/>
  <c r="I8" i="2" s="1"/>
  <c r="H5" i="2" l="1"/>
  <c r="I5" i="2" s="1"/>
  <c r="H4" i="2"/>
  <c r="I4" i="2" s="1"/>
  <c r="B2" i="5" l="1"/>
  <c r="H2" i="2" l="1"/>
  <c r="D8" i="3" l="1"/>
  <c r="E8" i="3" s="1"/>
  <c r="D5" i="5" l="1"/>
  <c r="C5" i="5"/>
  <c r="B5" i="5"/>
  <c r="D4" i="5" l="1"/>
  <c r="C4" i="5"/>
  <c r="B4" i="5"/>
  <c r="Z6" i="5" l="1"/>
  <c r="AA6" i="5" s="1"/>
  <c r="D7" i="3" l="1"/>
  <c r="E7" i="3" s="1"/>
  <c r="D6" i="3"/>
  <c r="E6" i="3" s="1"/>
  <c r="D5" i="3"/>
  <c r="E5" i="3" s="1"/>
  <c r="D4" i="3" l="1"/>
  <c r="E4" i="3" s="1"/>
  <c r="D3" i="3"/>
  <c r="E3" i="3" s="1"/>
  <c r="D2" i="3"/>
  <c r="E2" i="3" s="1"/>
  <c r="H3" i="2"/>
  <c r="I3" i="2" s="1"/>
  <c r="I2" i="2"/>
  <c r="D2" i="5" l="1"/>
  <c r="C2" i="5"/>
  <c r="V3" i="5" l="1"/>
  <c r="I11" i="1" l="1"/>
  <c r="I10" i="1"/>
  <c r="I12" i="1" s="1"/>
  <c r="I13" i="1" s="1"/>
  <c r="I9" i="1"/>
  <c r="E5" i="1" l="1"/>
  <c r="M10" i="1"/>
  <c r="M11" i="1"/>
  <c r="M20" i="1" s="1"/>
  <c r="M12" i="1"/>
  <c r="M13" i="1" l="1"/>
  <c r="M14" i="1" s="1"/>
  <c r="E2" i="1" l="1"/>
  <c r="E8" i="1" l="1"/>
  <c r="M18" i="1" l="1"/>
  <c r="D5" i="4" l="1"/>
  <c r="E6" i="1" l="1"/>
  <c r="E7" i="1"/>
  <c r="V2" i="5" l="1"/>
  <c r="M16" i="1" l="1"/>
  <c r="Z5" i="5"/>
  <c r="AA5" i="5" s="1"/>
  <c r="Z4" i="5"/>
  <c r="AA4" i="5" s="1"/>
  <c r="Z3" i="5"/>
  <c r="AA3" i="5" s="1"/>
  <c r="Z2" i="5"/>
  <c r="AA2" i="5" s="1"/>
  <c r="M17" i="1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B3" authorId="0">
      <text>
        <r>
          <rPr>
            <i/>
            <sz val="12"/>
            <color theme="1"/>
            <rFont val="Times New Roman"/>
            <family val="1"/>
          </rPr>
          <t>greater mage armor +6</t>
        </r>
      </text>
    </comment>
    <comment ref="C3" authorId="0">
      <text>
        <r>
          <rPr>
            <i/>
            <sz val="12"/>
            <color theme="1"/>
            <rFont val="Times New Roman"/>
            <family val="1"/>
          </rPr>
          <t>greater mage armor +6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greater mage armor +6</t>
        </r>
      </text>
    </comment>
    <comment ref="Y3" authorId="0">
      <text>
        <r>
          <rPr>
            <i/>
            <sz val="12"/>
            <color indexed="81"/>
            <rFont val="Times New Roman"/>
            <family val="1"/>
          </rPr>
          <t>+40 bear’s endurance</t>
        </r>
      </text>
    </comment>
    <comment ref="B4" authorId="0">
      <text>
        <r>
          <rPr>
            <i/>
            <sz val="12"/>
            <color theme="1"/>
            <rFont val="Times New Roman"/>
            <family val="1"/>
          </rPr>
          <t>draconic might +4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Y4" authorId="0">
      <text>
        <r>
          <rPr>
            <i/>
            <sz val="12"/>
            <color indexed="81"/>
            <rFont val="Times New Roman"/>
            <family val="1"/>
          </rPr>
          <t>+40 bear’s endurance</t>
        </r>
      </text>
    </comment>
  </commentList>
</comments>
</file>

<file path=xl/sharedStrings.xml><?xml version="1.0" encoding="utf-8"?>
<sst xmlns="http://schemas.openxmlformats.org/spreadsheetml/2006/main" count="173" uniqueCount="114">
  <si>
    <t>Character</t>
  </si>
  <si>
    <t>Group</t>
  </si>
  <si>
    <t>Initiative</t>
  </si>
  <si>
    <t>Roll</t>
  </si>
  <si>
    <t>Modified Roll</t>
  </si>
  <si>
    <t>Move</t>
  </si>
  <si>
    <t>30’</t>
  </si>
  <si>
    <t>Jason</t>
  </si>
  <si>
    <t>Aegis</t>
  </si>
  <si>
    <t>40’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</si>
  <si>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</si>
  <si>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</si>
  <si>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</si>
  <si>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</si>
  <si>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</si>
  <si>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</si>
  <si>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</si>
  <si>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</si>
  <si>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</si>
  <si>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</si>
  <si>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</si>
  <si>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</si>
  <si>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</si>
  <si>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</si>
  <si>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</si>
  <si>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</si>
  <si>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</si>
  <si>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</si>
  <si>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centaur / ranger</t>
  </si>
  <si>
    <t>rogue / diviner / seer</t>
  </si>
  <si>
    <t>Jadin</t>
  </si>
  <si>
    <t>cleric / seeker</t>
  </si>
  <si>
    <t>scout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</si>
  <si>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</si>
  <si>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</si>
  <si>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</si>
  <si>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</si>
  <si>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</si>
  <si>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</si>
  <si>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</si>
  <si>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</si>
  <si>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</si>
  <si>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</si>
  <si>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</si>
  <si>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</si>
  <si>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</si>
  <si>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</si>
  <si>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</si>
  <si>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</si>
  <si>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</si>
  <si>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</si>
  <si>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</si>
  <si>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</si>
  <si>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</si>
  <si>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</si>
  <si>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</si>
  <si>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</si>
  <si>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</si>
  <si>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</si>
  <si>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</si>
  <si>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</si>
  <si>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</si>
  <si>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</si>
  <si>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</si>
  <si>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</si>
  <si>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</si>
  <si>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</si>
  <si>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</si>
  <si>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</si>
  <si>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</si>
  <si>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</si>
  <si>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</si>
  <si>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</si>
  <si>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</si>
  <si>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</si>
  <si>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</si>
  <si>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</si>
  <si>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</si>
  <si>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</si>
  <si>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</si>
  <si>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</si>
  <si>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Frayed</t>
  </si>
  <si>
    <t>Save vs.</t>
  </si>
  <si>
    <t>see PC file</t>
  </si>
  <si>
    <t>*</t>
  </si>
  <si>
    <t>Info</t>
  </si>
  <si>
    <t>none</t>
  </si>
  <si>
    <t>Spell Resist</t>
  </si>
  <si>
    <t>Stoneskin Absorbs</t>
  </si>
  <si>
    <t>Persephone</t>
  </si>
  <si>
    <t>dragon shaman</t>
  </si>
  <si>
    <t>Balance</t>
  </si>
  <si>
    <r>
      <t>Jadin</t>
    </r>
    <r>
      <rPr>
        <vertAlign val="superscript"/>
        <sz val="12"/>
        <color theme="1"/>
        <rFont val="Times New Roman"/>
        <family val="1"/>
      </rPr>
      <t>cg</t>
    </r>
  </si>
  <si>
    <t>30’/f60’</t>
  </si>
  <si>
    <r>
      <t>Frayed</t>
    </r>
    <r>
      <rPr>
        <vertAlign val="superscript"/>
        <sz val="12"/>
        <color theme="1"/>
        <rFont val="Times New Roman"/>
        <family val="1"/>
      </rPr>
      <t>cg</t>
    </r>
  </si>
  <si>
    <t>wolverine</t>
  </si>
  <si>
    <t>bite</t>
  </si>
  <si>
    <t>Dispel M</t>
  </si>
  <si>
    <t>Little Jadin</t>
  </si>
  <si>
    <t>Intimidate</t>
  </si>
  <si>
    <t>Con</t>
  </si>
  <si>
    <r>
      <t>Little Jadin</t>
    </r>
    <r>
      <rPr>
        <vertAlign val="superscript"/>
        <sz val="12"/>
        <color theme="1"/>
        <rFont val="Times New Roman"/>
        <family val="1"/>
      </rPr>
      <t>cg</t>
    </r>
  </si>
  <si>
    <t>cleric</t>
  </si>
  <si>
    <t>1d4</t>
  </si>
  <si>
    <t>/magic (w. Aura)</t>
  </si>
  <si>
    <t>quanlos 1</t>
  </si>
  <si>
    <t>quanlos 2</t>
  </si>
  <si>
    <t>quanlos 3</t>
  </si>
  <si>
    <t xml:space="preserve">quanlos </t>
  </si>
  <si>
    <t>quanlos</t>
  </si>
  <si>
    <t>quanlos, 6</t>
  </si>
  <si>
    <t>MM IV</t>
  </si>
  <si>
    <t>sting (controlling or devouring)</t>
  </si>
  <si>
    <t>1d8 + sting/larvae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</si>
</sst>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indexed="81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vertAlign val="superscript"/>
      <sz val="12"/>
      <color theme="1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33CC"/>
        <bgColor indexed="64"/>
      </patternFill>
    </fill>
  </fills>
  <borders count="62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7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19" borderId="29" xfId="0" applyFont="1" applyFill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0" fillId="18" borderId="27" xfId="0" applyFill="1" applyBorder="1" applyAlignment="1">
      <alignment horizontal="center"/>
    </xf>
    <xf numFmtId="0" fontId="0" fillId="18" borderId="28" xfId="0" applyFill="1" applyBorder="1" applyAlignment="1">
      <alignment horizontal="center"/>
    </xf>
    <xf numFmtId="0" fontId="8" fillId="17" borderId="30" xfId="0" applyFont="1" applyFill="1" applyBorder="1" applyAlignment="1">
      <alignment horizontal="center" vertical="center" wrapText="1"/>
    </xf>
    <xf numFmtId="0" fontId="9" fillId="17" borderId="31" xfId="0" applyFont="1" applyFill="1" applyBorder="1" applyAlignment="1">
      <alignment horizontal="center"/>
    </xf>
    <xf numFmtId="0" fontId="9" fillId="17" borderId="32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10" fillId="9" borderId="36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16" borderId="38" xfId="0" applyFont="1" applyFill="1" applyBorder="1" applyAlignment="1">
      <alignment horizontal="center"/>
    </xf>
    <xf numFmtId="0" fontId="0" fillId="16" borderId="34" xfId="0" applyFill="1" applyBorder="1" applyAlignment="1">
      <alignment horizontal="center"/>
    </xf>
    <xf numFmtId="0" fontId="10" fillId="9" borderId="38" xfId="0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2" fillId="3" borderId="46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1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4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53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right"/>
    </xf>
    <xf numFmtId="0" fontId="2" fillId="3" borderId="41" xfId="0" applyFont="1" applyFill="1" applyBorder="1" applyAlignment="1">
      <alignment horizontal="right"/>
    </xf>
    <xf numFmtId="0" fontId="2" fillId="3" borderId="43" xfId="0" applyFont="1" applyFill="1" applyBorder="1" applyAlignment="1">
      <alignment horizontal="right"/>
    </xf>
    <xf numFmtId="0" fontId="2" fillId="5" borderId="48" xfId="0" applyFont="1" applyFill="1" applyBorder="1" applyAlignment="1">
      <alignment horizontal="right"/>
    </xf>
    <xf numFmtId="0" fontId="2" fillId="5" borderId="41" xfId="0" applyFont="1" applyFill="1" applyBorder="1" applyAlignment="1">
      <alignment horizontal="right"/>
    </xf>
    <xf numFmtId="0" fontId="2" fillId="5" borderId="43" xfId="0" applyFont="1" applyFill="1" applyBorder="1" applyAlignment="1">
      <alignment horizontal="right"/>
    </xf>
    <xf numFmtId="0" fontId="5" fillId="5" borderId="3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13" fillId="9" borderId="34" xfId="0" applyFont="1" applyFill="1" applyBorder="1" applyAlignment="1">
      <alignment horizontal="center"/>
    </xf>
    <xf numFmtId="0" fontId="13" fillId="9" borderId="35" xfId="0" applyFont="1" applyFill="1" applyBorder="1" applyAlignment="1">
      <alignment horizontal="center"/>
    </xf>
    <xf numFmtId="0" fontId="13" fillId="9" borderId="36" xfId="0" applyFont="1" applyFill="1" applyBorder="1" applyAlignment="1">
      <alignment horizontal="center"/>
    </xf>
    <xf numFmtId="0" fontId="6" fillId="9" borderId="56" xfId="0" applyFont="1" applyFill="1" applyBorder="1" applyAlignment="1">
      <alignment horizontal="center" vertical="center" wrapText="1"/>
    </xf>
    <xf numFmtId="0" fontId="0" fillId="14" borderId="21" xfId="0" quotePrefix="1" applyFill="1" applyBorder="1" applyAlignment="1">
      <alignment horizontal="center"/>
    </xf>
    <xf numFmtId="0" fontId="2" fillId="3" borderId="5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14" fillId="9" borderId="26" xfId="0" applyFont="1" applyFill="1" applyBorder="1" applyAlignment="1">
      <alignment horizontal="center" vertical="center" wrapText="1"/>
    </xf>
    <xf numFmtId="0" fontId="14" fillId="9" borderId="27" xfId="0" applyFont="1" applyFill="1" applyBorder="1" applyAlignment="1">
      <alignment horizontal="center"/>
    </xf>
    <xf numFmtId="0" fontId="14" fillId="9" borderId="28" xfId="0" applyFont="1" applyFill="1" applyBorder="1" applyAlignment="1">
      <alignment horizontal="center"/>
    </xf>
    <xf numFmtId="0" fontId="2" fillId="23" borderId="58" xfId="0" applyFont="1" applyFill="1" applyBorder="1" applyAlignment="1">
      <alignment horizontal="center" vertical="center" wrapText="1"/>
    </xf>
    <xf numFmtId="0" fontId="0" fillId="24" borderId="59" xfId="0" applyFill="1" applyBorder="1" applyAlignment="1">
      <alignment horizontal="center"/>
    </xf>
    <xf numFmtId="0" fontId="0" fillId="24" borderId="60" xfId="0" applyFill="1" applyBorder="1" applyAlignment="1">
      <alignment horizontal="center"/>
    </xf>
    <xf numFmtId="164" fontId="0" fillId="5" borderId="49" xfId="0" applyNumberFormat="1" applyFill="1" applyBorder="1" applyAlignment="1">
      <alignment horizontal="center"/>
    </xf>
    <xf numFmtId="0" fontId="5" fillId="0" borderId="54" xfId="0" applyFont="1" applyFill="1" applyBorder="1" applyAlignment="1">
      <alignment horizontal="center" vertical="center"/>
    </xf>
    <xf numFmtId="0" fontId="2" fillId="25" borderId="21" xfId="0" applyFont="1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16" borderId="36" xfId="0" applyFill="1" applyBorder="1" applyAlignment="1">
      <alignment horizontal="center"/>
    </xf>
    <xf numFmtId="0" fontId="0" fillId="5" borderId="61" xfId="0" applyFill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16" borderId="61" xfId="0" applyFill="1" applyBorder="1" applyAlignment="1">
      <alignment horizontal="center"/>
    </xf>
    <xf numFmtId="0" fontId="13" fillId="9" borderId="61" xfId="0" applyFont="1" applyFill="1" applyBorder="1" applyAlignment="1">
      <alignment horizontal="center"/>
    </xf>
    <xf numFmtId="0" fontId="0" fillId="26" borderId="21" xfId="0" quotePrefix="1" applyFill="1" applyBorder="1" applyAlignment="1">
      <alignment horizontal="center"/>
    </xf>
    <xf numFmtId="0" fontId="0" fillId="26" borderId="24" xfId="0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41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CC"/>
      <color rgb="FFFFFF66"/>
      <color rgb="FF00FFFF"/>
      <color rgb="FF008000"/>
      <color rgb="FF0000FF"/>
      <color rgb="FFFF9999"/>
      <color rgb="FFFF99FF"/>
      <color rgb="FFFF00FF"/>
      <color rgb="FFFF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13</c:v>
                </c:pt>
                <c:pt idx="5">
                  <c:v>15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13</c:v>
                </c:pt>
                <c:pt idx="4">
                  <c:v>12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2</c:v>
                </c:pt>
                <c:pt idx="2">
                  <c:v>13</c:v>
                </c:pt>
                <c:pt idx="3">
                  <c:v>12</c:v>
                </c:pt>
                <c:pt idx="4">
                  <c:v>20</c:v>
                </c:pt>
                <c:pt idx="5">
                  <c:v>15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19</c:v>
                </c:pt>
                <c:pt idx="3">
                  <c:v>19</c:v>
                </c:pt>
                <c:pt idx="4">
                  <c:v>16</c:v>
                </c:pt>
                <c:pt idx="5">
                  <c:v>31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38</c:v>
                </c:pt>
                <c:pt idx="4">
                  <c:v>35</c:v>
                </c:pt>
                <c:pt idx="5">
                  <c:v>41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9</c:v>
                </c:pt>
                <c:pt idx="1">
                  <c:v>3</c:v>
                </c:pt>
                <c:pt idx="2">
                  <c:v>14</c:v>
                </c:pt>
                <c:pt idx="3">
                  <c:v>14</c:v>
                </c:pt>
                <c:pt idx="4">
                  <c:v>30</c:v>
                </c:pt>
                <c:pt idx="5">
                  <c:v>29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9</c:v>
                </c:pt>
                <c:pt idx="1">
                  <c:v>28</c:v>
                </c:pt>
                <c:pt idx="2">
                  <c:v>28</c:v>
                </c:pt>
                <c:pt idx="3">
                  <c:v>49</c:v>
                </c:pt>
                <c:pt idx="4">
                  <c:v>57</c:v>
                </c:pt>
                <c:pt idx="5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220416"/>
        <c:axId val="108417792"/>
        <c:axId val="68241600"/>
      </c:area3DChart>
      <c:catAx>
        <c:axId val="1082204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8417792"/>
        <c:crosses val="autoZero"/>
        <c:auto val="1"/>
        <c:lblAlgn val="ctr"/>
        <c:lblOffset val="100"/>
        <c:noMultiLvlLbl val="0"/>
      </c:catAx>
      <c:valAx>
        <c:axId val="108417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8220416"/>
        <c:crosses val="autoZero"/>
        <c:crossBetween val="midCat"/>
      </c:valAx>
      <c:serAx>
        <c:axId val="682416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841779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  <c:pt idx="6">
                  <c:v>9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2</c:v>
                </c:pt>
                <c:pt idx="3">
                  <c:v>7</c:v>
                </c:pt>
                <c:pt idx="4">
                  <c:v>12</c:v>
                </c:pt>
                <c:pt idx="5">
                  <c:v>3</c:v>
                </c:pt>
                <c:pt idx="6">
                  <c:v>28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13</c:v>
                </c:pt>
                <c:pt idx="3">
                  <c:v>19</c:v>
                </c:pt>
                <c:pt idx="4">
                  <c:v>24</c:v>
                </c:pt>
                <c:pt idx="5">
                  <c:v>14</c:v>
                </c:pt>
                <c:pt idx="6">
                  <c:v>28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13</c:v>
                </c:pt>
                <c:pt idx="2">
                  <c:v>12</c:v>
                </c:pt>
                <c:pt idx="3">
                  <c:v>19</c:v>
                </c:pt>
                <c:pt idx="4">
                  <c:v>38</c:v>
                </c:pt>
                <c:pt idx="5">
                  <c:v>14</c:v>
                </c:pt>
                <c:pt idx="6">
                  <c:v>49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13</c:v>
                </c:pt>
                <c:pt idx="1">
                  <c:v>12</c:v>
                </c:pt>
                <c:pt idx="2">
                  <c:v>20</c:v>
                </c:pt>
                <c:pt idx="3">
                  <c:v>16</c:v>
                </c:pt>
                <c:pt idx="4">
                  <c:v>35</c:v>
                </c:pt>
                <c:pt idx="5">
                  <c:v>30</c:v>
                </c:pt>
                <c:pt idx="6">
                  <c:v>57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15</c:v>
                </c:pt>
                <c:pt idx="1">
                  <c:v>16</c:v>
                </c:pt>
                <c:pt idx="2">
                  <c:v>15</c:v>
                </c:pt>
                <c:pt idx="3">
                  <c:v>31</c:v>
                </c:pt>
                <c:pt idx="4">
                  <c:v>41</c:v>
                </c:pt>
                <c:pt idx="5">
                  <c:v>29</c:v>
                </c:pt>
                <c:pt idx="6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112768"/>
        <c:axId val="90114304"/>
        <c:axId val="89304128"/>
      </c:area3DChart>
      <c:catAx>
        <c:axId val="901127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0114304"/>
        <c:crosses val="autoZero"/>
        <c:auto val="1"/>
        <c:lblAlgn val="ctr"/>
        <c:lblOffset val="100"/>
        <c:noMultiLvlLbl val="0"/>
      </c:catAx>
      <c:valAx>
        <c:axId val="90114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0112768"/>
        <c:crosses val="autoZero"/>
        <c:crossBetween val="midCat"/>
      </c:valAx>
      <c:serAx>
        <c:axId val="893041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90114304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13</c:v>
                </c:pt>
                <c:pt idx="5">
                  <c:v>15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13</c:v>
                </c:pt>
                <c:pt idx="4">
                  <c:v>12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2</c:v>
                </c:pt>
                <c:pt idx="2">
                  <c:v>13</c:v>
                </c:pt>
                <c:pt idx="3">
                  <c:v>12</c:v>
                </c:pt>
                <c:pt idx="4">
                  <c:v>20</c:v>
                </c:pt>
                <c:pt idx="5">
                  <c:v>15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19</c:v>
                </c:pt>
                <c:pt idx="3">
                  <c:v>19</c:v>
                </c:pt>
                <c:pt idx="4">
                  <c:v>16</c:v>
                </c:pt>
                <c:pt idx="5">
                  <c:v>31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38</c:v>
                </c:pt>
                <c:pt idx="4">
                  <c:v>35</c:v>
                </c:pt>
                <c:pt idx="5">
                  <c:v>41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9</c:v>
                </c:pt>
                <c:pt idx="1">
                  <c:v>3</c:v>
                </c:pt>
                <c:pt idx="2">
                  <c:v>14</c:v>
                </c:pt>
                <c:pt idx="3">
                  <c:v>14</c:v>
                </c:pt>
                <c:pt idx="4">
                  <c:v>30</c:v>
                </c:pt>
                <c:pt idx="5">
                  <c:v>29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9</c:v>
                </c:pt>
                <c:pt idx="1">
                  <c:v>28</c:v>
                </c:pt>
                <c:pt idx="2">
                  <c:v>28</c:v>
                </c:pt>
                <c:pt idx="3">
                  <c:v>49</c:v>
                </c:pt>
                <c:pt idx="4">
                  <c:v>57</c:v>
                </c:pt>
                <c:pt idx="5">
                  <c:v>29</c:v>
                </c:pt>
              </c:numCache>
            </c:numRef>
          </c:val>
        </c:ser>
        <c:bandFmts/>
        <c:axId val="90599424"/>
        <c:axId val="90600960"/>
        <c:axId val="89374208"/>
      </c:surface3DChart>
      <c:catAx>
        <c:axId val="90599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0600960"/>
        <c:crosses val="autoZero"/>
        <c:auto val="1"/>
        <c:lblAlgn val="ctr"/>
        <c:lblOffset val="100"/>
        <c:noMultiLvlLbl val="0"/>
      </c:catAx>
      <c:valAx>
        <c:axId val="90600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0599424"/>
        <c:crosses val="autoZero"/>
        <c:crossBetween val="midCat"/>
      </c:valAx>
      <c:serAx>
        <c:axId val="89374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060096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11</xdr:row>
      <xdr:rowOff>47625</xdr:rowOff>
    </xdr:from>
    <xdr:to>
      <xdr:col>10</xdr:col>
      <xdr:colOff>142875</xdr:colOff>
      <xdr:row>12</xdr:row>
      <xdr:rowOff>104775</xdr:rowOff>
    </xdr:to>
    <xdr:sp macro="" textlink="">
      <xdr:nvSpPr>
        <xdr:cNvPr id="4" name="TextBox 3"/>
        <xdr:cNvSpPr txBox="1"/>
      </xdr:nvSpPr>
      <xdr:spPr>
        <a:xfrm>
          <a:off x="5581650" y="3476625"/>
          <a:ext cx="828675" cy="257175"/>
        </a:xfrm>
        <a:prstGeom prst="rect">
          <a:avLst/>
        </a:prstGeom>
        <a:solidFill>
          <a:schemeClr val="lt1">
            <a:alpha val="6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+2 vs. evil</a:t>
          </a:r>
        </a:p>
      </xdr:txBody>
    </xdr:sp>
    <xdr:clientData/>
  </xdr:twoCellAnchor>
  <xdr:twoCellAnchor>
    <xdr:from>
      <xdr:col>13</xdr:col>
      <xdr:colOff>114300</xdr:colOff>
      <xdr:row>11</xdr:row>
      <xdr:rowOff>19049</xdr:rowOff>
    </xdr:from>
    <xdr:to>
      <xdr:col>15</xdr:col>
      <xdr:colOff>333375</xdr:colOff>
      <xdr:row>12</xdr:row>
      <xdr:rowOff>57150</xdr:rowOff>
    </xdr:to>
    <xdr:sp macro="" textlink="">
      <xdr:nvSpPr>
        <xdr:cNvPr id="3" name="TextBox 2"/>
        <xdr:cNvSpPr txBox="1"/>
      </xdr:nvSpPr>
      <xdr:spPr>
        <a:xfrm>
          <a:off x="7686675" y="4648199"/>
          <a:ext cx="942975" cy="238126"/>
        </a:xfrm>
        <a:prstGeom prst="rect">
          <a:avLst/>
        </a:prstGeom>
        <a:solidFill>
          <a:schemeClr val="lt1">
            <a:alpha val="6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+2 vs. good</a:t>
          </a:r>
        </a:p>
      </xdr:txBody>
    </xdr:sp>
    <xdr:clientData/>
  </xdr:twoCellAnchor>
  <xdr:twoCellAnchor>
    <xdr:from>
      <xdr:col>10</xdr:col>
      <xdr:colOff>257175</xdr:colOff>
      <xdr:row>11</xdr:row>
      <xdr:rowOff>38100</xdr:rowOff>
    </xdr:from>
    <xdr:to>
      <xdr:col>12</xdr:col>
      <xdr:colOff>485775</xdr:colOff>
      <xdr:row>12</xdr:row>
      <xdr:rowOff>76200</xdr:rowOff>
    </xdr:to>
    <xdr:sp macro="" textlink="">
      <xdr:nvSpPr>
        <xdr:cNvPr id="5" name="TextBox 4"/>
        <xdr:cNvSpPr txBox="1"/>
      </xdr:nvSpPr>
      <xdr:spPr>
        <a:xfrm>
          <a:off x="6562725" y="4667250"/>
          <a:ext cx="942975" cy="238125"/>
        </a:xfrm>
        <a:prstGeom prst="rect">
          <a:avLst/>
        </a:prstGeom>
        <a:solidFill>
          <a:schemeClr val="lt1">
            <a:alpha val="6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stoneskinned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abSelected="1" workbookViewId="0"/>
  </sheetViews>
  <sheetFormatPr defaultRowHeight="15.75" x14ac:dyDescent="0.25"/>
  <cols>
    <col min="1" max="1" width="11.375" bestFit="1" customWidth="1"/>
    <col min="2" max="2" width="6.125" style="21" bestFit="1" customWidth="1"/>
    <col min="3" max="3" width="8.375" style="21" bestFit="1" customWidth="1"/>
    <col min="4" max="4" width="4.375" style="21" bestFit="1" customWidth="1"/>
    <col min="5" max="5" width="8.5" style="21" bestFit="1" customWidth="1"/>
    <col min="6" max="6" width="7.125" style="21" bestFit="1" customWidth="1"/>
    <col min="7" max="7" width="2.75" customWidth="1"/>
    <col min="8" max="8" width="14.125" bestFit="1" customWidth="1"/>
    <col min="9" max="9" width="4.75" bestFit="1" customWidth="1"/>
    <col min="10" max="10" width="16.375" bestFit="1" customWidth="1"/>
    <col min="11" max="11" width="2.75" customWidth="1"/>
    <col min="12" max="12" width="19.375" bestFit="1" customWidth="1"/>
    <col min="13" max="13" width="4.75" bestFit="1" customWidth="1"/>
    <col min="14" max="14" width="18.25" bestFit="1" customWidth="1"/>
  </cols>
  <sheetData>
    <row r="1" spans="1:14" s="110" customFormat="1" ht="32.25" thickBot="1" x14ac:dyDescent="0.3">
      <c r="A1" s="108" t="s">
        <v>0</v>
      </c>
      <c r="B1" s="108" t="s">
        <v>1</v>
      </c>
      <c r="C1" s="108" t="s">
        <v>2</v>
      </c>
      <c r="D1" s="109" t="s">
        <v>3</v>
      </c>
      <c r="E1" s="108" t="s">
        <v>4</v>
      </c>
      <c r="F1" s="108" t="s">
        <v>5</v>
      </c>
      <c r="H1" s="111" t="s">
        <v>24</v>
      </c>
      <c r="I1" s="111"/>
      <c r="J1" s="111"/>
      <c r="K1" s="111"/>
      <c r="L1" s="111" t="s">
        <v>25</v>
      </c>
      <c r="M1" s="111"/>
      <c r="N1" s="111"/>
    </row>
    <row r="2" spans="1:14" ht="20.25" thickTop="1" thickBot="1" x14ac:dyDescent="0.3">
      <c r="A2" s="94" t="s">
        <v>92</v>
      </c>
      <c r="B2" s="94">
        <v>1</v>
      </c>
      <c r="C2" s="77">
        <v>5</v>
      </c>
      <c r="D2" s="145">
        <f t="shared" ref="D2:D8" ca="1" si="0">RANDBETWEEN(1,20)</f>
        <v>8</v>
      </c>
      <c r="E2" s="77">
        <f t="shared" ref="E2:E8" ca="1" si="1">SUM(C2:D2)</f>
        <v>13</v>
      </c>
      <c r="F2" s="77" t="s">
        <v>9</v>
      </c>
      <c r="H2" s="88" t="s">
        <v>0</v>
      </c>
      <c r="I2" s="89" t="s">
        <v>26</v>
      </c>
      <c r="J2" s="90" t="s">
        <v>27</v>
      </c>
      <c r="L2" s="99" t="s">
        <v>0</v>
      </c>
      <c r="M2" s="100" t="s">
        <v>26</v>
      </c>
      <c r="N2" s="101" t="s">
        <v>85</v>
      </c>
    </row>
    <row r="3" spans="1:14" x14ac:dyDescent="0.25">
      <c r="A3" s="78" t="s">
        <v>109</v>
      </c>
      <c r="B3" s="78">
        <v>2</v>
      </c>
      <c r="C3" s="77">
        <v>4</v>
      </c>
      <c r="D3" s="145">
        <f t="shared" ca="1" si="0"/>
        <v>1</v>
      </c>
      <c r="E3" s="77">
        <f t="shared" ca="1" si="1"/>
        <v>5</v>
      </c>
      <c r="F3" s="77" t="s">
        <v>93</v>
      </c>
      <c r="H3" s="91" t="s">
        <v>8</v>
      </c>
      <c r="I3" s="92">
        <v>9</v>
      </c>
      <c r="J3" s="93" t="s">
        <v>28</v>
      </c>
      <c r="L3" s="102" t="s">
        <v>110</v>
      </c>
      <c r="M3" s="78">
        <v>30</v>
      </c>
      <c r="N3" s="103" t="s">
        <v>111</v>
      </c>
    </row>
    <row r="4" spans="1:14" ht="18.75" x14ac:dyDescent="0.25">
      <c r="A4" s="76" t="s">
        <v>101</v>
      </c>
      <c r="B4" s="76">
        <v>1</v>
      </c>
      <c r="C4" s="77">
        <v>5</v>
      </c>
      <c r="D4" s="145">
        <f t="shared" ca="1" si="0"/>
        <v>1</v>
      </c>
      <c r="E4" s="77">
        <f t="shared" ca="1" si="1"/>
        <v>6</v>
      </c>
      <c r="F4" s="77" t="s">
        <v>9</v>
      </c>
      <c r="H4" s="91" t="s">
        <v>81</v>
      </c>
      <c r="I4" s="94">
        <v>10</v>
      </c>
      <c r="J4" s="93" t="s">
        <v>29</v>
      </c>
      <c r="L4" s="102"/>
      <c r="M4" s="78"/>
      <c r="N4" s="103"/>
    </row>
    <row r="5" spans="1:14" x14ac:dyDescent="0.25">
      <c r="A5" s="76" t="s">
        <v>89</v>
      </c>
      <c r="B5" s="76">
        <v>1</v>
      </c>
      <c r="C5" s="77">
        <v>2</v>
      </c>
      <c r="D5" s="145">
        <f t="shared" ca="1" si="0"/>
        <v>12</v>
      </c>
      <c r="E5" s="77">
        <f t="shared" ca="1" si="1"/>
        <v>14</v>
      </c>
      <c r="F5" s="77" t="s">
        <v>93</v>
      </c>
      <c r="H5" s="91" t="s">
        <v>30</v>
      </c>
      <c r="I5" s="94">
        <v>10</v>
      </c>
      <c r="J5" s="93" t="s">
        <v>31</v>
      </c>
      <c r="L5" s="102"/>
      <c r="M5" s="78"/>
      <c r="N5" s="103"/>
    </row>
    <row r="6" spans="1:14" x14ac:dyDescent="0.25">
      <c r="A6" s="94" t="s">
        <v>7</v>
      </c>
      <c r="B6" s="94">
        <v>1</v>
      </c>
      <c r="C6" s="77">
        <v>4</v>
      </c>
      <c r="D6" s="145">
        <f t="shared" ca="1" si="0"/>
        <v>14</v>
      </c>
      <c r="E6" s="77">
        <f t="shared" ca="1" si="1"/>
        <v>18</v>
      </c>
      <c r="F6" s="77" t="s">
        <v>6</v>
      </c>
      <c r="H6" s="91" t="s">
        <v>7</v>
      </c>
      <c r="I6" s="94">
        <v>10</v>
      </c>
      <c r="J6" s="93" t="s">
        <v>32</v>
      </c>
      <c r="L6" s="102"/>
      <c r="M6" s="78"/>
      <c r="N6" s="103"/>
    </row>
    <row r="7" spans="1:14" x14ac:dyDescent="0.25">
      <c r="A7" s="94" t="s">
        <v>8</v>
      </c>
      <c r="B7" s="94">
        <v>1</v>
      </c>
      <c r="C7" s="77">
        <v>3</v>
      </c>
      <c r="D7" s="145">
        <f t="shared" ca="1" si="0"/>
        <v>12</v>
      </c>
      <c r="E7" s="77">
        <f t="shared" ca="1" si="1"/>
        <v>15</v>
      </c>
      <c r="F7" s="77" t="s">
        <v>9</v>
      </c>
      <c r="H7" s="91" t="s">
        <v>89</v>
      </c>
      <c r="I7" s="94">
        <v>9</v>
      </c>
      <c r="J7" s="93" t="s">
        <v>90</v>
      </c>
      <c r="L7" s="102"/>
      <c r="M7" s="78"/>
      <c r="N7" s="103"/>
    </row>
    <row r="8" spans="1:14" ht="19.5" thickBot="1" x14ac:dyDescent="0.3">
      <c r="A8" s="94" t="s">
        <v>94</v>
      </c>
      <c r="B8" s="94">
        <v>1</v>
      </c>
      <c r="C8" s="77">
        <f>2+2</f>
        <v>4</v>
      </c>
      <c r="D8" s="145">
        <f t="shared" ca="1" si="0"/>
        <v>12</v>
      </c>
      <c r="E8" s="77">
        <f t="shared" ca="1" si="1"/>
        <v>16</v>
      </c>
      <c r="F8" s="77" t="s">
        <v>6</v>
      </c>
      <c r="H8" s="91" t="s">
        <v>98</v>
      </c>
      <c r="I8" s="94">
        <v>5</v>
      </c>
      <c r="J8" s="93" t="s">
        <v>102</v>
      </c>
      <c r="L8" s="102"/>
      <c r="M8" s="78"/>
      <c r="N8" s="103"/>
    </row>
    <row r="9" spans="1:14" ht="16.5" thickBot="1" x14ac:dyDescent="0.3">
      <c r="H9" s="132" t="s">
        <v>33</v>
      </c>
      <c r="I9" s="95">
        <f>AVERAGE(I3:I8)</f>
        <v>8.8333333333333339</v>
      </c>
      <c r="J9" s="96"/>
      <c r="L9" s="102"/>
      <c r="M9" s="78"/>
      <c r="N9" s="103"/>
    </row>
    <row r="10" spans="1:14" x14ac:dyDescent="0.25">
      <c r="D10" s="145">
        <f ca="1">RANDBETWEEN(1,20)</f>
        <v>12</v>
      </c>
      <c r="H10" s="133" t="s">
        <v>34</v>
      </c>
      <c r="I10" s="97">
        <f>SUM(I3:I8)</f>
        <v>53</v>
      </c>
      <c r="J10" s="93"/>
      <c r="L10" s="135" t="s">
        <v>33</v>
      </c>
      <c r="M10" s="160">
        <f>AVERAGE(M3:M9)</f>
        <v>30</v>
      </c>
      <c r="N10" s="104"/>
    </row>
    <row r="11" spans="1:14" x14ac:dyDescent="0.25">
      <c r="H11" s="133" t="s">
        <v>35</v>
      </c>
      <c r="I11" s="97">
        <f>COUNT(I3:I8)</f>
        <v>6</v>
      </c>
      <c r="J11" s="93"/>
      <c r="L11" s="136" t="s">
        <v>34</v>
      </c>
      <c r="M11" s="105">
        <f>SUM(M3:M9)</f>
        <v>30</v>
      </c>
      <c r="N11" s="103"/>
    </row>
    <row r="12" spans="1:14" x14ac:dyDescent="0.25">
      <c r="H12" s="133" t="s">
        <v>37</v>
      </c>
      <c r="I12" s="127">
        <f>I10/4</f>
        <v>13.25</v>
      </c>
      <c r="J12" s="93" t="s">
        <v>38</v>
      </c>
      <c r="L12" s="136" t="s">
        <v>35</v>
      </c>
      <c r="M12" s="105">
        <f>COUNT(M3:M9)</f>
        <v>1</v>
      </c>
      <c r="N12" s="103"/>
    </row>
    <row r="13" spans="1:14" ht="16.5" thickBot="1" x14ac:dyDescent="0.3">
      <c r="H13" s="134" t="s">
        <v>39</v>
      </c>
      <c r="I13" s="128">
        <f>I12*2</f>
        <v>26.5</v>
      </c>
      <c r="J13" s="98" t="s">
        <v>40</v>
      </c>
      <c r="L13" s="136" t="s">
        <v>37</v>
      </c>
      <c r="M13" s="125">
        <f>M11/4</f>
        <v>7.5</v>
      </c>
      <c r="N13" s="103" t="s">
        <v>38</v>
      </c>
    </row>
    <row r="14" spans="1:14" ht="17.25" thickTop="1" thickBot="1" x14ac:dyDescent="0.3">
      <c r="L14" s="137" t="s">
        <v>39</v>
      </c>
      <c r="M14" s="126">
        <f>M13*2</f>
        <v>15</v>
      </c>
      <c r="N14" s="106" t="s">
        <v>40</v>
      </c>
    </row>
    <row r="15" spans="1:14" ht="16.5" thickTop="1" x14ac:dyDescent="0.25"/>
    <row r="16" spans="1:14" x14ac:dyDescent="0.25">
      <c r="L16" s="87" t="s">
        <v>41</v>
      </c>
      <c r="M16" s="130">
        <f>I12</f>
        <v>13.25</v>
      </c>
    </row>
    <row r="17" spans="12:13" x14ac:dyDescent="0.25">
      <c r="L17" s="87" t="s">
        <v>42</v>
      </c>
      <c r="M17" s="130">
        <f>I13</f>
        <v>26.5</v>
      </c>
    </row>
    <row r="18" spans="12:13" x14ac:dyDescent="0.25">
      <c r="L18" s="87" t="s">
        <v>43</v>
      </c>
      <c r="M18" s="130">
        <f>I10</f>
        <v>53</v>
      </c>
    </row>
    <row r="20" spans="12:13" x14ac:dyDescent="0.25">
      <c r="L20" s="15" t="s">
        <v>44</v>
      </c>
      <c r="M20" s="129">
        <f>M11</f>
        <v>30</v>
      </c>
    </row>
  </sheetData>
  <sortState ref="A2:F8">
    <sortCondition descending="1" ref="E2:E8"/>
    <sortCondition descending="1" ref="C2:C8"/>
  </sortState>
  <conditionalFormatting sqref="M20">
    <cfRule type="cellIs" dxfId="40" priority="1" operator="greaterThan">
      <formula>$M$18</formula>
    </cfRule>
    <cfRule type="cellIs" dxfId="39" priority="2" operator="between">
      <formula>$M$17</formula>
      <formula>$M$18</formula>
    </cfRule>
    <cfRule type="cellIs" dxfId="38" priority="3" operator="between">
      <formula>$M$16</formula>
      <formula>$M$17</formula>
    </cfRule>
    <cfRule type="cellIs" dxfId="37" priority="4" operator="lessThan">
      <formula>$M$16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workbookViewId="0"/>
  </sheetViews>
  <sheetFormatPr defaultRowHeight="15.75" x14ac:dyDescent="0.25"/>
  <cols>
    <col min="1" max="1" width="18.75" style="21" bestFit="1" customWidth="1"/>
    <col min="2" max="2" width="26.375" style="21" bestFit="1" customWidth="1"/>
    <col min="3" max="3" width="14.5" style="21" bestFit="1" customWidth="1"/>
    <col min="4" max="4" width="5" style="21" bestFit="1" customWidth="1"/>
    <col min="5" max="5" width="6" style="21" bestFit="1" customWidth="1"/>
    <col min="6" max="6" width="3.875" style="21" bestFit="1" customWidth="1"/>
    <col min="7" max="7" width="6.875" style="21" bestFit="1" customWidth="1"/>
    <col min="8" max="8" width="3.875" style="21" bestFit="1" customWidth="1"/>
    <col min="9" max="9" width="5.25" style="21" bestFit="1" customWidth="1"/>
  </cols>
  <sheetData>
    <row r="1" spans="1:9" ht="16.5" thickBot="1" x14ac:dyDescent="0.3">
      <c r="A1" s="107"/>
      <c r="B1" s="82" t="s">
        <v>45</v>
      </c>
      <c r="C1" s="82" t="s">
        <v>46</v>
      </c>
      <c r="D1" s="84" t="s">
        <v>47</v>
      </c>
      <c r="E1" s="82" t="s">
        <v>48</v>
      </c>
      <c r="F1" s="82" t="s">
        <v>49</v>
      </c>
      <c r="G1" s="82" t="s">
        <v>50</v>
      </c>
      <c r="H1" s="86" t="s">
        <v>51</v>
      </c>
      <c r="I1" s="83" t="s">
        <v>36</v>
      </c>
    </row>
    <row r="2" spans="1:9" x14ac:dyDescent="0.25">
      <c r="A2" s="76"/>
      <c r="B2" s="77"/>
      <c r="C2" s="77"/>
      <c r="D2" s="85"/>
      <c r="E2" s="77"/>
      <c r="F2" s="77"/>
      <c r="G2" s="77"/>
      <c r="H2" s="145">
        <f t="shared" ref="H2:H5" ca="1" si="0">RANDBETWEEN(1,20)</f>
        <v>5</v>
      </c>
      <c r="I2" s="77">
        <f t="shared" ref="I2:I5" ca="1" si="1">SUM(D2:H2)</f>
        <v>5</v>
      </c>
    </row>
    <row r="3" spans="1:9" x14ac:dyDescent="0.25">
      <c r="A3" s="79"/>
      <c r="B3" s="80"/>
      <c r="C3" s="80"/>
      <c r="D3" s="164"/>
      <c r="E3" s="80"/>
      <c r="F3" s="80"/>
      <c r="G3" s="80"/>
      <c r="H3" s="147">
        <f t="shared" ca="1" si="0"/>
        <v>9</v>
      </c>
      <c r="I3" s="80">
        <f t="shared" ca="1" si="1"/>
        <v>9</v>
      </c>
    </row>
    <row r="4" spans="1:9" x14ac:dyDescent="0.25">
      <c r="A4" s="76"/>
      <c r="B4" s="77"/>
      <c r="C4" s="77"/>
      <c r="D4" s="85"/>
      <c r="E4" s="77"/>
      <c r="F4" s="77"/>
      <c r="G4" s="77"/>
      <c r="H4" s="145">
        <f t="shared" ca="1" si="0"/>
        <v>15</v>
      </c>
      <c r="I4" s="77">
        <f t="shared" ca="1" si="1"/>
        <v>15</v>
      </c>
    </row>
    <row r="5" spans="1:9" x14ac:dyDescent="0.25">
      <c r="A5" s="79"/>
      <c r="B5" s="80"/>
      <c r="C5" s="80"/>
      <c r="D5" s="164"/>
      <c r="E5" s="80"/>
      <c r="F5" s="80"/>
      <c r="G5" s="80"/>
      <c r="H5" s="147">
        <f t="shared" ca="1" si="0"/>
        <v>1</v>
      </c>
      <c r="I5" s="80">
        <f t="shared" ca="1" si="1"/>
        <v>1</v>
      </c>
    </row>
    <row r="6" spans="1:9" ht="16.5" thickBot="1" x14ac:dyDescent="0.3"/>
    <row r="7" spans="1:9" ht="16.5" thickBot="1" x14ac:dyDescent="0.3">
      <c r="A7" s="107" t="s">
        <v>0</v>
      </c>
      <c r="B7" s="82" t="s">
        <v>45</v>
      </c>
      <c r="C7" s="82" t="s">
        <v>46</v>
      </c>
      <c r="D7" s="84" t="s">
        <v>47</v>
      </c>
      <c r="E7" s="82" t="s">
        <v>48</v>
      </c>
      <c r="F7" s="82" t="s">
        <v>49</v>
      </c>
      <c r="G7" s="82" t="s">
        <v>50</v>
      </c>
      <c r="H7" s="86" t="s">
        <v>51</v>
      </c>
      <c r="I7" s="83" t="s">
        <v>36</v>
      </c>
    </row>
    <row r="8" spans="1:9" x14ac:dyDescent="0.25">
      <c r="A8" s="78" t="s">
        <v>108</v>
      </c>
      <c r="B8" s="77" t="s">
        <v>112</v>
      </c>
      <c r="C8" s="77" t="s">
        <v>113</v>
      </c>
      <c r="D8" s="85">
        <v>11</v>
      </c>
      <c r="E8" s="77">
        <v>0</v>
      </c>
      <c r="F8" s="77">
        <v>0</v>
      </c>
      <c r="G8" s="77">
        <v>0</v>
      </c>
      <c r="H8" s="145">
        <f t="shared" ref="H8:H10" ca="1" si="2">RANDBETWEEN(1,20)</f>
        <v>19</v>
      </c>
      <c r="I8" s="77">
        <f t="shared" ref="I8" ca="1" si="3">SUM(D8:H8)</f>
        <v>30</v>
      </c>
    </row>
    <row r="9" spans="1:9" x14ac:dyDescent="0.25">
      <c r="A9" s="163" t="s">
        <v>108</v>
      </c>
      <c r="B9" s="80" t="s">
        <v>96</v>
      </c>
      <c r="C9" s="80" t="s">
        <v>103</v>
      </c>
      <c r="D9" s="164">
        <v>6</v>
      </c>
      <c r="E9" s="80">
        <v>0</v>
      </c>
      <c r="F9" s="80">
        <v>0</v>
      </c>
      <c r="G9" s="80">
        <v>0</v>
      </c>
      <c r="H9" s="147">
        <f t="shared" ca="1" si="2"/>
        <v>1</v>
      </c>
      <c r="I9" s="80">
        <f t="shared" ref="I9" ca="1" si="4">SUM(D9:H9)</f>
        <v>7</v>
      </c>
    </row>
    <row r="10" spans="1:9" x14ac:dyDescent="0.25">
      <c r="A10" s="165"/>
      <c r="B10" s="166"/>
      <c r="C10" s="166"/>
      <c r="D10" s="167"/>
      <c r="E10" s="166"/>
      <c r="F10" s="166"/>
      <c r="G10" s="166"/>
      <c r="H10" s="168">
        <f t="shared" ca="1" si="2"/>
        <v>18</v>
      </c>
      <c r="I10" s="166">
        <f t="shared" ref="I10" ca="1" si="5">SUM(D10:H10)</f>
        <v>18</v>
      </c>
    </row>
  </sheetData>
  <conditionalFormatting sqref="H2:H3">
    <cfRule type="cellIs" dxfId="36" priority="118" operator="equal">
      <formula>20</formula>
    </cfRule>
    <cfRule type="cellIs" dxfId="35" priority="119" operator="equal">
      <formula>1</formula>
    </cfRule>
  </conditionalFormatting>
  <conditionalFormatting sqref="H4:H5">
    <cfRule type="cellIs" dxfId="34" priority="75" operator="equal">
      <formula>1</formula>
    </cfRule>
    <cfRule type="cellIs" dxfId="33" priority="76" operator="equal">
      <formula>19</formula>
    </cfRule>
    <cfRule type="cellIs" dxfId="32" priority="77" operator="equal">
      <formula>20</formula>
    </cfRule>
  </conditionalFormatting>
  <conditionalFormatting sqref="G4:G5">
    <cfRule type="cellIs" dxfId="31" priority="73" operator="equal">
      <formula>"No"</formula>
    </cfRule>
    <cfRule type="cellIs" dxfId="30" priority="74" operator="equal">
      <formula>"Yes"</formula>
    </cfRule>
  </conditionalFormatting>
  <conditionalFormatting sqref="E4:E5">
    <cfRule type="cellIs" dxfId="29" priority="71" operator="equal">
      <formula>"No"</formula>
    </cfRule>
    <cfRule type="cellIs" dxfId="28" priority="72" operator="equal">
      <formula>"Yes"</formula>
    </cfRule>
  </conditionalFormatting>
  <conditionalFormatting sqref="H8">
    <cfRule type="cellIs" dxfId="27" priority="63" operator="equal">
      <formula>20</formula>
    </cfRule>
    <cfRule type="cellIs" dxfId="26" priority="64" operator="equal">
      <formula>1</formula>
    </cfRule>
  </conditionalFormatting>
  <conditionalFormatting sqref="H9">
    <cfRule type="cellIs" dxfId="25" priority="57" operator="equal">
      <formula>20</formula>
    </cfRule>
    <cfRule type="cellIs" dxfId="24" priority="58" operator="equal">
      <formula>1</formula>
    </cfRule>
  </conditionalFormatting>
  <conditionalFormatting sqref="H10">
    <cfRule type="cellIs" dxfId="23" priority="51" operator="equal">
      <formula>20</formula>
    </cfRule>
    <cfRule type="cellIs" dxfId="22" priority="52" operator="equal">
      <formula>1</formula>
    </cfRule>
  </conditionalFormatting>
  <conditionalFormatting sqref="F2:F3">
    <cfRule type="cellIs" dxfId="21" priority="5" operator="equal">
      <formula>"No"</formula>
    </cfRule>
    <cfRule type="cellIs" dxfId="20" priority="6" operator="equal">
      <formula>"Yes"</formula>
    </cfRule>
  </conditionalFormatting>
  <conditionalFormatting sqref="F4:F5">
    <cfRule type="cellIs" dxfId="19" priority="3" operator="equal">
      <formula>"No"</formula>
    </cfRule>
    <cfRule type="cellIs" dxfId="18" priority="4" operator="equal">
      <formula>"Yes"</formula>
    </cfRule>
  </conditionalFormatting>
  <conditionalFormatting sqref="G2:G3">
    <cfRule type="cellIs" dxfId="17" priority="1" operator="equal">
      <formula>"No"</formula>
    </cfRule>
    <cfRule type="cellIs" dxfId="16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showGridLines="0" workbookViewId="0"/>
  </sheetViews>
  <sheetFormatPr defaultColWidth="3.875" defaultRowHeight="15.75" x14ac:dyDescent="0.25"/>
  <cols>
    <col min="1" max="1" width="9.25" style="21" bestFit="1" customWidth="1"/>
    <col min="2" max="2" width="7.875" style="21" bestFit="1" customWidth="1"/>
    <col min="3" max="3" width="6.375" style="21" bestFit="1" customWidth="1"/>
    <col min="4" max="4" width="4.375" style="21" bestFit="1" customWidth="1"/>
    <col min="5" max="5" width="5" style="21" bestFit="1" customWidth="1"/>
    <col min="6" max="6" width="2.75" style="21" customWidth="1"/>
    <col min="7" max="7" width="18.75" style="21" bestFit="1" customWidth="1"/>
    <col min="8" max="8" width="7.875" style="21" bestFit="1" customWidth="1"/>
    <col min="9" max="9" width="6.375" style="21" bestFit="1" customWidth="1"/>
    <col min="10" max="10" width="4.375" style="21" bestFit="1" customWidth="1"/>
    <col min="11" max="11" width="5" style="21" bestFit="1" customWidth="1"/>
    <col min="12" max="16384" width="3.875" style="21"/>
  </cols>
  <sheetData>
    <row r="1" spans="1:11" s="24" customFormat="1" x14ac:dyDescent="0.25">
      <c r="A1" s="144" t="s">
        <v>0</v>
      </c>
      <c r="B1" s="144" t="s">
        <v>82</v>
      </c>
      <c r="C1" s="144" t="s">
        <v>52</v>
      </c>
      <c r="D1" s="81" t="s">
        <v>3</v>
      </c>
      <c r="E1" s="144" t="s">
        <v>53</v>
      </c>
      <c r="G1" s="144" t="s">
        <v>0</v>
      </c>
      <c r="H1" s="144" t="s">
        <v>82</v>
      </c>
      <c r="I1" s="144" t="s">
        <v>52</v>
      </c>
      <c r="J1" s="81" t="s">
        <v>3</v>
      </c>
      <c r="K1" s="144" t="s">
        <v>53</v>
      </c>
    </row>
    <row r="2" spans="1:11" x14ac:dyDescent="0.25">
      <c r="A2" s="74"/>
      <c r="B2" s="139" t="s">
        <v>54</v>
      </c>
      <c r="C2" s="140"/>
      <c r="D2" s="146">
        <f t="shared" ref="D2:D9" ca="1" si="0">RANDBETWEEN(1,20)</f>
        <v>8</v>
      </c>
      <c r="E2" s="75">
        <f t="shared" ref="E2:E4" ca="1" si="1">D2+C2</f>
        <v>8</v>
      </c>
      <c r="G2" s="138" t="s">
        <v>109</v>
      </c>
      <c r="H2" s="139" t="s">
        <v>54</v>
      </c>
      <c r="I2" s="140">
        <v>7</v>
      </c>
      <c r="J2" s="146">
        <f t="shared" ref="J2:J6" ca="1" si="2">RANDBETWEEN(1,20)</f>
        <v>1</v>
      </c>
      <c r="K2" s="75">
        <f t="shared" ref="K2:K4" ca="1" si="3">J2+I2</f>
        <v>8</v>
      </c>
    </row>
    <row r="3" spans="1:11" x14ac:dyDescent="0.25">
      <c r="A3" s="76"/>
      <c r="B3" s="139" t="s">
        <v>55</v>
      </c>
      <c r="C3" s="161"/>
      <c r="D3" s="145">
        <f t="shared" ca="1" si="0"/>
        <v>7</v>
      </c>
      <c r="E3" s="77">
        <f t="shared" ca="1" si="1"/>
        <v>7</v>
      </c>
      <c r="G3" s="138" t="s">
        <v>109</v>
      </c>
      <c r="H3" s="139" t="s">
        <v>55</v>
      </c>
      <c r="I3" s="140">
        <v>9</v>
      </c>
      <c r="J3" s="145">
        <f t="shared" ca="1" si="2"/>
        <v>11</v>
      </c>
      <c r="K3" s="77">
        <f t="shared" ca="1" si="3"/>
        <v>20</v>
      </c>
    </row>
    <row r="4" spans="1:11" x14ac:dyDescent="0.25">
      <c r="A4" s="79"/>
      <c r="B4" s="142" t="s">
        <v>56</v>
      </c>
      <c r="C4" s="143"/>
      <c r="D4" s="147">
        <f t="shared" ca="1" si="0"/>
        <v>8</v>
      </c>
      <c r="E4" s="80">
        <f t="shared" ca="1" si="1"/>
        <v>8</v>
      </c>
      <c r="G4" s="141" t="s">
        <v>109</v>
      </c>
      <c r="H4" s="142" t="s">
        <v>56</v>
      </c>
      <c r="I4" s="143">
        <v>3</v>
      </c>
      <c r="J4" s="147">
        <f t="shared" ca="1" si="2"/>
        <v>3</v>
      </c>
      <c r="K4" s="80">
        <f t="shared" ca="1" si="3"/>
        <v>6</v>
      </c>
    </row>
    <row r="5" spans="1:11" x14ac:dyDescent="0.25">
      <c r="A5" s="74"/>
      <c r="B5" s="139" t="s">
        <v>54</v>
      </c>
      <c r="C5" s="75"/>
      <c r="D5" s="146">
        <f t="shared" ca="1" si="0"/>
        <v>15</v>
      </c>
      <c r="E5" s="75">
        <f t="shared" ref="E5:E7" ca="1" si="4">D5+C5</f>
        <v>15</v>
      </c>
      <c r="G5" s="141"/>
      <c r="H5" s="142" t="s">
        <v>97</v>
      </c>
      <c r="I5" s="143"/>
      <c r="J5" s="147">
        <f t="shared" ca="1" si="2"/>
        <v>13</v>
      </c>
      <c r="K5" s="80">
        <f t="shared" ref="K5" ca="1" si="5">J5+I5</f>
        <v>13</v>
      </c>
    </row>
    <row r="6" spans="1:11" x14ac:dyDescent="0.25">
      <c r="A6" s="76"/>
      <c r="B6" s="139" t="s">
        <v>55</v>
      </c>
      <c r="C6" s="77"/>
      <c r="D6" s="145">
        <f t="shared" ca="1" si="0"/>
        <v>7</v>
      </c>
      <c r="E6" s="77">
        <f t="shared" ca="1" si="4"/>
        <v>7</v>
      </c>
      <c r="G6" s="141"/>
      <c r="H6" s="142" t="s">
        <v>99</v>
      </c>
      <c r="I6" s="143"/>
      <c r="J6" s="147">
        <f t="shared" ca="1" si="2"/>
        <v>17</v>
      </c>
      <c r="K6" s="80">
        <f t="shared" ref="K6" ca="1" si="6">J6+I6</f>
        <v>17</v>
      </c>
    </row>
    <row r="7" spans="1:11" x14ac:dyDescent="0.25">
      <c r="A7" s="79"/>
      <c r="B7" s="142" t="s">
        <v>56</v>
      </c>
      <c r="C7" s="80"/>
      <c r="D7" s="147">
        <f t="shared" ca="1" si="0"/>
        <v>13</v>
      </c>
      <c r="E7" s="80">
        <f t="shared" ca="1" si="4"/>
        <v>13</v>
      </c>
    </row>
    <row r="8" spans="1:11" x14ac:dyDescent="0.25">
      <c r="A8" s="79"/>
      <c r="B8" s="142" t="s">
        <v>91</v>
      </c>
      <c r="C8" s="143"/>
      <c r="D8" s="147">
        <f t="shared" ca="1" si="0"/>
        <v>18</v>
      </c>
      <c r="E8" s="80">
        <f t="shared" ref="E8" ca="1" si="7">D8+C8</f>
        <v>18</v>
      </c>
    </row>
    <row r="9" spans="1:11" x14ac:dyDescent="0.25">
      <c r="A9" s="79" t="s">
        <v>95</v>
      </c>
      <c r="B9" s="142" t="s">
        <v>100</v>
      </c>
      <c r="C9" s="143">
        <v>4</v>
      </c>
      <c r="D9" s="147">
        <f t="shared" ca="1" si="0"/>
        <v>11</v>
      </c>
      <c r="E9" s="80">
        <f t="shared" ref="E9" ca="1" si="8">D9+C9</f>
        <v>15</v>
      </c>
    </row>
  </sheetData>
  <conditionalFormatting sqref="G2">
    <cfRule type="cellIs" dxfId="15" priority="9" operator="equal">
      <formula>"No"</formula>
    </cfRule>
    <cfRule type="cellIs" dxfId="14" priority="10" operator="equal">
      <formula>"Yes"</formula>
    </cfRule>
  </conditionalFormatting>
  <conditionalFormatting sqref="G3:G4">
    <cfRule type="cellIs" dxfId="13" priority="7" operator="equal">
      <formula>"No"</formula>
    </cfRule>
    <cfRule type="cellIs" dxfId="12" priority="8" operator="equal">
      <formula>"Yes"</formula>
    </cfRule>
  </conditionalFormatting>
  <conditionalFormatting sqref="G5">
    <cfRule type="cellIs" dxfId="11" priority="5" operator="equal">
      <formula>"No"</formula>
    </cfRule>
    <cfRule type="cellIs" dxfId="10" priority="6" operator="equal">
      <formula>"Yes"</formula>
    </cfRule>
  </conditionalFormatting>
  <conditionalFormatting sqref="G6">
    <cfRule type="cellIs" dxfId="9" priority="1" operator="equal">
      <formula>"No"</formula>
    </cfRule>
    <cfRule type="cellIs" dxfId="8" priority="2" operator="equal">
      <formula>"Yes"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75" x14ac:dyDescent="0.25"/>
  <cols>
    <col min="1" max="1" width="26.25" style="24" bestFit="1" customWidth="1"/>
    <col min="2" max="2" width="5.875" style="24" bestFit="1" customWidth="1"/>
    <col min="3" max="3" width="4.875" style="24" bestFit="1" customWidth="1"/>
    <col min="4" max="4" width="3.625" style="24" bestFit="1" customWidth="1"/>
    <col min="5" max="5" width="6.25" style="24" bestFit="1" customWidth="1"/>
    <col min="6" max="6" width="15" style="21" customWidth="1"/>
    <col min="7" max="7" width="2.875" style="21" bestFit="1" customWidth="1"/>
    <col min="8" max="8" width="6.375" style="21" bestFit="1" customWidth="1"/>
    <col min="9" max="9" width="7.375" style="21" bestFit="1" customWidth="1"/>
    <col min="10" max="10" width="4.25" style="21" bestFit="1" customWidth="1"/>
    <col min="11" max="11" width="4.75" style="21" bestFit="1" customWidth="1"/>
    <col min="12" max="12" width="4.625" style="21" bestFit="1" customWidth="1"/>
    <col min="13" max="13" width="7.25" style="21" bestFit="1" customWidth="1"/>
    <col min="14" max="14" width="5.375" style="21" bestFit="1" customWidth="1"/>
    <col min="15" max="15" width="4.125" style="21" bestFit="1" customWidth="1"/>
    <col min="16" max="16" width="5.375" style="21" bestFit="1" customWidth="1"/>
    <col min="17" max="17" width="6.125" style="21" bestFit="1" customWidth="1"/>
    <col min="18" max="18" width="4.375" style="21" customWidth="1"/>
    <col min="19" max="19" width="5.75" style="21" customWidth="1"/>
    <col min="20" max="20" width="6.25" style="21" customWidth="1"/>
    <col min="21" max="21" width="9" style="21" customWidth="1"/>
    <col min="22" max="22" width="7.875" style="21" bestFit="1" customWidth="1"/>
    <col min="23" max="23" width="9" style="21"/>
    <col min="24" max="24" width="7.375" style="21" bestFit="1" customWidth="1"/>
    <col min="25" max="25" width="4.375" style="21" bestFit="1" customWidth="1"/>
    <col min="26" max="26" width="6.625" style="21" hidden="1" customWidth="1"/>
    <col min="27" max="27" width="7.375" style="21" bestFit="1" customWidth="1"/>
    <col min="28" max="28" width="1.5" style="21" customWidth="1"/>
    <col min="29" max="29" width="9.125" style="21" bestFit="1" customWidth="1"/>
    <col min="30" max="16384" width="9" style="21"/>
  </cols>
  <sheetData>
    <row r="1" spans="1:29" s="17" customFormat="1" ht="33" thickTop="1" thickBot="1" x14ac:dyDescent="0.3">
      <c r="A1" s="57" t="s">
        <v>0</v>
      </c>
      <c r="B1" s="116" t="s">
        <v>57</v>
      </c>
      <c r="C1" s="119" t="s">
        <v>58</v>
      </c>
      <c r="D1" s="122" t="s">
        <v>59</v>
      </c>
      <c r="E1" s="154" t="s">
        <v>87</v>
      </c>
      <c r="F1" s="112" t="s">
        <v>60</v>
      </c>
      <c r="G1" s="113"/>
      <c r="H1" s="54" t="s">
        <v>61</v>
      </c>
      <c r="I1" s="16" t="s">
        <v>62</v>
      </c>
      <c r="J1" s="18" t="s">
        <v>63</v>
      </c>
      <c r="K1" s="25" t="s">
        <v>64</v>
      </c>
      <c r="L1" s="28" t="s">
        <v>65</v>
      </c>
      <c r="M1" s="148" t="s">
        <v>66</v>
      </c>
      <c r="N1" s="36" t="s">
        <v>67</v>
      </c>
      <c r="O1" s="39" t="s">
        <v>68</v>
      </c>
      <c r="P1" s="42" t="s">
        <v>69</v>
      </c>
      <c r="Q1" s="45" t="s">
        <v>70</v>
      </c>
      <c r="R1" s="48" t="s">
        <v>71</v>
      </c>
      <c r="S1" s="51" t="s">
        <v>72</v>
      </c>
      <c r="T1" s="33" t="s">
        <v>73</v>
      </c>
      <c r="U1" s="58" t="s">
        <v>74</v>
      </c>
      <c r="V1" s="61" t="s">
        <v>75</v>
      </c>
      <c r="W1" s="68" t="s">
        <v>76</v>
      </c>
      <c r="X1" s="71" t="s">
        <v>77</v>
      </c>
      <c r="Y1" s="65" t="s">
        <v>78</v>
      </c>
      <c r="Z1" s="61" t="s">
        <v>79</v>
      </c>
      <c r="AA1" s="64" t="s">
        <v>80</v>
      </c>
      <c r="AC1" s="157" t="s">
        <v>88</v>
      </c>
    </row>
    <row r="2" spans="1:29" ht="16.5" thickTop="1" x14ac:dyDescent="0.25">
      <c r="A2" s="150" t="s">
        <v>8</v>
      </c>
      <c r="B2" s="117">
        <f>17+1+1</f>
        <v>19</v>
      </c>
      <c r="C2" s="120">
        <f>14+1+1</f>
        <v>16</v>
      </c>
      <c r="D2" s="123">
        <f>21+1+1</f>
        <v>23</v>
      </c>
      <c r="E2" s="155">
        <v>0</v>
      </c>
      <c r="F2" s="114" t="s">
        <v>83</v>
      </c>
      <c r="G2" s="115" t="s">
        <v>84</v>
      </c>
      <c r="H2" s="55"/>
      <c r="I2" s="19"/>
      <c r="J2" s="20"/>
      <c r="K2" s="26"/>
      <c r="L2" s="29"/>
      <c r="M2" s="31"/>
      <c r="N2" s="37"/>
      <c r="O2" s="40"/>
      <c r="P2" s="43"/>
      <c r="Q2" s="46"/>
      <c r="R2" s="49"/>
      <c r="S2" s="52"/>
      <c r="T2" s="34"/>
      <c r="U2" s="59"/>
      <c r="V2" s="62">
        <f t="shared" ref="V2:V10" si="0">SUM(H2:U2)</f>
        <v>0</v>
      </c>
      <c r="W2" s="69"/>
      <c r="X2" s="72"/>
      <c r="Y2" s="66">
        <v>57</v>
      </c>
      <c r="Z2" s="62">
        <f t="shared" ref="Z2:Z5" si="1">Y2+X2-(V2+W2)</f>
        <v>57</v>
      </c>
      <c r="AA2" s="131">
        <f t="shared" ref="AA2:AA5" si="2">SMALL(Y2:Z2,1)</f>
        <v>57</v>
      </c>
      <c r="AC2" s="158"/>
    </row>
    <row r="3" spans="1:29" x14ac:dyDescent="0.25">
      <c r="A3" s="151" t="s">
        <v>81</v>
      </c>
      <c r="B3" s="118">
        <f>13+6</f>
        <v>19</v>
      </c>
      <c r="C3" s="121">
        <f>11+6</f>
        <v>17</v>
      </c>
      <c r="D3" s="124">
        <f>13+6</f>
        <v>19</v>
      </c>
      <c r="E3" s="156">
        <v>0</v>
      </c>
      <c r="F3" s="114" t="s">
        <v>83</v>
      </c>
      <c r="G3" s="115" t="s">
        <v>84</v>
      </c>
      <c r="H3" s="56">
        <v>56</v>
      </c>
      <c r="I3" s="22"/>
      <c r="J3" s="23"/>
      <c r="K3" s="27"/>
      <c r="L3" s="30"/>
      <c r="M3" s="32"/>
      <c r="N3" s="38"/>
      <c r="O3" s="41"/>
      <c r="P3" s="44"/>
      <c r="Q3" s="47"/>
      <c r="R3" s="50"/>
      <c r="S3" s="53"/>
      <c r="T3" s="35"/>
      <c r="U3" s="60"/>
      <c r="V3" s="62">
        <f t="shared" si="0"/>
        <v>56</v>
      </c>
      <c r="W3" s="70"/>
      <c r="X3" s="73"/>
      <c r="Y3" s="67">
        <v>52</v>
      </c>
      <c r="Z3" s="63">
        <f t="shared" si="1"/>
        <v>-4</v>
      </c>
      <c r="AA3" s="131">
        <f t="shared" si="2"/>
        <v>-4</v>
      </c>
      <c r="AC3" s="159"/>
    </row>
    <row r="4" spans="1:29" x14ac:dyDescent="0.25">
      <c r="A4" s="151" t="s">
        <v>30</v>
      </c>
      <c r="B4" s="118">
        <f>20</f>
        <v>20</v>
      </c>
      <c r="C4" s="121">
        <f>15+2</f>
        <v>17</v>
      </c>
      <c r="D4" s="124">
        <f>23+2</f>
        <v>25</v>
      </c>
      <c r="E4" s="156">
        <v>0</v>
      </c>
      <c r="F4" s="114" t="s">
        <v>83</v>
      </c>
      <c r="G4" s="115" t="s">
        <v>84</v>
      </c>
      <c r="H4" s="56"/>
      <c r="I4" s="22"/>
      <c r="J4" s="23"/>
      <c r="K4" s="27"/>
      <c r="L4" s="30"/>
      <c r="M4" s="32"/>
      <c r="N4" s="38"/>
      <c r="O4" s="41"/>
      <c r="P4" s="44"/>
      <c r="Q4" s="47"/>
      <c r="R4" s="50"/>
      <c r="S4" s="53"/>
      <c r="T4" s="35"/>
      <c r="U4" s="60"/>
      <c r="V4" s="62">
        <f t="shared" si="0"/>
        <v>0</v>
      </c>
      <c r="W4" s="70"/>
      <c r="X4" s="73"/>
      <c r="Y4" s="67">
        <v>70</v>
      </c>
      <c r="Z4" s="63">
        <f t="shared" si="1"/>
        <v>70</v>
      </c>
      <c r="AA4" s="131">
        <f t="shared" si="2"/>
        <v>70</v>
      </c>
      <c r="AC4" s="159"/>
    </row>
    <row r="5" spans="1:29" x14ac:dyDescent="0.25">
      <c r="A5" s="151" t="s">
        <v>7</v>
      </c>
      <c r="B5" s="162">
        <f>16</f>
        <v>16</v>
      </c>
      <c r="C5" s="121">
        <f>18</f>
        <v>18</v>
      </c>
      <c r="D5" s="124">
        <f>20</f>
        <v>20</v>
      </c>
      <c r="E5" s="156">
        <v>0</v>
      </c>
      <c r="F5" s="114" t="s">
        <v>83</v>
      </c>
      <c r="G5" s="115" t="s">
        <v>84</v>
      </c>
      <c r="H5" s="56"/>
      <c r="I5" s="22"/>
      <c r="J5" s="23"/>
      <c r="K5" s="27"/>
      <c r="L5" s="30"/>
      <c r="M5" s="32"/>
      <c r="N5" s="38"/>
      <c r="O5" s="41"/>
      <c r="P5" s="44"/>
      <c r="Q5" s="47"/>
      <c r="R5" s="50"/>
      <c r="S5" s="53"/>
      <c r="T5" s="35"/>
      <c r="U5" s="60"/>
      <c r="V5" s="62">
        <f t="shared" si="0"/>
        <v>0</v>
      </c>
      <c r="W5" s="70"/>
      <c r="X5" s="73"/>
      <c r="Y5" s="67">
        <v>60</v>
      </c>
      <c r="Z5" s="63">
        <f t="shared" si="1"/>
        <v>60</v>
      </c>
      <c r="AA5" s="131">
        <f t="shared" si="2"/>
        <v>60</v>
      </c>
      <c r="AC5" s="159"/>
    </row>
    <row r="6" spans="1:29" x14ac:dyDescent="0.25">
      <c r="A6" s="152" t="s">
        <v>89</v>
      </c>
      <c r="B6" s="118">
        <v>17</v>
      </c>
      <c r="C6" s="121">
        <v>11</v>
      </c>
      <c r="D6" s="124">
        <v>18</v>
      </c>
      <c r="E6" s="156">
        <v>0</v>
      </c>
      <c r="F6" s="169" t="s">
        <v>104</v>
      </c>
      <c r="G6" s="170">
        <v>2</v>
      </c>
      <c r="H6" s="56">
        <v>8</v>
      </c>
      <c r="I6" s="22"/>
      <c r="J6" s="23"/>
      <c r="K6" s="27"/>
      <c r="L6" s="30"/>
      <c r="M6" s="32"/>
      <c r="N6" s="38"/>
      <c r="O6" s="41"/>
      <c r="P6" s="44"/>
      <c r="Q6" s="47"/>
      <c r="R6" s="50"/>
      <c r="S6" s="53"/>
      <c r="T6" s="35"/>
      <c r="U6" s="60"/>
      <c r="V6" s="62">
        <f t="shared" si="0"/>
        <v>8</v>
      </c>
      <c r="W6" s="70"/>
      <c r="X6" s="73"/>
      <c r="Y6" s="67">
        <v>77</v>
      </c>
      <c r="Z6" s="63">
        <f t="shared" ref="Z6" si="3">Y6+X6-(V6+W6)</f>
        <v>69</v>
      </c>
      <c r="AA6" s="131">
        <f t="shared" ref="AA6" si="4">SMALL(Y6:Z6,1)</f>
        <v>69</v>
      </c>
      <c r="AC6" s="159"/>
    </row>
    <row r="7" spans="1:29" x14ac:dyDescent="0.25">
      <c r="A7" s="152" t="s">
        <v>98</v>
      </c>
      <c r="B7" s="118">
        <v>15</v>
      </c>
      <c r="C7" s="121">
        <v>17</v>
      </c>
      <c r="D7" s="124">
        <v>21</v>
      </c>
      <c r="E7" s="156">
        <v>0</v>
      </c>
      <c r="F7" s="149" t="s">
        <v>86</v>
      </c>
      <c r="G7" s="115">
        <v>0</v>
      </c>
      <c r="H7" s="56"/>
      <c r="I7" s="22"/>
      <c r="J7" s="23"/>
      <c r="K7" s="27"/>
      <c r="L7" s="30"/>
      <c r="M7" s="32"/>
      <c r="N7" s="38"/>
      <c r="O7" s="41"/>
      <c r="P7" s="44"/>
      <c r="Q7" s="47"/>
      <c r="R7" s="50"/>
      <c r="S7" s="53"/>
      <c r="T7" s="35"/>
      <c r="U7" s="60"/>
      <c r="V7" s="62">
        <f t="shared" si="0"/>
        <v>0</v>
      </c>
      <c r="W7" s="70"/>
      <c r="X7" s="73"/>
      <c r="Y7" s="67">
        <v>30</v>
      </c>
      <c r="Z7" s="63">
        <f t="shared" ref="Z7:Z10" si="5">Y7+X7-(V7+W7)</f>
        <v>30</v>
      </c>
      <c r="AA7" s="131">
        <f t="shared" ref="AA7:AA8" si="6">SMALL(Y7:Z7,1)</f>
        <v>30</v>
      </c>
      <c r="AC7" s="159"/>
    </row>
    <row r="8" spans="1:29" x14ac:dyDescent="0.25">
      <c r="A8" s="153" t="s">
        <v>105</v>
      </c>
      <c r="B8" s="118">
        <v>17</v>
      </c>
      <c r="C8" s="121">
        <v>15</v>
      </c>
      <c r="D8" s="124">
        <v>21</v>
      </c>
      <c r="E8" s="156">
        <v>0</v>
      </c>
      <c r="F8" s="149" t="s">
        <v>86</v>
      </c>
      <c r="G8" s="115">
        <v>0</v>
      </c>
      <c r="H8" s="56">
        <v>14</v>
      </c>
      <c r="I8" s="22">
        <v>32</v>
      </c>
      <c r="J8" s="23"/>
      <c r="K8" s="27"/>
      <c r="L8" s="30"/>
      <c r="M8" s="32"/>
      <c r="N8" s="38"/>
      <c r="O8" s="41"/>
      <c r="P8" s="44"/>
      <c r="Q8" s="47"/>
      <c r="R8" s="50"/>
      <c r="S8" s="53"/>
      <c r="T8" s="35"/>
      <c r="U8" s="60"/>
      <c r="V8" s="62">
        <f t="shared" si="0"/>
        <v>46</v>
      </c>
      <c r="W8" s="70"/>
      <c r="X8" s="73"/>
      <c r="Y8" s="67">
        <v>45</v>
      </c>
      <c r="Z8" s="63">
        <f t="shared" si="5"/>
        <v>-1</v>
      </c>
      <c r="AA8" s="131">
        <f t="shared" si="6"/>
        <v>-1</v>
      </c>
      <c r="AC8" s="159"/>
    </row>
    <row r="9" spans="1:29" x14ac:dyDescent="0.25">
      <c r="A9" s="153" t="s">
        <v>106</v>
      </c>
      <c r="B9" s="118">
        <v>17</v>
      </c>
      <c r="C9" s="121">
        <v>15</v>
      </c>
      <c r="D9" s="124">
        <v>21</v>
      </c>
      <c r="E9" s="156">
        <v>0</v>
      </c>
      <c r="F9" s="149" t="s">
        <v>86</v>
      </c>
      <c r="G9" s="115">
        <v>0</v>
      </c>
      <c r="H9" s="56"/>
      <c r="I9" s="22">
        <v>59</v>
      </c>
      <c r="J9" s="23"/>
      <c r="K9" s="27"/>
      <c r="L9" s="30"/>
      <c r="M9" s="32"/>
      <c r="N9" s="38"/>
      <c r="O9" s="41"/>
      <c r="P9" s="44"/>
      <c r="Q9" s="47"/>
      <c r="R9" s="50"/>
      <c r="S9" s="53"/>
      <c r="T9" s="35"/>
      <c r="U9" s="60"/>
      <c r="V9" s="62">
        <f t="shared" si="0"/>
        <v>59</v>
      </c>
      <c r="W9" s="70"/>
      <c r="X9" s="73"/>
      <c r="Y9" s="67">
        <v>45</v>
      </c>
      <c r="Z9" s="63">
        <f t="shared" si="5"/>
        <v>-14</v>
      </c>
      <c r="AA9" s="131">
        <f t="shared" ref="AA9:AA10" si="7">SMALL(Y9:Z9,1)</f>
        <v>-14</v>
      </c>
      <c r="AC9" s="159"/>
    </row>
    <row r="10" spans="1:29" x14ac:dyDescent="0.25">
      <c r="A10" s="153" t="s">
        <v>107</v>
      </c>
      <c r="B10" s="118">
        <v>17</v>
      </c>
      <c r="C10" s="121">
        <v>15</v>
      </c>
      <c r="D10" s="124">
        <v>21</v>
      </c>
      <c r="E10" s="156">
        <v>0</v>
      </c>
      <c r="F10" s="149" t="s">
        <v>86</v>
      </c>
      <c r="G10" s="115">
        <v>0</v>
      </c>
      <c r="H10" s="56"/>
      <c r="I10" s="22">
        <v>15</v>
      </c>
      <c r="J10" s="23"/>
      <c r="K10" s="27"/>
      <c r="L10" s="30"/>
      <c r="M10" s="32"/>
      <c r="N10" s="38"/>
      <c r="O10" s="41"/>
      <c r="P10" s="44"/>
      <c r="Q10" s="47"/>
      <c r="R10" s="50"/>
      <c r="S10" s="53"/>
      <c r="T10" s="35">
        <v>37</v>
      </c>
      <c r="U10" s="60"/>
      <c r="V10" s="62">
        <f t="shared" si="0"/>
        <v>52</v>
      </c>
      <c r="W10" s="70"/>
      <c r="X10" s="73"/>
      <c r="Y10" s="67">
        <v>45</v>
      </c>
      <c r="Z10" s="63">
        <f t="shared" si="5"/>
        <v>-7</v>
      </c>
      <c r="AA10" s="131">
        <f t="shared" si="7"/>
        <v>-7</v>
      </c>
      <c r="AC10" s="159"/>
    </row>
  </sheetData>
  <conditionalFormatting sqref="AA2:AA5 AA7:AA10">
    <cfRule type="cellIs" dxfId="7" priority="46" stopIfTrue="1" operator="lessThan">
      <formula>0.5</formula>
    </cfRule>
  </conditionalFormatting>
  <conditionalFormatting sqref="AA2:AA5 AA7:AA10">
    <cfRule type="cellIs" dxfId="6" priority="75" operator="lessThan">
      <formula>Y2/2</formula>
    </cfRule>
  </conditionalFormatting>
  <conditionalFormatting sqref="AA6">
    <cfRule type="cellIs" dxfId="5" priority="29" stopIfTrue="1" operator="lessThan">
      <formula>0.5</formula>
    </cfRule>
  </conditionalFormatting>
  <conditionalFormatting sqref="AA6">
    <cfRule type="cellIs" dxfId="4" priority="30" operator="lessThan">
      <formula>Y6/2</formula>
    </cfRule>
  </conditionalFormatting>
  <conditionalFormatting sqref="AA9">
    <cfRule type="cellIs" dxfId="3" priority="21" stopIfTrue="1" operator="lessThan">
      <formula>0.5</formula>
    </cfRule>
  </conditionalFormatting>
  <conditionalFormatting sqref="AA9">
    <cfRule type="cellIs" dxfId="2" priority="22" operator="lessThan">
      <formula>Y9/2</formula>
    </cfRule>
  </conditionalFormatting>
  <conditionalFormatting sqref="AA10">
    <cfRule type="cellIs" dxfId="1" priority="11" stopIfTrue="1" operator="lessThan">
      <formula>0.5</formula>
    </cfRule>
  </conditionalFormatting>
  <conditionalFormatting sqref="AA10">
    <cfRule type="cellIs" dxfId="0" priority="12" operator="lessThan">
      <formula>Y10/2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>
      <selection activeCell="B1" sqref="B1"/>
    </sheetView>
  </sheetViews>
  <sheetFormatPr defaultRowHeight="15.75" x14ac:dyDescent="0.25"/>
  <cols>
    <col min="1" max="1" width="1.875" style="5" customWidth="1"/>
    <col min="2" max="2" width="8.625" style="1" bestFit="1" customWidth="1"/>
    <col min="3" max="3" width="3.875" style="5" customWidth="1"/>
    <col min="4" max="8" width="3.875" style="5" bestFit="1" customWidth="1"/>
    <col min="9" max="14" width="8.75" style="5" customWidth="1"/>
    <col min="15" max="16384" width="9" style="5"/>
  </cols>
  <sheetData>
    <row r="1" spans="1:16" s="1" customFormat="1" ht="17.25" thickTop="1" thickBot="1" x14ac:dyDescent="0.3">
      <c r="B1" s="2"/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4" t="s">
        <v>15</v>
      </c>
    </row>
    <row r="2" spans="1:16" x14ac:dyDescent="0.25">
      <c r="B2" s="6" t="s">
        <v>16</v>
      </c>
      <c r="C2" s="7">
        <f ca="1">RANDBETWEEN(1,3)</f>
        <v>1</v>
      </c>
      <c r="D2" s="7">
        <f ca="1">RANDBETWEEN(1,3)+RANDBETWEEN(1,3)</f>
        <v>4</v>
      </c>
      <c r="E2" s="7">
        <f ca="1">RANDBETWEEN(1,3)+RANDBETWEEN(1,3)+RANDBETWEEN(1,3)</f>
        <v>6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13</v>
      </c>
      <c r="H2" s="8">
        <f ca="1">RANDBETWEEN(1,3)+RANDBETWEEN(1,3)+RANDBETWEEN(1,3)+RANDBETWEEN(1,3)+RANDBETWEEN(1,3)+RANDBETWEEN(1,3)</f>
        <v>15</v>
      </c>
      <c r="L2" s="1"/>
      <c r="M2" s="1"/>
      <c r="N2" s="1"/>
      <c r="O2" s="1"/>
      <c r="P2" s="1"/>
    </row>
    <row r="3" spans="1:16" x14ac:dyDescent="0.25">
      <c r="B3" s="9" t="s">
        <v>17</v>
      </c>
      <c r="C3" s="10">
        <f ca="1">RANDBETWEEN(1,4)</f>
        <v>4</v>
      </c>
      <c r="D3" s="10">
        <f ca="1">RANDBETWEEN(1,4)+RANDBETWEEN(1,4)</f>
        <v>7</v>
      </c>
      <c r="E3" s="10">
        <f ca="1">RANDBETWEEN(1,4)+RANDBETWEEN(1,4)+RANDBETWEEN(1,4)</f>
        <v>6</v>
      </c>
      <c r="F3" s="10">
        <f ca="1">RANDBETWEEN(1,4)+RANDBETWEEN(1,4)+RANDBETWEEN(1,4)+RANDBETWEEN(1,4)</f>
        <v>13</v>
      </c>
      <c r="G3" s="10">
        <f ca="1">RANDBETWEEN(1,4)+RANDBETWEEN(1,4)+RANDBETWEEN(1,4)+RANDBETWEEN(1,4)+RANDBETWEEN(1,4)</f>
        <v>12</v>
      </c>
      <c r="H3" s="11">
        <f ca="1">RANDBETWEEN(1,4)+RANDBETWEEN(1,4)+RANDBETWEEN(1,4)+RANDBETWEEN(1,4)+RANDBETWEEN(1,4)+RANDBETWEEN(1,4)</f>
        <v>16</v>
      </c>
      <c r="L3" s="1"/>
      <c r="M3" s="1"/>
      <c r="N3" s="1"/>
      <c r="O3" s="1"/>
      <c r="P3" s="1"/>
    </row>
    <row r="4" spans="1:16" x14ac:dyDescent="0.25">
      <c r="B4" s="9" t="s">
        <v>18</v>
      </c>
      <c r="C4" s="10">
        <f ca="1">RANDBETWEEN(1,6)</f>
        <v>5</v>
      </c>
      <c r="D4" s="10">
        <f ca="1">RANDBETWEEN(1,6)+RANDBETWEEN(1,6)</f>
        <v>2</v>
      </c>
      <c r="E4" s="10">
        <f ca="1">RANDBETWEEN(1,6)+RANDBETWEEN(1,6)+RANDBETWEEN(1,6)</f>
        <v>13</v>
      </c>
      <c r="F4" s="10">
        <f ca="1">RANDBETWEEN(1,6)+RANDBETWEEN(1,6)+RANDBETWEEN(1,6)+RANDBETWEEN(1,6)</f>
        <v>12</v>
      </c>
      <c r="G4" s="10">
        <f ca="1">RANDBETWEEN(1,6)+RANDBETWEEN(1,6)+RANDBETWEEN(1,6)+RANDBETWEEN(1,6)+RANDBETWEEN(1,6)</f>
        <v>20</v>
      </c>
      <c r="H4" s="11">
        <f ca="1">RANDBETWEEN(1,6)+RANDBETWEEN(1,6)+RANDBETWEEN(1,6)+RANDBETWEEN(1,6)+RANDBETWEEN(1,6)+RANDBETWEEN(1,6)</f>
        <v>15</v>
      </c>
      <c r="L4" s="1"/>
      <c r="M4" s="1"/>
      <c r="N4" s="1"/>
      <c r="O4" s="1"/>
      <c r="P4" s="1"/>
    </row>
    <row r="5" spans="1:16" x14ac:dyDescent="0.25">
      <c r="B5" s="9" t="s">
        <v>19</v>
      </c>
      <c r="C5" s="10">
        <f ca="1">RANDBETWEEN(1,8)</f>
        <v>6</v>
      </c>
      <c r="D5" s="10">
        <f ca="1">RANDBETWEEN(1,8)+RANDBETWEEN(1,8)</f>
        <v>7</v>
      </c>
      <c r="E5" s="10">
        <f ca="1">RANDBETWEEN(1,8)+RANDBETWEEN(1,8)+RANDBETWEEN(1,8)</f>
        <v>19</v>
      </c>
      <c r="F5" s="10">
        <f ca="1">RANDBETWEEN(1,8)+RANDBETWEEN(1,8)+RANDBETWEEN(1,8)+RANDBETWEEN(1,8)</f>
        <v>19</v>
      </c>
      <c r="G5" s="10">
        <f ca="1">RANDBETWEEN(1,8)+RANDBETWEEN(1,8)+RANDBETWEEN(1,8)+RANDBETWEEN(1,8)+RANDBETWEEN(1,8)</f>
        <v>16</v>
      </c>
      <c r="H5" s="11">
        <f ca="1">RANDBETWEEN(1,8)+RANDBETWEEN(1,8)+RANDBETWEEN(1,8)+RANDBETWEEN(1,8)+RANDBETWEEN(1,8)+RANDBETWEEN(1,8)</f>
        <v>31</v>
      </c>
      <c r="L5" s="1"/>
      <c r="M5" s="1"/>
      <c r="N5" s="1"/>
      <c r="O5" s="1"/>
      <c r="P5" s="1"/>
    </row>
    <row r="6" spans="1:16" x14ac:dyDescent="0.25">
      <c r="B6" s="9" t="s">
        <v>20</v>
      </c>
      <c r="C6" s="10">
        <f ca="1">RANDBETWEEN(1,10)</f>
        <v>6</v>
      </c>
      <c r="D6" s="10">
        <f ca="1">RANDBETWEEN(1,10)+RANDBETWEEN(1,10)</f>
        <v>12</v>
      </c>
      <c r="E6" s="10">
        <f ca="1">RANDBETWEEN(1,10)+RANDBETWEEN(1,10)+RANDBETWEEN(1,10)</f>
        <v>24</v>
      </c>
      <c r="F6" s="10">
        <f ca="1">RANDBETWEEN(1,10)+RANDBETWEEN(1,10)+RANDBETWEEN(1,10)+RANDBETWEEN(1,10)</f>
        <v>38</v>
      </c>
      <c r="G6" s="10">
        <f ca="1">RANDBETWEEN(1,10)+RANDBETWEEN(1,10)+RANDBETWEEN(1,10)+RANDBETWEEN(1,10)+RANDBETWEEN(1,10)</f>
        <v>35</v>
      </c>
      <c r="H6" s="11">
        <f ca="1">RANDBETWEEN(1,10)+RANDBETWEEN(1,10)+RANDBETWEEN(1,10)+RANDBETWEEN(1,10)+RANDBETWEEN(1,10)+RANDBETWEEN(1,10)</f>
        <v>41</v>
      </c>
      <c r="L6" s="1"/>
      <c r="M6" s="1"/>
      <c r="N6" s="1"/>
      <c r="O6" s="1"/>
      <c r="P6" s="1"/>
    </row>
    <row r="7" spans="1:16" x14ac:dyDescent="0.25">
      <c r="B7" s="9" t="s">
        <v>21</v>
      </c>
      <c r="C7" s="10">
        <f ca="1">RANDBETWEEN(1,12)</f>
        <v>9</v>
      </c>
      <c r="D7" s="10">
        <f ca="1">RANDBETWEEN(1,12)+RANDBETWEEN(1,12)</f>
        <v>3</v>
      </c>
      <c r="E7" s="10">
        <f ca="1">RANDBETWEEN(1,12)+RANDBETWEEN(1,12)+RANDBETWEEN(1,12)</f>
        <v>14</v>
      </c>
      <c r="F7" s="10">
        <f ca="1">RANDBETWEEN(1,12)+RANDBETWEEN(1,12)+RANDBETWEEN(1,12)+RANDBETWEEN(1,12)</f>
        <v>14</v>
      </c>
      <c r="G7" s="10">
        <f ca="1">RANDBETWEEN(1,12)+RANDBETWEEN(1,12)+RANDBETWEEN(1,12)+RANDBETWEEN(1,12)+RANDBETWEEN(1,12)</f>
        <v>30</v>
      </c>
      <c r="H7" s="11">
        <f ca="1">RANDBETWEEN(1,12)+RANDBETWEEN(1,12)+RANDBETWEEN(1,12)+RANDBETWEEN(1,12)+RANDBETWEEN(1,12)+RANDBETWEEN(1,12)</f>
        <v>29</v>
      </c>
      <c r="L7" s="1"/>
      <c r="M7" s="1"/>
      <c r="N7" s="1"/>
      <c r="O7" s="1"/>
      <c r="P7" s="1"/>
    </row>
    <row r="8" spans="1:16" x14ac:dyDescent="0.25">
      <c r="B8" s="9" t="s">
        <v>22</v>
      </c>
      <c r="C8" s="10">
        <f ca="1">RANDBETWEEN(1,20)</f>
        <v>9</v>
      </c>
      <c r="D8" s="10">
        <f ca="1">RANDBETWEEN(1,20)+RANDBETWEEN(1,20)</f>
        <v>28</v>
      </c>
      <c r="E8" s="10">
        <f ca="1">RANDBETWEEN(1,20)+RANDBETWEEN(1,20)+RANDBETWEEN(1,20)</f>
        <v>28</v>
      </c>
      <c r="F8" s="10">
        <f ca="1">RANDBETWEEN(1,20)+RANDBETWEEN(1,20)+RANDBETWEEN(1,20)+RANDBETWEEN(1,20)</f>
        <v>49</v>
      </c>
      <c r="G8" s="10">
        <f ca="1">RANDBETWEEN(1,20)+RANDBETWEEN(1,20)+RANDBETWEEN(1,20)+RANDBETWEEN(1,20)+RANDBETWEEN(1,20)</f>
        <v>57</v>
      </c>
      <c r="H8" s="11">
        <f ca="1">RANDBETWEEN(1,20)+RANDBETWEEN(1,20)+RANDBETWEEN(1,20)+RANDBETWEEN(1,20)+RANDBETWEEN(1,20)+RANDBETWEEN(1,20)</f>
        <v>29</v>
      </c>
      <c r="L8" s="1"/>
      <c r="M8" s="1"/>
      <c r="N8" s="1"/>
      <c r="O8" s="1"/>
      <c r="P8" s="1"/>
    </row>
    <row r="9" spans="1:16" ht="16.5" thickBot="1" x14ac:dyDescent="0.3">
      <c r="B9" s="12" t="s">
        <v>23</v>
      </c>
      <c r="C9" s="13">
        <f ca="1">RANDBETWEEN(1,100)</f>
        <v>33</v>
      </c>
      <c r="D9" s="13">
        <f ca="1">RANDBETWEEN(1,100)+RANDBETWEEN(1,100)</f>
        <v>70</v>
      </c>
      <c r="E9" s="13">
        <f ca="1">RANDBETWEEN(1,100)+RANDBETWEEN(1,100)+RANDBETWEEN(1,100)</f>
        <v>163</v>
      </c>
      <c r="F9" s="13">
        <f ca="1">RANDBETWEEN(1,100)+RANDBETWEEN(1,100)+RANDBETWEEN(1,100)+RANDBETWEEN(1,100)</f>
        <v>207</v>
      </c>
      <c r="G9" s="13">
        <f ca="1">RANDBETWEEN(1,100)+RANDBETWEEN(1,100)+RANDBETWEEN(1,100)+RANDBETWEEN(1,100)+RANDBETWEEN(1,100)</f>
        <v>269</v>
      </c>
      <c r="H9" s="14">
        <f ca="1">RANDBETWEEN(1,100)+RANDBETWEEN(1,100)+RANDBETWEEN(1,100)+RANDBETWEEN(1,100)+RANDBETWEEN(1,100)+RANDBETWEEN(1,100)</f>
        <v>486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2014-04-26T19:59:42Z</cp:lastPrinted>
  <dcterms:created xsi:type="dcterms:W3CDTF">2014-01-30T16:13:23Z</dcterms:created>
  <dcterms:modified xsi:type="dcterms:W3CDTF">2014-09-30T00:15:18Z</dcterms:modified>
</cp:coreProperties>
</file>