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J17" i="3" l="1"/>
  <c r="K17" i="3" s="1"/>
  <c r="D13" i="5" l="1"/>
  <c r="G8" i="2" l="1"/>
  <c r="D10" i="2"/>
  <c r="D8" i="2"/>
  <c r="D9" i="2"/>
  <c r="E10" i="2"/>
  <c r="E8" i="2"/>
  <c r="Y13" i="5" l="1"/>
  <c r="V51" i="5" l="1"/>
  <c r="Z51" i="5" s="1"/>
  <c r="AA51" i="5" s="1"/>
  <c r="H13" i="2" l="1"/>
  <c r="I13" i="2" s="1"/>
  <c r="I2" i="3" l="1"/>
  <c r="J2" i="3"/>
  <c r="K2" i="3" s="1"/>
  <c r="I3" i="3"/>
  <c r="J3" i="3"/>
  <c r="K3" i="3" s="1"/>
  <c r="I4" i="3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H12" i="2" l="1"/>
  <c r="I12" i="2" s="1"/>
  <c r="H11" i="2"/>
  <c r="I11" i="2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V14" i="5"/>
  <c r="Z14" i="5" s="1"/>
  <c r="AA14" i="5" s="1"/>
  <c r="V50" i="5" l="1"/>
  <c r="Z50" i="5" s="1"/>
  <c r="AA50" i="5" s="1"/>
  <c r="V49" i="5"/>
  <c r="Z49" i="5" s="1"/>
  <c r="AA49" i="5" s="1"/>
  <c r="V48" i="5" l="1"/>
  <c r="Z48" i="5" s="1"/>
  <c r="AA48" i="5" s="1"/>
  <c r="V47" i="5"/>
  <c r="Z47" i="5" s="1"/>
  <c r="AA47" i="5" s="1"/>
  <c r="V46" i="5"/>
  <c r="Z46" i="5" s="1"/>
  <c r="AA46" i="5" s="1"/>
  <c r="V45" i="5"/>
  <c r="Z45" i="5" s="1"/>
  <c r="AA45" i="5" s="1"/>
  <c r="H17" i="2"/>
  <c r="I17" i="2" s="1"/>
  <c r="H16" i="2" l="1"/>
  <c r="H15" i="2"/>
  <c r="H14" i="2"/>
  <c r="H10" i="2"/>
  <c r="H9" i="2"/>
  <c r="H8" i="2"/>
  <c r="J10" i="3" l="1"/>
  <c r="K10" i="3" s="1"/>
  <c r="I16" i="2"/>
  <c r="V43" i="5" l="1"/>
  <c r="Z43" i="5" s="1"/>
  <c r="AA43" i="5" s="1"/>
  <c r="V44" i="5"/>
  <c r="Z44" i="5" s="1"/>
  <c r="AA44" i="5" s="1"/>
  <c r="V42" i="5" l="1"/>
  <c r="Z42" i="5" s="1"/>
  <c r="AA42" i="5" s="1"/>
  <c r="V41" i="5"/>
  <c r="Z41" i="5" s="1"/>
  <c r="AA41" i="5" s="1"/>
  <c r="V40" i="5"/>
  <c r="Z40" i="5" s="1"/>
  <c r="AA40" i="5" s="1"/>
  <c r="I15" i="2" l="1"/>
  <c r="H4" i="2"/>
  <c r="I4" i="2" s="1"/>
  <c r="Z12" i="5"/>
  <c r="AA12" i="5" s="1"/>
  <c r="V12" i="5"/>
  <c r="V11" i="5"/>
  <c r="Z11" i="5" s="1"/>
  <c r="AA11" i="5" s="1"/>
  <c r="V10" i="5"/>
  <c r="Z10" i="5" s="1"/>
  <c r="AA10" i="5" s="1"/>
  <c r="V9" i="5"/>
  <c r="Z9" i="5" s="1"/>
  <c r="AA9" i="5" s="1"/>
  <c r="V8" i="5"/>
  <c r="Z8" i="5" s="1"/>
  <c r="AA8" i="5" s="1"/>
  <c r="D7" i="5" l="1"/>
  <c r="B7" i="5"/>
  <c r="D9" i="1" l="1"/>
  <c r="D2" i="1"/>
  <c r="D3" i="1"/>
  <c r="D11" i="1"/>
  <c r="D4" i="1"/>
  <c r="D5" i="1"/>
  <c r="D6" i="1"/>
  <c r="D7" i="1"/>
  <c r="D12" i="1"/>
  <c r="E12" i="1" s="1"/>
  <c r="D13" i="1"/>
  <c r="E13" i="1" s="1"/>
  <c r="D14" i="1"/>
  <c r="E14" i="1" s="1"/>
  <c r="V39" i="5" l="1"/>
  <c r="Z39" i="5" s="1"/>
  <c r="AA39" i="5" s="1"/>
  <c r="V38" i="5"/>
  <c r="Z38" i="5" s="1"/>
  <c r="AA38" i="5" s="1"/>
  <c r="V37" i="5"/>
  <c r="Z37" i="5" s="1"/>
  <c r="AA37" i="5" s="1"/>
  <c r="V36" i="5"/>
  <c r="Z36" i="5" s="1"/>
  <c r="AA36" i="5" s="1"/>
  <c r="V35" i="5"/>
  <c r="Z35" i="5" s="1"/>
  <c r="AA35" i="5" s="1"/>
  <c r="E6" i="1" l="1"/>
  <c r="I14" i="2"/>
  <c r="I10" i="2"/>
  <c r="I9" i="2"/>
  <c r="I8" i="2"/>
  <c r="V34" i="5"/>
  <c r="Z34" i="5" s="1"/>
  <c r="AA34" i="5" s="1"/>
  <c r="Z33" i="5"/>
  <c r="AA33" i="5" s="1"/>
  <c r="V33" i="5"/>
  <c r="V32" i="5"/>
  <c r="Z32" i="5" s="1"/>
  <c r="AA32" i="5" s="1"/>
  <c r="V31" i="5"/>
  <c r="Z31" i="5" s="1"/>
  <c r="AA31" i="5" s="1"/>
  <c r="V30" i="5"/>
  <c r="Z30" i="5" s="1"/>
  <c r="AA30" i="5" s="1"/>
  <c r="V29" i="5"/>
  <c r="Z29" i="5" s="1"/>
  <c r="AA29" i="5" s="1"/>
  <c r="V28" i="5"/>
  <c r="Z28" i="5" s="1"/>
  <c r="AA28" i="5" s="1"/>
  <c r="V27" i="5"/>
  <c r="Z27" i="5" s="1"/>
  <c r="AA27" i="5" s="1"/>
  <c r="V26" i="5"/>
  <c r="Z26" i="5" s="1"/>
  <c r="AA26" i="5" s="1"/>
  <c r="V25" i="5"/>
  <c r="Z25" i="5" s="1"/>
  <c r="AA25" i="5" s="1"/>
  <c r="V24" i="5"/>
  <c r="Z24" i="5" s="1"/>
  <c r="AA24" i="5" s="1"/>
  <c r="V23" i="5"/>
  <c r="Z23" i="5" s="1"/>
  <c r="AA23" i="5" s="1"/>
  <c r="V22" i="5"/>
  <c r="Z22" i="5" s="1"/>
  <c r="AA22" i="5" s="1"/>
  <c r="V21" i="5"/>
  <c r="Z21" i="5" s="1"/>
  <c r="AA21" i="5" s="1"/>
  <c r="V20" i="5"/>
  <c r="Z20" i="5" s="1"/>
  <c r="AA20" i="5" s="1"/>
  <c r="V19" i="5"/>
  <c r="Z19" i="5" s="1"/>
  <c r="AA19" i="5" s="1"/>
  <c r="V18" i="5"/>
  <c r="Z18" i="5" s="1"/>
  <c r="AA18" i="5" s="1"/>
  <c r="Z17" i="5"/>
  <c r="AA17" i="5" s="1"/>
  <c r="V17" i="5"/>
  <c r="V16" i="5" l="1"/>
  <c r="Z16" i="5" s="1"/>
  <c r="AA16" i="5" s="1"/>
  <c r="V15" i="5"/>
  <c r="Z15" i="5" s="1"/>
  <c r="AA15" i="5" s="1"/>
  <c r="V13" i="5"/>
  <c r="Z13" i="5" s="1"/>
  <c r="AA13" i="5" s="1"/>
  <c r="V7" i="5"/>
  <c r="V6" i="5"/>
  <c r="V5" i="5"/>
  <c r="V4" i="5"/>
  <c r="C3" i="5" l="1"/>
  <c r="D3" i="5"/>
  <c r="B3" i="5"/>
  <c r="E11" i="1" l="1"/>
  <c r="D9" i="3"/>
  <c r="E9" i="3" s="1"/>
  <c r="Z7" i="5" l="1"/>
  <c r="AA7" i="5" s="1"/>
  <c r="H5" i="2" l="1"/>
  <c r="I5" i="2" s="1"/>
  <c r="B2" i="5" l="1"/>
  <c r="H2" i="2" l="1"/>
  <c r="D8" i="3" l="1"/>
  <c r="E8" i="3" s="1"/>
  <c r="D5" i="5" l="1"/>
  <c r="C5" i="5"/>
  <c r="B5" i="5"/>
  <c r="D4" i="5" l="1"/>
  <c r="C4" i="5"/>
  <c r="B4" i="5"/>
  <c r="Z6" i="5" l="1"/>
  <c r="AA6" i="5" s="1"/>
  <c r="D7" i="3" l="1"/>
  <c r="E7" i="3" s="1"/>
  <c r="D6" i="3"/>
  <c r="E6" i="3" s="1"/>
  <c r="D5" i="3"/>
  <c r="E5" i="3" s="1"/>
  <c r="D4" i="3" l="1"/>
  <c r="E4" i="3" s="1"/>
  <c r="D3" i="3"/>
  <c r="E3" i="3" s="1"/>
  <c r="D2" i="3"/>
  <c r="E2" i="3" s="1"/>
  <c r="H3" i="2"/>
  <c r="I3" i="2" s="1"/>
  <c r="I2" i="2"/>
  <c r="D2" i="5" l="1"/>
  <c r="C2" i="5"/>
  <c r="V3" i="5" l="1"/>
  <c r="I11" i="1" l="1"/>
  <c r="I10" i="1"/>
  <c r="I12" i="1" s="1"/>
  <c r="I13" i="1" s="1"/>
  <c r="I9" i="1"/>
  <c r="E3" i="1" l="1"/>
  <c r="M6" i="1"/>
  <c r="M7" i="1"/>
  <c r="M16" i="1" s="1"/>
  <c r="M8" i="1"/>
  <c r="M9" i="1" l="1"/>
  <c r="M10" i="1" s="1"/>
  <c r="E2" i="1" l="1"/>
  <c r="E7" i="1" l="1"/>
  <c r="M14" i="1" l="1"/>
  <c r="D5" i="4" l="1"/>
  <c r="E5" i="1" l="1"/>
  <c r="E4" i="1"/>
  <c r="V2" i="5" l="1"/>
  <c r="M12" i="1" l="1"/>
  <c r="Z5" i="5"/>
  <c r="AA5" i="5" s="1"/>
  <c r="Z4" i="5"/>
  <c r="AA4" i="5" s="1"/>
  <c r="Z3" i="5"/>
  <c r="AA3" i="5" s="1"/>
  <c r="Z2" i="5"/>
  <c r="AA2" i="5" s="1"/>
  <c r="M1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E8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+3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8" authorId="0">
      <text>
        <r>
          <rPr>
            <sz val="12"/>
            <color indexed="81"/>
            <rFont val="Times New Roman"/>
            <family val="1"/>
          </rPr>
          <t>Aura of Aquatic Might, Elfkiller+2
Weapon Focus +1</t>
        </r>
      </text>
    </comment>
    <comment ref="G9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  <comment ref="E10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+3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10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  <comment ref="G12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  <comment ref="G13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  <comment ref="G14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  <comment ref="G15" authorId="0">
      <text>
        <r>
          <rPr>
            <sz val="12"/>
            <color indexed="81"/>
            <rFont val="Times New Roman"/>
            <family val="1"/>
          </rPr>
          <t>Aura of Aquatic Might, Elfkiller+2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I2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I3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I4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Y3" authorId="0">
      <text>
        <r>
          <rPr>
            <i/>
            <sz val="12"/>
            <color indexed="81"/>
            <rFont val="Times New Roman"/>
            <family val="1"/>
          </rPr>
          <t>+40 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Y4" authorId="0">
      <text>
        <r>
          <rPr>
            <i/>
            <sz val="12"/>
            <color indexed="81"/>
            <rFont val="Times New Roman"/>
            <family val="1"/>
          </rPr>
          <t>+40 bear’s endurance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Y13" authorId="0">
      <text>
        <r>
          <rPr>
            <i/>
            <sz val="12"/>
            <color indexed="81"/>
            <rFont val="Times New Roman"/>
            <family val="1"/>
          </rPr>
          <t>divine power +8</t>
        </r>
      </text>
    </comment>
  </commentList>
</comments>
</file>

<file path=xl/sharedStrings.xml><?xml version="1.0" encoding="utf-8"?>
<sst xmlns="http://schemas.openxmlformats.org/spreadsheetml/2006/main" count="328" uniqueCount="187">
  <si>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</si>
  <si>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</si>
  <si>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</si>
  <si>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</si>
  <si>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</si>
  <si>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</si>
  <si>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</si>
  <si>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</si>
  <si>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</si>
  <si>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</si>
  <si>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</si>
  <si>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</si>
  <si>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</si>
  <si>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</si>
  <si>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</si>
  <si>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</si>
  <si>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</si>
  <si>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</si>
  <si>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</si>
  <si>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</si>
  <si>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</si>
  <si>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</si>
  <si>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</si>
  <si>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</si>
  <si>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</si>
  <si>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</si>
  <si>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</si>
  <si>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</si>
  <si>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</si>
  <si>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</si>
  <si>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</si>
  <si>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</si>
  <si>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</si>
  <si>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</si>
  <si>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</si>
  <si>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</si>
  <si>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</si>
  <si>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</si>
  <si>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</si>
  <si>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</si>
  <si>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</si>
  <si>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</si>
  <si>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</si>
  <si>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</si>
  <si>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</si>
  <si>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</si>
  <si>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</si>
  <si>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</si>
  <si>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</si>
  <si>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</si>
  <si>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</si>
  <si>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</si>
  <si>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</si>
  <si>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</si>
  <si>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</si>
  <si>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</si>
  <si>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</si>
  <si>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</si>
  <si>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</si>
  <si>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</si>
  <si>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</si>
  <si>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</si>
  <si>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</si>
  <si>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</si>
  <si>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</si>
  <si>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</si>
  <si>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</si>
  <si>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</si>
  <si>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</si>
  <si>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</si>
  <si>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</si>
  <si>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</si>
  <si>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</si>
  <si>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</si>
  <si>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</si>
  <si>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</si>
  <si>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</si>
  <si>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</si>
  <si>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</si>
  <si>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</si>
  <si>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</si>
  <si>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</si>
  <si>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</si>
  <si>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</si>
  <si>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</si>
  <si>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</si>
  <si>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none</t>
  </si>
  <si>
    <t>Spell Resist</t>
  </si>
  <si>
    <t>Stoneskin Absorbs</t>
  </si>
  <si>
    <t>Persephone</t>
  </si>
  <si>
    <t>dragon shaman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</si>
  <si>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</si>
  <si>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30’/f60’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</si>
  <si>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</si>
  <si>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t>wolverine</t>
  </si>
  <si>
    <t>Little Jadin</t>
  </si>
  <si>
    <t>Con</t>
  </si>
  <si>
    <r>
      <t>Little Jadin</t>
    </r>
    <r>
      <rPr>
        <vertAlign val="superscript"/>
        <sz val="12"/>
        <color theme="1"/>
        <rFont val="Times New Roman"/>
        <family val="1"/>
      </rPr>
      <t>cg</t>
    </r>
  </si>
  <si>
    <t>cleric</t>
  </si>
  <si>
    <t>/magic (w. Aura)</t>
  </si>
  <si>
    <t>Eggfather Elfkiller</t>
  </si>
  <si>
    <t>Resist C E</t>
  </si>
  <si>
    <t>crazed kuo-toa 1 (dis)</t>
  </si>
  <si>
    <t>Resist Electrical</t>
  </si>
  <si>
    <t>crazed kuo-toa 2 (dis)</t>
  </si>
  <si>
    <t>crazed kuo-toa 3 (dis)</t>
  </si>
  <si>
    <t>crazed kuo-toa 4 (dis)</t>
  </si>
  <si>
    <t>crazed kuo-toa 5 (dis)</t>
  </si>
  <si>
    <t>crazed kuo-toa 6</t>
  </si>
  <si>
    <t>crazed kuo-toa 7</t>
  </si>
  <si>
    <t>crazed kuo-toa 8</t>
  </si>
  <si>
    <t xml:space="preserve">crazed kuo-toa 9 </t>
  </si>
  <si>
    <t>crazed kuo-toa 10</t>
  </si>
  <si>
    <t>crazed kuo-toa 11</t>
  </si>
  <si>
    <t>crazed kuo-toa 12</t>
  </si>
  <si>
    <t>crazed kuo-toa 13</t>
  </si>
  <si>
    <t>crazed kuo-toa 14</t>
  </si>
  <si>
    <t>crazed kuo-toa 15</t>
  </si>
  <si>
    <t>crazed kuo-toa 16</t>
  </si>
  <si>
    <t>crazed kuo-toa 17</t>
  </si>
  <si>
    <t>crazed kuo-toa 18</t>
  </si>
  <si>
    <t>crazed kuo-toa 19</t>
  </si>
  <si>
    <t>crazed kuo-toa 20</t>
  </si>
  <si>
    <t>crazed kuo-toa</t>
  </si>
  <si>
    <t>pincer staff</t>
  </si>
  <si>
    <t>1d10+7+grapple</t>
  </si>
  <si>
    <t>1d10+5+grapple</t>
  </si>
  <si>
    <t>slam, bite</t>
  </si>
  <si>
    <t>1d6+2 / 1d8+1</t>
  </si>
  <si>
    <t>greatclub</t>
  </si>
  <si>
    <t>1d10+4 (Pwr.Att.)</t>
  </si>
  <si>
    <t>enraged kuo-toa</t>
  </si>
  <si>
    <t>greatclub (death rage)</t>
  </si>
  <si>
    <t>+2 on att &amp; dmg</t>
  </si>
  <si>
    <t>20’/50’</t>
  </si>
  <si>
    <t>kuo-toa whip</t>
  </si>
  <si>
    <t>MM V</t>
  </si>
  <si>
    <t>crazed kuo-toa 21</t>
  </si>
  <si>
    <t>crazed kuo-toa 22</t>
  </si>
  <si>
    <t>crazed kuo-toa 23</t>
  </si>
  <si>
    <t>crazed kuo-toa 24</t>
  </si>
  <si>
    <t>crazed kuo-toa 25</t>
  </si>
  <si>
    <t>Lina</t>
  </si>
  <si>
    <t>Mina</t>
  </si>
  <si>
    <t>Nina</t>
  </si>
  <si>
    <t>20’</t>
  </si>
  <si>
    <t>Squid 1</t>
  </si>
  <si>
    <t>Squid 2</t>
  </si>
  <si>
    <t>Squid 3</t>
  </si>
  <si>
    <t>Squid 4</t>
  </si>
  <si>
    <t>Squid 5</t>
  </si>
  <si>
    <t>squid</t>
  </si>
  <si>
    <t>Grapple</t>
  </si>
  <si>
    <t>Arms</t>
  </si>
  <si>
    <t>Bite</t>
  </si>
  <si>
    <t>1d6+1</t>
  </si>
  <si>
    <t>Improved Grab</t>
  </si>
  <si>
    <t>Opposed Grapple</t>
  </si>
  <si>
    <t>Dispel</t>
  </si>
  <si>
    <t>dispelled</t>
  </si>
  <si>
    <t>crazed kuo-toa 26</t>
  </si>
  <si>
    <t>crazed kuo-toa 27</t>
  </si>
  <si>
    <t>crazed kuo-toa 28</t>
  </si>
  <si>
    <t>Huge kuo-toa zombie 1</t>
  </si>
  <si>
    <t>Huge kuo-toa zombie 2</t>
  </si>
  <si>
    <t>/slashing</t>
  </si>
  <si>
    <t>spiritual pincer staff</t>
  </si>
  <si>
    <t>Claw</t>
  </si>
  <si>
    <t>1d8+5</t>
  </si>
  <si>
    <t>Huge kuo-toa zombie</t>
  </si>
  <si>
    <t>crazed kuo-toa, 28</t>
  </si>
  <si>
    <t>1d4-1</t>
  </si>
  <si>
    <t>Small kuo-toa zombie 1</t>
  </si>
  <si>
    <t>Small kuo-toa zombie 2</t>
  </si>
  <si>
    <t>Small kuo-toa zombie 3</t>
  </si>
  <si>
    <t>Small kuo-toa zombie 4</t>
  </si>
  <si>
    <t>Small kuo-toa zombie 5</t>
  </si>
  <si>
    <t>Small kuo-toa zombie 6</t>
  </si>
  <si>
    <t>Small kuo-toa zombie</t>
  </si>
  <si>
    <t>dragon turtle</t>
  </si>
  <si>
    <t>4d6+8</t>
  </si>
  <si>
    <t>bite</t>
  </si>
  <si>
    <t>claws</t>
  </si>
  <si>
    <t>2d8+4</t>
  </si>
  <si>
    <t>Immun. F</t>
  </si>
  <si>
    <t>MM I</t>
  </si>
  <si>
    <t>Small kuo-toa zombie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</si>
</sst>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3" fillId="9" borderId="34" xfId="0" applyFont="1" applyFill="1" applyBorder="1" applyAlignment="1">
      <alignment horizontal="center"/>
    </xf>
    <xf numFmtId="0" fontId="13" fillId="9" borderId="35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14" fillId="9" borderId="26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2" fillId="25" borderId="21" xfId="0" applyFont="1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0" fillId="26" borderId="21" xfId="0" quotePrefix="1" applyFill="1" applyBorder="1" applyAlignment="1">
      <alignment horizontal="center"/>
    </xf>
    <xf numFmtId="0" fontId="0" fillId="26" borderId="24" xfId="0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7" fillId="28" borderId="8" xfId="0" applyFont="1" applyFill="1" applyBorder="1" applyAlignment="1">
      <alignment horizontal="center"/>
    </xf>
    <xf numFmtId="0" fontId="4" fillId="29" borderId="61" xfId="0" applyFont="1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0" fillId="30" borderId="8" xfId="0" applyFill="1" applyBorder="1" applyAlignment="1">
      <alignment horizontal="center"/>
    </xf>
    <xf numFmtId="0" fontId="9" fillId="29" borderId="32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1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FF33CC"/>
      <color rgb="FFFFFF66"/>
      <color rgb="FF00FFFF"/>
      <color rgb="FF008000"/>
      <color rgb="FF0000FF"/>
      <color rgb="FFFF9999"/>
      <color rgb="FFFF99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15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19</c:v>
                </c:pt>
                <c:pt idx="4">
                  <c:v>11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16</c:v>
                </c:pt>
                <c:pt idx="4">
                  <c:v>30</c:v>
                </c:pt>
                <c:pt idx="5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20</c:v>
                </c:pt>
                <c:pt idx="3">
                  <c:v>32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24</c:v>
                </c:pt>
                <c:pt idx="3">
                  <c:v>28</c:v>
                </c:pt>
                <c:pt idx="4">
                  <c:v>39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36</c:v>
                </c:pt>
                <c:pt idx="2">
                  <c:v>19</c:v>
                </c:pt>
                <c:pt idx="3">
                  <c:v>48</c:v>
                </c:pt>
                <c:pt idx="4">
                  <c:v>54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50496"/>
        <c:axId val="112660480"/>
        <c:axId val="113328128"/>
      </c:area3DChart>
      <c:catAx>
        <c:axId val="11265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660480"/>
        <c:crosses val="autoZero"/>
        <c:auto val="1"/>
        <c:lblAlgn val="ctr"/>
        <c:lblOffset val="100"/>
        <c:noMultiLvlLbl val="0"/>
      </c:catAx>
      <c:valAx>
        <c:axId val="11266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650496"/>
        <c:crosses val="autoZero"/>
        <c:crossBetween val="midCat"/>
      </c:valAx>
      <c:serAx>
        <c:axId val="113328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6604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19</c:v>
                </c:pt>
                <c:pt idx="3">
                  <c:v>16</c:v>
                </c:pt>
                <c:pt idx="4">
                  <c:v>32</c:v>
                </c:pt>
                <c:pt idx="5">
                  <c:v>28</c:v>
                </c:pt>
                <c:pt idx="6">
                  <c:v>48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30</c:v>
                </c:pt>
                <c:pt idx="4">
                  <c:v>16</c:v>
                </c:pt>
                <c:pt idx="5">
                  <c:v>39</c:v>
                </c:pt>
                <c:pt idx="6">
                  <c:v>54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38</c:v>
                </c:pt>
                <c:pt idx="4">
                  <c:v>19</c:v>
                </c:pt>
                <c:pt idx="5">
                  <c:v>30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66048"/>
        <c:axId val="112867584"/>
        <c:axId val="113790976"/>
      </c:area3DChart>
      <c:catAx>
        <c:axId val="11286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867584"/>
        <c:crosses val="autoZero"/>
        <c:auto val="1"/>
        <c:lblAlgn val="ctr"/>
        <c:lblOffset val="100"/>
        <c:noMultiLvlLbl val="0"/>
      </c:catAx>
      <c:valAx>
        <c:axId val="11286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866048"/>
        <c:crosses val="autoZero"/>
        <c:crossBetween val="midCat"/>
      </c:valAx>
      <c:serAx>
        <c:axId val="113790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286758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15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19</c:v>
                </c:pt>
                <c:pt idx="4">
                  <c:v>11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16</c:v>
                </c:pt>
                <c:pt idx="4">
                  <c:v>30</c:v>
                </c:pt>
                <c:pt idx="5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20</c:v>
                </c:pt>
                <c:pt idx="3">
                  <c:v>32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24</c:v>
                </c:pt>
                <c:pt idx="3">
                  <c:v>28</c:v>
                </c:pt>
                <c:pt idx="4">
                  <c:v>39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36</c:v>
                </c:pt>
                <c:pt idx="2">
                  <c:v>19</c:v>
                </c:pt>
                <c:pt idx="3">
                  <c:v>48</c:v>
                </c:pt>
                <c:pt idx="4">
                  <c:v>54</c:v>
                </c:pt>
                <c:pt idx="5">
                  <c:v>69</c:v>
                </c:pt>
              </c:numCache>
            </c:numRef>
          </c:val>
        </c:ser>
        <c:bandFmts/>
        <c:axId val="113332224"/>
        <c:axId val="113333760"/>
        <c:axId val="112907584"/>
      </c:surface3DChart>
      <c:catAx>
        <c:axId val="11333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33760"/>
        <c:crosses val="autoZero"/>
        <c:auto val="1"/>
        <c:lblAlgn val="ctr"/>
        <c:lblOffset val="100"/>
        <c:noMultiLvlLbl val="0"/>
      </c:catAx>
      <c:valAx>
        <c:axId val="11333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32224"/>
        <c:crosses val="autoZero"/>
        <c:crossBetween val="midCat"/>
      </c:valAx>
      <c:serAx>
        <c:axId val="112907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337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75" x14ac:dyDescent="0.25"/>
  <cols>
    <col min="1" max="1" width="12.3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8.2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20.25" thickTop="1" thickBot="1" x14ac:dyDescent="0.3">
      <c r="A2" s="94" t="s">
        <v>91</v>
      </c>
      <c r="B2" s="94">
        <v>1</v>
      </c>
      <c r="C2" s="77">
        <v>3</v>
      </c>
      <c r="D2" s="143">
        <f t="shared" ref="D2:D3" ca="1" si="0">RANDBETWEEN(1,20)</f>
        <v>7</v>
      </c>
      <c r="E2" s="77">
        <f t="shared" ref="E2:E3" ca="1" si="1">SUM(C2:D2)</f>
        <v>10</v>
      </c>
      <c r="F2" s="77" t="s">
        <v>9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x14ac:dyDescent="0.25">
      <c r="A3" s="76" t="s">
        <v>89</v>
      </c>
      <c r="B3" s="76">
        <v>1</v>
      </c>
      <c r="C3" s="77">
        <v>2</v>
      </c>
      <c r="D3" s="143">
        <f t="shared" ca="1" si="0"/>
        <v>8</v>
      </c>
      <c r="E3" s="77">
        <f t="shared" ca="1" si="1"/>
        <v>10</v>
      </c>
      <c r="F3" s="77" t="s">
        <v>92</v>
      </c>
      <c r="H3" s="91" t="s">
        <v>8</v>
      </c>
      <c r="I3" s="92">
        <v>10</v>
      </c>
      <c r="J3" s="93" t="s">
        <v>28</v>
      </c>
      <c r="L3" s="102" t="s">
        <v>100</v>
      </c>
      <c r="M3" s="175">
        <v>6</v>
      </c>
      <c r="N3" s="103" t="s">
        <v>135</v>
      </c>
    </row>
    <row r="4" spans="1:14" x14ac:dyDescent="0.25">
      <c r="A4" s="94" t="s">
        <v>8</v>
      </c>
      <c r="B4" s="94">
        <v>1</v>
      </c>
      <c r="C4" s="77">
        <v>3</v>
      </c>
      <c r="D4" s="143">
        <f ca="1">RANDBETWEEN(1,20)</f>
        <v>17</v>
      </c>
      <c r="E4" s="77">
        <f ca="1">SUM(C4:D4)</f>
        <v>20</v>
      </c>
      <c r="F4" s="77" t="s">
        <v>9</v>
      </c>
      <c r="H4" s="91" t="s">
        <v>81</v>
      </c>
      <c r="I4" s="94">
        <v>10</v>
      </c>
      <c r="J4" s="93" t="s">
        <v>29</v>
      </c>
      <c r="L4" s="102" t="s">
        <v>170</v>
      </c>
      <c r="M4" s="78">
        <v>35</v>
      </c>
      <c r="N4" s="103" t="s">
        <v>136</v>
      </c>
    </row>
    <row r="5" spans="1:14" ht="16.5" thickBot="1" x14ac:dyDescent="0.3">
      <c r="A5" s="94" t="s">
        <v>7</v>
      </c>
      <c r="B5" s="94">
        <v>1</v>
      </c>
      <c r="C5" s="77">
        <v>4</v>
      </c>
      <c r="D5" s="143">
        <f ca="1">RANDBETWEEN(1,20)</f>
        <v>17</v>
      </c>
      <c r="E5" s="77">
        <f ca="1">SUM(C5:D5)</f>
        <v>21</v>
      </c>
      <c r="F5" s="77" t="s">
        <v>6</v>
      </c>
      <c r="H5" s="91" t="s">
        <v>30</v>
      </c>
      <c r="I5" s="94">
        <v>10</v>
      </c>
      <c r="J5" s="93" t="s">
        <v>31</v>
      </c>
      <c r="L5" s="102" t="s">
        <v>179</v>
      </c>
      <c r="M5" s="78">
        <v>9</v>
      </c>
      <c r="N5" s="103" t="s">
        <v>185</v>
      </c>
    </row>
    <row r="6" spans="1:14" x14ac:dyDescent="0.25">
      <c r="A6" s="78" t="s">
        <v>123</v>
      </c>
      <c r="B6" s="78">
        <v>2</v>
      </c>
      <c r="C6" s="77">
        <v>1</v>
      </c>
      <c r="D6" s="168">
        <f ca="1">RANDBETWEEN(1,20)</f>
        <v>4</v>
      </c>
      <c r="E6" s="77">
        <f ca="1">SUM(C6:D6)</f>
        <v>5</v>
      </c>
      <c r="F6" s="77" t="s">
        <v>134</v>
      </c>
      <c r="H6" s="91" t="s">
        <v>7</v>
      </c>
      <c r="I6" s="94">
        <v>10</v>
      </c>
      <c r="J6" s="93" t="s">
        <v>32</v>
      </c>
      <c r="L6" s="135" t="s">
        <v>33</v>
      </c>
      <c r="M6" s="157">
        <f>AVERAGE(M3:M5)</f>
        <v>16.666666666666668</v>
      </c>
      <c r="N6" s="104"/>
    </row>
    <row r="7" spans="1:14" ht="18.75" x14ac:dyDescent="0.25">
      <c r="A7" s="94" t="s">
        <v>93</v>
      </c>
      <c r="B7" s="94">
        <v>1</v>
      </c>
      <c r="C7" s="77">
        <v>2</v>
      </c>
      <c r="D7" s="143">
        <f ca="1">RANDBETWEEN(1,20)</f>
        <v>16</v>
      </c>
      <c r="E7" s="77">
        <f ca="1">SUM(C7:D7)</f>
        <v>18</v>
      </c>
      <c r="F7" s="77" t="s">
        <v>6</v>
      </c>
      <c r="H7" s="91" t="s">
        <v>89</v>
      </c>
      <c r="I7" s="94">
        <v>10</v>
      </c>
      <c r="J7" s="93" t="s">
        <v>90</v>
      </c>
      <c r="L7" s="136" t="s">
        <v>34</v>
      </c>
      <c r="M7" s="105">
        <f>SUM(M3:M5)</f>
        <v>50</v>
      </c>
      <c r="N7" s="103"/>
    </row>
    <row r="8" spans="1:14" ht="16.5" thickBot="1" x14ac:dyDescent="0.3">
      <c r="H8" s="91" t="s">
        <v>95</v>
      </c>
      <c r="I8" s="94">
        <v>6</v>
      </c>
      <c r="J8" s="93" t="s">
        <v>98</v>
      </c>
      <c r="L8" s="136" t="s">
        <v>35</v>
      </c>
      <c r="M8" s="105">
        <f>COUNT(M3:M5)</f>
        <v>3</v>
      </c>
      <c r="N8" s="103"/>
    </row>
    <row r="9" spans="1:14" x14ac:dyDescent="0.25">
      <c r="D9" s="143">
        <f ca="1">RANDBETWEEN(1,20)</f>
        <v>19</v>
      </c>
      <c r="H9" s="132" t="s">
        <v>33</v>
      </c>
      <c r="I9" s="95">
        <f>AVERAGE(I3:I8)</f>
        <v>9.3333333333333339</v>
      </c>
      <c r="J9" s="96"/>
      <c r="L9" s="136" t="s">
        <v>37</v>
      </c>
      <c r="M9" s="125">
        <f>M7/4</f>
        <v>12.5</v>
      </c>
      <c r="N9" s="103" t="s">
        <v>38</v>
      </c>
    </row>
    <row r="10" spans="1:14" ht="16.5" thickBot="1" x14ac:dyDescent="0.3">
      <c r="H10" s="133" t="s">
        <v>34</v>
      </c>
      <c r="I10" s="97">
        <f>SUM(I3:I8)</f>
        <v>56</v>
      </c>
      <c r="J10" s="93"/>
      <c r="L10" s="137" t="s">
        <v>39</v>
      </c>
      <c r="M10" s="126">
        <f>M9*2</f>
        <v>25</v>
      </c>
      <c r="N10" s="106" t="s">
        <v>40</v>
      </c>
    </row>
    <row r="11" spans="1:14" ht="19.5" thickTop="1" x14ac:dyDescent="0.25">
      <c r="A11" s="76" t="s">
        <v>97</v>
      </c>
      <c r="B11" s="76">
        <v>1</v>
      </c>
      <c r="C11" s="77">
        <v>5</v>
      </c>
      <c r="D11" s="143">
        <f ca="1">RANDBETWEEN(1,20)</f>
        <v>9</v>
      </c>
      <c r="E11" s="77">
        <f ca="1">SUM(C11:D11)</f>
        <v>14</v>
      </c>
      <c r="F11" s="77" t="s">
        <v>9</v>
      </c>
      <c r="H11" s="133" t="s">
        <v>35</v>
      </c>
      <c r="I11" s="97">
        <f>COUNT(I3:I8)</f>
        <v>6</v>
      </c>
      <c r="J11" s="93"/>
    </row>
    <row r="12" spans="1:14" x14ac:dyDescent="0.25">
      <c r="A12" s="76" t="s">
        <v>142</v>
      </c>
      <c r="B12" s="76">
        <v>1</v>
      </c>
      <c r="C12" s="77">
        <v>1</v>
      </c>
      <c r="D12" s="143">
        <f ca="1">RANDBETWEEN(1,20)</f>
        <v>4</v>
      </c>
      <c r="E12" s="77">
        <f t="shared" ref="E12:E14" ca="1" si="2">SUM(C12:D12)</f>
        <v>5</v>
      </c>
      <c r="F12" s="77" t="s">
        <v>6</v>
      </c>
      <c r="H12" s="133" t="s">
        <v>37</v>
      </c>
      <c r="I12" s="127">
        <f>I10/4</f>
        <v>14</v>
      </c>
      <c r="J12" s="93" t="s">
        <v>38</v>
      </c>
      <c r="L12" s="87" t="s">
        <v>41</v>
      </c>
      <c r="M12" s="130">
        <f>I12</f>
        <v>14</v>
      </c>
    </row>
    <row r="13" spans="1:14" ht="16.5" thickBot="1" x14ac:dyDescent="0.3">
      <c r="A13" s="76" t="s">
        <v>143</v>
      </c>
      <c r="B13" s="76">
        <v>1</v>
      </c>
      <c r="C13" s="77">
        <v>0</v>
      </c>
      <c r="D13" s="143">
        <f ca="1">RANDBETWEEN(1,20)</f>
        <v>18</v>
      </c>
      <c r="E13" s="77">
        <f t="shared" ca="1" si="2"/>
        <v>18</v>
      </c>
      <c r="F13" s="77" t="s">
        <v>6</v>
      </c>
      <c r="H13" s="134" t="s">
        <v>39</v>
      </c>
      <c r="I13" s="128">
        <f>I12*2</f>
        <v>28</v>
      </c>
      <c r="J13" s="98" t="s">
        <v>40</v>
      </c>
      <c r="L13" s="87" t="s">
        <v>42</v>
      </c>
      <c r="M13" s="130">
        <f>I13</f>
        <v>28</v>
      </c>
    </row>
    <row r="14" spans="1:14" ht="16.5" thickTop="1" x14ac:dyDescent="0.25">
      <c r="A14" s="76" t="s">
        <v>144</v>
      </c>
      <c r="B14" s="76">
        <v>1</v>
      </c>
      <c r="C14" s="77">
        <v>-1</v>
      </c>
      <c r="D14" s="143">
        <f ca="1">RANDBETWEEN(1,20)</f>
        <v>13</v>
      </c>
      <c r="E14" s="77">
        <f t="shared" ca="1" si="2"/>
        <v>12</v>
      </c>
      <c r="F14" s="77" t="s">
        <v>145</v>
      </c>
      <c r="L14" s="87" t="s">
        <v>43</v>
      </c>
      <c r="M14" s="130">
        <f>I10</f>
        <v>56</v>
      </c>
    </row>
    <row r="16" spans="1:14" x14ac:dyDescent="0.25">
      <c r="L16" s="15" t="s">
        <v>44</v>
      </c>
      <c r="M16" s="129">
        <f>M7</f>
        <v>50</v>
      </c>
    </row>
  </sheetData>
  <sortState ref="A2:F8">
    <sortCondition descending="1" ref="E2:E8"/>
    <sortCondition descending="1" ref="C2:C8"/>
  </sortState>
  <conditionalFormatting sqref="M16">
    <cfRule type="cellIs" dxfId="318" priority="1" operator="greaterThan">
      <formula>$M$14</formula>
    </cfRule>
    <cfRule type="cellIs" dxfId="317" priority="2" operator="between">
      <formula>$M$13</formula>
      <formula>$M$14</formula>
    </cfRule>
    <cfRule type="cellIs" dxfId="316" priority="3" operator="between">
      <formula>$M$12</formula>
      <formula>$M$13</formula>
    </cfRule>
    <cfRule type="cellIs" dxfId="315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showGridLines="0" workbookViewId="0"/>
  </sheetViews>
  <sheetFormatPr defaultRowHeight="15.75" x14ac:dyDescent="0.25"/>
  <cols>
    <col min="1" max="2" width="17.625" style="21" bestFit="1" customWidth="1"/>
    <col min="3" max="3" width="15.3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 t="s">
        <v>0</v>
      </c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6" t="s">
        <v>151</v>
      </c>
      <c r="B2" s="77" t="s">
        <v>153</v>
      </c>
      <c r="C2" s="77" t="s">
        <v>156</v>
      </c>
      <c r="D2" s="85">
        <v>2</v>
      </c>
      <c r="E2" s="77">
        <v>2</v>
      </c>
      <c r="F2" s="77">
        <v>0</v>
      </c>
      <c r="G2" s="77">
        <v>0</v>
      </c>
      <c r="H2" s="143">
        <f t="shared" ref="H2:H5" ca="1" si="0">RANDBETWEEN(1,20)</f>
        <v>19</v>
      </c>
      <c r="I2" s="77">
        <f t="shared" ref="I2:I5" ca="1" si="1">SUM(D2:H2)</f>
        <v>23</v>
      </c>
    </row>
    <row r="3" spans="1:9" x14ac:dyDescent="0.25">
      <c r="A3" s="76" t="s">
        <v>151</v>
      </c>
      <c r="B3" s="77" t="s">
        <v>154</v>
      </c>
      <c r="C3" s="77" t="s">
        <v>155</v>
      </c>
      <c r="D3" s="85">
        <v>1</v>
      </c>
      <c r="E3" s="77">
        <v>0</v>
      </c>
      <c r="F3" s="77">
        <v>0</v>
      </c>
      <c r="G3" s="77">
        <v>0</v>
      </c>
      <c r="H3" s="143">
        <f t="shared" ca="1" si="0"/>
        <v>14</v>
      </c>
      <c r="I3" s="77">
        <f t="shared" ca="1" si="1"/>
        <v>15</v>
      </c>
    </row>
    <row r="4" spans="1:9" x14ac:dyDescent="0.25">
      <c r="A4" s="79" t="s">
        <v>151</v>
      </c>
      <c r="B4" s="80" t="s">
        <v>152</v>
      </c>
      <c r="C4" s="80" t="s">
        <v>152</v>
      </c>
      <c r="D4" s="160">
        <v>2</v>
      </c>
      <c r="E4" s="80">
        <v>2</v>
      </c>
      <c r="F4" s="80">
        <v>0</v>
      </c>
      <c r="G4" s="80">
        <v>4</v>
      </c>
      <c r="H4" s="145">
        <f t="shared" ca="1" si="0"/>
        <v>7</v>
      </c>
      <c r="I4" s="80">
        <f t="shared" ref="I4" ca="1" si="2">SUM(D4:H4)</f>
        <v>15</v>
      </c>
    </row>
    <row r="5" spans="1:9" x14ac:dyDescent="0.25">
      <c r="A5" s="79"/>
      <c r="B5" s="80"/>
      <c r="C5" s="80"/>
      <c r="D5" s="160"/>
      <c r="E5" s="80"/>
      <c r="F5" s="80"/>
      <c r="G5" s="80"/>
      <c r="H5" s="145">
        <f t="shared" ca="1" si="0"/>
        <v>1</v>
      </c>
      <c r="I5" s="80">
        <f t="shared" ca="1" si="1"/>
        <v>1</v>
      </c>
    </row>
    <row r="6" spans="1:9" ht="16.5" thickBot="1" x14ac:dyDescent="0.3"/>
    <row r="7" spans="1:9" ht="16.5" thickBot="1" x14ac:dyDescent="0.3">
      <c r="A7" s="107" t="s">
        <v>0</v>
      </c>
      <c r="B7" s="82" t="s">
        <v>45</v>
      </c>
      <c r="C7" s="82" t="s">
        <v>46</v>
      </c>
      <c r="D7" s="84" t="s">
        <v>47</v>
      </c>
      <c r="E7" s="82" t="s">
        <v>48</v>
      </c>
      <c r="F7" s="82" t="s">
        <v>49</v>
      </c>
      <c r="G7" s="82" t="s">
        <v>50</v>
      </c>
      <c r="H7" s="86" t="s">
        <v>51</v>
      </c>
      <c r="I7" s="83" t="s">
        <v>36</v>
      </c>
    </row>
    <row r="8" spans="1:9" x14ac:dyDescent="0.25">
      <c r="A8" s="78" t="s">
        <v>100</v>
      </c>
      <c r="B8" s="77" t="s">
        <v>124</v>
      </c>
      <c r="C8" s="77" t="s">
        <v>125</v>
      </c>
      <c r="D8" s="85">
        <f t="shared" ref="D8:D9" si="3">10+2</f>
        <v>12</v>
      </c>
      <c r="E8" s="173">
        <f>3+2+3</f>
        <v>8</v>
      </c>
      <c r="F8" s="172">
        <v>1</v>
      </c>
      <c r="G8" s="173">
        <f>2+1</f>
        <v>3</v>
      </c>
      <c r="H8" s="143">
        <f t="shared" ref="H8:H17" ca="1" si="4">RANDBETWEEN(1,20)</f>
        <v>5</v>
      </c>
      <c r="I8" s="77">
        <f t="shared" ref="I8:I14" ca="1" si="5">SUM(D8:H8)</f>
        <v>29</v>
      </c>
    </row>
    <row r="9" spans="1:9" x14ac:dyDescent="0.25">
      <c r="A9" s="78" t="s">
        <v>100</v>
      </c>
      <c r="B9" s="77" t="s">
        <v>166</v>
      </c>
      <c r="C9" s="77" t="s">
        <v>126</v>
      </c>
      <c r="D9" s="85">
        <f t="shared" si="3"/>
        <v>12</v>
      </c>
      <c r="E9" s="172">
        <v>3</v>
      </c>
      <c r="F9" s="172">
        <v>1</v>
      </c>
      <c r="G9" s="173">
        <v>2</v>
      </c>
      <c r="H9" s="143">
        <f t="shared" ca="1" si="4"/>
        <v>10</v>
      </c>
      <c r="I9" s="77">
        <f t="shared" ca="1" si="5"/>
        <v>28</v>
      </c>
    </row>
    <row r="10" spans="1:9" x14ac:dyDescent="0.25">
      <c r="A10" s="78" t="s">
        <v>100</v>
      </c>
      <c r="B10" s="77" t="s">
        <v>127</v>
      </c>
      <c r="C10" s="77" t="s">
        <v>128</v>
      </c>
      <c r="D10" s="85">
        <f>3+2</f>
        <v>5</v>
      </c>
      <c r="E10" s="173">
        <f>3+1+3</f>
        <v>7</v>
      </c>
      <c r="F10" s="172">
        <v>0</v>
      </c>
      <c r="G10" s="173">
        <v>2</v>
      </c>
      <c r="H10" s="143">
        <f t="shared" ca="1" si="4"/>
        <v>2</v>
      </c>
      <c r="I10" s="77">
        <f t="shared" ca="1" si="5"/>
        <v>16</v>
      </c>
    </row>
    <row r="11" spans="1:9" x14ac:dyDescent="0.25">
      <c r="A11" s="78" t="s">
        <v>179</v>
      </c>
      <c r="B11" s="77" t="s">
        <v>181</v>
      </c>
      <c r="C11" s="77" t="s">
        <v>180</v>
      </c>
      <c r="D11" s="85">
        <v>12</v>
      </c>
      <c r="E11" s="172">
        <v>6</v>
      </c>
      <c r="F11" s="172">
        <v>0</v>
      </c>
      <c r="G11" s="173">
        <v>2</v>
      </c>
      <c r="H11" s="143">
        <f t="shared" ca="1" si="4"/>
        <v>2</v>
      </c>
      <c r="I11" s="77">
        <f t="shared" ref="I11" ca="1" si="6">SUM(D11:H11)</f>
        <v>22</v>
      </c>
    </row>
    <row r="12" spans="1:9" x14ac:dyDescent="0.25">
      <c r="A12" s="78" t="s">
        <v>179</v>
      </c>
      <c r="B12" s="77" t="s">
        <v>182</v>
      </c>
      <c r="C12" s="77" t="s">
        <v>183</v>
      </c>
      <c r="D12" s="85">
        <v>12</v>
      </c>
      <c r="E12" s="172">
        <v>2</v>
      </c>
      <c r="F12" s="172">
        <v>0</v>
      </c>
      <c r="G12" s="173">
        <v>2</v>
      </c>
      <c r="H12" s="143">
        <f t="shared" ca="1" si="4"/>
        <v>5</v>
      </c>
      <c r="I12" s="77">
        <f t="shared" ref="I12" ca="1" si="7">SUM(D12:H12)</f>
        <v>21</v>
      </c>
    </row>
    <row r="13" spans="1:9" x14ac:dyDescent="0.25">
      <c r="A13" s="78" t="s">
        <v>123</v>
      </c>
      <c r="B13" s="77" t="s">
        <v>129</v>
      </c>
      <c r="C13" s="77" t="s">
        <v>130</v>
      </c>
      <c r="D13" s="85">
        <v>2</v>
      </c>
      <c r="E13" s="172">
        <v>1</v>
      </c>
      <c r="F13" s="172">
        <v>0</v>
      </c>
      <c r="G13" s="173">
        <v>2</v>
      </c>
      <c r="H13" s="143">
        <f t="shared" ca="1" si="4"/>
        <v>15</v>
      </c>
      <c r="I13" s="77">
        <f t="shared" ca="1" si="5"/>
        <v>20</v>
      </c>
    </row>
    <row r="14" spans="1:9" x14ac:dyDescent="0.25">
      <c r="A14" s="78" t="s">
        <v>131</v>
      </c>
      <c r="B14" s="77" t="s">
        <v>132</v>
      </c>
      <c r="C14" s="174" t="s">
        <v>133</v>
      </c>
      <c r="D14" s="85">
        <v>4</v>
      </c>
      <c r="E14" s="172">
        <v>1</v>
      </c>
      <c r="F14" s="172">
        <v>0</v>
      </c>
      <c r="G14" s="173">
        <v>2</v>
      </c>
      <c r="H14" s="143">
        <f t="shared" ca="1" si="4"/>
        <v>5</v>
      </c>
      <c r="I14" s="77">
        <f t="shared" ca="1" si="5"/>
        <v>12</v>
      </c>
    </row>
    <row r="15" spans="1:9" x14ac:dyDescent="0.25">
      <c r="A15" s="78" t="s">
        <v>131</v>
      </c>
      <c r="B15" s="77" t="s">
        <v>157</v>
      </c>
      <c r="C15" s="77" t="s">
        <v>152</v>
      </c>
      <c r="D15" s="85">
        <v>4</v>
      </c>
      <c r="E15" s="172">
        <v>1</v>
      </c>
      <c r="F15" s="172">
        <v>0</v>
      </c>
      <c r="G15" s="173">
        <v>2</v>
      </c>
      <c r="H15" s="143">
        <f t="shared" ca="1" si="4"/>
        <v>15</v>
      </c>
      <c r="I15" s="77">
        <f t="shared" ref="I15" ca="1" si="8">SUM(D15:H15)</f>
        <v>22</v>
      </c>
    </row>
    <row r="16" spans="1:9" x14ac:dyDescent="0.25">
      <c r="A16" s="78" t="s">
        <v>169</v>
      </c>
      <c r="B16" s="77" t="s">
        <v>167</v>
      </c>
      <c r="C16" s="77" t="s">
        <v>168</v>
      </c>
      <c r="D16" s="85">
        <v>6</v>
      </c>
      <c r="E16" s="172">
        <v>4</v>
      </c>
      <c r="F16" s="172">
        <v>0</v>
      </c>
      <c r="G16" s="172">
        <v>0</v>
      </c>
      <c r="H16" s="143">
        <f t="shared" ca="1" si="4"/>
        <v>16</v>
      </c>
      <c r="I16" s="77">
        <f t="shared" ref="I16" ca="1" si="9">SUM(D16:H16)</f>
        <v>26</v>
      </c>
    </row>
    <row r="17" spans="1:9" x14ac:dyDescent="0.25">
      <c r="A17" s="78" t="s">
        <v>178</v>
      </c>
      <c r="B17" s="77" t="s">
        <v>167</v>
      </c>
      <c r="C17" s="77" t="s">
        <v>171</v>
      </c>
      <c r="D17" s="85">
        <v>1</v>
      </c>
      <c r="E17" s="172">
        <v>0</v>
      </c>
      <c r="F17" s="172">
        <v>0</v>
      </c>
      <c r="G17" s="172">
        <v>0</v>
      </c>
      <c r="H17" s="143">
        <f t="shared" ca="1" si="4"/>
        <v>17</v>
      </c>
      <c r="I17" s="77">
        <f t="shared" ref="I17" ca="1" si="10">SUM(D17:H17)</f>
        <v>18</v>
      </c>
    </row>
  </sheetData>
  <conditionalFormatting sqref="H2">
    <cfRule type="cellIs" dxfId="314" priority="372" operator="equal">
      <formula>20</formula>
    </cfRule>
    <cfRule type="cellIs" dxfId="313" priority="373" operator="equal">
      <formula>1</formula>
    </cfRule>
  </conditionalFormatting>
  <conditionalFormatting sqref="H5">
    <cfRule type="cellIs" dxfId="312" priority="329" operator="equal">
      <formula>1</formula>
    </cfRule>
    <cfRule type="cellIs" dxfId="311" priority="330" operator="equal">
      <formula>19</formula>
    </cfRule>
    <cfRule type="cellIs" dxfId="310" priority="331" operator="equal">
      <formula>20</formula>
    </cfRule>
  </conditionalFormatting>
  <conditionalFormatting sqref="G5">
    <cfRule type="cellIs" dxfId="309" priority="327" operator="equal">
      <formula>"No"</formula>
    </cfRule>
    <cfRule type="cellIs" dxfId="308" priority="328" operator="equal">
      <formula>"Yes"</formula>
    </cfRule>
  </conditionalFormatting>
  <conditionalFormatting sqref="E5">
    <cfRule type="cellIs" dxfId="307" priority="325" operator="equal">
      <formula>"No"</formula>
    </cfRule>
    <cfRule type="cellIs" dxfId="306" priority="326" operator="equal">
      <formula>"Yes"</formula>
    </cfRule>
  </conditionalFormatting>
  <conditionalFormatting sqref="F2">
    <cfRule type="cellIs" dxfId="305" priority="259" operator="equal">
      <formula>"No"</formula>
    </cfRule>
    <cfRule type="cellIs" dxfId="304" priority="260" operator="equal">
      <formula>"Yes"</formula>
    </cfRule>
  </conditionalFormatting>
  <conditionalFormatting sqref="F5">
    <cfRule type="cellIs" dxfId="303" priority="257" operator="equal">
      <formula>"No"</formula>
    </cfRule>
    <cfRule type="cellIs" dxfId="302" priority="258" operator="equal">
      <formula>"Yes"</formula>
    </cfRule>
  </conditionalFormatting>
  <conditionalFormatting sqref="G2">
    <cfRule type="cellIs" dxfId="301" priority="255" operator="equal">
      <formula>"No"</formula>
    </cfRule>
    <cfRule type="cellIs" dxfId="300" priority="256" operator="equal">
      <formula>"Yes"</formula>
    </cfRule>
  </conditionalFormatting>
  <conditionalFormatting sqref="G8:G10 G13">
    <cfRule type="cellIs" dxfId="299" priority="253" operator="equal">
      <formula>"No"</formula>
    </cfRule>
    <cfRule type="cellIs" dxfId="298" priority="254" operator="equal">
      <formula>"Yes"</formula>
    </cfRule>
  </conditionalFormatting>
  <conditionalFormatting sqref="E8:F8">
    <cfRule type="cellIs" dxfId="297" priority="251" operator="equal">
      <formula>"No"</formula>
    </cfRule>
    <cfRule type="cellIs" dxfId="296" priority="252" operator="equal">
      <formula>"Yes"</formula>
    </cfRule>
  </conditionalFormatting>
  <conditionalFormatting sqref="F9">
    <cfRule type="cellIs" dxfId="295" priority="249" operator="equal">
      <formula>"No"</formula>
    </cfRule>
    <cfRule type="cellIs" dxfId="294" priority="250" operator="equal">
      <formula>"Yes"</formula>
    </cfRule>
  </conditionalFormatting>
  <conditionalFormatting sqref="G10">
    <cfRule type="cellIs" dxfId="293" priority="247" operator="equal">
      <formula>"No"</formula>
    </cfRule>
    <cfRule type="cellIs" dxfId="292" priority="248" operator="equal">
      <formula>"Yes"</formula>
    </cfRule>
  </conditionalFormatting>
  <conditionalFormatting sqref="E10:F11">
    <cfRule type="cellIs" dxfId="291" priority="245" operator="equal">
      <formula>"No"</formula>
    </cfRule>
    <cfRule type="cellIs" dxfId="290" priority="246" operator="equal">
      <formula>"Yes"</formula>
    </cfRule>
  </conditionalFormatting>
  <conditionalFormatting sqref="E9">
    <cfRule type="cellIs" dxfId="289" priority="243" operator="equal">
      <formula>"No"</formula>
    </cfRule>
    <cfRule type="cellIs" dxfId="288" priority="244" operator="equal">
      <formula>"Yes"</formula>
    </cfRule>
  </conditionalFormatting>
  <conditionalFormatting sqref="E13">
    <cfRule type="cellIs" dxfId="287" priority="241" operator="equal">
      <formula>"No"</formula>
    </cfRule>
    <cfRule type="cellIs" dxfId="286" priority="242" operator="equal">
      <formula>"Yes"</formula>
    </cfRule>
  </conditionalFormatting>
  <conditionalFormatting sqref="E13:G13">
    <cfRule type="cellIs" dxfId="285" priority="239" operator="equal">
      <formula>"No"</formula>
    </cfRule>
    <cfRule type="cellIs" dxfId="284" priority="240" operator="equal">
      <formula>"Yes"</formula>
    </cfRule>
  </conditionalFormatting>
  <conditionalFormatting sqref="F13:G13">
    <cfRule type="cellIs" dxfId="283" priority="237" operator="equal">
      <formula>"No"</formula>
    </cfRule>
    <cfRule type="cellIs" dxfId="282" priority="238" operator="equal">
      <formula>"Yes"</formula>
    </cfRule>
  </conditionalFormatting>
  <conditionalFormatting sqref="E13">
    <cfRule type="cellIs" dxfId="281" priority="235" operator="equal">
      <formula>"No"</formula>
    </cfRule>
    <cfRule type="cellIs" dxfId="280" priority="236" operator="equal">
      <formula>"Yes"</formula>
    </cfRule>
  </conditionalFormatting>
  <conditionalFormatting sqref="E13">
    <cfRule type="cellIs" dxfId="279" priority="233" operator="equal">
      <formula>"No"</formula>
    </cfRule>
    <cfRule type="cellIs" dxfId="278" priority="234" operator="equal">
      <formula>"Yes"</formula>
    </cfRule>
  </conditionalFormatting>
  <conditionalFormatting sqref="F13:G13">
    <cfRule type="cellIs" dxfId="277" priority="231" operator="equal">
      <formula>"No"</formula>
    </cfRule>
    <cfRule type="cellIs" dxfId="276" priority="232" operator="equal">
      <formula>"Yes"</formula>
    </cfRule>
  </conditionalFormatting>
  <conditionalFormatting sqref="E13">
    <cfRule type="cellIs" dxfId="275" priority="229" operator="equal">
      <formula>"No"</formula>
    </cfRule>
    <cfRule type="cellIs" dxfId="274" priority="230" operator="equal">
      <formula>"Yes"</formula>
    </cfRule>
  </conditionalFormatting>
  <conditionalFormatting sqref="E13">
    <cfRule type="cellIs" dxfId="273" priority="227" operator="equal">
      <formula>"No"</formula>
    </cfRule>
    <cfRule type="cellIs" dxfId="272" priority="228" operator="equal">
      <formula>"Yes"</formula>
    </cfRule>
  </conditionalFormatting>
  <conditionalFormatting sqref="E13">
    <cfRule type="cellIs" dxfId="271" priority="225" operator="equal">
      <formula>"No"</formula>
    </cfRule>
    <cfRule type="cellIs" dxfId="270" priority="226" operator="equal">
      <formula>"Yes"</formula>
    </cfRule>
  </conditionalFormatting>
  <conditionalFormatting sqref="E13:G13">
    <cfRule type="cellIs" dxfId="269" priority="223" operator="equal">
      <formula>"No"</formula>
    </cfRule>
    <cfRule type="cellIs" dxfId="268" priority="224" operator="equal">
      <formula>"Yes"</formula>
    </cfRule>
  </conditionalFormatting>
  <conditionalFormatting sqref="F13:G13">
    <cfRule type="cellIs" dxfId="267" priority="221" operator="equal">
      <formula>"No"</formula>
    </cfRule>
    <cfRule type="cellIs" dxfId="266" priority="222" operator="equal">
      <formula>"Yes"</formula>
    </cfRule>
  </conditionalFormatting>
  <conditionalFormatting sqref="E13">
    <cfRule type="cellIs" dxfId="265" priority="219" operator="equal">
      <formula>"No"</formula>
    </cfRule>
    <cfRule type="cellIs" dxfId="264" priority="220" operator="equal">
      <formula>"Yes"</formula>
    </cfRule>
  </conditionalFormatting>
  <conditionalFormatting sqref="E13">
    <cfRule type="cellIs" dxfId="263" priority="217" operator="equal">
      <formula>"No"</formula>
    </cfRule>
    <cfRule type="cellIs" dxfId="262" priority="218" operator="equal">
      <formula>"Yes"</formula>
    </cfRule>
  </conditionalFormatting>
  <conditionalFormatting sqref="F13:G13">
    <cfRule type="cellIs" dxfId="261" priority="215" operator="equal">
      <formula>"No"</formula>
    </cfRule>
    <cfRule type="cellIs" dxfId="260" priority="216" operator="equal">
      <formula>"Yes"</formula>
    </cfRule>
  </conditionalFormatting>
  <conditionalFormatting sqref="E13">
    <cfRule type="cellIs" dxfId="259" priority="213" operator="equal">
      <formula>"No"</formula>
    </cfRule>
    <cfRule type="cellIs" dxfId="258" priority="214" operator="equal">
      <formula>"Yes"</formula>
    </cfRule>
  </conditionalFormatting>
  <conditionalFormatting sqref="E13">
    <cfRule type="cellIs" dxfId="257" priority="211" operator="equal">
      <formula>"No"</formula>
    </cfRule>
    <cfRule type="cellIs" dxfId="256" priority="212" operator="equal">
      <formula>"Yes"</formula>
    </cfRule>
  </conditionalFormatting>
  <conditionalFormatting sqref="G14">
    <cfRule type="cellIs" dxfId="255" priority="209" operator="equal">
      <formula>"No"</formula>
    </cfRule>
    <cfRule type="cellIs" dxfId="254" priority="210" operator="equal">
      <formula>"Yes"</formula>
    </cfRule>
  </conditionalFormatting>
  <conditionalFormatting sqref="E14">
    <cfRule type="cellIs" dxfId="253" priority="207" operator="equal">
      <formula>"No"</formula>
    </cfRule>
    <cfRule type="cellIs" dxfId="252" priority="208" operator="equal">
      <formula>"Yes"</formula>
    </cfRule>
  </conditionalFormatting>
  <conditionalFormatting sqref="E14:G14">
    <cfRule type="cellIs" dxfId="251" priority="205" operator="equal">
      <formula>"No"</formula>
    </cfRule>
    <cfRule type="cellIs" dxfId="250" priority="206" operator="equal">
      <formula>"Yes"</formula>
    </cfRule>
  </conditionalFormatting>
  <conditionalFormatting sqref="F14:G14">
    <cfRule type="cellIs" dxfId="249" priority="203" operator="equal">
      <formula>"No"</formula>
    </cfRule>
    <cfRule type="cellIs" dxfId="248" priority="204" operator="equal">
      <formula>"Yes"</formula>
    </cfRule>
  </conditionalFormatting>
  <conditionalFormatting sqref="E14">
    <cfRule type="cellIs" dxfId="247" priority="201" operator="equal">
      <formula>"No"</formula>
    </cfRule>
    <cfRule type="cellIs" dxfId="246" priority="202" operator="equal">
      <formula>"Yes"</formula>
    </cfRule>
  </conditionalFormatting>
  <conditionalFormatting sqref="E14">
    <cfRule type="cellIs" dxfId="245" priority="199" operator="equal">
      <formula>"No"</formula>
    </cfRule>
    <cfRule type="cellIs" dxfId="244" priority="200" operator="equal">
      <formula>"Yes"</formula>
    </cfRule>
  </conditionalFormatting>
  <conditionalFormatting sqref="F14:G14">
    <cfRule type="cellIs" dxfId="243" priority="197" operator="equal">
      <formula>"No"</formula>
    </cfRule>
    <cfRule type="cellIs" dxfId="242" priority="198" operator="equal">
      <formula>"Yes"</formula>
    </cfRule>
  </conditionalFormatting>
  <conditionalFormatting sqref="E14">
    <cfRule type="cellIs" dxfId="241" priority="195" operator="equal">
      <formula>"No"</formula>
    </cfRule>
    <cfRule type="cellIs" dxfId="240" priority="196" operator="equal">
      <formula>"Yes"</formula>
    </cfRule>
  </conditionalFormatting>
  <conditionalFormatting sqref="E14">
    <cfRule type="cellIs" dxfId="239" priority="193" operator="equal">
      <formula>"No"</formula>
    </cfRule>
    <cfRule type="cellIs" dxfId="238" priority="194" operator="equal">
      <formula>"Yes"</formula>
    </cfRule>
  </conditionalFormatting>
  <conditionalFormatting sqref="E14">
    <cfRule type="cellIs" dxfId="237" priority="191" operator="equal">
      <formula>"No"</formula>
    </cfRule>
    <cfRule type="cellIs" dxfId="236" priority="192" operator="equal">
      <formula>"Yes"</formula>
    </cfRule>
  </conditionalFormatting>
  <conditionalFormatting sqref="E14:G14">
    <cfRule type="cellIs" dxfId="235" priority="189" operator="equal">
      <formula>"No"</formula>
    </cfRule>
    <cfRule type="cellIs" dxfId="234" priority="190" operator="equal">
      <formula>"Yes"</formula>
    </cfRule>
  </conditionalFormatting>
  <conditionalFormatting sqref="F14:G14">
    <cfRule type="cellIs" dxfId="233" priority="187" operator="equal">
      <formula>"No"</formula>
    </cfRule>
    <cfRule type="cellIs" dxfId="232" priority="188" operator="equal">
      <formula>"Yes"</formula>
    </cfRule>
  </conditionalFormatting>
  <conditionalFormatting sqref="E14">
    <cfRule type="cellIs" dxfId="231" priority="185" operator="equal">
      <formula>"No"</formula>
    </cfRule>
    <cfRule type="cellIs" dxfId="230" priority="186" operator="equal">
      <formula>"Yes"</formula>
    </cfRule>
  </conditionalFormatting>
  <conditionalFormatting sqref="E14">
    <cfRule type="cellIs" dxfId="229" priority="183" operator="equal">
      <formula>"No"</formula>
    </cfRule>
    <cfRule type="cellIs" dxfId="228" priority="184" operator="equal">
      <formula>"Yes"</formula>
    </cfRule>
  </conditionalFormatting>
  <conditionalFormatting sqref="F14:G14">
    <cfRule type="cellIs" dxfId="227" priority="181" operator="equal">
      <formula>"No"</formula>
    </cfRule>
    <cfRule type="cellIs" dxfId="226" priority="182" operator="equal">
      <formula>"Yes"</formula>
    </cfRule>
  </conditionalFormatting>
  <conditionalFormatting sqref="E14">
    <cfRule type="cellIs" dxfId="225" priority="179" operator="equal">
      <formula>"No"</formula>
    </cfRule>
    <cfRule type="cellIs" dxfId="224" priority="180" operator="equal">
      <formula>"Yes"</formula>
    </cfRule>
  </conditionalFormatting>
  <conditionalFormatting sqref="E14">
    <cfRule type="cellIs" dxfId="223" priority="177" operator="equal">
      <formula>"No"</formula>
    </cfRule>
    <cfRule type="cellIs" dxfId="222" priority="178" operator="equal">
      <formula>"Yes"</formula>
    </cfRule>
  </conditionalFormatting>
  <conditionalFormatting sqref="H4">
    <cfRule type="cellIs" dxfId="221" priority="141" operator="equal">
      <formula>20</formula>
    </cfRule>
    <cfRule type="cellIs" dxfId="220" priority="142" operator="equal">
      <formula>1</formula>
    </cfRule>
  </conditionalFormatting>
  <conditionalFormatting sqref="F4">
    <cfRule type="cellIs" dxfId="219" priority="139" operator="equal">
      <formula>"No"</formula>
    </cfRule>
    <cfRule type="cellIs" dxfId="218" priority="140" operator="equal">
      <formula>"Yes"</formula>
    </cfRule>
  </conditionalFormatting>
  <conditionalFormatting sqref="G4">
    <cfRule type="cellIs" dxfId="217" priority="137" operator="equal">
      <formula>"No"</formula>
    </cfRule>
    <cfRule type="cellIs" dxfId="216" priority="138" operator="equal">
      <formula>"Yes"</formula>
    </cfRule>
  </conditionalFormatting>
  <conditionalFormatting sqref="H3">
    <cfRule type="cellIs" dxfId="215" priority="135" operator="equal">
      <formula>20</formula>
    </cfRule>
    <cfRule type="cellIs" dxfId="214" priority="136" operator="equal">
      <formula>1</formula>
    </cfRule>
  </conditionalFormatting>
  <conditionalFormatting sqref="F3">
    <cfRule type="cellIs" dxfId="213" priority="133" operator="equal">
      <formula>"No"</formula>
    </cfRule>
    <cfRule type="cellIs" dxfId="212" priority="134" operator="equal">
      <formula>"Yes"</formula>
    </cfRule>
  </conditionalFormatting>
  <conditionalFormatting sqref="G3">
    <cfRule type="cellIs" dxfId="211" priority="131" operator="equal">
      <formula>"No"</formula>
    </cfRule>
    <cfRule type="cellIs" dxfId="210" priority="132" operator="equal">
      <formula>"Yes"</formula>
    </cfRule>
  </conditionalFormatting>
  <conditionalFormatting sqref="G15">
    <cfRule type="cellIs" dxfId="209" priority="129" operator="equal">
      <formula>"No"</formula>
    </cfRule>
    <cfRule type="cellIs" dxfId="208" priority="130" operator="equal">
      <formula>"Yes"</formula>
    </cfRule>
  </conditionalFormatting>
  <conditionalFormatting sqref="E15">
    <cfRule type="cellIs" dxfId="207" priority="127" operator="equal">
      <formula>"No"</formula>
    </cfRule>
    <cfRule type="cellIs" dxfId="206" priority="128" operator="equal">
      <formula>"Yes"</formula>
    </cfRule>
  </conditionalFormatting>
  <conditionalFormatting sqref="E15:G15">
    <cfRule type="cellIs" dxfId="205" priority="125" operator="equal">
      <formula>"No"</formula>
    </cfRule>
    <cfRule type="cellIs" dxfId="204" priority="126" operator="equal">
      <formula>"Yes"</formula>
    </cfRule>
  </conditionalFormatting>
  <conditionalFormatting sqref="F15:G15">
    <cfRule type="cellIs" dxfId="203" priority="123" operator="equal">
      <formula>"No"</formula>
    </cfRule>
    <cfRule type="cellIs" dxfId="202" priority="124" operator="equal">
      <formula>"Yes"</formula>
    </cfRule>
  </conditionalFormatting>
  <conditionalFormatting sqref="E15">
    <cfRule type="cellIs" dxfId="201" priority="121" operator="equal">
      <formula>"No"</formula>
    </cfRule>
    <cfRule type="cellIs" dxfId="200" priority="122" operator="equal">
      <formula>"Yes"</formula>
    </cfRule>
  </conditionalFormatting>
  <conditionalFormatting sqref="E15">
    <cfRule type="cellIs" dxfId="199" priority="119" operator="equal">
      <formula>"No"</formula>
    </cfRule>
    <cfRule type="cellIs" dxfId="198" priority="120" operator="equal">
      <formula>"Yes"</formula>
    </cfRule>
  </conditionalFormatting>
  <conditionalFormatting sqref="F15:G15">
    <cfRule type="cellIs" dxfId="197" priority="117" operator="equal">
      <formula>"No"</formula>
    </cfRule>
    <cfRule type="cellIs" dxfId="196" priority="118" operator="equal">
      <formula>"Yes"</formula>
    </cfRule>
  </conditionalFormatting>
  <conditionalFormatting sqref="E15">
    <cfRule type="cellIs" dxfId="195" priority="115" operator="equal">
      <formula>"No"</formula>
    </cfRule>
    <cfRule type="cellIs" dxfId="194" priority="116" operator="equal">
      <formula>"Yes"</formula>
    </cfRule>
  </conditionalFormatting>
  <conditionalFormatting sqref="E15">
    <cfRule type="cellIs" dxfId="193" priority="113" operator="equal">
      <formula>"No"</formula>
    </cfRule>
    <cfRule type="cellIs" dxfId="192" priority="114" operator="equal">
      <formula>"Yes"</formula>
    </cfRule>
  </conditionalFormatting>
  <conditionalFormatting sqref="E15">
    <cfRule type="cellIs" dxfId="191" priority="111" operator="equal">
      <formula>"No"</formula>
    </cfRule>
    <cfRule type="cellIs" dxfId="190" priority="112" operator="equal">
      <formula>"Yes"</formula>
    </cfRule>
  </conditionalFormatting>
  <conditionalFormatting sqref="E15:G15">
    <cfRule type="cellIs" dxfId="189" priority="109" operator="equal">
      <formula>"No"</formula>
    </cfRule>
    <cfRule type="cellIs" dxfId="188" priority="110" operator="equal">
      <formula>"Yes"</formula>
    </cfRule>
  </conditionalFormatting>
  <conditionalFormatting sqref="F15:G15">
    <cfRule type="cellIs" dxfId="187" priority="107" operator="equal">
      <formula>"No"</formula>
    </cfRule>
    <cfRule type="cellIs" dxfId="186" priority="108" operator="equal">
      <formula>"Yes"</formula>
    </cfRule>
  </conditionalFormatting>
  <conditionalFormatting sqref="E15">
    <cfRule type="cellIs" dxfId="185" priority="105" operator="equal">
      <formula>"No"</formula>
    </cfRule>
    <cfRule type="cellIs" dxfId="184" priority="106" operator="equal">
      <formula>"Yes"</formula>
    </cfRule>
  </conditionalFormatting>
  <conditionalFormatting sqref="E15">
    <cfRule type="cellIs" dxfId="183" priority="103" operator="equal">
      <formula>"No"</formula>
    </cfRule>
    <cfRule type="cellIs" dxfId="182" priority="104" operator="equal">
      <formula>"Yes"</formula>
    </cfRule>
  </conditionalFormatting>
  <conditionalFormatting sqref="F15:G15">
    <cfRule type="cellIs" dxfId="181" priority="101" operator="equal">
      <formula>"No"</formula>
    </cfRule>
    <cfRule type="cellIs" dxfId="180" priority="102" operator="equal">
      <formula>"Yes"</formula>
    </cfRule>
  </conditionalFormatting>
  <conditionalFormatting sqref="E15">
    <cfRule type="cellIs" dxfId="179" priority="99" operator="equal">
      <formula>"No"</formula>
    </cfRule>
    <cfRule type="cellIs" dxfId="178" priority="100" operator="equal">
      <formula>"Yes"</formula>
    </cfRule>
  </conditionalFormatting>
  <conditionalFormatting sqref="E15">
    <cfRule type="cellIs" dxfId="177" priority="97" operator="equal">
      <formula>"No"</formula>
    </cfRule>
    <cfRule type="cellIs" dxfId="176" priority="98" operator="equal">
      <formula>"Yes"</formula>
    </cfRule>
  </conditionalFormatting>
  <conditionalFormatting sqref="G16">
    <cfRule type="cellIs" dxfId="175" priority="95" operator="equal">
      <formula>"No"</formula>
    </cfRule>
    <cfRule type="cellIs" dxfId="174" priority="96" operator="equal">
      <formula>"Yes"</formula>
    </cfRule>
  </conditionalFormatting>
  <conditionalFormatting sqref="E16">
    <cfRule type="cellIs" dxfId="173" priority="93" operator="equal">
      <formula>"No"</formula>
    </cfRule>
    <cfRule type="cellIs" dxfId="172" priority="94" operator="equal">
      <formula>"Yes"</formula>
    </cfRule>
  </conditionalFormatting>
  <conditionalFormatting sqref="E16:G16">
    <cfRule type="cellIs" dxfId="171" priority="91" operator="equal">
      <formula>"No"</formula>
    </cfRule>
    <cfRule type="cellIs" dxfId="170" priority="92" operator="equal">
      <formula>"Yes"</formula>
    </cfRule>
  </conditionalFormatting>
  <conditionalFormatting sqref="F16:G16">
    <cfRule type="cellIs" dxfId="169" priority="89" operator="equal">
      <formula>"No"</formula>
    </cfRule>
    <cfRule type="cellIs" dxfId="168" priority="90" operator="equal">
      <formula>"Yes"</formula>
    </cfRule>
  </conditionalFormatting>
  <conditionalFormatting sqref="E16">
    <cfRule type="cellIs" dxfId="167" priority="87" operator="equal">
      <formula>"No"</formula>
    </cfRule>
    <cfRule type="cellIs" dxfId="166" priority="88" operator="equal">
      <formula>"Yes"</formula>
    </cfRule>
  </conditionalFormatting>
  <conditionalFormatting sqref="E16">
    <cfRule type="cellIs" dxfId="165" priority="85" operator="equal">
      <formula>"No"</formula>
    </cfRule>
    <cfRule type="cellIs" dxfId="164" priority="86" operator="equal">
      <formula>"Yes"</formula>
    </cfRule>
  </conditionalFormatting>
  <conditionalFormatting sqref="F16:G16">
    <cfRule type="cellIs" dxfId="163" priority="83" operator="equal">
      <formula>"No"</formula>
    </cfRule>
    <cfRule type="cellIs" dxfId="162" priority="84" operator="equal">
      <formula>"Yes"</formula>
    </cfRule>
  </conditionalFormatting>
  <conditionalFormatting sqref="E16">
    <cfRule type="cellIs" dxfId="161" priority="81" operator="equal">
      <formula>"No"</formula>
    </cfRule>
    <cfRule type="cellIs" dxfId="160" priority="82" operator="equal">
      <formula>"Yes"</formula>
    </cfRule>
  </conditionalFormatting>
  <conditionalFormatting sqref="E16">
    <cfRule type="cellIs" dxfId="159" priority="79" operator="equal">
      <formula>"No"</formula>
    </cfRule>
    <cfRule type="cellIs" dxfId="158" priority="80" operator="equal">
      <formula>"Yes"</formula>
    </cfRule>
  </conditionalFormatting>
  <conditionalFormatting sqref="E16">
    <cfRule type="cellIs" dxfId="157" priority="77" operator="equal">
      <formula>"No"</formula>
    </cfRule>
    <cfRule type="cellIs" dxfId="156" priority="78" operator="equal">
      <formula>"Yes"</formula>
    </cfRule>
  </conditionalFormatting>
  <conditionalFormatting sqref="E16:G16">
    <cfRule type="cellIs" dxfId="155" priority="75" operator="equal">
      <formula>"No"</formula>
    </cfRule>
    <cfRule type="cellIs" dxfId="154" priority="76" operator="equal">
      <formula>"Yes"</formula>
    </cfRule>
  </conditionalFormatting>
  <conditionalFormatting sqref="F16:G16">
    <cfRule type="cellIs" dxfId="153" priority="73" operator="equal">
      <formula>"No"</formula>
    </cfRule>
    <cfRule type="cellIs" dxfId="152" priority="74" operator="equal">
      <formula>"Yes"</formula>
    </cfRule>
  </conditionalFormatting>
  <conditionalFormatting sqref="E16">
    <cfRule type="cellIs" dxfId="151" priority="71" operator="equal">
      <formula>"No"</formula>
    </cfRule>
    <cfRule type="cellIs" dxfId="150" priority="72" operator="equal">
      <formula>"Yes"</formula>
    </cfRule>
  </conditionalFormatting>
  <conditionalFormatting sqref="E16">
    <cfRule type="cellIs" dxfId="149" priority="69" operator="equal">
      <formula>"No"</formula>
    </cfRule>
    <cfRule type="cellIs" dxfId="148" priority="70" operator="equal">
      <formula>"Yes"</formula>
    </cfRule>
  </conditionalFormatting>
  <conditionalFormatting sqref="F16:G16">
    <cfRule type="cellIs" dxfId="147" priority="67" operator="equal">
      <formula>"No"</formula>
    </cfRule>
    <cfRule type="cellIs" dxfId="146" priority="68" operator="equal">
      <formula>"Yes"</formula>
    </cfRule>
  </conditionalFormatting>
  <conditionalFormatting sqref="E16">
    <cfRule type="cellIs" dxfId="145" priority="65" operator="equal">
      <formula>"No"</formula>
    </cfRule>
    <cfRule type="cellIs" dxfId="144" priority="66" operator="equal">
      <formula>"Yes"</formula>
    </cfRule>
  </conditionalFormatting>
  <conditionalFormatting sqref="E16">
    <cfRule type="cellIs" dxfId="143" priority="63" operator="equal">
      <formula>"No"</formula>
    </cfRule>
    <cfRule type="cellIs" dxfId="142" priority="64" operator="equal">
      <formula>"Yes"</formula>
    </cfRule>
  </conditionalFormatting>
  <conditionalFormatting sqref="H8:H10 H13:H16">
    <cfRule type="cellIs" dxfId="141" priority="61" operator="equal">
      <formula>20</formula>
    </cfRule>
    <cfRule type="cellIs" dxfId="140" priority="62" operator="equal">
      <formula>1</formula>
    </cfRule>
  </conditionalFormatting>
  <conditionalFormatting sqref="G17">
    <cfRule type="cellIs" dxfId="139" priority="59" operator="equal">
      <formula>"No"</formula>
    </cfRule>
    <cfRule type="cellIs" dxfId="138" priority="60" operator="equal">
      <formula>"Yes"</formula>
    </cfRule>
  </conditionalFormatting>
  <conditionalFormatting sqref="E17">
    <cfRule type="cellIs" dxfId="137" priority="57" operator="equal">
      <formula>"No"</formula>
    </cfRule>
    <cfRule type="cellIs" dxfId="136" priority="58" operator="equal">
      <formula>"Yes"</formula>
    </cfRule>
  </conditionalFormatting>
  <conditionalFormatting sqref="E17:G17">
    <cfRule type="cellIs" dxfId="135" priority="55" operator="equal">
      <formula>"No"</formula>
    </cfRule>
    <cfRule type="cellIs" dxfId="134" priority="56" operator="equal">
      <formula>"Yes"</formula>
    </cfRule>
  </conditionalFormatting>
  <conditionalFormatting sqref="F17:G17">
    <cfRule type="cellIs" dxfId="133" priority="53" operator="equal">
      <formula>"No"</formula>
    </cfRule>
    <cfRule type="cellIs" dxfId="132" priority="54" operator="equal">
      <formula>"Yes"</formula>
    </cfRule>
  </conditionalFormatting>
  <conditionalFormatting sqref="E17">
    <cfRule type="cellIs" dxfId="131" priority="51" operator="equal">
      <formula>"No"</formula>
    </cfRule>
    <cfRule type="cellIs" dxfId="130" priority="52" operator="equal">
      <formula>"Yes"</formula>
    </cfRule>
  </conditionalFormatting>
  <conditionalFormatting sqref="E17">
    <cfRule type="cellIs" dxfId="129" priority="49" operator="equal">
      <formula>"No"</formula>
    </cfRule>
    <cfRule type="cellIs" dxfId="128" priority="50" operator="equal">
      <formula>"Yes"</formula>
    </cfRule>
  </conditionalFormatting>
  <conditionalFormatting sqref="F17:G17">
    <cfRule type="cellIs" dxfId="127" priority="47" operator="equal">
      <formula>"No"</formula>
    </cfRule>
    <cfRule type="cellIs" dxfId="126" priority="48" operator="equal">
      <formula>"Yes"</formula>
    </cfRule>
  </conditionalFormatting>
  <conditionalFormatting sqref="E17">
    <cfRule type="cellIs" dxfId="125" priority="45" operator="equal">
      <formula>"No"</formula>
    </cfRule>
    <cfRule type="cellIs" dxfId="124" priority="46" operator="equal">
      <formula>"Yes"</formula>
    </cfRule>
  </conditionalFormatting>
  <conditionalFormatting sqref="E17">
    <cfRule type="cellIs" dxfId="123" priority="43" operator="equal">
      <formula>"No"</formula>
    </cfRule>
    <cfRule type="cellIs" dxfId="122" priority="44" operator="equal">
      <formula>"Yes"</formula>
    </cfRule>
  </conditionalFormatting>
  <conditionalFormatting sqref="E17">
    <cfRule type="cellIs" dxfId="121" priority="41" operator="equal">
      <formula>"No"</formula>
    </cfRule>
    <cfRule type="cellIs" dxfId="120" priority="42" operator="equal">
      <formula>"Yes"</formula>
    </cfRule>
  </conditionalFormatting>
  <conditionalFormatting sqref="E17:G17">
    <cfRule type="cellIs" dxfId="119" priority="39" operator="equal">
      <formula>"No"</formula>
    </cfRule>
    <cfRule type="cellIs" dxfId="118" priority="40" operator="equal">
      <formula>"Yes"</formula>
    </cfRule>
  </conditionalFormatting>
  <conditionalFormatting sqref="F17:G17">
    <cfRule type="cellIs" dxfId="117" priority="37" operator="equal">
      <formula>"No"</formula>
    </cfRule>
    <cfRule type="cellIs" dxfId="116" priority="38" operator="equal">
      <formula>"Yes"</formula>
    </cfRule>
  </conditionalFormatting>
  <conditionalFormatting sqref="E17">
    <cfRule type="cellIs" dxfId="115" priority="35" operator="equal">
      <formula>"No"</formula>
    </cfRule>
    <cfRule type="cellIs" dxfId="114" priority="36" operator="equal">
      <formula>"Yes"</formula>
    </cfRule>
  </conditionalFormatting>
  <conditionalFormatting sqref="E17">
    <cfRule type="cellIs" dxfId="113" priority="33" operator="equal">
      <formula>"No"</formula>
    </cfRule>
    <cfRule type="cellIs" dxfId="112" priority="34" operator="equal">
      <formula>"Yes"</formula>
    </cfRule>
  </conditionalFormatting>
  <conditionalFormatting sqref="F17:G17">
    <cfRule type="cellIs" dxfId="111" priority="31" operator="equal">
      <formula>"No"</formula>
    </cfRule>
    <cfRule type="cellIs" dxfId="110" priority="32" operator="equal">
      <formula>"Yes"</formula>
    </cfRule>
  </conditionalFormatting>
  <conditionalFormatting sqref="E17">
    <cfRule type="cellIs" dxfId="109" priority="29" operator="equal">
      <formula>"No"</formula>
    </cfRule>
    <cfRule type="cellIs" dxfId="108" priority="30" operator="equal">
      <formula>"Yes"</formula>
    </cfRule>
  </conditionalFormatting>
  <conditionalFormatting sqref="E17">
    <cfRule type="cellIs" dxfId="107" priority="27" operator="equal">
      <formula>"No"</formula>
    </cfRule>
    <cfRule type="cellIs" dxfId="106" priority="28" operator="equal">
      <formula>"Yes"</formula>
    </cfRule>
  </conditionalFormatting>
  <conditionalFormatting sqref="H17">
    <cfRule type="cellIs" dxfId="105" priority="25" operator="equal">
      <formula>20</formula>
    </cfRule>
    <cfRule type="cellIs" dxfId="104" priority="26" operator="equal">
      <formula>1</formula>
    </cfRule>
  </conditionalFormatting>
  <conditionalFormatting sqref="H11">
    <cfRule type="cellIs" dxfId="103" priority="21" operator="equal">
      <formula>20</formula>
    </cfRule>
    <cfRule type="cellIs" dxfId="102" priority="22" operator="equal">
      <formula>1</formula>
    </cfRule>
  </conditionalFormatting>
  <conditionalFormatting sqref="E12:F12">
    <cfRule type="cellIs" dxfId="101" priority="19" operator="equal">
      <formula>"No"</formula>
    </cfRule>
    <cfRule type="cellIs" dxfId="100" priority="20" operator="equal">
      <formula>"Yes"</formula>
    </cfRule>
  </conditionalFormatting>
  <conditionalFormatting sqref="H12">
    <cfRule type="cellIs" dxfId="99" priority="15" operator="equal">
      <formula>20</formula>
    </cfRule>
    <cfRule type="cellIs" dxfId="98" priority="16" operator="equal">
      <formula>1</formula>
    </cfRule>
  </conditionalFormatting>
  <conditionalFormatting sqref="G11:G12">
    <cfRule type="cellIs" dxfId="97" priority="13" operator="equal">
      <formula>"No"</formula>
    </cfRule>
    <cfRule type="cellIs" dxfId="96" priority="14" operator="equal">
      <formula>"Yes"</formula>
    </cfRule>
  </conditionalFormatting>
  <conditionalFormatting sqref="G11:G12">
    <cfRule type="cellIs" dxfId="95" priority="11" operator="equal">
      <formula>"No"</formula>
    </cfRule>
    <cfRule type="cellIs" dxfId="94" priority="12" operator="equal">
      <formula>"Yes"</formula>
    </cfRule>
  </conditionalFormatting>
  <conditionalFormatting sqref="G11:G12">
    <cfRule type="cellIs" dxfId="93" priority="9" operator="equal">
      <formula>"No"</formula>
    </cfRule>
    <cfRule type="cellIs" dxfId="92" priority="10" operator="equal">
      <formula>"Yes"</formula>
    </cfRule>
  </conditionalFormatting>
  <conditionalFormatting sqref="G11:G12">
    <cfRule type="cellIs" dxfId="91" priority="7" operator="equal">
      <formula>"No"</formula>
    </cfRule>
    <cfRule type="cellIs" dxfId="90" priority="8" operator="equal">
      <formula>"Yes"</formula>
    </cfRule>
  </conditionalFormatting>
  <conditionalFormatting sqref="G11:G12">
    <cfRule type="cellIs" dxfId="89" priority="5" operator="equal">
      <formula>"No"</formula>
    </cfRule>
    <cfRule type="cellIs" dxfId="88" priority="6" operator="equal">
      <formula>"Yes"</formula>
    </cfRule>
  </conditionalFormatting>
  <conditionalFormatting sqref="G11:G12">
    <cfRule type="cellIs" dxfId="87" priority="3" operator="equal">
      <formula>"No"</formula>
    </cfRule>
    <cfRule type="cellIs" dxfId="86" priority="4" operator="equal">
      <formula>"Yes"</formula>
    </cfRule>
  </conditionalFormatting>
  <conditionalFormatting sqref="G11:G12">
    <cfRule type="cellIs" dxfId="85" priority="1" operator="equal">
      <formula>"No"</formula>
    </cfRule>
    <cfRule type="cellIs" dxfId="8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showGridLines="0" workbookViewId="0"/>
  </sheetViews>
  <sheetFormatPr defaultColWidth="3.875" defaultRowHeight="15.75" x14ac:dyDescent="0.25"/>
  <cols>
    <col min="1" max="1" width="9.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2.75" style="21" customWidth="1"/>
    <col min="7" max="7" width="18.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2" t="s">
        <v>0</v>
      </c>
      <c r="B1" s="142" t="s">
        <v>82</v>
      </c>
      <c r="C1" s="142" t="s">
        <v>52</v>
      </c>
      <c r="D1" s="81" t="s">
        <v>3</v>
      </c>
      <c r="E1" s="142" t="s">
        <v>53</v>
      </c>
      <c r="G1" s="142" t="s">
        <v>0</v>
      </c>
      <c r="H1" s="142" t="s">
        <v>82</v>
      </c>
      <c r="I1" s="142" t="s">
        <v>52</v>
      </c>
      <c r="J1" s="81" t="s">
        <v>3</v>
      </c>
      <c r="K1" s="142" t="s">
        <v>53</v>
      </c>
    </row>
    <row r="2" spans="1:11" x14ac:dyDescent="0.25">
      <c r="A2" s="74" t="s">
        <v>151</v>
      </c>
      <c r="B2" s="138" t="s">
        <v>54</v>
      </c>
      <c r="C2" s="139">
        <v>3</v>
      </c>
      <c r="D2" s="144">
        <f t="shared" ref="D2:D9" ca="1" si="0">RANDBETWEEN(1,20)</f>
        <v>2</v>
      </c>
      <c r="E2" s="75">
        <f t="shared" ref="E2:E4" ca="1" si="1">D2+C2</f>
        <v>5</v>
      </c>
      <c r="G2" s="166" t="s">
        <v>100</v>
      </c>
      <c r="H2" s="5" t="s">
        <v>54</v>
      </c>
      <c r="I2" s="167">
        <f>8+2</f>
        <v>10</v>
      </c>
      <c r="J2" s="168">
        <f ca="1">RANDBETWEEN(1,20)</f>
        <v>20</v>
      </c>
      <c r="K2" s="77">
        <f t="shared" ref="K2:K7" ca="1" si="2">J2+I2</f>
        <v>30</v>
      </c>
    </row>
    <row r="3" spans="1:11" x14ac:dyDescent="0.25">
      <c r="A3" s="76" t="s">
        <v>151</v>
      </c>
      <c r="B3" s="138" t="s">
        <v>55</v>
      </c>
      <c r="C3" s="158">
        <v>6</v>
      </c>
      <c r="D3" s="143">
        <f t="shared" ca="1" si="0"/>
        <v>13</v>
      </c>
      <c r="E3" s="77">
        <f t="shared" ca="1" si="1"/>
        <v>19</v>
      </c>
      <c r="G3" s="166" t="s">
        <v>100</v>
      </c>
      <c r="H3" s="138" t="s">
        <v>55</v>
      </c>
      <c r="I3" s="167">
        <f>9+2</f>
        <v>11</v>
      </c>
      <c r="J3" s="168">
        <f ca="1">RANDBETWEEN(1,20)</f>
        <v>4</v>
      </c>
      <c r="K3" s="77">
        <f t="shared" ca="1" si="2"/>
        <v>15</v>
      </c>
    </row>
    <row r="4" spans="1:11" x14ac:dyDescent="0.25">
      <c r="A4" s="79" t="s">
        <v>151</v>
      </c>
      <c r="B4" s="140" t="s">
        <v>56</v>
      </c>
      <c r="C4" s="141">
        <v>2</v>
      </c>
      <c r="D4" s="145">
        <f t="shared" ca="1" si="0"/>
        <v>18</v>
      </c>
      <c r="E4" s="80">
        <f t="shared" ca="1" si="1"/>
        <v>20</v>
      </c>
      <c r="G4" s="169" t="s">
        <v>100</v>
      </c>
      <c r="H4" s="140" t="s">
        <v>56</v>
      </c>
      <c r="I4" s="170">
        <f>13+2</f>
        <v>15</v>
      </c>
      <c r="J4" s="81">
        <f ca="1">RANDBETWEEN(1,20)</f>
        <v>20</v>
      </c>
      <c r="K4" s="80">
        <f t="shared" ca="1" si="2"/>
        <v>35</v>
      </c>
    </row>
    <row r="5" spans="1:11" x14ac:dyDescent="0.25">
      <c r="A5" s="74"/>
      <c r="B5" s="138" t="s">
        <v>54</v>
      </c>
      <c r="C5" s="75"/>
      <c r="D5" s="144">
        <f t="shared" ca="1" si="0"/>
        <v>11</v>
      </c>
      <c r="E5" s="75">
        <f t="shared" ref="E5:E7" ca="1" si="3">D5+C5</f>
        <v>11</v>
      </c>
      <c r="G5" s="166" t="s">
        <v>123</v>
      </c>
      <c r="H5" s="5" t="s">
        <v>54</v>
      </c>
      <c r="I5" s="139">
        <v>4</v>
      </c>
      <c r="J5" s="171">
        <f t="shared" ref="J5:J10" ca="1" si="4">RANDBETWEEN(1,20)</f>
        <v>6</v>
      </c>
      <c r="K5" s="75">
        <f t="shared" ca="1" si="2"/>
        <v>10</v>
      </c>
    </row>
    <row r="6" spans="1:11" x14ac:dyDescent="0.25">
      <c r="A6" s="76"/>
      <c r="B6" s="138" t="s">
        <v>55</v>
      </c>
      <c r="C6" s="77"/>
      <c r="D6" s="143">
        <f t="shared" ca="1" si="0"/>
        <v>17</v>
      </c>
      <c r="E6" s="77">
        <f t="shared" ca="1" si="3"/>
        <v>17</v>
      </c>
      <c r="G6" s="166" t="s">
        <v>123</v>
      </c>
      <c r="H6" s="138" t="s">
        <v>55</v>
      </c>
      <c r="I6" s="139">
        <v>5</v>
      </c>
      <c r="J6" s="168">
        <f t="shared" ca="1" si="4"/>
        <v>13</v>
      </c>
      <c r="K6" s="77">
        <f t="shared" ca="1" si="2"/>
        <v>18</v>
      </c>
    </row>
    <row r="7" spans="1:11" x14ac:dyDescent="0.25">
      <c r="A7" s="79"/>
      <c r="B7" s="140" t="s">
        <v>56</v>
      </c>
      <c r="C7" s="80"/>
      <c r="D7" s="145">
        <f t="shared" ca="1" si="0"/>
        <v>6</v>
      </c>
      <c r="E7" s="80">
        <f t="shared" ca="1" si="3"/>
        <v>6</v>
      </c>
      <c r="G7" s="169" t="s">
        <v>123</v>
      </c>
      <c r="H7" s="140" t="s">
        <v>56</v>
      </c>
      <c r="I7" s="141">
        <v>3</v>
      </c>
      <c r="J7" s="81">
        <f t="shared" ca="1" si="4"/>
        <v>3</v>
      </c>
      <c r="K7" s="80">
        <f t="shared" ca="1" si="2"/>
        <v>6</v>
      </c>
    </row>
    <row r="8" spans="1:11" x14ac:dyDescent="0.25">
      <c r="A8" s="79" t="s">
        <v>81</v>
      </c>
      <c r="B8" s="140" t="s">
        <v>158</v>
      </c>
      <c r="C8" s="141">
        <v>20</v>
      </c>
      <c r="D8" s="145">
        <f t="shared" ca="1" si="0"/>
        <v>17</v>
      </c>
      <c r="E8" s="80">
        <f t="shared" ref="E8" ca="1" si="5">D8+C8</f>
        <v>37</v>
      </c>
      <c r="G8" s="166" t="s">
        <v>179</v>
      </c>
      <c r="H8" s="5" t="s">
        <v>54</v>
      </c>
      <c r="I8" s="139">
        <v>13</v>
      </c>
      <c r="J8" s="171">
        <f t="shared" ca="1" si="4"/>
        <v>6</v>
      </c>
      <c r="K8" s="75">
        <f t="shared" ref="K8:K10" ca="1" si="6">J8+I8</f>
        <v>19</v>
      </c>
    </row>
    <row r="9" spans="1:11" x14ac:dyDescent="0.25">
      <c r="A9" s="79" t="s">
        <v>94</v>
      </c>
      <c r="B9" s="140" t="s">
        <v>96</v>
      </c>
      <c r="C9" s="141">
        <v>4</v>
      </c>
      <c r="D9" s="145">
        <f t="shared" ca="1" si="0"/>
        <v>14</v>
      </c>
      <c r="E9" s="80">
        <f t="shared" ref="E9" ca="1" si="7">D9+C9</f>
        <v>18</v>
      </c>
      <c r="G9" s="166" t="s">
        <v>179</v>
      </c>
      <c r="H9" s="138" t="s">
        <v>55</v>
      </c>
      <c r="I9" s="139">
        <v>8</v>
      </c>
      <c r="J9" s="168">
        <f t="shared" ca="1" si="4"/>
        <v>12</v>
      </c>
      <c r="K9" s="77">
        <f t="shared" ca="1" si="6"/>
        <v>20</v>
      </c>
    </row>
    <row r="10" spans="1:11" x14ac:dyDescent="0.25">
      <c r="G10" s="169" t="s">
        <v>179</v>
      </c>
      <c r="H10" s="140" t="s">
        <v>56</v>
      </c>
      <c r="I10" s="141">
        <v>9</v>
      </c>
      <c r="J10" s="81">
        <f t="shared" ca="1" si="4"/>
        <v>2</v>
      </c>
      <c r="K10" s="80">
        <f t="shared" ca="1" si="6"/>
        <v>11</v>
      </c>
    </row>
    <row r="11" spans="1:11" x14ac:dyDescent="0.25">
      <c r="G11" s="166" t="s">
        <v>169</v>
      </c>
      <c r="H11" s="5" t="s">
        <v>54</v>
      </c>
      <c r="I11" s="139">
        <v>4</v>
      </c>
      <c r="J11" s="171">
        <f t="shared" ref="J11:J16" ca="1" si="8">RANDBETWEEN(1,20)</f>
        <v>16</v>
      </c>
      <c r="K11" s="75">
        <f t="shared" ref="K11:K17" ca="1" si="9">J11+I11</f>
        <v>20</v>
      </c>
    </row>
    <row r="12" spans="1:11" x14ac:dyDescent="0.25">
      <c r="G12" s="166" t="s">
        <v>169</v>
      </c>
      <c r="H12" s="138" t="s">
        <v>55</v>
      </c>
      <c r="I12" s="139">
        <v>3</v>
      </c>
      <c r="J12" s="168">
        <f t="shared" ca="1" si="8"/>
        <v>5</v>
      </c>
      <c r="K12" s="77">
        <f t="shared" ca="1" si="9"/>
        <v>8</v>
      </c>
    </row>
    <row r="13" spans="1:11" x14ac:dyDescent="0.25">
      <c r="G13" s="169" t="s">
        <v>169</v>
      </c>
      <c r="H13" s="140" t="s">
        <v>56</v>
      </c>
      <c r="I13" s="141">
        <v>8</v>
      </c>
      <c r="J13" s="81">
        <f t="shared" ca="1" si="8"/>
        <v>13</v>
      </c>
      <c r="K13" s="80">
        <f t="shared" ca="1" si="9"/>
        <v>21</v>
      </c>
    </row>
    <row r="14" spans="1:11" x14ac:dyDescent="0.25">
      <c r="G14" s="166" t="s">
        <v>178</v>
      </c>
      <c r="H14" s="5" t="s">
        <v>54</v>
      </c>
      <c r="I14" s="139">
        <v>0</v>
      </c>
      <c r="J14" s="171">
        <f t="shared" ca="1" si="8"/>
        <v>11</v>
      </c>
      <c r="K14" s="75">
        <f t="shared" ca="1" si="9"/>
        <v>11</v>
      </c>
    </row>
    <row r="15" spans="1:11" x14ac:dyDescent="0.25">
      <c r="G15" s="166" t="s">
        <v>178</v>
      </c>
      <c r="H15" s="138" t="s">
        <v>55</v>
      </c>
      <c r="I15" s="139">
        <v>0</v>
      </c>
      <c r="J15" s="168">
        <f t="shared" ca="1" si="8"/>
        <v>15</v>
      </c>
      <c r="K15" s="77">
        <f t="shared" ca="1" si="9"/>
        <v>15</v>
      </c>
    </row>
    <row r="16" spans="1:11" x14ac:dyDescent="0.25">
      <c r="G16" s="169" t="s">
        <v>178</v>
      </c>
      <c r="H16" s="140" t="s">
        <v>56</v>
      </c>
      <c r="I16" s="141">
        <v>3</v>
      </c>
      <c r="J16" s="81">
        <f t="shared" ca="1" si="8"/>
        <v>13</v>
      </c>
      <c r="K16" s="80">
        <f t="shared" ca="1" si="9"/>
        <v>16</v>
      </c>
    </row>
    <row r="17" spans="7:11" x14ac:dyDescent="0.25">
      <c r="G17" s="169" t="s">
        <v>100</v>
      </c>
      <c r="H17" s="140" t="s">
        <v>158</v>
      </c>
      <c r="I17" s="141">
        <v>8</v>
      </c>
      <c r="J17" s="81">
        <f ca="1">RANDBETWEEN(1,20)</f>
        <v>7</v>
      </c>
      <c r="K17" s="80">
        <f t="shared" ca="1" si="9"/>
        <v>15</v>
      </c>
    </row>
  </sheetData>
  <conditionalFormatting sqref="G2">
    <cfRule type="cellIs" dxfId="83" priority="25" operator="equal">
      <formula>"No"</formula>
    </cfRule>
    <cfRule type="cellIs" dxfId="82" priority="26" operator="equal">
      <formula>"Yes"</formula>
    </cfRule>
  </conditionalFormatting>
  <conditionalFormatting sqref="G3:G4">
    <cfRule type="cellIs" dxfId="81" priority="23" operator="equal">
      <formula>"No"</formula>
    </cfRule>
    <cfRule type="cellIs" dxfId="80" priority="24" operator="equal">
      <formula>"Yes"</formula>
    </cfRule>
  </conditionalFormatting>
  <conditionalFormatting sqref="G5">
    <cfRule type="cellIs" dxfId="79" priority="21" operator="equal">
      <formula>"No"</formula>
    </cfRule>
    <cfRule type="cellIs" dxfId="78" priority="22" operator="equal">
      <formula>"Yes"</formula>
    </cfRule>
  </conditionalFormatting>
  <conditionalFormatting sqref="G6:G7">
    <cfRule type="cellIs" dxfId="77" priority="19" operator="equal">
      <formula>"No"</formula>
    </cfRule>
    <cfRule type="cellIs" dxfId="76" priority="20" operator="equal">
      <formula>"Yes"</formula>
    </cfRule>
  </conditionalFormatting>
  <conditionalFormatting sqref="G8">
    <cfRule type="cellIs" dxfId="75" priority="17" operator="equal">
      <formula>"No"</formula>
    </cfRule>
    <cfRule type="cellIs" dxfId="74" priority="18" operator="equal">
      <formula>"Yes"</formula>
    </cfRule>
  </conditionalFormatting>
  <conditionalFormatting sqref="G9:G10">
    <cfRule type="cellIs" dxfId="73" priority="15" operator="equal">
      <formula>"No"</formula>
    </cfRule>
    <cfRule type="cellIs" dxfId="72" priority="16" operator="equal">
      <formula>"Yes"</formula>
    </cfRule>
  </conditionalFormatting>
  <conditionalFormatting sqref="G11">
    <cfRule type="cellIs" dxfId="71" priority="13" operator="equal">
      <formula>"No"</formula>
    </cfRule>
    <cfRule type="cellIs" dxfId="70" priority="14" operator="equal">
      <formula>"Yes"</formula>
    </cfRule>
  </conditionalFormatting>
  <conditionalFormatting sqref="G12:G13">
    <cfRule type="cellIs" dxfId="69" priority="11" operator="equal">
      <formula>"No"</formula>
    </cfRule>
    <cfRule type="cellIs" dxfId="68" priority="12" operator="equal">
      <formula>"Yes"</formula>
    </cfRule>
  </conditionalFormatting>
  <conditionalFormatting sqref="G11">
    <cfRule type="cellIs" dxfId="67" priority="9" operator="equal">
      <formula>"No"</formula>
    </cfRule>
    <cfRule type="cellIs" dxfId="66" priority="10" operator="equal">
      <formula>"Yes"</formula>
    </cfRule>
  </conditionalFormatting>
  <conditionalFormatting sqref="G12:G13">
    <cfRule type="cellIs" dxfId="65" priority="7" operator="equal">
      <formula>"No"</formula>
    </cfRule>
    <cfRule type="cellIs" dxfId="64" priority="8" operator="equal">
      <formula>"Yes"</formula>
    </cfRule>
  </conditionalFormatting>
  <conditionalFormatting sqref="G14">
    <cfRule type="cellIs" dxfId="63" priority="5" operator="equal">
      <formula>"No"</formula>
    </cfRule>
    <cfRule type="cellIs" dxfId="62" priority="6" operator="equal">
      <formula>"Yes"</formula>
    </cfRule>
  </conditionalFormatting>
  <conditionalFormatting sqref="G15:G16">
    <cfRule type="cellIs" dxfId="61" priority="3" operator="equal">
      <formula>"No"</formula>
    </cfRule>
    <cfRule type="cellIs" dxfId="60" priority="4" operator="equal">
      <formula>"Yes"</formula>
    </cfRule>
  </conditionalFormatting>
  <conditionalFormatting sqref="G17">
    <cfRule type="cellIs" dxfId="59" priority="1" operator="equal">
      <formula>"No"</formula>
    </cfRule>
    <cfRule type="cellIs" dxfId="58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0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3.7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625" style="21" customWidth="1"/>
    <col min="14" max="14" width="5.375" style="21" hidden="1" customWidth="1"/>
    <col min="15" max="15" width="4.125" style="21" hidden="1" customWidth="1"/>
    <col min="16" max="16" width="5.375" style="21" hidden="1" customWidth="1"/>
    <col min="17" max="17" width="6.125" style="21" hidden="1" customWidth="1"/>
    <col min="18" max="18" width="4.375" style="21" hidden="1" customWidth="1"/>
    <col min="19" max="19" width="5.75" style="21" hidden="1" customWidth="1"/>
    <col min="20" max="20" width="6.25" style="21" bestFit="1" customWidth="1"/>
    <col min="21" max="21" width="9" style="21" hidden="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51" t="s">
        <v>87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6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4" t="s">
        <v>88</v>
      </c>
    </row>
    <row r="2" spans="1:29" ht="16.5" thickTop="1" x14ac:dyDescent="0.25">
      <c r="A2" s="148" t="s">
        <v>8</v>
      </c>
      <c r="B2" s="117">
        <f>17+1+1</f>
        <v>19</v>
      </c>
      <c r="C2" s="120">
        <f>14+1+1</f>
        <v>16</v>
      </c>
      <c r="D2" s="123">
        <f>21+1+1</f>
        <v>23</v>
      </c>
      <c r="E2" s="152">
        <v>0</v>
      </c>
      <c r="F2" s="114" t="s">
        <v>83</v>
      </c>
      <c r="G2" s="115" t="s">
        <v>84</v>
      </c>
      <c r="H2" s="55"/>
      <c r="I2" s="19"/>
      <c r="J2" s="20">
        <v>20</v>
      </c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6" si="0">SUM(H2:U2)</f>
        <v>20</v>
      </c>
      <c r="W2" s="69"/>
      <c r="X2" s="72"/>
      <c r="Y2" s="66">
        <v>57</v>
      </c>
      <c r="Z2" s="62">
        <f t="shared" ref="Z2:Z5" si="1">Y2+X2-(V2+W2)</f>
        <v>37</v>
      </c>
      <c r="AA2" s="131">
        <f t="shared" ref="AA2:AA5" si="2">SMALL(Y2:Z2,1)</f>
        <v>37</v>
      </c>
      <c r="AC2" s="155"/>
    </row>
    <row r="3" spans="1:29" x14ac:dyDescent="0.25">
      <c r="A3" s="149" t="s">
        <v>81</v>
      </c>
      <c r="B3" s="118">
        <f>13+6</f>
        <v>19</v>
      </c>
      <c r="C3" s="121">
        <f>11+6</f>
        <v>17</v>
      </c>
      <c r="D3" s="124">
        <f>13+6</f>
        <v>19</v>
      </c>
      <c r="E3" s="153">
        <v>0</v>
      </c>
      <c r="F3" s="114" t="s">
        <v>83</v>
      </c>
      <c r="G3" s="115" t="s">
        <v>84</v>
      </c>
      <c r="H3" s="56">
        <v>26</v>
      </c>
      <c r="I3" s="22"/>
      <c r="J3" s="23">
        <v>18</v>
      </c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44</v>
      </c>
      <c r="W3" s="70"/>
      <c r="X3" s="73">
        <v>12</v>
      </c>
      <c r="Y3" s="67">
        <v>52</v>
      </c>
      <c r="Z3" s="63">
        <f t="shared" si="1"/>
        <v>20</v>
      </c>
      <c r="AA3" s="131">
        <f t="shared" si="2"/>
        <v>20</v>
      </c>
      <c r="AC3" s="156"/>
    </row>
    <row r="4" spans="1:29" x14ac:dyDescent="0.25">
      <c r="A4" s="149" t="s">
        <v>30</v>
      </c>
      <c r="B4" s="118">
        <f>20</f>
        <v>20</v>
      </c>
      <c r="C4" s="121">
        <f>15+2</f>
        <v>17</v>
      </c>
      <c r="D4" s="124">
        <f>23+2</f>
        <v>25</v>
      </c>
      <c r="E4" s="153">
        <v>0</v>
      </c>
      <c r="F4" s="114" t="s">
        <v>83</v>
      </c>
      <c r="G4" s="115" t="s">
        <v>84</v>
      </c>
      <c r="H4" s="56">
        <v>9</v>
      </c>
      <c r="I4" s="22"/>
      <c r="J4" s="23">
        <v>19</v>
      </c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28</v>
      </c>
      <c r="W4" s="70"/>
      <c r="X4" s="73"/>
      <c r="Y4" s="67">
        <v>70</v>
      </c>
      <c r="Z4" s="63">
        <f t="shared" si="1"/>
        <v>42</v>
      </c>
      <c r="AA4" s="131">
        <f t="shared" si="2"/>
        <v>42</v>
      </c>
      <c r="AC4" s="156"/>
    </row>
    <row r="5" spans="1:29" x14ac:dyDescent="0.25">
      <c r="A5" s="149" t="s">
        <v>7</v>
      </c>
      <c r="B5" s="159">
        <f>16</f>
        <v>16</v>
      </c>
      <c r="C5" s="121">
        <f>18</f>
        <v>18</v>
      </c>
      <c r="D5" s="124">
        <f>20</f>
        <v>20</v>
      </c>
      <c r="E5" s="153">
        <v>0</v>
      </c>
      <c r="F5" s="114" t="s">
        <v>83</v>
      </c>
      <c r="G5" s="115" t="s">
        <v>84</v>
      </c>
      <c r="H5" s="56">
        <v>15</v>
      </c>
      <c r="I5" s="22"/>
      <c r="J5" s="23">
        <v>37</v>
      </c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52</v>
      </c>
      <c r="W5" s="70"/>
      <c r="X5" s="73"/>
      <c r="Y5" s="67">
        <v>60</v>
      </c>
      <c r="Z5" s="63">
        <f t="shared" si="1"/>
        <v>8</v>
      </c>
      <c r="AA5" s="131">
        <f t="shared" si="2"/>
        <v>8</v>
      </c>
      <c r="AC5" s="156"/>
    </row>
    <row r="6" spans="1:29" x14ac:dyDescent="0.25">
      <c r="A6" s="150" t="s">
        <v>89</v>
      </c>
      <c r="B6" s="118">
        <v>17</v>
      </c>
      <c r="C6" s="121">
        <v>11</v>
      </c>
      <c r="D6" s="124">
        <v>18</v>
      </c>
      <c r="E6" s="153">
        <v>0</v>
      </c>
      <c r="F6" s="161" t="s">
        <v>99</v>
      </c>
      <c r="G6" s="162">
        <v>2</v>
      </c>
      <c r="H6" s="56">
        <v>94</v>
      </c>
      <c r="I6" s="22"/>
      <c r="J6" s="23">
        <v>41</v>
      </c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135</v>
      </c>
      <c r="W6" s="70"/>
      <c r="X6" s="73">
        <v>56</v>
      </c>
      <c r="Y6" s="67">
        <v>85</v>
      </c>
      <c r="Z6" s="63">
        <f t="shared" ref="Z6" si="3">Y6+X6-(V6+W6)</f>
        <v>6</v>
      </c>
      <c r="AA6" s="131">
        <f t="shared" ref="AA6" si="4">SMALL(Y6:Z6,1)</f>
        <v>6</v>
      </c>
      <c r="AC6" s="156"/>
    </row>
    <row r="7" spans="1:29" x14ac:dyDescent="0.25">
      <c r="A7" s="150" t="s">
        <v>95</v>
      </c>
      <c r="B7" s="118">
        <f>15+2</f>
        <v>17</v>
      </c>
      <c r="C7" s="121">
        <v>17</v>
      </c>
      <c r="D7" s="124">
        <f>21+2</f>
        <v>23</v>
      </c>
      <c r="E7" s="153">
        <v>0</v>
      </c>
      <c r="F7" s="147" t="s">
        <v>86</v>
      </c>
      <c r="G7" s="115">
        <v>0</v>
      </c>
      <c r="H7" s="56">
        <v>39</v>
      </c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39</v>
      </c>
      <c r="W7" s="70">
        <v>6</v>
      </c>
      <c r="X7" s="73"/>
      <c r="Y7" s="67">
        <v>36</v>
      </c>
      <c r="Z7" s="63">
        <f t="shared" ref="Z7:Z16" si="5">Y7+X7-(V7+W7)</f>
        <v>-9</v>
      </c>
      <c r="AA7" s="131">
        <f t="shared" ref="AA7:AA13" si="6">SMALL(Y7:Z7,1)</f>
        <v>-9</v>
      </c>
      <c r="AC7" s="156"/>
    </row>
    <row r="8" spans="1:29" x14ac:dyDescent="0.25">
      <c r="A8" s="150" t="s">
        <v>146</v>
      </c>
      <c r="B8" s="118">
        <v>13</v>
      </c>
      <c r="C8" s="121">
        <v>13</v>
      </c>
      <c r="D8" s="124">
        <v>16</v>
      </c>
      <c r="E8" s="153">
        <v>0</v>
      </c>
      <c r="F8" s="147" t="s">
        <v>86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" si="7">SUM(H8:U8)</f>
        <v>0</v>
      </c>
      <c r="W8" s="70"/>
      <c r="X8" s="73"/>
      <c r="Y8" s="67">
        <v>13</v>
      </c>
      <c r="Z8" s="63">
        <f t="shared" ref="Z8" si="8">Y8+X8-(V8+W8)</f>
        <v>13</v>
      </c>
      <c r="AA8" s="131">
        <f t="shared" ref="AA8" si="9">SMALL(Y8:Z8,1)</f>
        <v>13</v>
      </c>
      <c r="AC8" s="156"/>
    </row>
    <row r="9" spans="1:29" x14ac:dyDescent="0.25">
      <c r="A9" s="150" t="s">
        <v>147</v>
      </c>
      <c r="B9" s="118">
        <v>13</v>
      </c>
      <c r="C9" s="121">
        <v>13</v>
      </c>
      <c r="D9" s="124">
        <v>16</v>
      </c>
      <c r="E9" s="153">
        <v>0</v>
      </c>
      <c r="F9" s="147" t="s">
        <v>86</v>
      </c>
      <c r="G9" s="115">
        <v>0</v>
      </c>
      <c r="H9" s="56"/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:V12" si="10">SUM(H9:U9)</f>
        <v>0</v>
      </c>
      <c r="W9" s="70"/>
      <c r="X9" s="73"/>
      <c r="Y9" s="67">
        <v>13</v>
      </c>
      <c r="Z9" s="63">
        <f t="shared" ref="Z9:Z12" si="11">Y9+X9-(V9+W9)</f>
        <v>13</v>
      </c>
      <c r="AA9" s="131">
        <f t="shared" ref="AA9:AA12" si="12">SMALL(Y9:Z9,1)</f>
        <v>13</v>
      </c>
      <c r="AC9" s="156"/>
    </row>
    <row r="10" spans="1:29" x14ac:dyDescent="0.25">
      <c r="A10" s="150" t="s">
        <v>148</v>
      </c>
      <c r="B10" s="118">
        <v>13</v>
      </c>
      <c r="C10" s="121">
        <v>13</v>
      </c>
      <c r="D10" s="124">
        <v>16</v>
      </c>
      <c r="E10" s="153">
        <v>0</v>
      </c>
      <c r="F10" s="147" t="s">
        <v>86</v>
      </c>
      <c r="G10" s="115">
        <v>0</v>
      </c>
      <c r="H10" s="56"/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10"/>
        <v>0</v>
      </c>
      <c r="W10" s="70"/>
      <c r="X10" s="73"/>
      <c r="Y10" s="67">
        <v>13</v>
      </c>
      <c r="Z10" s="63">
        <f t="shared" si="11"/>
        <v>13</v>
      </c>
      <c r="AA10" s="131">
        <f t="shared" si="12"/>
        <v>13</v>
      </c>
      <c r="AC10" s="156"/>
    </row>
    <row r="11" spans="1:29" x14ac:dyDescent="0.25">
      <c r="A11" s="150" t="s">
        <v>149</v>
      </c>
      <c r="B11" s="118">
        <v>13</v>
      </c>
      <c r="C11" s="121">
        <v>13</v>
      </c>
      <c r="D11" s="124">
        <v>16</v>
      </c>
      <c r="E11" s="153">
        <v>0</v>
      </c>
      <c r="F11" s="147" t="s">
        <v>86</v>
      </c>
      <c r="G11" s="115">
        <v>0</v>
      </c>
      <c r="H11" s="56"/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si="10"/>
        <v>0</v>
      </c>
      <c r="W11" s="70"/>
      <c r="X11" s="73"/>
      <c r="Y11" s="67">
        <v>13</v>
      </c>
      <c r="Z11" s="63">
        <f t="shared" si="11"/>
        <v>13</v>
      </c>
      <c r="AA11" s="131">
        <f t="shared" si="12"/>
        <v>13</v>
      </c>
      <c r="AC11" s="156"/>
    </row>
    <row r="12" spans="1:29" x14ac:dyDescent="0.25">
      <c r="A12" s="150" t="s">
        <v>150</v>
      </c>
      <c r="B12" s="118">
        <v>13</v>
      </c>
      <c r="C12" s="121">
        <v>13</v>
      </c>
      <c r="D12" s="124">
        <v>16</v>
      </c>
      <c r="E12" s="153">
        <v>0</v>
      </c>
      <c r="F12" s="147" t="s">
        <v>86</v>
      </c>
      <c r="G12" s="115">
        <v>0</v>
      </c>
      <c r="H12" s="56"/>
      <c r="I12" s="22"/>
      <c r="J12" s="23"/>
      <c r="K12" s="27"/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si="10"/>
        <v>0</v>
      </c>
      <c r="W12" s="70"/>
      <c r="X12" s="73"/>
      <c r="Y12" s="67">
        <v>13</v>
      </c>
      <c r="Z12" s="63">
        <f t="shared" si="11"/>
        <v>13</v>
      </c>
      <c r="AA12" s="131">
        <f t="shared" si="12"/>
        <v>13</v>
      </c>
      <c r="AC12" s="156"/>
    </row>
    <row r="13" spans="1:29" x14ac:dyDescent="0.25">
      <c r="A13" s="163" t="s">
        <v>100</v>
      </c>
      <c r="B13" s="118">
        <v>24</v>
      </c>
      <c r="C13" s="121">
        <v>11</v>
      </c>
      <c r="D13" s="124">
        <f>29+2</f>
        <v>31</v>
      </c>
      <c r="E13" s="153">
        <v>0</v>
      </c>
      <c r="F13" s="114" t="s">
        <v>101</v>
      </c>
      <c r="G13" s="115">
        <v>10</v>
      </c>
      <c r="H13" s="56"/>
      <c r="I13" s="22">
        <v>53</v>
      </c>
      <c r="J13" s="23">
        <v>16</v>
      </c>
      <c r="K13" s="176"/>
      <c r="L13" s="30"/>
      <c r="M13" s="177"/>
      <c r="N13" s="38"/>
      <c r="O13" s="41"/>
      <c r="P13" s="44"/>
      <c r="Q13" s="47"/>
      <c r="R13" s="50"/>
      <c r="S13" s="53"/>
      <c r="T13" s="35">
        <v>7</v>
      </c>
      <c r="U13" s="60"/>
      <c r="V13" s="62">
        <f t="shared" si="0"/>
        <v>76</v>
      </c>
      <c r="W13" s="70"/>
      <c r="X13" s="73">
        <v>27</v>
      </c>
      <c r="Y13" s="67">
        <f>68+8</f>
        <v>76</v>
      </c>
      <c r="Z13" s="63">
        <f t="shared" si="5"/>
        <v>27</v>
      </c>
      <c r="AA13" s="131">
        <f t="shared" si="6"/>
        <v>27</v>
      </c>
      <c r="AC13" s="179" t="s">
        <v>159</v>
      </c>
    </row>
    <row r="14" spans="1:29" x14ac:dyDescent="0.25">
      <c r="A14" s="163" t="s">
        <v>179</v>
      </c>
      <c r="B14" s="118">
        <v>25</v>
      </c>
      <c r="C14" s="121">
        <v>8</v>
      </c>
      <c r="D14" s="124">
        <v>25</v>
      </c>
      <c r="E14" s="153">
        <v>0</v>
      </c>
      <c r="F14" s="114" t="s">
        <v>184</v>
      </c>
      <c r="G14" s="115">
        <v>0</v>
      </c>
      <c r="H14" s="56"/>
      <c r="I14" s="22">
        <v>91</v>
      </c>
      <c r="J14" s="180"/>
      <c r="K14" s="27">
        <v>18</v>
      </c>
      <c r="L14" s="30"/>
      <c r="M14" s="32">
        <v>4</v>
      </c>
      <c r="N14" s="38"/>
      <c r="O14" s="41"/>
      <c r="P14" s="44"/>
      <c r="Q14" s="47"/>
      <c r="R14" s="50"/>
      <c r="S14" s="53"/>
      <c r="T14" s="35"/>
      <c r="U14" s="60"/>
      <c r="V14" s="62">
        <f t="shared" ref="V14" si="13">SUM(H14:U14)</f>
        <v>113</v>
      </c>
      <c r="W14" s="70"/>
      <c r="X14" s="73"/>
      <c r="Y14" s="67">
        <v>138</v>
      </c>
      <c r="Z14" s="63">
        <f t="shared" ref="Z14" si="14">Y14+X14-(V14+W14)</f>
        <v>25</v>
      </c>
      <c r="AA14" s="131">
        <f t="shared" ref="AA14" si="15">SMALL(Y14:Z14,1)</f>
        <v>25</v>
      </c>
      <c r="AC14" s="156"/>
    </row>
    <row r="15" spans="1:29" x14ac:dyDescent="0.25">
      <c r="A15" s="163" t="s">
        <v>102</v>
      </c>
      <c r="B15" s="164">
        <v>16</v>
      </c>
      <c r="C15" s="165">
        <v>11</v>
      </c>
      <c r="D15" s="124">
        <v>17</v>
      </c>
      <c r="E15" s="153">
        <v>0</v>
      </c>
      <c r="F15" s="114" t="s">
        <v>103</v>
      </c>
      <c r="G15" s="115">
        <v>10</v>
      </c>
      <c r="H15" s="56"/>
      <c r="I15" s="22">
        <v>34</v>
      </c>
      <c r="J15" s="23"/>
      <c r="K15" s="27"/>
      <c r="L15" s="30"/>
      <c r="M15" s="177"/>
      <c r="N15" s="38"/>
      <c r="O15" s="41"/>
      <c r="P15" s="44"/>
      <c r="Q15" s="47"/>
      <c r="R15" s="50"/>
      <c r="S15" s="53"/>
      <c r="T15" s="35"/>
      <c r="U15" s="60"/>
      <c r="V15" s="62">
        <f t="shared" si="0"/>
        <v>34</v>
      </c>
      <c r="W15" s="70"/>
      <c r="X15" s="73"/>
      <c r="Y15" s="67">
        <v>15</v>
      </c>
      <c r="Z15" s="63">
        <f t="shared" si="5"/>
        <v>-19</v>
      </c>
      <c r="AA15" s="131">
        <f t="shared" ref="AA15:AA16" si="16">SMALL(Y15:Z15,1)</f>
        <v>-19</v>
      </c>
      <c r="AC15" s="156"/>
    </row>
    <row r="16" spans="1:29" x14ac:dyDescent="0.25">
      <c r="A16" s="163" t="s">
        <v>104</v>
      </c>
      <c r="B16" s="164">
        <v>16</v>
      </c>
      <c r="C16" s="165">
        <v>11</v>
      </c>
      <c r="D16" s="124">
        <v>17</v>
      </c>
      <c r="E16" s="153">
        <v>0</v>
      </c>
      <c r="F16" s="114" t="s">
        <v>103</v>
      </c>
      <c r="G16" s="115">
        <v>10</v>
      </c>
      <c r="H16" s="56"/>
      <c r="I16" s="22">
        <v>22</v>
      </c>
      <c r="J16" s="23"/>
      <c r="K16" s="27"/>
      <c r="L16" s="30"/>
      <c r="M16" s="177"/>
      <c r="N16" s="38"/>
      <c r="O16" s="41"/>
      <c r="P16" s="44"/>
      <c r="Q16" s="47"/>
      <c r="R16" s="50"/>
      <c r="S16" s="53"/>
      <c r="T16" s="35"/>
      <c r="U16" s="60"/>
      <c r="V16" s="62">
        <f t="shared" si="0"/>
        <v>22</v>
      </c>
      <c r="W16" s="70">
        <v>4</v>
      </c>
      <c r="X16" s="73"/>
      <c r="Y16" s="67">
        <v>16</v>
      </c>
      <c r="Z16" s="63">
        <f t="shared" si="5"/>
        <v>-10</v>
      </c>
      <c r="AA16" s="131">
        <f t="shared" si="16"/>
        <v>-10</v>
      </c>
      <c r="AC16" s="156"/>
    </row>
    <row r="17" spans="1:29" x14ac:dyDescent="0.25">
      <c r="A17" s="163" t="s">
        <v>105</v>
      </c>
      <c r="B17" s="164">
        <v>16</v>
      </c>
      <c r="C17" s="165">
        <v>11</v>
      </c>
      <c r="D17" s="124">
        <v>17</v>
      </c>
      <c r="E17" s="153">
        <v>0</v>
      </c>
      <c r="F17" s="114" t="s">
        <v>103</v>
      </c>
      <c r="G17" s="115">
        <v>10</v>
      </c>
      <c r="H17" s="56"/>
      <c r="I17" s="22">
        <v>20</v>
      </c>
      <c r="J17" s="23"/>
      <c r="K17" s="27"/>
      <c r="L17" s="30"/>
      <c r="M17" s="177"/>
      <c r="N17" s="38"/>
      <c r="O17" s="41"/>
      <c r="P17" s="44"/>
      <c r="Q17" s="47"/>
      <c r="R17" s="50"/>
      <c r="S17" s="53"/>
      <c r="T17" s="35"/>
      <c r="U17" s="60"/>
      <c r="V17" s="62">
        <f t="shared" ref="V17:V34" si="17">SUM(H17:U17)</f>
        <v>20</v>
      </c>
      <c r="W17" s="70">
        <v>7</v>
      </c>
      <c r="X17" s="73"/>
      <c r="Y17" s="67">
        <v>17</v>
      </c>
      <c r="Z17" s="63">
        <f t="shared" ref="Z17:Z34" si="18">Y17+X17-(V17+W17)</f>
        <v>-10</v>
      </c>
      <c r="AA17" s="131">
        <f t="shared" ref="AA17:AA34" si="19">SMALL(Y17:Z17,1)</f>
        <v>-10</v>
      </c>
      <c r="AC17" s="156"/>
    </row>
    <row r="18" spans="1:29" x14ac:dyDescent="0.25">
      <c r="A18" s="163" t="s">
        <v>106</v>
      </c>
      <c r="B18" s="164">
        <v>16</v>
      </c>
      <c r="C18" s="165">
        <v>11</v>
      </c>
      <c r="D18" s="124">
        <v>17</v>
      </c>
      <c r="E18" s="153">
        <v>0</v>
      </c>
      <c r="F18" s="114" t="s">
        <v>103</v>
      </c>
      <c r="G18" s="115">
        <v>10</v>
      </c>
      <c r="H18" s="56"/>
      <c r="I18" s="22">
        <v>27</v>
      </c>
      <c r="J18" s="23"/>
      <c r="K18" s="27"/>
      <c r="L18" s="30"/>
      <c r="M18" s="177"/>
      <c r="N18" s="38"/>
      <c r="O18" s="41"/>
      <c r="P18" s="44"/>
      <c r="Q18" s="47"/>
      <c r="R18" s="50"/>
      <c r="S18" s="53"/>
      <c r="T18" s="35"/>
      <c r="U18" s="60"/>
      <c r="V18" s="62">
        <f t="shared" si="17"/>
        <v>27</v>
      </c>
      <c r="W18" s="70"/>
      <c r="X18" s="73"/>
      <c r="Y18" s="67">
        <v>17</v>
      </c>
      <c r="Z18" s="63">
        <f t="shared" si="18"/>
        <v>-10</v>
      </c>
      <c r="AA18" s="131">
        <f t="shared" si="19"/>
        <v>-10</v>
      </c>
      <c r="AC18" s="156"/>
    </row>
    <row r="19" spans="1:29" x14ac:dyDescent="0.25">
      <c r="A19" s="163" t="s">
        <v>107</v>
      </c>
      <c r="B19" s="164">
        <v>16</v>
      </c>
      <c r="C19" s="165">
        <v>11</v>
      </c>
      <c r="D19" s="124">
        <v>17</v>
      </c>
      <c r="E19" s="153">
        <v>0</v>
      </c>
      <c r="F19" s="114" t="s">
        <v>103</v>
      </c>
      <c r="G19" s="115">
        <v>10</v>
      </c>
      <c r="H19" s="56"/>
      <c r="I19" s="22">
        <v>24</v>
      </c>
      <c r="J19" s="23"/>
      <c r="K19" s="27"/>
      <c r="L19" s="30"/>
      <c r="M19" s="177"/>
      <c r="N19" s="38"/>
      <c r="O19" s="41"/>
      <c r="P19" s="44"/>
      <c r="Q19" s="47"/>
      <c r="R19" s="50"/>
      <c r="S19" s="53"/>
      <c r="T19" s="35"/>
      <c r="U19" s="60"/>
      <c r="V19" s="62">
        <f t="shared" si="17"/>
        <v>24</v>
      </c>
      <c r="W19" s="70">
        <v>4</v>
      </c>
      <c r="X19" s="73"/>
      <c r="Y19" s="67">
        <v>18</v>
      </c>
      <c r="Z19" s="63">
        <f t="shared" si="18"/>
        <v>-10</v>
      </c>
      <c r="AA19" s="131">
        <f t="shared" si="19"/>
        <v>-10</v>
      </c>
      <c r="AC19" s="156"/>
    </row>
    <row r="20" spans="1:29" x14ac:dyDescent="0.25">
      <c r="A20" s="163" t="s">
        <v>108</v>
      </c>
      <c r="B20" s="164">
        <v>16</v>
      </c>
      <c r="C20" s="165">
        <v>11</v>
      </c>
      <c r="D20" s="124">
        <v>17</v>
      </c>
      <c r="E20" s="153">
        <v>0</v>
      </c>
      <c r="F20" s="114" t="s">
        <v>103</v>
      </c>
      <c r="G20" s="115">
        <v>10</v>
      </c>
      <c r="H20" s="56"/>
      <c r="I20" s="22">
        <v>40</v>
      </c>
      <c r="J20" s="23"/>
      <c r="K20" s="27"/>
      <c r="L20" s="30"/>
      <c r="M20" s="177"/>
      <c r="N20" s="38"/>
      <c r="O20" s="41"/>
      <c r="P20" s="44"/>
      <c r="Q20" s="47"/>
      <c r="R20" s="50"/>
      <c r="S20" s="53"/>
      <c r="T20" s="35"/>
      <c r="U20" s="60"/>
      <c r="V20" s="62">
        <f t="shared" si="17"/>
        <v>40</v>
      </c>
      <c r="W20" s="70">
        <v>4</v>
      </c>
      <c r="X20" s="73"/>
      <c r="Y20" s="67">
        <v>34</v>
      </c>
      <c r="Z20" s="63">
        <f t="shared" si="18"/>
        <v>-10</v>
      </c>
      <c r="AA20" s="131">
        <f t="shared" si="19"/>
        <v>-10</v>
      </c>
      <c r="AC20" s="156"/>
    </row>
    <row r="21" spans="1:29" x14ac:dyDescent="0.25">
      <c r="A21" s="163" t="s">
        <v>109</v>
      </c>
      <c r="B21" s="164">
        <v>16</v>
      </c>
      <c r="C21" s="165">
        <v>11</v>
      </c>
      <c r="D21" s="124">
        <v>17</v>
      </c>
      <c r="E21" s="153">
        <v>0</v>
      </c>
      <c r="F21" s="114" t="s">
        <v>103</v>
      </c>
      <c r="G21" s="115">
        <v>10</v>
      </c>
      <c r="H21" s="56"/>
      <c r="I21" s="22">
        <v>44</v>
      </c>
      <c r="J21" s="23"/>
      <c r="K21" s="27"/>
      <c r="L21" s="30"/>
      <c r="M21" s="177"/>
      <c r="N21" s="38"/>
      <c r="O21" s="41"/>
      <c r="P21" s="44"/>
      <c r="Q21" s="47"/>
      <c r="R21" s="50"/>
      <c r="S21" s="53"/>
      <c r="T21" s="35"/>
      <c r="U21" s="60"/>
      <c r="V21" s="62">
        <f t="shared" si="17"/>
        <v>44</v>
      </c>
      <c r="W21" s="70"/>
      <c r="X21" s="73"/>
      <c r="Y21" s="67">
        <v>33</v>
      </c>
      <c r="Z21" s="63">
        <f t="shared" si="18"/>
        <v>-11</v>
      </c>
      <c r="AA21" s="131">
        <f t="shared" si="19"/>
        <v>-11</v>
      </c>
      <c r="AC21" s="156"/>
    </row>
    <row r="22" spans="1:29" x14ac:dyDescent="0.25">
      <c r="A22" s="163" t="s">
        <v>110</v>
      </c>
      <c r="B22" s="164">
        <v>16</v>
      </c>
      <c r="C22" s="165">
        <v>11</v>
      </c>
      <c r="D22" s="124">
        <v>17</v>
      </c>
      <c r="E22" s="153">
        <v>0</v>
      </c>
      <c r="F22" s="114" t="s">
        <v>103</v>
      </c>
      <c r="G22" s="115">
        <v>10</v>
      </c>
      <c r="H22" s="56"/>
      <c r="I22" s="22">
        <v>42</v>
      </c>
      <c r="J22" s="23"/>
      <c r="K22" s="27"/>
      <c r="L22" s="30"/>
      <c r="M22" s="177"/>
      <c r="N22" s="38"/>
      <c r="O22" s="41"/>
      <c r="P22" s="44"/>
      <c r="Q22" s="47"/>
      <c r="R22" s="50"/>
      <c r="S22" s="53"/>
      <c r="T22" s="35"/>
      <c r="U22" s="60"/>
      <c r="V22" s="62">
        <f t="shared" si="17"/>
        <v>42</v>
      </c>
      <c r="W22" s="70"/>
      <c r="X22" s="73"/>
      <c r="Y22" s="67">
        <v>32</v>
      </c>
      <c r="Z22" s="63">
        <f t="shared" si="18"/>
        <v>-10</v>
      </c>
      <c r="AA22" s="131">
        <f t="shared" si="19"/>
        <v>-10</v>
      </c>
      <c r="AC22" s="156"/>
    </row>
    <row r="23" spans="1:29" x14ac:dyDescent="0.25">
      <c r="A23" s="163" t="s">
        <v>111</v>
      </c>
      <c r="B23" s="164">
        <v>16</v>
      </c>
      <c r="C23" s="165">
        <v>11</v>
      </c>
      <c r="D23" s="124">
        <v>17</v>
      </c>
      <c r="E23" s="153">
        <v>0</v>
      </c>
      <c r="F23" s="114" t="s">
        <v>103</v>
      </c>
      <c r="G23" s="115">
        <v>10</v>
      </c>
      <c r="H23" s="56"/>
      <c r="I23" s="22">
        <v>39</v>
      </c>
      <c r="J23" s="23"/>
      <c r="K23" s="27"/>
      <c r="L23" s="30"/>
      <c r="M23" s="177"/>
      <c r="N23" s="38"/>
      <c r="O23" s="41"/>
      <c r="P23" s="44"/>
      <c r="Q23" s="47"/>
      <c r="R23" s="50"/>
      <c r="S23" s="53"/>
      <c r="T23" s="35"/>
      <c r="U23" s="60"/>
      <c r="V23" s="62">
        <f t="shared" si="17"/>
        <v>39</v>
      </c>
      <c r="W23" s="70">
        <v>2</v>
      </c>
      <c r="X23" s="73"/>
      <c r="Y23" s="67">
        <v>31</v>
      </c>
      <c r="Z23" s="63">
        <f t="shared" si="18"/>
        <v>-10</v>
      </c>
      <c r="AA23" s="131">
        <f t="shared" si="19"/>
        <v>-10</v>
      </c>
      <c r="AC23" s="156"/>
    </row>
    <row r="24" spans="1:29" x14ac:dyDescent="0.25">
      <c r="A24" s="163" t="s">
        <v>112</v>
      </c>
      <c r="B24" s="164">
        <v>16</v>
      </c>
      <c r="C24" s="165">
        <v>11</v>
      </c>
      <c r="D24" s="124">
        <v>17</v>
      </c>
      <c r="E24" s="153">
        <v>0</v>
      </c>
      <c r="F24" s="114" t="s">
        <v>103</v>
      </c>
      <c r="G24" s="115">
        <v>10</v>
      </c>
      <c r="H24" s="56"/>
      <c r="I24" s="22">
        <v>40</v>
      </c>
      <c r="J24" s="23"/>
      <c r="K24" s="27"/>
      <c r="L24" s="30"/>
      <c r="M24" s="177"/>
      <c r="N24" s="38"/>
      <c r="O24" s="41"/>
      <c r="P24" s="44"/>
      <c r="Q24" s="47"/>
      <c r="R24" s="50"/>
      <c r="S24" s="53"/>
      <c r="T24" s="35"/>
      <c r="U24" s="60"/>
      <c r="V24" s="62">
        <f t="shared" si="17"/>
        <v>40</v>
      </c>
      <c r="W24" s="70">
        <v>2</v>
      </c>
      <c r="X24" s="73"/>
      <c r="Y24" s="67">
        <v>32</v>
      </c>
      <c r="Z24" s="63">
        <f t="shared" si="18"/>
        <v>-10</v>
      </c>
      <c r="AA24" s="131">
        <f t="shared" si="19"/>
        <v>-10</v>
      </c>
      <c r="AC24" s="156"/>
    </row>
    <row r="25" spans="1:29" x14ac:dyDescent="0.25">
      <c r="A25" s="163" t="s">
        <v>113</v>
      </c>
      <c r="B25" s="164">
        <v>16</v>
      </c>
      <c r="C25" s="165">
        <v>11</v>
      </c>
      <c r="D25" s="124">
        <v>17</v>
      </c>
      <c r="E25" s="153">
        <v>0</v>
      </c>
      <c r="F25" s="114" t="s">
        <v>103</v>
      </c>
      <c r="G25" s="115">
        <v>10</v>
      </c>
      <c r="H25" s="56"/>
      <c r="I25" s="22">
        <v>18</v>
      </c>
      <c r="J25" s="23"/>
      <c r="K25" s="27"/>
      <c r="L25" s="30"/>
      <c r="M25" s="177"/>
      <c r="N25" s="38"/>
      <c r="O25" s="41"/>
      <c r="P25" s="44"/>
      <c r="Q25" s="47"/>
      <c r="R25" s="50"/>
      <c r="S25" s="53"/>
      <c r="T25" s="35">
        <v>17</v>
      </c>
      <c r="U25" s="60"/>
      <c r="V25" s="62">
        <f t="shared" si="17"/>
        <v>35</v>
      </c>
      <c r="W25" s="70">
        <v>8</v>
      </c>
      <c r="X25" s="73"/>
      <c r="Y25" s="67">
        <v>33</v>
      </c>
      <c r="Z25" s="63">
        <f t="shared" si="18"/>
        <v>-10</v>
      </c>
      <c r="AA25" s="131">
        <f t="shared" si="19"/>
        <v>-10</v>
      </c>
      <c r="AC25" s="156"/>
    </row>
    <row r="26" spans="1:29" x14ac:dyDescent="0.25">
      <c r="A26" s="163" t="s">
        <v>114</v>
      </c>
      <c r="B26" s="164">
        <v>16</v>
      </c>
      <c r="C26" s="165">
        <v>11</v>
      </c>
      <c r="D26" s="124">
        <v>17</v>
      </c>
      <c r="E26" s="153">
        <v>0</v>
      </c>
      <c r="F26" s="114" t="s">
        <v>103</v>
      </c>
      <c r="G26" s="115">
        <v>10</v>
      </c>
      <c r="H26" s="56"/>
      <c r="I26" s="22">
        <v>33</v>
      </c>
      <c r="J26" s="23">
        <v>8</v>
      </c>
      <c r="K26" s="27"/>
      <c r="L26" s="30"/>
      <c r="M26" s="177"/>
      <c r="N26" s="38"/>
      <c r="O26" s="41"/>
      <c r="P26" s="44"/>
      <c r="Q26" s="47"/>
      <c r="R26" s="50"/>
      <c r="S26" s="53"/>
      <c r="T26" s="35"/>
      <c r="U26" s="60"/>
      <c r="V26" s="62">
        <f t="shared" si="17"/>
        <v>41</v>
      </c>
      <c r="W26" s="70">
        <v>3</v>
      </c>
      <c r="X26" s="73"/>
      <c r="Y26" s="67">
        <v>34</v>
      </c>
      <c r="Z26" s="63">
        <f t="shared" si="18"/>
        <v>-10</v>
      </c>
      <c r="AA26" s="131">
        <f t="shared" si="19"/>
        <v>-10</v>
      </c>
      <c r="AC26" s="156"/>
    </row>
    <row r="27" spans="1:29" x14ac:dyDescent="0.25">
      <c r="A27" s="163" t="s">
        <v>115</v>
      </c>
      <c r="B27" s="164">
        <v>16</v>
      </c>
      <c r="C27" s="165">
        <v>11</v>
      </c>
      <c r="D27" s="124">
        <v>17</v>
      </c>
      <c r="E27" s="153">
        <v>0</v>
      </c>
      <c r="F27" s="114" t="s">
        <v>103</v>
      </c>
      <c r="G27" s="115">
        <v>10</v>
      </c>
      <c r="H27" s="56">
        <v>12</v>
      </c>
      <c r="I27" s="22">
        <v>22</v>
      </c>
      <c r="J27" s="23">
        <v>4</v>
      </c>
      <c r="K27" s="27"/>
      <c r="L27" s="30"/>
      <c r="M27" s="177"/>
      <c r="N27" s="38"/>
      <c r="O27" s="41"/>
      <c r="P27" s="44"/>
      <c r="Q27" s="47"/>
      <c r="R27" s="50"/>
      <c r="S27" s="53"/>
      <c r="T27" s="35"/>
      <c r="U27" s="60"/>
      <c r="V27" s="62">
        <f t="shared" si="17"/>
        <v>38</v>
      </c>
      <c r="W27" s="70">
        <v>7</v>
      </c>
      <c r="X27" s="73"/>
      <c r="Y27" s="67">
        <v>35</v>
      </c>
      <c r="Z27" s="63">
        <f t="shared" si="18"/>
        <v>-10</v>
      </c>
      <c r="AA27" s="131">
        <f t="shared" si="19"/>
        <v>-10</v>
      </c>
      <c r="AC27" s="156"/>
    </row>
    <row r="28" spans="1:29" x14ac:dyDescent="0.25">
      <c r="A28" s="163" t="s">
        <v>116</v>
      </c>
      <c r="B28" s="164">
        <v>16</v>
      </c>
      <c r="C28" s="165">
        <v>11</v>
      </c>
      <c r="D28" s="124">
        <v>17</v>
      </c>
      <c r="E28" s="153">
        <v>0</v>
      </c>
      <c r="F28" s="114" t="s">
        <v>103</v>
      </c>
      <c r="G28" s="115">
        <v>10</v>
      </c>
      <c r="H28" s="56"/>
      <c r="I28" s="22">
        <v>39</v>
      </c>
      <c r="J28" s="23"/>
      <c r="K28" s="27"/>
      <c r="L28" s="30"/>
      <c r="M28" s="177"/>
      <c r="N28" s="38"/>
      <c r="O28" s="41"/>
      <c r="P28" s="44"/>
      <c r="Q28" s="47"/>
      <c r="R28" s="50"/>
      <c r="S28" s="53"/>
      <c r="T28" s="35"/>
      <c r="U28" s="60"/>
      <c r="V28" s="62">
        <f t="shared" si="17"/>
        <v>39</v>
      </c>
      <c r="W28" s="70">
        <v>5</v>
      </c>
      <c r="X28" s="73"/>
      <c r="Y28" s="67">
        <v>34</v>
      </c>
      <c r="Z28" s="63">
        <f t="shared" si="18"/>
        <v>-10</v>
      </c>
      <c r="AA28" s="131">
        <f t="shared" si="19"/>
        <v>-10</v>
      </c>
      <c r="AC28" s="156"/>
    </row>
    <row r="29" spans="1:29" x14ac:dyDescent="0.25">
      <c r="A29" s="163" t="s">
        <v>117</v>
      </c>
      <c r="B29" s="164">
        <v>16</v>
      </c>
      <c r="C29" s="165">
        <v>11</v>
      </c>
      <c r="D29" s="124">
        <v>17</v>
      </c>
      <c r="E29" s="153">
        <v>0</v>
      </c>
      <c r="F29" s="114" t="s">
        <v>103</v>
      </c>
      <c r="G29" s="115">
        <v>10</v>
      </c>
      <c r="H29" s="56"/>
      <c r="I29" s="22">
        <v>52</v>
      </c>
      <c r="J29" s="23"/>
      <c r="K29" s="27"/>
      <c r="L29" s="30"/>
      <c r="M29" s="177"/>
      <c r="N29" s="38"/>
      <c r="O29" s="41"/>
      <c r="P29" s="44"/>
      <c r="Q29" s="47"/>
      <c r="R29" s="50"/>
      <c r="S29" s="53"/>
      <c r="T29" s="35"/>
      <c r="U29" s="60"/>
      <c r="V29" s="62">
        <f t="shared" si="17"/>
        <v>52</v>
      </c>
      <c r="W29" s="70"/>
      <c r="X29" s="73"/>
      <c r="Y29" s="67">
        <v>33</v>
      </c>
      <c r="Z29" s="63">
        <f t="shared" si="18"/>
        <v>-19</v>
      </c>
      <c r="AA29" s="131">
        <f t="shared" si="19"/>
        <v>-19</v>
      </c>
      <c r="AC29" s="156"/>
    </row>
    <row r="30" spans="1:29" x14ac:dyDescent="0.25">
      <c r="A30" s="163" t="s">
        <v>118</v>
      </c>
      <c r="B30" s="164">
        <v>16</v>
      </c>
      <c r="C30" s="165">
        <v>11</v>
      </c>
      <c r="D30" s="124">
        <v>17</v>
      </c>
      <c r="E30" s="153">
        <v>0</v>
      </c>
      <c r="F30" s="114" t="s">
        <v>103</v>
      </c>
      <c r="G30" s="115">
        <v>10</v>
      </c>
      <c r="H30" s="56">
        <v>9</v>
      </c>
      <c r="I30" s="22">
        <v>22</v>
      </c>
      <c r="J30" s="23">
        <v>9</v>
      </c>
      <c r="K30" s="27"/>
      <c r="L30" s="30"/>
      <c r="M30" s="177"/>
      <c r="N30" s="38"/>
      <c r="O30" s="41"/>
      <c r="P30" s="44"/>
      <c r="Q30" s="47"/>
      <c r="R30" s="50"/>
      <c r="S30" s="53"/>
      <c r="T30" s="35"/>
      <c r="U30" s="60"/>
      <c r="V30" s="62">
        <f t="shared" si="17"/>
        <v>40</v>
      </c>
      <c r="W30" s="70"/>
      <c r="X30" s="73">
        <v>27</v>
      </c>
      <c r="Y30" s="67">
        <v>32</v>
      </c>
      <c r="Z30" s="63">
        <f t="shared" si="18"/>
        <v>19</v>
      </c>
      <c r="AA30" s="131">
        <f t="shared" si="19"/>
        <v>19</v>
      </c>
      <c r="AC30" s="156"/>
    </row>
    <row r="31" spans="1:29" x14ac:dyDescent="0.25">
      <c r="A31" s="163" t="s">
        <v>119</v>
      </c>
      <c r="B31" s="164">
        <v>16</v>
      </c>
      <c r="C31" s="165">
        <v>11</v>
      </c>
      <c r="D31" s="124">
        <v>17</v>
      </c>
      <c r="E31" s="153">
        <v>0</v>
      </c>
      <c r="F31" s="114" t="s">
        <v>103</v>
      </c>
      <c r="G31" s="115">
        <v>10</v>
      </c>
      <c r="H31" s="56"/>
      <c r="I31" s="22">
        <v>54</v>
      </c>
      <c r="J31" s="23"/>
      <c r="K31" s="27"/>
      <c r="L31" s="30"/>
      <c r="M31" s="177"/>
      <c r="N31" s="38"/>
      <c r="O31" s="41"/>
      <c r="P31" s="44"/>
      <c r="Q31" s="47"/>
      <c r="R31" s="50"/>
      <c r="S31" s="53"/>
      <c r="T31" s="35"/>
      <c r="U31" s="60"/>
      <c r="V31" s="62">
        <f t="shared" si="17"/>
        <v>54</v>
      </c>
      <c r="W31" s="70"/>
      <c r="X31" s="73"/>
      <c r="Y31" s="67">
        <v>31</v>
      </c>
      <c r="Z31" s="63">
        <f t="shared" si="18"/>
        <v>-23</v>
      </c>
      <c r="AA31" s="131">
        <f t="shared" si="19"/>
        <v>-23</v>
      </c>
      <c r="AC31" s="156"/>
    </row>
    <row r="32" spans="1:29" x14ac:dyDescent="0.25">
      <c r="A32" s="163" t="s">
        <v>120</v>
      </c>
      <c r="B32" s="164">
        <v>16</v>
      </c>
      <c r="C32" s="165">
        <v>11</v>
      </c>
      <c r="D32" s="124">
        <v>17</v>
      </c>
      <c r="E32" s="153">
        <v>0</v>
      </c>
      <c r="F32" s="114" t="s">
        <v>103</v>
      </c>
      <c r="G32" s="115">
        <v>10</v>
      </c>
      <c r="H32" s="56"/>
      <c r="I32" s="22">
        <v>46</v>
      </c>
      <c r="J32" s="23"/>
      <c r="K32" s="27"/>
      <c r="L32" s="30"/>
      <c r="M32" s="177"/>
      <c r="N32" s="38"/>
      <c r="O32" s="41"/>
      <c r="P32" s="44"/>
      <c r="Q32" s="47"/>
      <c r="R32" s="50"/>
      <c r="S32" s="53"/>
      <c r="T32" s="35"/>
      <c r="U32" s="60"/>
      <c r="V32" s="62">
        <f t="shared" si="17"/>
        <v>46</v>
      </c>
      <c r="W32" s="70"/>
      <c r="X32" s="73"/>
      <c r="Y32" s="67">
        <v>32</v>
      </c>
      <c r="Z32" s="63">
        <f t="shared" si="18"/>
        <v>-14</v>
      </c>
      <c r="AA32" s="131">
        <f t="shared" si="19"/>
        <v>-14</v>
      </c>
      <c r="AC32" s="156"/>
    </row>
    <row r="33" spans="1:29" x14ac:dyDescent="0.25">
      <c r="A33" s="163" t="s">
        <v>121</v>
      </c>
      <c r="B33" s="164">
        <v>16</v>
      </c>
      <c r="C33" s="165">
        <v>11</v>
      </c>
      <c r="D33" s="124">
        <v>17</v>
      </c>
      <c r="E33" s="153">
        <v>0</v>
      </c>
      <c r="F33" s="114" t="s">
        <v>103</v>
      </c>
      <c r="G33" s="115">
        <v>10</v>
      </c>
      <c r="H33" s="56">
        <v>9</v>
      </c>
      <c r="I33" s="22">
        <v>15</v>
      </c>
      <c r="J33" s="23">
        <v>12</v>
      </c>
      <c r="K33" s="27"/>
      <c r="L33" s="30"/>
      <c r="M33" s="177"/>
      <c r="N33" s="38"/>
      <c r="O33" s="41"/>
      <c r="P33" s="44"/>
      <c r="Q33" s="47"/>
      <c r="R33" s="50"/>
      <c r="S33" s="53"/>
      <c r="T33" s="35"/>
      <c r="U33" s="60"/>
      <c r="V33" s="62">
        <f t="shared" si="17"/>
        <v>36</v>
      </c>
      <c r="W33" s="70">
        <v>7</v>
      </c>
      <c r="X33" s="73"/>
      <c r="Y33" s="67">
        <v>33</v>
      </c>
      <c r="Z33" s="63">
        <f t="shared" si="18"/>
        <v>-10</v>
      </c>
      <c r="AA33" s="131">
        <f t="shared" si="19"/>
        <v>-10</v>
      </c>
      <c r="AC33" s="156"/>
    </row>
    <row r="34" spans="1:29" x14ac:dyDescent="0.25">
      <c r="A34" s="163" t="s">
        <v>122</v>
      </c>
      <c r="B34" s="164">
        <v>16</v>
      </c>
      <c r="C34" s="165">
        <v>11</v>
      </c>
      <c r="D34" s="124">
        <v>17</v>
      </c>
      <c r="E34" s="153">
        <v>0</v>
      </c>
      <c r="F34" s="114" t="s">
        <v>103</v>
      </c>
      <c r="G34" s="115">
        <v>10</v>
      </c>
      <c r="H34" s="56"/>
      <c r="I34" s="22">
        <v>36</v>
      </c>
      <c r="J34" s="23"/>
      <c r="K34" s="27"/>
      <c r="L34" s="30"/>
      <c r="M34" s="177"/>
      <c r="N34" s="38"/>
      <c r="O34" s="41"/>
      <c r="P34" s="44"/>
      <c r="Q34" s="47"/>
      <c r="R34" s="50"/>
      <c r="S34" s="53"/>
      <c r="T34" s="35"/>
      <c r="U34" s="60"/>
      <c r="V34" s="62">
        <f t="shared" si="17"/>
        <v>36</v>
      </c>
      <c r="W34" s="70">
        <v>8</v>
      </c>
      <c r="X34" s="73"/>
      <c r="Y34" s="67">
        <v>34</v>
      </c>
      <c r="Z34" s="63">
        <f t="shared" si="18"/>
        <v>-10</v>
      </c>
      <c r="AA34" s="131">
        <f t="shared" si="19"/>
        <v>-10</v>
      </c>
      <c r="AC34" s="156"/>
    </row>
    <row r="35" spans="1:29" x14ac:dyDescent="0.25">
      <c r="A35" s="178" t="s">
        <v>137</v>
      </c>
      <c r="B35" s="164">
        <v>16</v>
      </c>
      <c r="C35" s="165">
        <v>11</v>
      </c>
      <c r="D35" s="124">
        <v>17</v>
      </c>
      <c r="E35" s="153">
        <v>0</v>
      </c>
      <c r="F35" s="114" t="s">
        <v>103</v>
      </c>
      <c r="G35" s="115">
        <v>10</v>
      </c>
      <c r="H35" s="56">
        <v>27</v>
      </c>
      <c r="I35" s="22"/>
      <c r="J35" s="23">
        <v>13</v>
      </c>
      <c r="K35" s="27"/>
      <c r="L35" s="30"/>
      <c r="M35" s="177"/>
      <c r="N35" s="38"/>
      <c r="O35" s="41"/>
      <c r="P35" s="44"/>
      <c r="Q35" s="47"/>
      <c r="R35" s="50"/>
      <c r="S35" s="53"/>
      <c r="T35" s="35"/>
      <c r="U35" s="60"/>
      <c r="V35" s="62">
        <f t="shared" ref="V35:V39" si="20">SUM(H35:U35)</f>
        <v>40</v>
      </c>
      <c r="W35" s="70">
        <v>5</v>
      </c>
      <c r="X35" s="73"/>
      <c r="Y35" s="67">
        <v>35</v>
      </c>
      <c r="Z35" s="63">
        <f t="shared" ref="Z35:Z39" si="21">Y35+X35-(V35+W35)</f>
        <v>-10</v>
      </c>
      <c r="AA35" s="131">
        <f t="shared" ref="AA35:AA39" si="22">SMALL(Y35:Z35,1)</f>
        <v>-10</v>
      </c>
      <c r="AC35" s="156"/>
    </row>
    <row r="36" spans="1:29" x14ac:dyDescent="0.25">
      <c r="A36" s="163" t="s">
        <v>138</v>
      </c>
      <c r="B36" s="164">
        <v>16</v>
      </c>
      <c r="C36" s="165">
        <v>11</v>
      </c>
      <c r="D36" s="124">
        <v>17</v>
      </c>
      <c r="E36" s="153">
        <v>0</v>
      </c>
      <c r="F36" s="114" t="s">
        <v>103</v>
      </c>
      <c r="G36" s="115">
        <v>10</v>
      </c>
      <c r="H36" s="56">
        <v>10</v>
      </c>
      <c r="I36" s="22">
        <v>13</v>
      </c>
      <c r="J36" s="23">
        <v>12</v>
      </c>
      <c r="K36" s="27">
        <v>4</v>
      </c>
      <c r="L36" s="30"/>
      <c r="M36" s="177"/>
      <c r="N36" s="38"/>
      <c r="O36" s="41"/>
      <c r="P36" s="44"/>
      <c r="Q36" s="47"/>
      <c r="R36" s="50"/>
      <c r="S36" s="53"/>
      <c r="T36" s="35"/>
      <c r="U36" s="60"/>
      <c r="V36" s="62">
        <f t="shared" si="20"/>
        <v>39</v>
      </c>
      <c r="W36" s="70"/>
      <c r="X36" s="73">
        <v>30</v>
      </c>
      <c r="Y36" s="67">
        <v>34</v>
      </c>
      <c r="Z36" s="63">
        <f t="shared" si="21"/>
        <v>25</v>
      </c>
      <c r="AA36" s="131">
        <f t="shared" si="22"/>
        <v>25</v>
      </c>
      <c r="AC36" s="156"/>
    </row>
    <row r="37" spans="1:29" x14ac:dyDescent="0.25">
      <c r="A37" s="163" t="s">
        <v>139</v>
      </c>
      <c r="B37" s="164">
        <v>16</v>
      </c>
      <c r="C37" s="165">
        <v>11</v>
      </c>
      <c r="D37" s="124">
        <v>17</v>
      </c>
      <c r="E37" s="153">
        <v>0</v>
      </c>
      <c r="F37" s="114" t="s">
        <v>103</v>
      </c>
      <c r="G37" s="115">
        <v>10</v>
      </c>
      <c r="H37" s="56">
        <v>15</v>
      </c>
      <c r="I37" s="22"/>
      <c r="J37" s="23"/>
      <c r="K37" s="27">
        <v>21</v>
      </c>
      <c r="L37" s="30"/>
      <c r="M37" s="177"/>
      <c r="N37" s="38"/>
      <c r="O37" s="41"/>
      <c r="P37" s="44"/>
      <c r="Q37" s="47"/>
      <c r="R37" s="50"/>
      <c r="S37" s="53"/>
      <c r="T37" s="35"/>
      <c r="U37" s="60"/>
      <c r="V37" s="62">
        <f t="shared" si="20"/>
        <v>36</v>
      </c>
      <c r="W37" s="70"/>
      <c r="X37" s="73"/>
      <c r="Y37" s="67">
        <v>36</v>
      </c>
      <c r="Z37" s="63">
        <f t="shared" si="21"/>
        <v>0</v>
      </c>
      <c r="AA37" s="131">
        <f t="shared" si="22"/>
        <v>0</v>
      </c>
      <c r="AC37" s="156"/>
    </row>
    <row r="38" spans="1:29" x14ac:dyDescent="0.25">
      <c r="A38" s="163" t="s">
        <v>140</v>
      </c>
      <c r="B38" s="164">
        <v>16</v>
      </c>
      <c r="C38" s="165">
        <v>11</v>
      </c>
      <c r="D38" s="124">
        <v>17</v>
      </c>
      <c r="E38" s="153">
        <v>0</v>
      </c>
      <c r="F38" s="114" t="s">
        <v>103</v>
      </c>
      <c r="G38" s="115">
        <v>10</v>
      </c>
      <c r="H38" s="56">
        <v>34</v>
      </c>
      <c r="I38" s="22"/>
      <c r="J38" s="23"/>
      <c r="K38" s="27">
        <v>4</v>
      </c>
      <c r="L38" s="30"/>
      <c r="M38" s="177"/>
      <c r="N38" s="38"/>
      <c r="O38" s="41"/>
      <c r="P38" s="44"/>
      <c r="Q38" s="47"/>
      <c r="R38" s="50"/>
      <c r="S38" s="53"/>
      <c r="T38" s="35"/>
      <c r="U38" s="60"/>
      <c r="V38" s="62">
        <f t="shared" si="20"/>
        <v>38</v>
      </c>
      <c r="W38" s="70">
        <v>5</v>
      </c>
      <c r="X38" s="73"/>
      <c r="Y38" s="67">
        <v>33</v>
      </c>
      <c r="Z38" s="63">
        <f t="shared" si="21"/>
        <v>-10</v>
      </c>
      <c r="AA38" s="131">
        <f t="shared" si="22"/>
        <v>-10</v>
      </c>
      <c r="AC38" s="156"/>
    </row>
    <row r="39" spans="1:29" x14ac:dyDescent="0.25">
      <c r="A39" s="163" t="s">
        <v>141</v>
      </c>
      <c r="B39" s="164">
        <v>16</v>
      </c>
      <c r="C39" s="165">
        <v>11</v>
      </c>
      <c r="D39" s="124">
        <v>17</v>
      </c>
      <c r="E39" s="153">
        <v>0</v>
      </c>
      <c r="F39" s="114" t="s">
        <v>103</v>
      </c>
      <c r="G39" s="115">
        <v>10</v>
      </c>
      <c r="H39" s="56">
        <v>51</v>
      </c>
      <c r="I39" s="22"/>
      <c r="J39" s="23"/>
      <c r="K39" s="27"/>
      <c r="L39" s="30"/>
      <c r="M39" s="177"/>
      <c r="N39" s="38"/>
      <c r="O39" s="41"/>
      <c r="P39" s="44"/>
      <c r="Q39" s="47"/>
      <c r="R39" s="50"/>
      <c r="S39" s="53"/>
      <c r="T39" s="35"/>
      <c r="U39" s="60"/>
      <c r="V39" s="62">
        <f t="shared" si="20"/>
        <v>51</v>
      </c>
      <c r="W39" s="70"/>
      <c r="X39" s="73"/>
      <c r="Y39" s="67">
        <v>37</v>
      </c>
      <c r="Z39" s="63">
        <f t="shared" si="21"/>
        <v>-14</v>
      </c>
      <c r="AA39" s="131">
        <f t="shared" si="22"/>
        <v>-14</v>
      </c>
      <c r="AC39" s="156"/>
    </row>
    <row r="40" spans="1:29" x14ac:dyDescent="0.25">
      <c r="A40" s="163" t="s">
        <v>160</v>
      </c>
      <c r="B40" s="164">
        <v>16</v>
      </c>
      <c r="C40" s="165">
        <v>11</v>
      </c>
      <c r="D40" s="124">
        <v>17</v>
      </c>
      <c r="E40" s="153">
        <v>0</v>
      </c>
      <c r="F40" s="114" t="s">
        <v>103</v>
      </c>
      <c r="G40" s="115">
        <v>10</v>
      </c>
      <c r="H40" s="56">
        <v>42</v>
      </c>
      <c r="I40" s="22"/>
      <c r="J40" s="23"/>
      <c r="K40" s="27"/>
      <c r="L40" s="30"/>
      <c r="M40" s="177"/>
      <c r="N40" s="38"/>
      <c r="O40" s="41"/>
      <c r="P40" s="44"/>
      <c r="Q40" s="47"/>
      <c r="R40" s="50"/>
      <c r="S40" s="53"/>
      <c r="T40" s="35"/>
      <c r="U40" s="60"/>
      <c r="V40" s="62">
        <f t="shared" ref="V40:V43" si="23">SUM(H40:U40)</f>
        <v>42</v>
      </c>
      <c r="W40" s="70"/>
      <c r="X40" s="73"/>
      <c r="Y40" s="67">
        <v>38</v>
      </c>
      <c r="Z40" s="63">
        <f t="shared" ref="Z40:Z43" si="24">Y40+X40-(V40+W40)</f>
        <v>-4</v>
      </c>
      <c r="AA40" s="131">
        <f t="shared" ref="AA40:AA43" si="25">SMALL(Y40:Z40,1)</f>
        <v>-4</v>
      </c>
      <c r="AC40" s="156"/>
    </row>
    <row r="41" spans="1:29" x14ac:dyDescent="0.25">
      <c r="A41" s="163" t="s">
        <v>161</v>
      </c>
      <c r="B41" s="164">
        <v>16</v>
      </c>
      <c r="C41" s="165">
        <v>11</v>
      </c>
      <c r="D41" s="124">
        <v>17</v>
      </c>
      <c r="E41" s="153">
        <v>0</v>
      </c>
      <c r="F41" s="114" t="s">
        <v>103</v>
      </c>
      <c r="G41" s="115">
        <v>10</v>
      </c>
      <c r="H41" s="56"/>
      <c r="I41" s="22"/>
      <c r="J41" s="23"/>
      <c r="K41" s="27"/>
      <c r="L41" s="30"/>
      <c r="M41" s="177"/>
      <c r="N41" s="38"/>
      <c r="O41" s="41"/>
      <c r="P41" s="44"/>
      <c r="Q41" s="47"/>
      <c r="R41" s="50"/>
      <c r="S41" s="53"/>
      <c r="T41" s="35"/>
      <c r="U41" s="60"/>
      <c r="V41" s="62">
        <f t="shared" si="23"/>
        <v>0</v>
      </c>
      <c r="W41" s="70"/>
      <c r="X41" s="73"/>
      <c r="Y41" s="67">
        <v>39</v>
      </c>
      <c r="Z41" s="63">
        <f t="shared" si="24"/>
        <v>39</v>
      </c>
      <c r="AA41" s="131">
        <f t="shared" si="25"/>
        <v>39</v>
      </c>
      <c r="AC41" s="156"/>
    </row>
    <row r="42" spans="1:29" x14ac:dyDescent="0.25">
      <c r="A42" s="163" t="s">
        <v>162</v>
      </c>
      <c r="B42" s="164">
        <v>16</v>
      </c>
      <c r="C42" s="165">
        <v>11</v>
      </c>
      <c r="D42" s="124">
        <v>17</v>
      </c>
      <c r="E42" s="153">
        <v>0</v>
      </c>
      <c r="F42" s="114" t="s">
        <v>103</v>
      </c>
      <c r="G42" s="115">
        <v>10</v>
      </c>
      <c r="H42" s="56"/>
      <c r="I42" s="22"/>
      <c r="J42" s="23">
        <v>52</v>
      </c>
      <c r="K42" s="27"/>
      <c r="L42" s="30"/>
      <c r="M42" s="177"/>
      <c r="N42" s="38"/>
      <c r="O42" s="41"/>
      <c r="P42" s="44"/>
      <c r="Q42" s="47"/>
      <c r="R42" s="50"/>
      <c r="S42" s="53"/>
      <c r="T42" s="35"/>
      <c r="U42" s="60"/>
      <c r="V42" s="62">
        <f t="shared" si="23"/>
        <v>52</v>
      </c>
      <c r="W42" s="70"/>
      <c r="X42" s="73"/>
      <c r="Y42" s="67">
        <v>42</v>
      </c>
      <c r="Z42" s="63">
        <f t="shared" si="24"/>
        <v>-10</v>
      </c>
      <c r="AA42" s="131">
        <f t="shared" si="25"/>
        <v>-10</v>
      </c>
      <c r="AC42" s="156"/>
    </row>
    <row r="43" spans="1:29" x14ac:dyDescent="0.25">
      <c r="A43" s="163" t="s">
        <v>163</v>
      </c>
      <c r="B43" s="164">
        <v>16</v>
      </c>
      <c r="C43" s="165">
        <v>8</v>
      </c>
      <c r="D43" s="124">
        <v>16</v>
      </c>
      <c r="E43" s="153">
        <v>0</v>
      </c>
      <c r="F43" s="114" t="s">
        <v>165</v>
      </c>
      <c r="G43" s="115">
        <v>5</v>
      </c>
      <c r="H43" s="56"/>
      <c r="I43" s="22">
        <v>67</v>
      </c>
      <c r="J43" s="23">
        <v>6</v>
      </c>
      <c r="K43" s="27">
        <v>14</v>
      </c>
      <c r="L43" s="30"/>
      <c r="M43" s="32">
        <v>23</v>
      </c>
      <c r="N43" s="38"/>
      <c r="O43" s="41"/>
      <c r="P43" s="44"/>
      <c r="Q43" s="47"/>
      <c r="R43" s="50"/>
      <c r="S43" s="53"/>
      <c r="T43" s="35"/>
      <c r="U43" s="60"/>
      <c r="V43" s="62">
        <f t="shared" si="23"/>
        <v>110</v>
      </c>
      <c r="W43" s="181"/>
      <c r="X43" s="73"/>
      <c r="Y43" s="67">
        <v>100</v>
      </c>
      <c r="Z43" s="63">
        <f t="shared" si="24"/>
        <v>-10</v>
      </c>
      <c r="AA43" s="131">
        <f t="shared" si="25"/>
        <v>-10</v>
      </c>
      <c r="AC43" s="156"/>
    </row>
    <row r="44" spans="1:29" x14ac:dyDescent="0.25">
      <c r="A44" s="163" t="s">
        <v>164</v>
      </c>
      <c r="B44" s="164">
        <v>16</v>
      </c>
      <c r="C44" s="165">
        <v>8</v>
      </c>
      <c r="D44" s="124">
        <v>16</v>
      </c>
      <c r="E44" s="153">
        <v>0</v>
      </c>
      <c r="F44" s="114" t="s">
        <v>165</v>
      </c>
      <c r="G44" s="115">
        <v>5</v>
      </c>
      <c r="H44" s="56"/>
      <c r="I44" s="22">
        <v>89</v>
      </c>
      <c r="J44" s="23">
        <v>6</v>
      </c>
      <c r="K44" s="27">
        <v>7</v>
      </c>
      <c r="L44" s="30"/>
      <c r="M44" s="32"/>
      <c r="N44" s="38"/>
      <c r="O44" s="41"/>
      <c r="P44" s="44"/>
      <c r="Q44" s="47"/>
      <c r="R44" s="50"/>
      <c r="S44" s="53"/>
      <c r="T44" s="35"/>
      <c r="U44" s="60"/>
      <c r="V44" s="62">
        <f t="shared" ref="V44" si="26">SUM(H44:U44)</f>
        <v>102</v>
      </c>
      <c r="W44" s="181"/>
      <c r="X44" s="73"/>
      <c r="Y44" s="67">
        <v>100</v>
      </c>
      <c r="Z44" s="63">
        <f t="shared" ref="Z44" si="27">Y44+X44-(V44+W44)</f>
        <v>-2</v>
      </c>
      <c r="AA44" s="131">
        <f t="shared" ref="AA44" si="28">SMALL(Y44:Z44,1)</f>
        <v>-2</v>
      </c>
      <c r="AC44" s="156"/>
    </row>
    <row r="45" spans="1:29" x14ac:dyDescent="0.25">
      <c r="A45" s="163" t="s">
        <v>172</v>
      </c>
      <c r="B45" s="164">
        <v>13</v>
      </c>
      <c r="C45" s="165">
        <v>11</v>
      </c>
      <c r="D45" s="124">
        <v>13</v>
      </c>
      <c r="E45" s="153">
        <v>0</v>
      </c>
      <c r="F45" s="114" t="s">
        <v>165</v>
      </c>
      <c r="G45" s="115">
        <v>5</v>
      </c>
      <c r="H45" s="56">
        <v>2</v>
      </c>
      <c r="I45" s="22"/>
      <c r="J45" s="23">
        <v>13</v>
      </c>
      <c r="K45" s="27"/>
      <c r="L45" s="30"/>
      <c r="M45" s="32"/>
      <c r="N45" s="38"/>
      <c r="O45" s="41"/>
      <c r="P45" s="44"/>
      <c r="Q45" s="47"/>
      <c r="R45" s="50"/>
      <c r="S45" s="53"/>
      <c r="T45" s="35"/>
      <c r="U45" s="60"/>
      <c r="V45" s="62">
        <f t="shared" ref="V45" si="29">SUM(H45:U45)</f>
        <v>15</v>
      </c>
      <c r="W45" s="181"/>
      <c r="X45" s="73"/>
      <c r="Y45" s="67">
        <v>19</v>
      </c>
      <c r="Z45" s="63">
        <f t="shared" ref="Z45" si="30">Y45+X45-(V45+W45)</f>
        <v>4</v>
      </c>
      <c r="AA45" s="131">
        <f t="shared" ref="AA45" si="31">SMALL(Y45:Z45,1)</f>
        <v>4</v>
      </c>
      <c r="AC45" s="156"/>
    </row>
    <row r="46" spans="1:29" x14ac:dyDescent="0.25">
      <c r="A46" s="163" t="s">
        <v>173</v>
      </c>
      <c r="B46" s="164">
        <v>13</v>
      </c>
      <c r="C46" s="165">
        <v>11</v>
      </c>
      <c r="D46" s="124">
        <v>13</v>
      </c>
      <c r="E46" s="153">
        <v>0</v>
      </c>
      <c r="F46" s="114" t="s">
        <v>165</v>
      </c>
      <c r="G46" s="115">
        <v>5</v>
      </c>
      <c r="H46" s="56">
        <v>2</v>
      </c>
      <c r="I46" s="22"/>
      <c r="J46" s="23">
        <v>13</v>
      </c>
      <c r="K46" s="27"/>
      <c r="L46" s="30"/>
      <c r="M46" s="32"/>
      <c r="N46" s="38"/>
      <c r="O46" s="41"/>
      <c r="P46" s="44"/>
      <c r="Q46" s="47"/>
      <c r="R46" s="50"/>
      <c r="S46" s="53"/>
      <c r="T46" s="35"/>
      <c r="U46" s="60"/>
      <c r="V46" s="62">
        <f t="shared" ref="V46:V48" si="32">SUM(H46:U46)</f>
        <v>15</v>
      </c>
      <c r="W46" s="181"/>
      <c r="X46" s="73"/>
      <c r="Y46" s="67">
        <v>18</v>
      </c>
      <c r="Z46" s="63">
        <f t="shared" ref="Z46:Z48" si="33">Y46+X46-(V46+W46)</f>
        <v>3</v>
      </c>
      <c r="AA46" s="131">
        <f t="shared" ref="AA46:AA48" si="34">SMALL(Y46:Z46,1)</f>
        <v>3</v>
      </c>
      <c r="AC46" s="156"/>
    </row>
    <row r="47" spans="1:29" x14ac:dyDescent="0.25">
      <c r="A47" s="163" t="s">
        <v>174</v>
      </c>
      <c r="B47" s="164">
        <v>13</v>
      </c>
      <c r="C47" s="165">
        <v>11</v>
      </c>
      <c r="D47" s="124">
        <v>13</v>
      </c>
      <c r="E47" s="153">
        <v>0</v>
      </c>
      <c r="F47" s="114" t="s">
        <v>165</v>
      </c>
      <c r="G47" s="115">
        <v>5</v>
      </c>
      <c r="H47" s="56">
        <v>1</v>
      </c>
      <c r="I47" s="22"/>
      <c r="J47" s="23">
        <v>6</v>
      </c>
      <c r="K47" s="27"/>
      <c r="L47" s="30"/>
      <c r="M47" s="32"/>
      <c r="N47" s="38"/>
      <c r="O47" s="41"/>
      <c r="P47" s="44"/>
      <c r="Q47" s="47"/>
      <c r="R47" s="50"/>
      <c r="S47" s="53"/>
      <c r="T47" s="35"/>
      <c r="U47" s="60"/>
      <c r="V47" s="62">
        <f t="shared" si="32"/>
        <v>7</v>
      </c>
      <c r="W47" s="181"/>
      <c r="X47" s="73"/>
      <c r="Y47" s="67">
        <v>21</v>
      </c>
      <c r="Z47" s="63">
        <f t="shared" si="33"/>
        <v>14</v>
      </c>
      <c r="AA47" s="131">
        <f t="shared" si="34"/>
        <v>14</v>
      </c>
      <c r="AC47" s="156"/>
    </row>
    <row r="48" spans="1:29" x14ac:dyDescent="0.25">
      <c r="A48" s="163" t="s">
        <v>175</v>
      </c>
      <c r="B48" s="164">
        <v>13</v>
      </c>
      <c r="C48" s="165">
        <v>11</v>
      </c>
      <c r="D48" s="124">
        <v>13</v>
      </c>
      <c r="E48" s="153">
        <v>0</v>
      </c>
      <c r="F48" s="114" t="s">
        <v>165</v>
      </c>
      <c r="G48" s="115">
        <v>5</v>
      </c>
      <c r="H48" s="56">
        <v>2</v>
      </c>
      <c r="I48" s="22"/>
      <c r="J48" s="23"/>
      <c r="K48" s="27"/>
      <c r="L48" s="30"/>
      <c r="M48" s="32"/>
      <c r="N48" s="38"/>
      <c r="O48" s="41"/>
      <c r="P48" s="44"/>
      <c r="Q48" s="47"/>
      <c r="R48" s="50"/>
      <c r="S48" s="53"/>
      <c r="T48" s="35"/>
      <c r="U48" s="60"/>
      <c r="V48" s="62">
        <f t="shared" si="32"/>
        <v>2</v>
      </c>
      <c r="W48" s="181"/>
      <c r="X48" s="73"/>
      <c r="Y48" s="67">
        <v>19</v>
      </c>
      <c r="Z48" s="63">
        <f t="shared" si="33"/>
        <v>17</v>
      </c>
      <c r="AA48" s="131">
        <f t="shared" si="34"/>
        <v>17</v>
      </c>
      <c r="AC48" s="156"/>
    </row>
    <row r="49" spans="1:29" x14ac:dyDescent="0.25">
      <c r="A49" s="163" t="s">
        <v>176</v>
      </c>
      <c r="B49" s="164">
        <v>13</v>
      </c>
      <c r="C49" s="165">
        <v>11</v>
      </c>
      <c r="D49" s="124">
        <v>13</v>
      </c>
      <c r="E49" s="153">
        <v>0</v>
      </c>
      <c r="F49" s="114" t="s">
        <v>165</v>
      </c>
      <c r="G49" s="115">
        <v>5</v>
      </c>
      <c r="H49" s="56"/>
      <c r="I49" s="22"/>
      <c r="J49" s="23"/>
      <c r="K49" s="27"/>
      <c r="L49" s="30"/>
      <c r="M49" s="32"/>
      <c r="N49" s="38"/>
      <c r="O49" s="41"/>
      <c r="P49" s="44"/>
      <c r="Q49" s="47"/>
      <c r="R49" s="50"/>
      <c r="S49" s="53"/>
      <c r="T49" s="35"/>
      <c r="U49" s="60"/>
      <c r="V49" s="62">
        <f t="shared" ref="V49:V50" si="35">SUM(H49:U49)</f>
        <v>0</v>
      </c>
      <c r="W49" s="181"/>
      <c r="X49" s="73"/>
      <c r="Y49" s="67">
        <v>19</v>
      </c>
      <c r="Z49" s="63">
        <f t="shared" ref="Z49:Z50" si="36">Y49+X49-(V49+W49)</f>
        <v>19</v>
      </c>
      <c r="AA49" s="131">
        <f t="shared" ref="AA49:AA50" si="37">SMALL(Y49:Z49,1)</f>
        <v>19</v>
      </c>
      <c r="AC49" s="156"/>
    </row>
    <row r="50" spans="1:29" x14ac:dyDescent="0.25">
      <c r="A50" s="163" t="s">
        <v>177</v>
      </c>
      <c r="B50" s="164">
        <v>13</v>
      </c>
      <c r="C50" s="165">
        <v>11</v>
      </c>
      <c r="D50" s="124">
        <v>13</v>
      </c>
      <c r="E50" s="153">
        <v>0</v>
      </c>
      <c r="F50" s="114" t="s">
        <v>165</v>
      </c>
      <c r="G50" s="115">
        <v>5</v>
      </c>
      <c r="H50" s="56"/>
      <c r="I50" s="22"/>
      <c r="J50" s="23"/>
      <c r="K50" s="27"/>
      <c r="L50" s="30"/>
      <c r="M50" s="32"/>
      <c r="N50" s="38"/>
      <c r="O50" s="41"/>
      <c r="P50" s="44"/>
      <c r="Q50" s="47"/>
      <c r="R50" s="50"/>
      <c r="S50" s="53"/>
      <c r="T50" s="35"/>
      <c r="U50" s="60"/>
      <c r="V50" s="62">
        <f t="shared" si="35"/>
        <v>0</v>
      </c>
      <c r="W50" s="181"/>
      <c r="X50" s="73"/>
      <c r="Y50" s="67">
        <v>19</v>
      </c>
      <c r="Z50" s="63">
        <f t="shared" si="36"/>
        <v>19</v>
      </c>
      <c r="AA50" s="131">
        <f t="shared" si="37"/>
        <v>19</v>
      </c>
      <c r="AC50" s="156"/>
    </row>
    <row r="51" spans="1:29" x14ac:dyDescent="0.25">
      <c r="A51" s="163" t="s">
        <v>186</v>
      </c>
      <c r="B51" s="164">
        <v>13</v>
      </c>
      <c r="C51" s="165">
        <v>11</v>
      </c>
      <c r="D51" s="124">
        <v>13</v>
      </c>
      <c r="E51" s="153">
        <v>0</v>
      </c>
      <c r="F51" s="114" t="s">
        <v>165</v>
      </c>
      <c r="G51" s="115">
        <v>5</v>
      </c>
      <c r="H51" s="56"/>
      <c r="I51" s="22"/>
      <c r="J51" s="23"/>
      <c r="K51" s="27"/>
      <c r="L51" s="30"/>
      <c r="M51" s="32"/>
      <c r="N51" s="38"/>
      <c r="O51" s="41"/>
      <c r="P51" s="44"/>
      <c r="Q51" s="47"/>
      <c r="R51" s="50"/>
      <c r="S51" s="53"/>
      <c r="T51" s="35"/>
      <c r="U51" s="60"/>
      <c r="V51" s="62">
        <f t="shared" ref="V51" si="38">SUM(H51:U51)</f>
        <v>0</v>
      </c>
      <c r="W51" s="181"/>
      <c r="X51" s="73"/>
      <c r="Y51" s="67">
        <v>19</v>
      </c>
      <c r="Z51" s="63">
        <f t="shared" ref="Z51" si="39">Y51+X51-(V51+W51)</f>
        <v>19</v>
      </c>
      <c r="AA51" s="131">
        <f t="shared" ref="AA51" si="40">SMALL(Y51:Z51,1)</f>
        <v>19</v>
      </c>
      <c r="AC51" s="156"/>
    </row>
  </sheetData>
  <conditionalFormatting sqref="AA2:AA5 AA7 AA13 AA15:AA16">
    <cfRule type="cellIs" dxfId="57" priority="100" stopIfTrue="1" operator="lessThan">
      <formula>0.5</formula>
    </cfRule>
  </conditionalFormatting>
  <conditionalFormatting sqref="AA2:AA5 AA7 AA13 AA15:AA16">
    <cfRule type="cellIs" dxfId="56" priority="129" operator="lessThan">
      <formula>Y2/2</formula>
    </cfRule>
  </conditionalFormatting>
  <conditionalFormatting sqref="AA6">
    <cfRule type="cellIs" dxfId="55" priority="83" stopIfTrue="1" operator="lessThan">
      <formula>0.5</formula>
    </cfRule>
  </conditionalFormatting>
  <conditionalFormatting sqref="AA6">
    <cfRule type="cellIs" dxfId="54" priority="84" operator="lessThan">
      <formula>Y6/2</formula>
    </cfRule>
  </conditionalFormatting>
  <conditionalFormatting sqref="AA15">
    <cfRule type="cellIs" dxfId="53" priority="75" stopIfTrue="1" operator="lessThan">
      <formula>0.5</formula>
    </cfRule>
  </conditionalFormatting>
  <conditionalFormatting sqref="AA15">
    <cfRule type="cellIs" dxfId="52" priority="76" operator="lessThan">
      <formula>Y15/2</formula>
    </cfRule>
  </conditionalFormatting>
  <conditionalFormatting sqref="AA16">
    <cfRule type="cellIs" dxfId="51" priority="65" stopIfTrue="1" operator="lessThan">
      <formula>0.5</formula>
    </cfRule>
  </conditionalFormatting>
  <conditionalFormatting sqref="AA16">
    <cfRule type="cellIs" dxfId="50" priority="66" operator="lessThan">
      <formula>Y16/2</formula>
    </cfRule>
  </conditionalFormatting>
  <conditionalFormatting sqref="AA17:AA34">
    <cfRule type="cellIs" dxfId="49" priority="53" stopIfTrue="1" operator="lessThan">
      <formula>0.5</formula>
    </cfRule>
  </conditionalFormatting>
  <conditionalFormatting sqref="AA17:AA34">
    <cfRule type="cellIs" dxfId="48" priority="54" operator="lessThan">
      <formula>Y17/2</formula>
    </cfRule>
  </conditionalFormatting>
  <conditionalFormatting sqref="AA17:AA34">
    <cfRule type="cellIs" dxfId="47" priority="51" stopIfTrue="1" operator="lessThan">
      <formula>0.5</formula>
    </cfRule>
  </conditionalFormatting>
  <conditionalFormatting sqref="AA17:AA34">
    <cfRule type="cellIs" dxfId="46" priority="52" operator="lessThan">
      <formula>Y17/2</formula>
    </cfRule>
  </conditionalFormatting>
  <conditionalFormatting sqref="AA35:AA39">
    <cfRule type="cellIs" dxfId="45" priority="49" stopIfTrue="1" operator="lessThan">
      <formula>0.5</formula>
    </cfRule>
  </conditionalFormatting>
  <conditionalFormatting sqref="AA35:AA39">
    <cfRule type="cellIs" dxfId="44" priority="50" operator="lessThan">
      <formula>Y35/2</formula>
    </cfRule>
  </conditionalFormatting>
  <conditionalFormatting sqref="AA35:AA39">
    <cfRule type="cellIs" dxfId="43" priority="47" stopIfTrue="1" operator="lessThan">
      <formula>0.5</formula>
    </cfRule>
  </conditionalFormatting>
  <conditionalFormatting sqref="AA35:AA39">
    <cfRule type="cellIs" dxfId="42" priority="48" operator="lessThan">
      <formula>Y35/2</formula>
    </cfRule>
  </conditionalFormatting>
  <conditionalFormatting sqref="AA8">
    <cfRule type="cellIs" dxfId="41" priority="41" stopIfTrue="1" operator="lessThan">
      <formula>0.5</formula>
    </cfRule>
  </conditionalFormatting>
  <conditionalFormatting sqref="AA8">
    <cfRule type="cellIs" dxfId="40" priority="42" operator="lessThan">
      <formula>Y8/2</formula>
    </cfRule>
  </conditionalFormatting>
  <conditionalFormatting sqref="AA9:AA12">
    <cfRule type="cellIs" dxfId="39" priority="39" stopIfTrue="1" operator="lessThan">
      <formula>0.5</formula>
    </cfRule>
  </conditionalFormatting>
  <conditionalFormatting sqref="AA9:AA12">
    <cfRule type="cellIs" dxfId="38" priority="40" operator="lessThan">
      <formula>Y9/2</formula>
    </cfRule>
  </conditionalFormatting>
  <conditionalFormatting sqref="AA40">
    <cfRule type="cellIs" dxfId="37" priority="37" stopIfTrue="1" operator="lessThan">
      <formula>0.5</formula>
    </cfRule>
  </conditionalFormatting>
  <conditionalFormatting sqref="AA40">
    <cfRule type="cellIs" dxfId="36" priority="38" operator="lessThan">
      <formula>Y40/2</formula>
    </cfRule>
  </conditionalFormatting>
  <conditionalFormatting sqref="AA40">
    <cfRule type="cellIs" dxfId="35" priority="35" stopIfTrue="1" operator="lessThan">
      <formula>0.5</formula>
    </cfRule>
  </conditionalFormatting>
  <conditionalFormatting sqref="AA40">
    <cfRule type="cellIs" dxfId="34" priority="36" operator="lessThan">
      <formula>Y40/2</formula>
    </cfRule>
  </conditionalFormatting>
  <conditionalFormatting sqref="AA41">
    <cfRule type="cellIs" dxfId="33" priority="33" stopIfTrue="1" operator="lessThan">
      <formula>0.5</formula>
    </cfRule>
  </conditionalFormatting>
  <conditionalFormatting sqref="AA41">
    <cfRule type="cellIs" dxfId="32" priority="34" operator="lessThan">
      <formula>Y41/2</formula>
    </cfRule>
  </conditionalFormatting>
  <conditionalFormatting sqref="AA41">
    <cfRule type="cellIs" dxfId="31" priority="31" stopIfTrue="1" operator="lessThan">
      <formula>0.5</formula>
    </cfRule>
  </conditionalFormatting>
  <conditionalFormatting sqref="AA41">
    <cfRule type="cellIs" dxfId="30" priority="32" operator="lessThan">
      <formula>Y41/2</formula>
    </cfRule>
  </conditionalFormatting>
  <conditionalFormatting sqref="AA42">
    <cfRule type="cellIs" dxfId="29" priority="29" stopIfTrue="1" operator="lessThan">
      <formula>0.5</formula>
    </cfRule>
  </conditionalFormatting>
  <conditionalFormatting sqref="AA42">
    <cfRule type="cellIs" dxfId="28" priority="30" operator="lessThan">
      <formula>Y42/2</formula>
    </cfRule>
  </conditionalFormatting>
  <conditionalFormatting sqref="AA42">
    <cfRule type="cellIs" dxfId="27" priority="27" stopIfTrue="1" operator="lessThan">
      <formula>0.5</formula>
    </cfRule>
  </conditionalFormatting>
  <conditionalFormatting sqref="AA42">
    <cfRule type="cellIs" dxfId="26" priority="28" operator="lessThan">
      <formula>Y42/2</formula>
    </cfRule>
  </conditionalFormatting>
  <conditionalFormatting sqref="AA44">
    <cfRule type="cellIs" dxfId="25" priority="25" stopIfTrue="1" operator="lessThan">
      <formula>0.5</formula>
    </cfRule>
  </conditionalFormatting>
  <conditionalFormatting sqref="AA44">
    <cfRule type="cellIs" dxfId="24" priority="26" operator="lessThan">
      <formula>Y44/2</formula>
    </cfRule>
  </conditionalFormatting>
  <conditionalFormatting sqref="AA44">
    <cfRule type="cellIs" dxfId="23" priority="23" stopIfTrue="1" operator="lessThan">
      <formula>0.5</formula>
    </cfRule>
  </conditionalFormatting>
  <conditionalFormatting sqref="AA44">
    <cfRule type="cellIs" dxfId="22" priority="24" operator="lessThan">
      <formula>Y44/2</formula>
    </cfRule>
  </conditionalFormatting>
  <conditionalFormatting sqref="AA43">
    <cfRule type="cellIs" dxfId="21" priority="21" stopIfTrue="1" operator="lessThan">
      <formula>0.5</formula>
    </cfRule>
  </conditionalFormatting>
  <conditionalFormatting sqref="AA43">
    <cfRule type="cellIs" dxfId="20" priority="22" operator="lessThan">
      <formula>Y43/2</formula>
    </cfRule>
  </conditionalFormatting>
  <conditionalFormatting sqref="AA43">
    <cfRule type="cellIs" dxfId="19" priority="19" stopIfTrue="1" operator="lessThan">
      <formula>0.5</formula>
    </cfRule>
  </conditionalFormatting>
  <conditionalFormatting sqref="AA43">
    <cfRule type="cellIs" dxfId="18" priority="20" operator="lessThan">
      <formula>Y43/2</formula>
    </cfRule>
  </conditionalFormatting>
  <conditionalFormatting sqref="AA45">
    <cfRule type="cellIs" dxfId="17" priority="17" stopIfTrue="1" operator="lessThan">
      <formula>0.5</formula>
    </cfRule>
  </conditionalFormatting>
  <conditionalFormatting sqref="AA45">
    <cfRule type="cellIs" dxfId="16" priority="18" operator="lessThan">
      <formula>Y45/2</formula>
    </cfRule>
  </conditionalFormatting>
  <conditionalFormatting sqref="AA45">
    <cfRule type="cellIs" dxfId="15" priority="15" stopIfTrue="1" operator="lessThan">
      <formula>0.5</formula>
    </cfRule>
  </conditionalFormatting>
  <conditionalFormatting sqref="AA45">
    <cfRule type="cellIs" dxfId="14" priority="16" operator="lessThan">
      <formula>Y45/2</formula>
    </cfRule>
  </conditionalFormatting>
  <conditionalFormatting sqref="AA46:AA48">
    <cfRule type="cellIs" dxfId="13" priority="13" stopIfTrue="1" operator="lessThan">
      <formula>0.5</formula>
    </cfRule>
  </conditionalFormatting>
  <conditionalFormatting sqref="AA46:AA48">
    <cfRule type="cellIs" dxfId="12" priority="14" operator="lessThan">
      <formula>Y46/2</formula>
    </cfRule>
  </conditionalFormatting>
  <conditionalFormatting sqref="AA46:AA48">
    <cfRule type="cellIs" dxfId="11" priority="11" stopIfTrue="1" operator="lessThan">
      <formula>0.5</formula>
    </cfRule>
  </conditionalFormatting>
  <conditionalFormatting sqref="AA46:AA48">
    <cfRule type="cellIs" dxfId="10" priority="12" operator="lessThan">
      <formula>Y46/2</formula>
    </cfRule>
  </conditionalFormatting>
  <conditionalFormatting sqref="AA49:AA50">
    <cfRule type="cellIs" dxfId="9" priority="9" stopIfTrue="1" operator="lessThan">
      <formula>0.5</formula>
    </cfRule>
  </conditionalFormatting>
  <conditionalFormatting sqref="AA49:AA50">
    <cfRule type="cellIs" dxfId="8" priority="10" operator="lessThan">
      <formula>Y49/2</formula>
    </cfRule>
  </conditionalFormatting>
  <conditionalFormatting sqref="AA49:AA50">
    <cfRule type="cellIs" dxfId="7" priority="7" stopIfTrue="1" operator="lessThan">
      <formula>0.5</formula>
    </cfRule>
  </conditionalFormatting>
  <conditionalFormatting sqref="AA49:AA50">
    <cfRule type="cellIs" dxfId="6" priority="8" operator="lessThan">
      <formula>Y49/2</formula>
    </cfRule>
  </conditionalFormatting>
  <conditionalFormatting sqref="AA14">
    <cfRule type="cellIs" dxfId="5" priority="5" stopIfTrue="1" operator="lessThan">
      <formula>0.5</formula>
    </cfRule>
  </conditionalFormatting>
  <conditionalFormatting sqref="AA14">
    <cfRule type="cellIs" dxfId="4" priority="6" operator="lessThan">
      <formula>Y14/2</formula>
    </cfRule>
  </conditionalFormatting>
  <conditionalFormatting sqref="AA51">
    <cfRule type="cellIs" dxfId="3" priority="3" stopIfTrue="1" operator="lessThan">
      <formula>0.5</formula>
    </cfRule>
  </conditionalFormatting>
  <conditionalFormatting sqref="AA51">
    <cfRule type="cellIs" dxfId="2" priority="4" operator="lessThan">
      <formula>Y51/2</formula>
    </cfRule>
  </conditionalFormatting>
  <conditionalFormatting sqref="AA51">
    <cfRule type="cellIs" dxfId="1" priority="1" stopIfTrue="1" operator="lessThan">
      <formula>0.5</formula>
    </cfRule>
  </conditionalFormatting>
  <conditionalFormatting sqref="AA51">
    <cfRule type="cellIs" dxfId="0" priority="2" operator="lessThan">
      <formula>Y51/2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4</v>
      </c>
      <c r="D3" s="10">
        <f ca="1">RANDBETWEEN(1,4)+RANDBETWEEN(1,4)</f>
        <v>2</v>
      </c>
      <c r="E3" s="10">
        <f ca="1">RANDBETWEEN(1,4)+RANDBETWEEN(1,4)+RANDBETWEEN(1,4)</f>
        <v>6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11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11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10</v>
      </c>
      <c r="E5" s="10">
        <f ca="1">RANDBETWEEN(1,8)+RANDBETWEEN(1,8)+RANDBETWEEN(1,8)</f>
        <v>16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30</v>
      </c>
      <c r="H5" s="11">
        <f ca="1">RANDBETWEEN(1,8)+RANDBETWEEN(1,8)+RANDBETWEEN(1,8)+RANDBETWEEN(1,8)+RANDBETWEEN(1,8)+RANDBETWEEN(1,8)</f>
        <v>38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9</v>
      </c>
      <c r="D6" s="10">
        <f ca="1">RANDBETWEEN(1,10)+RANDBETWEEN(1,10)</f>
        <v>14</v>
      </c>
      <c r="E6" s="10">
        <f ca="1">RANDBETWEEN(1,10)+RANDBETWEEN(1,10)+RANDBETWEEN(1,10)</f>
        <v>20</v>
      </c>
      <c r="F6" s="10">
        <f ca="1">RANDBETWEEN(1,10)+RANDBETWEEN(1,10)+RANDBETWEEN(1,10)+RANDBETWEEN(1,10)</f>
        <v>32</v>
      </c>
      <c r="G6" s="10">
        <f ca="1">RANDBETWEEN(1,10)+RANDBETWEEN(1,10)+RANDBETWEEN(1,10)+RANDBETWEEN(1,10)+RANDBETWEEN(1,10)</f>
        <v>16</v>
      </c>
      <c r="H6" s="11">
        <f ca="1">RANDBETWEEN(1,10)+RANDBETWEEN(1,10)+RANDBETWEEN(1,10)+RANDBETWEEN(1,10)+RANDBETWEEN(1,10)+RANDBETWEEN(1,10)</f>
        <v>19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7</v>
      </c>
      <c r="D7" s="10">
        <f ca="1">RANDBETWEEN(1,12)+RANDBETWEEN(1,12)</f>
        <v>12</v>
      </c>
      <c r="E7" s="10">
        <f ca="1">RANDBETWEEN(1,12)+RANDBETWEEN(1,12)+RANDBETWEEN(1,12)</f>
        <v>24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30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19</v>
      </c>
      <c r="D8" s="10">
        <f ca="1">RANDBETWEEN(1,20)+RANDBETWEEN(1,20)</f>
        <v>36</v>
      </c>
      <c r="E8" s="10">
        <f ca="1">RANDBETWEEN(1,20)+RANDBETWEEN(1,20)+RANDBETWEEN(1,20)</f>
        <v>19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54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59</v>
      </c>
      <c r="D9" s="13">
        <f ca="1">RANDBETWEEN(1,100)+RANDBETWEEN(1,100)</f>
        <v>48</v>
      </c>
      <c r="E9" s="13">
        <f ca="1">RANDBETWEEN(1,100)+RANDBETWEEN(1,100)+RANDBETWEEN(1,100)</f>
        <v>103</v>
      </c>
      <c r="F9" s="13">
        <f ca="1">RANDBETWEEN(1,100)+RANDBETWEEN(1,100)+RANDBETWEEN(1,100)+RANDBETWEEN(1,100)</f>
        <v>186</v>
      </c>
      <c r="G9" s="13">
        <f ca="1">RANDBETWEEN(1,100)+RANDBETWEEN(1,100)+RANDBETWEEN(1,100)+RANDBETWEEN(1,100)+RANDBETWEEN(1,100)</f>
        <v>195</v>
      </c>
      <c r="H9" s="14">
        <f ca="1">RANDBETWEEN(1,100)+RANDBETWEEN(1,100)+RANDBETWEEN(1,100)+RANDBETWEEN(1,100)+RANDBETWEEN(1,100)+RANDBETWEEN(1,100)</f>
        <v>392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2014-11-01T14:06:46Z</dcterms:modified>
</cp:coreProperties>
</file>