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13" i="5" l="1"/>
  <c r="V6" i="5" l="1"/>
  <c r="Z6" i="5" s="1"/>
  <c r="AA6" i="5" s="1"/>
  <c r="D4" i="5" l="1"/>
  <c r="C4" i="5"/>
  <c r="C3" i="5"/>
  <c r="B3" i="5"/>
  <c r="C4" i="1" l="1"/>
  <c r="C6" i="1"/>
  <c r="D21" i="3"/>
  <c r="E21" i="3" s="1"/>
  <c r="D6" i="1" l="1"/>
  <c r="D5" i="1"/>
  <c r="D4" i="1"/>
  <c r="D3" i="1"/>
  <c r="D2" i="1"/>
  <c r="H22" i="2" l="1"/>
  <c r="I22" i="2" s="1"/>
  <c r="B5" i="5" l="1"/>
  <c r="D5" i="5"/>
  <c r="C5" i="5"/>
  <c r="D2" i="5" l="1"/>
  <c r="C2" i="5"/>
  <c r="B2" i="5"/>
  <c r="B4" i="5" l="1"/>
  <c r="Y3" i="5" l="1"/>
  <c r="M5" i="1" l="1"/>
  <c r="V12" i="5"/>
  <c r="Z12" i="5"/>
  <c r="AA12" i="5" s="1"/>
  <c r="V10" i="5"/>
  <c r="Z10" i="5" s="1"/>
  <c r="AA10" i="5" s="1"/>
  <c r="V8" i="5"/>
  <c r="Z8" i="5" s="1"/>
  <c r="AA8" i="5" s="1"/>
  <c r="V16" i="5" l="1"/>
  <c r="Z16" i="5" s="1"/>
  <c r="AA16" i="5" s="1"/>
  <c r="D17" i="3" l="1"/>
  <c r="E17" i="3" s="1"/>
  <c r="D18" i="3"/>
  <c r="E18" i="3" s="1"/>
  <c r="D19" i="3"/>
  <c r="E19" i="3" s="1"/>
  <c r="D20" i="3"/>
  <c r="E20" i="3" s="1"/>
  <c r="H25" i="2"/>
  <c r="I25" i="2" s="1"/>
  <c r="H24" i="2"/>
  <c r="I24" i="2" s="1"/>
  <c r="H23" i="2"/>
  <c r="I23" i="2" s="1"/>
  <c r="H21" i="2"/>
  <c r="I21" i="2" s="1"/>
  <c r="H20" i="2"/>
  <c r="I20" i="2" s="1"/>
  <c r="H19" i="2" l="1"/>
  <c r="I19" i="2" s="1"/>
  <c r="H18" i="2"/>
  <c r="I18" i="2" s="1"/>
  <c r="M4" i="1" l="1"/>
  <c r="M3" i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V14" i="5"/>
  <c r="Z14" i="5" s="1"/>
  <c r="AA14" i="5" s="1"/>
  <c r="H17" i="2" l="1"/>
  <c r="I17" i="2" s="1"/>
  <c r="H16" i="2"/>
  <c r="I16" i="2" s="1"/>
  <c r="H15" i="2"/>
  <c r="I15" i="2" s="1"/>
  <c r="H14" i="2"/>
  <c r="I14" i="2" s="1"/>
  <c r="H13" i="2"/>
  <c r="I13" i="2" s="1"/>
  <c r="H11" i="2"/>
  <c r="I11" i="2" s="1"/>
  <c r="H12" i="2"/>
  <c r="I12" i="2" s="1"/>
  <c r="H10" i="2"/>
  <c r="I10" i="2" s="1"/>
  <c r="H9" i="2"/>
  <c r="I9" i="2" s="1"/>
  <c r="H8" i="2"/>
  <c r="I8" i="2" s="1"/>
  <c r="H7" i="2"/>
  <c r="I7" i="2" s="1"/>
  <c r="H5" i="2"/>
  <c r="I5" i="2" s="1"/>
  <c r="H6" i="2"/>
  <c r="I6" i="2" s="1"/>
  <c r="H4" i="2"/>
  <c r="I4" i="2" s="1"/>
  <c r="H29" i="2" l="1"/>
  <c r="I29" i="2" s="1"/>
  <c r="V13" i="5" l="1"/>
  <c r="Z13" i="5" s="1"/>
  <c r="AA13" i="5" s="1"/>
  <c r="D2" i="3" l="1"/>
  <c r="E2" i="3" s="1"/>
  <c r="D3" i="3"/>
  <c r="E3" i="3" s="1"/>
  <c r="D5" i="3" l="1"/>
  <c r="E5" i="3" s="1"/>
  <c r="D6" i="3"/>
  <c r="E6" i="3" s="1"/>
  <c r="D7" i="3"/>
  <c r="E7" i="3" s="1"/>
  <c r="D8" i="3"/>
  <c r="E8" i="3" s="1"/>
  <c r="D9" i="3"/>
  <c r="E9" i="3" s="1"/>
  <c r="D10" i="3"/>
  <c r="E10" i="3" s="1"/>
  <c r="V11" i="5" l="1"/>
  <c r="Z11" i="5" s="1"/>
  <c r="AA11" i="5" s="1"/>
  <c r="V9" i="5"/>
  <c r="Z9" i="5" s="1"/>
  <c r="AA9" i="5" s="1"/>
  <c r="V7" i="5" l="1"/>
  <c r="Z7" i="5" s="1"/>
  <c r="AA7" i="5" s="1"/>
  <c r="H3" i="2" l="1"/>
  <c r="H2" i="2"/>
  <c r="D4" i="3" l="1"/>
  <c r="E4" i="3" s="1"/>
  <c r="I3" i="2"/>
  <c r="I2" i="2" l="1"/>
  <c r="D8" i="1" l="1"/>
  <c r="E2" i="1" l="1"/>
  <c r="V15" i="5" l="1"/>
  <c r="Z15" i="5" s="1"/>
  <c r="V5" i="5"/>
  <c r="V4" i="5"/>
  <c r="J6" i="3" l="1"/>
  <c r="K6" i="3" s="1"/>
  <c r="H28" i="2" l="1"/>
  <c r="J5" i="3" l="1"/>
  <c r="K5" i="3" s="1"/>
  <c r="AA15" i="5" l="1"/>
  <c r="J4" i="3" l="1"/>
  <c r="K4" i="3" s="1"/>
  <c r="J3" i="3"/>
  <c r="K3" i="3" s="1"/>
  <c r="J2" i="3"/>
  <c r="K2" i="3" s="1"/>
  <c r="H30" i="2" l="1"/>
  <c r="I30" i="2" s="1"/>
  <c r="I28" i="2"/>
  <c r="V3" i="5" l="1"/>
  <c r="I9" i="1" l="1"/>
  <c r="I8" i="1"/>
  <c r="I10" i="1" s="1"/>
  <c r="I11" i="1" s="1"/>
  <c r="I7" i="1"/>
  <c r="M9" i="1" l="1"/>
  <c r="M10" i="1"/>
  <c r="M19" i="1" s="1"/>
  <c r="M11" i="1"/>
  <c r="M12" i="1" l="1"/>
  <c r="M13" i="1" s="1"/>
  <c r="E6" i="1" l="1"/>
  <c r="E4" i="1" l="1"/>
  <c r="M17" i="1" l="1"/>
  <c r="D5" i="4" l="1"/>
  <c r="E3" i="1" l="1"/>
  <c r="E5" i="1"/>
  <c r="V2" i="5" l="1"/>
  <c r="M15" i="1" l="1"/>
  <c r="Z5" i="5"/>
  <c r="AA5" i="5" s="1"/>
  <c r="Z4" i="5"/>
  <c r="AA4" i="5" s="1"/>
  <c r="Z3" i="5"/>
  <c r="AA3" i="5" s="1"/>
  <c r="Z2" i="5"/>
  <c r="AA2" i="5" s="1"/>
  <c r="M16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0" authorId="0">
      <text>
        <r>
          <rPr>
            <i/>
            <sz val="12"/>
            <color theme="1"/>
            <rFont val="Times New Roman"/>
            <family val="1"/>
          </rPr>
          <t>Enhanced Undead +4 Str</t>
        </r>
      </text>
    </comment>
    <comment ref="G21" authorId="0">
      <text>
        <r>
          <rPr>
            <i/>
            <sz val="12"/>
            <color theme="1"/>
            <rFont val="Times New Roman"/>
            <family val="1"/>
          </rPr>
          <t>Enhanced Undead +4 Str</t>
        </r>
      </text>
    </comment>
    <comment ref="G22" authorId="0">
      <text>
        <r>
          <rPr>
            <i/>
            <sz val="12"/>
            <color theme="1"/>
            <rFont val="Times New Roman"/>
            <family val="1"/>
          </rPr>
          <t>Enhanced Undead +4 Str</t>
        </r>
      </text>
    </comment>
    <comment ref="G23" authorId="0">
      <text>
        <r>
          <rPr>
            <i/>
            <sz val="12"/>
            <color theme="1"/>
            <rFont val="Times New Roman"/>
            <family val="1"/>
          </rPr>
          <t>Enhanced Undead +4 Str</t>
        </r>
      </text>
    </comment>
    <comment ref="G24" authorId="0">
      <text>
        <r>
          <rPr>
            <i/>
            <sz val="12"/>
            <color theme="1"/>
            <rFont val="Times New Roman"/>
            <family val="1"/>
          </rPr>
          <t>Enhanced Undead +4 Str</t>
        </r>
      </text>
    </comment>
    <comment ref="G25" authorId="0">
      <text>
        <r>
          <rPr>
            <i/>
            <sz val="12"/>
            <color theme="1"/>
            <rFont val="Times New Roman"/>
            <family val="1"/>
          </rPr>
          <t>Enhanced Undead +4 Str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heart of earth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</commentList>
</comments>
</file>

<file path=xl/sharedStrings.xml><?xml version="1.0" encoding="utf-8"?>
<sst xmlns="http://schemas.openxmlformats.org/spreadsheetml/2006/main" count="303" uniqueCount="159">
  <si>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</si>
  <si>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</si>
  <si>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</si>
  <si>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</si>
  <si>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</si>
  <si>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</si>
  <si>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</si>
  <si>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</si>
  <si>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</si>
  <si>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</si>
  <si>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</si>
  <si>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</si>
  <si>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</si>
  <si>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</si>
  <si>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</si>
  <si>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</si>
  <si>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</si>
  <si>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</si>
  <si>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</si>
  <si>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</si>
  <si>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</si>
  <si>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</si>
  <si>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</si>
  <si>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</si>
  <si>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</si>
  <si>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</si>
  <si>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</si>
  <si>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</si>
  <si>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</si>
  <si>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</si>
  <si>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</si>
  <si>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</si>
  <si>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</si>
  <si>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</si>
  <si>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</si>
  <si>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</si>
  <si>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</si>
  <si>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</si>
  <si>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</si>
  <si>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</si>
  <si>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</si>
  <si>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</si>
  <si>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</si>
  <si>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</si>
  <si>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</si>
  <si>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</si>
  <si>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</si>
  <si>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</si>
  <si>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</si>
  <si>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</si>
  <si>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</si>
  <si>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</si>
  <si>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</si>
  <si>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</si>
  <si>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</si>
  <si>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</si>
  <si>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</si>
  <si>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</si>
  <si>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</si>
  <si>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</si>
  <si>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</si>
  <si>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</si>
  <si>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</si>
  <si>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</si>
  <si>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</si>
  <si>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</si>
  <si>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</si>
  <si>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</si>
  <si>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</si>
  <si>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</si>
  <si>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</si>
  <si>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</si>
  <si>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</si>
  <si>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</si>
  <si>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</si>
  <si>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</si>
  <si>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</si>
  <si>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</si>
  <si>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</si>
  <si>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</si>
  <si>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</si>
  <si>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</si>
  <si>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</si>
  <si>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</si>
  <si>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</si>
  <si>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</si>
  <si>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</si>
  <si>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Stoneskin Absorbs</t>
  </si>
  <si>
    <t>Dispel</t>
  </si>
  <si>
    <t>60’</t>
  </si>
  <si>
    <t>MM I 227</t>
  </si>
  <si>
    <t>Talons</t>
  </si>
  <si>
    <t>Bite</t>
  </si>
  <si>
    <t>Claw 1</t>
  </si>
  <si>
    <t>Claw 2</t>
  </si>
  <si>
    <t>/bludgeon</t>
  </si>
  <si>
    <t>chimera skeleton</t>
  </si>
  <si>
    <t>megaraptor skeleton</t>
  </si>
  <si>
    <t>Bite 1</t>
  </si>
  <si>
    <t>Bite 2</t>
  </si>
  <si>
    <t>Gore</t>
  </si>
  <si>
    <t>Wing 1</t>
  </si>
  <si>
    <t>Wing 2</t>
  </si>
  <si>
    <t>Tail</t>
  </si>
  <si>
    <t>I</t>
  </si>
  <si>
    <t>young adult red dragon skeleton</t>
  </si>
  <si>
    <t>Azimuth</t>
  </si>
  <si>
    <t>Cloistered Cleric</t>
  </si>
  <si>
    <t>Azimuth the Frigid</t>
  </si>
  <si>
    <t>none</t>
  </si>
  <si>
    <t>Otis (skeletal minion)</t>
  </si>
  <si>
    <t>^</t>
  </si>
  <si>
    <t>UA 63</t>
  </si>
  <si>
    <t>Azimuth &amp; undead</t>
  </si>
  <si>
    <t>Otis von Kaltenbrünner</t>
  </si>
  <si>
    <t>humanoid skeleton</t>
  </si>
  <si>
    <t>young adult red dragon skeletons, 2</t>
  </si>
  <si>
    <t>megaraptor skeletons, 2</t>
  </si>
  <si>
    <t>chimera skeletons, 2</t>
  </si>
  <si>
    <t>Claw</t>
  </si>
  <si>
    <t>Unholy Ranseur</t>
  </si>
  <si>
    <t>Azimuth Brimstone</t>
  </si>
  <si>
    <r>
      <t>1d6+8+</t>
    </r>
    <r>
      <rPr>
        <sz val="12"/>
        <color rgb="FF0000FF"/>
        <rFont val="Times New Roman"/>
        <family val="1"/>
      </rPr>
      <t>1d6</t>
    </r>
  </si>
  <si>
    <r>
      <t>2d4+8+</t>
    </r>
    <r>
      <rPr>
        <sz val="12"/>
        <color rgb="FFFF0000"/>
        <rFont val="Times New Roman"/>
        <family val="1"/>
      </rPr>
      <t>2d6</t>
    </r>
  </si>
  <si>
    <t>Grapple</t>
  </si>
  <si>
    <t>ghoul</t>
  </si>
  <si>
    <r>
      <t>1d6+1+paral.</t>
    </r>
    <r>
      <rPr>
        <sz val="12"/>
        <color rgb="FF0000FF"/>
        <rFont val="Times New Roman"/>
        <family val="1"/>
      </rPr>
      <t>+1d6</t>
    </r>
  </si>
  <si>
    <r>
      <t>1d3+paral.</t>
    </r>
    <r>
      <rPr>
        <sz val="12"/>
        <color rgb="FF0000FF"/>
        <rFont val="Times New Roman"/>
        <family val="1"/>
      </rPr>
      <t>+1d6</t>
    </r>
  </si>
  <si>
    <r>
      <t>2d8+5</t>
    </r>
    <r>
      <rPr>
        <sz val="12"/>
        <color rgb="FF0000FF"/>
        <rFont val="Times New Roman"/>
        <family val="1"/>
      </rPr>
      <t>+1d6</t>
    </r>
  </si>
  <si>
    <r>
      <t>1d8+2</t>
    </r>
    <r>
      <rPr>
        <sz val="12"/>
        <color rgb="FF0000FF"/>
        <rFont val="Times New Roman"/>
        <family val="1"/>
      </rPr>
      <t>+1d6</t>
    </r>
  </si>
  <si>
    <r>
      <t>2d6+2</t>
    </r>
    <r>
      <rPr>
        <sz val="12"/>
        <color rgb="FF0000FF"/>
        <rFont val="Times New Roman"/>
        <family val="1"/>
      </rPr>
      <t>+1d6</t>
    </r>
  </si>
  <si>
    <r>
      <t>2d6+4</t>
    </r>
    <r>
      <rPr>
        <sz val="12"/>
        <color rgb="FF0000FF"/>
        <rFont val="Times New Roman"/>
        <family val="1"/>
      </rPr>
      <t>+1d6</t>
    </r>
  </si>
  <si>
    <r>
      <t>1d8+4</t>
    </r>
    <r>
      <rPr>
        <sz val="12"/>
        <color rgb="FF0000FF"/>
        <rFont val="Times New Roman"/>
        <family val="1"/>
      </rPr>
      <t>+1d6</t>
    </r>
  </si>
  <si>
    <r>
      <t>1d6+2</t>
    </r>
    <r>
      <rPr>
        <sz val="12"/>
        <color rgb="FF0000FF"/>
        <rFont val="Times New Roman"/>
        <family val="1"/>
      </rPr>
      <t>+1d6</t>
    </r>
  </si>
  <si>
    <r>
      <t>2d8+10</t>
    </r>
    <r>
      <rPr>
        <sz val="12"/>
        <color rgb="FF0000FF"/>
        <rFont val="Times New Roman"/>
        <family val="1"/>
      </rPr>
      <t>+1d6</t>
    </r>
  </si>
  <si>
    <r>
      <t>2d6+5</t>
    </r>
    <r>
      <rPr>
        <sz val="12"/>
        <color rgb="FF0000FF"/>
        <rFont val="Times New Roman"/>
        <family val="1"/>
      </rPr>
      <t>+1d6</t>
    </r>
  </si>
  <si>
    <r>
      <t>1d8+5</t>
    </r>
    <r>
      <rPr>
        <sz val="12"/>
        <color rgb="FF0000FF"/>
        <rFont val="Times New Roman"/>
        <family val="1"/>
      </rPr>
      <t>+1d6</t>
    </r>
  </si>
  <si>
    <r>
      <t>2d6+15</t>
    </r>
    <r>
      <rPr>
        <sz val="12"/>
        <color rgb="FF0000FF"/>
        <rFont val="Times New Roman"/>
        <family val="1"/>
      </rPr>
      <t>+1d6</t>
    </r>
  </si>
  <si>
    <t>Scimitar +1</t>
  </si>
  <si>
    <t>1d6+1+1</t>
  </si>
  <si>
    <t>humanoid skeleton (summonned)</t>
  </si>
  <si>
    <t>summonned undead</t>
  </si>
  <si>
    <t>climb</t>
  </si>
  <si>
    <t>megaraptor skeleton 1</t>
  </si>
  <si>
    <t>megaraptor skeleton 2</t>
  </si>
  <si>
    <t>chimera skeleton 1</t>
  </si>
  <si>
    <t>chimera skeleton 2</t>
  </si>
  <si>
    <t>young adult red dragon skeleton 1</t>
  </si>
  <si>
    <t>young adult red dragon skeleton 2</t>
  </si>
  <si>
    <t>Shortbow</t>
  </si>
  <si>
    <t>1d6</t>
  </si>
  <si>
    <r>
      <t>1d4+1</t>
    </r>
    <r>
      <rPr>
        <sz val="12"/>
        <color rgb="FF0000FF"/>
        <rFont val="Times New Roman"/>
        <family val="1"/>
      </rPr>
      <t>+1d6</t>
    </r>
  </si>
  <si>
    <t>skeleton (monstrous)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</si>
  <si>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</si>
  <si>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</si>
  <si>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Celestial dire badger</t>
  </si>
  <si>
    <t>1d4+2</t>
  </si>
  <si>
    <t>Celestial dire badger, enraged</t>
  </si>
  <si>
    <t>+6 hps enraged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</si>
</sst>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color rgb="FF0000FF"/>
      <name val="Times New Roman"/>
      <family val="1"/>
    </font>
    <font>
      <vertAlign val="superscript"/>
      <sz val="12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3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14" fillId="22" borderId="8" xfId="0" applyFont="1" applyFill="1" applyBorder="1" applyAlignment="1">
      <alignment horizontal="center"/>
    </xf>
    <xf numFmtId="0" fontId="4" fillId="5" borderId="61" xfId="0" applyFont="1" applyFill="1" applyBorder="1" applyAlignment="1"/>
    <xf numFmtId="0" fontId="2" fillId="7" borderId="28" xfId="0" applyFont="1" applyFill="1" applyBorder="1" applyAlignment="1">
      <alignment horizontal="center"/>
    </xf>
    <xf numFmtId="0" fontId="2" fillId="14" borderId="21" xfId="0" quotePrefix="1" applyFont="1" applyFill="1" applyBorder="1" applyAlignme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9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FF"/>
      <color rgb="FF99FF99"/>
      <color rgb="FFCCFF99"/>
      <color rgb="FFCC99FF"/>
      <color rgb="FFFF33CC"/>
      <color rgb="FFFFFF66"/>
      <color rgb="FF008000"/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17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3">
                  <c:v>19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14</c:v>
                </c:pt>
                <c:pt idx="4">
                  <c:v>22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23</c:v>
                </c:pt>
                <c:pt idx="4">
                  <c:v>34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28</c:v>
                </c:pt>
                <c:pt idx="3">
                  <c:v>25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33</c:v>
                </c:pt>
                <c:pt idx="2">
                  <c:v>48</c:v>
                </c:pt>
                <c:pt idx="3">
                  <c:v>41</c:v>
                </c:pt>
                <c:pt idx="4">
                  <c:v>40</c:v>
                </c:pt>
                <c:pt idx="5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55840"/>
        <c:axId val="67157376"/>
        <c:axId val="66587712"/>
      </c:area3DChart>
      <c:catAx>
        <c:axId val="67155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157376"/>
        <c:crosses val="autoZero"/>
        <c:auto val="1"/>
        <c:lblAlgn val="ctr"/>
        <c:lblOffset val="100"/>
        <c:noMultiLvlLbl val="0"/>
      </c:catAx>
      <c:valAx>
        <c:axId val="6715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155840"/>
        <c:crosses val="autoZero"/>
        <c:crossBetween val="midCat"/>
      </c:valAx>
      <c:serAx>
        <c:axId val="66587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15737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12</c:v>
                </c:pt>
                <c:pt idx="3">
                  <c:v>16</c:v>
                </c:pt>
                <c:pt idx="4">
                  <c:v>11</c:v>
                </c:pt>
                <c:pt idx="5">
                  <c:v>7</c:v>
                </c:pt>
                <c:pt idx="6">
                  <c:v>33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11</c:v>
                </c:pt>
                <c:pt idx="4">
                  <c:v>8</c:v>
                </c:pt>
                <c:pt idx="5">
                  <c:v>28</c:v>
                </c:pt>
                <c:pt idx="6">
                  <c:v>48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19</c:v>
                </c:pt>
                <c:pt idx="3">
                  <c:v>14</c:v>
                </c:pt>
                <c:pt idx="4">
                  <c:v>23</c:v>
                </c:pt>
                <c:pt idx="5">
                  <c:v>25</c:v>
                </c:pt>
                <c:pt idx="6">
                  <c:v>41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15</c:v>
                </c:pt>
                <c:pt idx="3">
                  <c:v>22</c:v>
                </c:pt>
                <c:pt idx="4">
                  <c:v>34</c:v>
                </c:pt>
                <c:pt idx="5">
                  <c:v>38</c:v>
                </c:pt>
                <c:pt idx="6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34</c:v>
                </c:pt>
                <c:pt idx="4">
                  <c:v>30</c:v>
                </c:pt>
                <c:pt idx="5">
                  <c:v>30</c:v>
                </c:pt>
                <c:pt idx="6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33184"/>
        <c:axId val="86734720"/>
        <c:axId val="67160704"/>
      </c:area3DChart>
      <c:catAx>
        <c:axId val="86733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6734720"/>
        <c:crosses val="autoZero"/>
        <c:auto val="1"/>
        <c:lblAlgn val="ctr"/>
        <c:lblOffset val="100"/>
        <c:noMultiLvlLbl val="0"/>
      </c:catAx>
      <c:valAx>
        <c:axId val="8673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6733184"/>
        <c:crosses val="autoZero"/>
        <c:crossBetween val="midCat"/>
      </c:valAx>
      <c:serAx>
        <c:axId val="67160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67347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17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3">
                  <c:v>19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14</c:v>
                </c:pt>
                <c:pt idx="4">
                  <c:v>22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23</c:v>
                </c:pt>
                <c:pt idx="4">
                  <c:v>34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28</c:v>
                </c:pt>
                <c:pt idx="3">
                  <c:v>25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33</c:v>
                </c:pt>
                <c:pt idx="2">
                  <c:v>48</c:v>
                </c:pt>
                <c:pt idx="3">
                  <c:v>41</c:v>
                </c:pt>
                <c:pt idx="4">
                  <c:v>40</c:v>
                </c:pt>
                <c:pt idx="5">
                  <c:v>78</c:v>
                </c:pt>
              </c:numCache>
            </c:numRef>
          </c:val>
        </c:ser>
        <c:bandFmts/>
        <c:axId val="86781312"/>
        <c:axId val="86787200"/>
        <c:axId val="86739584"/>
      </c:surface3DChart>
      <c:catAx>
        <c:axId val="86781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6787200"/>
        <c:crosses val="autoZero"/>
        <c:auto val="1"/>
        <c:lblAlgn val="ctr"/>
        <c:lblOffset val="100"/>
        <c:noMultiLvlLbl val="0"/>
      </c:catAx>
      <c:valAx>
        <c:axId val="8678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6781312"/>
        <c:crosses val="autoZero"/>
        <c:crossBetween val="midCat"/>
      </c:valAx>
      <c:serAx>
        <c:axId val="86739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67872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17</xdr:row>
      <xdr:rowOff>0</xdr:rowOff>
    </xdr:from>
    <xdr:to>
      <xdr:col>5</xdr:col>
      <xdr:colOff>342900</xdr:colOff>
      <xdr:row>19</xdr:row>
      <xdr:rowOff>180975</xdr:rowOff>
    </xdr:to>
    <xdr:sp macro="" textlink="">
      <xdr:nvSpPr>
        <xdr:cNvPr id="2" name="Oval 1"/>
        <xdr:cNvSpPr/>
      </xdr:nvSpPr>
      <xdr:spPr>
        <a:xfrm>
          <a:off x="3133725" y="3429000"/>
          <a:ext cx="1047750" cy="581025"/>
        </a:xfrm>
        <a:prstGeom prst="ellipse">
          <a:avLst/>
        </a:prstGeom>
        <a:solidFill>
          <a:srgbClr val="00FFFF">
            <a:alpha val="63000"/>
          </a:srgbClr>
        </a:solidFill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Magic Circle vs Evil +2</a:t>
          </a:r>
        </a:p>
      </xdr:txBody>
    </xdr:sp>
    <xdr:clientData/>
  </xdr:twoCellAnchor>
  <xdr:twoCellAnchor>
    <xdr:from>
      <xdr:col>0</xdr:col>
      <xdr:colOff>1428750</xdr:colOff>
      <xdr:row>11</xdr:row>
      <xdr:rowOff>123825</xdr:rowOff>
    </xdr:from>
    <xdr:to>
      <xdr:col>1</xdr:col>
      <xdr:colOff>209550</xdr:colOff>
      <xdr:row>13</xdr:row>
      <xdr:rowOff>95250</xdr:rowOff>
    </xdr:to>
    <xdr:sp macro="" textlink="">
      <xdr:nvSpPr>
        <xdr:cNvPr id="3" name="Oval 2"/>
        <xdr:cNvSpPr/>
      </xdr:nvSpPr>
      <xdr:spPr>
        <a:xfrm>
          <a:off x="1428750" y="2352675"/>
          <a:ext cx="1047750" cy="371475"/>
        </a:xfrm>
        <a:prstGeom prst="ellipse">
          <a:avLst/>
        </a:prstGeom>
        <a:solidFill>
          <a:srgbClr val="FF0000">
            <a:alpha val="63000"/>
          </a:srgbClr>
        </a:solidFill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500">
              <a:latin typeface="Times New Roman" panose="02020603050405020304" pitchFamily="18" charset="0"/>
              <a:cs typeface="Times New Roman" panose="02020603050405020304" pitchFamily="18" charset="0"/>
            </a:rPr>
            <a:t>Protection</a:t>
          </a:r>
          <a:r>
            <a:rPr lang="en-US" sz="500" baseline="0">
              <a:latin typeface="Times New Roman" panose="02020603050405020304" pitchFamily="18" charset="0"/>
              <a:cs typeface="Times New Roman" panose="02020603050405020304" pitchFamily="18" charset="0"/>
            </a:rPr>
            <a:t> from Good</a:t>
          </a:r>
          <a:r>
            <a:rPr lang="en-US" sz="500">
              <a:latin typeface="Times New Roman" panose="02020603050405020304" pitchFamily="18" charset="0"/>
              <a:cs typeface="Times New Roman" panose="02020603050405020304" pitchFamily="18" charset="0"/>
            </a:rPr>
            <a:t> +2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workbookViewId="0"/>
  </sheetViews>
  <sheetFormatPr defaultRowHeight="15.75" x14ac:dyDescent="0.25"/>
  <cols>
    <col min="1" max="1" width="15.1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5.87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28.25" bestFit="1" customWidth="1"/>
    <col min="13" max="13" width="4.75" bestFit="1" customWidth="1"/>
    <col min="14" max="14" width="15.7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24</v>
      </c>
      <c r="I1" s="111"/>
      <c r="J1" s="111"/>
      <c r="K1" s="111"/>
      <c r="L1" s="111" t="s">
        <v>25</v>
      </c>
      <c r="M1" s="111"/>
      <c r="N1" s="111"/>
    </row>
    <row r="2" spans="1:14" ht="17.25" thickTop="1" thickBot="1" x14ac:dyDescent="0.3">
      <c r="A2" s="78" t="s">
        <v>113</v>
      </c>
      <c r="B2" s="78">
        <v>2</v>
      </c>
      <c r="C2" s="77">
        <v>6</v>
      </c>
      <c r="D2" s="143">
        <f t="shared" ref="D2:D6" ca="1" si="0">RANDBETWEEN(1,20)</f>
        <v>3</v>
      </c>
      <c r="E2" s="77">
        <f ca="1">SUM(C2:D2)</f>
        <v>9</v>
      </c>
      <c r="F2" s="77" t="s">
        <v>89</v>
      </c>
      <c r="H2" s="88" t="s">
        <v>0</v>
      </c>
      <c r="I2" s="89" t="s">
        <v>26</v>
      </c>
      <c r="J2" s="90" t="s">
        <v>27</v>
      </c>
      <c r="L2" s="99" t="s">
        <v>0</v>
      </c>
      <c r="M2" s="100" t="s">
        <v>26</v>
      </c>
      <c r="N2" s="101" t="s">
        <v>85</v>
      </c>
    </row>
    <row r="3" spans="1:14" x14ac:dyDescent="0.25">
      <c r="A3" s="94" t="s">
        <v>7</v>
      </c>
      <c r="B3" s="94">
        <v>1</v>
      </c>
      <c r="C3" s="77">
        <v>4</v>
      </c>
      <c r="D3" s="143">
        <f t="shared" ca="1" si="0"/>
        <v>15</v>
      </c>
      <c r="E3" s="77">
        <f ca="1">SUM(C3:D3)</f>
        <v>19</v>
      </c>
      <c r="F3" s="77" t="s">
        <v>6</v>
      </c>
      <c r="H3" s="91" t="s">
        <v>8</v>
      </c>
      <c r="I3" s="92">
        <v>10</v>
      </c>
      <c r="J3" s="93" t="s">
        <v>28</v>
      </c>
      <c r="L3" s="102" t="s">
        <v>117</v>
      </c>
      <c r="M3" s="165">
        <f t="shared" ref="M3" si="1">6*1.5</f>
        <v>9</v>
      </c>
      <c r="N3" s="103" t="s">
        <v>90</v>
      </c>
    </row>
    <row r="4" spans="1:14" ht="18.75" x14ac:dyDescent="0.25">
      <c r="A4" s="94" t="s">
        <v>153</v>
      </c>
      <c r="B4" s="94">
        <v>1</v>
      </c>
      <c r="C4" s="77">
        <f>2+2</f>
        <v>4</v>
      </c>
      <c r="D4" s="143">
        <f t="shared" ca="1" si="0"/>
        <v>5</v>
      </c>
      <c r="E4" s="77">
        <f ca="1">SUM(C4:D4)</f>
        <v>9</v>
      </c>
      <c r="F4" s="77" t="s">
        <v>6</v>
      </c>
      <c r="H4" s="91" t="s">
        <v>81</v>
      </c>
      <c r="I4" s="94">
        <v>10</v>
      </c>
      <c r="J4" s="93" t="s">
        <v>29</v>
      </c>
      <c r="L4" s="102" t="s">
        <v>118</v>
      </c>
      <c r="M4" s="78">
        <f t="shared" ref="M4" si="2">4*1.5</f>
        <v>6</v>
      </c>
      <c r="N4" s="103" t="s">
        <v>90</v>
      </c>
    </row>
    <row r="5" spans="1:14" x14ac:dyDescent="0.25">
      <c r="A5" s="94" t="s">
        <v>8</v>
      </c>
      <c r="B5" s="94">
        <v>1</v>
      </c>
      <c r="C5" s="77">
        <v>3</v>
      </c>
      <c r="D5" s="143">
        <f t="shared" ca="1" si="0"/>
        <v>6</v>
      </c>
      <c r="E5" s="77">
        <f ca="1">SUM(C5:D5)</f>
        <v>9</v>
      </c>
      <c r="F5" s="77" t="s">
        <v>9</v>
      </c>
      <c r="H5" s="91" t="s">
        <v>30</v>
      </c>
      <c r="I5" s="94">
        <v>10</v>
      </c>
      <c r="J5" s="93" t="s">
        <v>31</v>
      </c>
      <c r="L5" s="102" t="s">
        <v>116</v>
      </c>
      <c r="M5" s="78">
        <f>8*1.5</f>
        <v>12</v>
      </c>
      <c r="N5" s="103" t="s">
        <v>90</v>
      </c>
    </row>
    <row r="6" spans="1:14" ht="19.5" thickBot="1" x14ac:dyDescent="0.3">
      <c r="A6" s="94" t="s">
        <v>154</v>
      </c>
      <c r="B6" s="94">
        <v>1</v>
      </c>
      <c r="C6" s="77">
        <f>3+2</f>
        <v>5</v>
      </c>
      <c r="D6" s="143">
        <f t="shared" ca="1" si="0"/>
        <v>2</v>
      </c>
      <c r="E6" s="77">
        <f ca="1">SUM(C6:D6)</f>
        <v>7</v>
      </c>
      <c r="F6" s="77" t="s">
        <v>9</v>
      </c>
      <c r="H6" s="91" t="s">
        <v>7</v>
      </c>
      <c r="I6" s="94">
        <v>10</v>
      </c>
      <c r="J6" s="93" t="s">
        <v>32</v>
      </c>
      <c r="L6" s="102" t="s">
        <v>106</v>
      </c>
      <c r="M6" s="78">
        <v>10</v>
      </c>
      <c r="N6" s="103" t="s">
        <v>107</v>
      </c>
    </row>
    <row r="7" spans="1:14" x14ac:dyDescent="0.25">
      <c r="B7"/>
      <c r="C7"/>
      <c r="D7"/>
      <c r="E7"/>
      <c r="F7"/>
      <c r="H7" s="132" t="s">
        <v>33</v>
      </c>
      <c r="I7" s="95">
        <f>AVERAGE(I3:I6)</f>
        <v>10</v>
      </c>
      <c r="J7" s="96"/>
      <c r="L7" s="102" t="s">
        <v>110</v>
      </c>
      <c r="M7" s="78" t="s">
        <v>111</v>
      </c>
      <c r="N7" s="103" t="s">
        <v>112</v>
      </c>
    </row>
    <row r="8" spans="1:14" ht="16.5" thickBot="1" x14ac:dyDescent="0.3">
      <c r="D8" s="143">
        <f ca="1">RANDBETWEEN(1,20)</f>
        <v>12</v>
      </c>
      <c r="H8" s="133" t="s">
        <v>34</v>
      </c>
      <c r="I8" s="97">
        <f>SUM(I3:I6)</f>
        <v>40</v>
      </c>
      <c r="J8" s="93"/>
      <c r="L8" s="102" t="s">
        <v>141</v>
      </c>
      <c r="M8" s="78" t="s">
        <v>111</v>
      </c>
      <c r="N8" s="103" t="s">
        <v>90</v>
      </c>
    </row>
    <row r="9" spans="1:14" x14ac:dyDescent="0.25">
      <c r="H9" s="133" t="s">
        <v>35</v>
      </c>
      <c r="I9" s="97">
        <f>COUNT(I3:I6)</f>
        <v>4</v>
      </c>
      <c r="J9" s="93"/>
      <c r="L9" s="135" t="s">
        <v>33</v>
      </c>
      <c r="M9" s="155">
        <f>AVERAGE(M3:M8)</f>
        <v>9.25</v>
      </c>
      <c r="N9" s="104"/>
    </row>
    <row r="10" spans="1:14" x14ac:dyDescent="0.25">
      <c r="H10" s="133" t="s">
        <v>37</v>
      </c>
      <c r="I10" s="127">
        <f>I8/4</f>
        <v>10</v>
      </c>
      <c r="J10" s="93" t="s">
        <v>38</v>
      </c>
      <c r="L10" s="136" t="s">
        <v>34</v>
      </c>
      <c r="M10" s="105">
        <f>SUM(M3:M8)</f>
        <v>37</v>
      </c>
      <c r="N10" s="103"/>
    </row>
    <row r="11" spans="1:14" ht="16.5" thickBot="1" x14ac:dyDescent="0.3">
      <c r="H11" s="134" t="s">
        <v>39</v>
      </c>
      <c r="I11" s="128">
        <f>I10*2</f>
        <v>20</v>
      </c>
      <c r="J11" s="98" t="s">
        <v>40</v>
      </c>
      <c r="L11" s="136" t="s">
        <v>35</v>
      </c>
      <c r="M11" s="105">
        <f>COUNT(M3:M8)</f>
        <v>4</v>
      </c>
      <c r="N11" s="103"/>
    </row>
    <row r="12" spans="1:14" ht="16.5" thickTop="1" x14ac:dyDescent="0.25">
      <c r="L12" s="136" t="s">
        <v>37</v>
      </c>
      <c r="M12" s="125">
        <f>M10/4</f>
        <v>9.25</v>
      </c>
      <c r="N12" s="103" t="s">
        <v>38</v>
      </c>
    </row>
    <row r="13" spans="1:14" ht="16.5" thickBot="1" x14ac:dyDescent="0.3">
      <c r="L13" s="137" t="s">
        <v>39</v>
      </c>
      <c r="M13" s="126">
        <f>M12*2</f>
        <v>18.5</v>
      </c>
      <c r="N13" s="106" t="s">
        <v>40</v>
      </c>
    </row>
    <row r="14" spans="1:14" ht="16.5" thickTop="1" x14ac:dyDescent="0.25"/>
    <row r="15" spans="1:14" x14ac:dyDescent="0.25">
      <c r="L15" s="87" t="s">
        <v>41</v>
      </c>
      <c r="M15" s="130">
        <f>I10</f>
        <v>10</v>
      </c>
    </row>
    <row r="16" spans="1:14" x14ac:dyDescent="0.25">
      <c r="L16" s="87" t="s">
        <v>42</v>
      </c>
      <c r="M16" s="130">
        <f>I11</f>
        <v>20</v>
      </c>
    </row>
    <row r="17" spans="12:13" x14ac:dyDescent="0.25">
      <c r="L17" s="87" t="s">
        <v>43</v>
      </c>
      <c r="M17" s="130">
        <f>I8</f>
        <v>40</v>
      </c>
    </row>
    <row r="19" spans="12:13" x14ac:dyDescent="0.25">
      <c r="L19" s="15" t="s">
        <v>44</v>
      </c>
      <c r="M19" s="129">
        <f>M10</f>
        <v>37</v>
      </c>
    </row>
  </sheetData>
  <sortState ref="A2:F6">
    <sortCondition descending="1" ref="E2:E6"/>
    <sortCondition descending="1" ref="C2:C6"/>
  </sortState>
  <conditionalFormatting sqref="M19">
    <cfRule type="cellIs" dxfId="197" priority="1" operator="greaterThan">
      <formula>$M$17</formula>
    </cfRule>
    <cfRule type="cellIs" dxfId="196" priority="2" operator="between">
      <formula>$M$16</formula>
      <formula>$M$17</formula>
    </cfRule>
    <cfRule type="cellIs" dxfId="195" priority="3" operator="between">
      <formula>$M$15</formula>
      <formula>$M$16</formula>
    </cfRule>
    <cfRule type="cellIs" dxfId="194" priority="4" operator="lessThan">
      <formula>$M$15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showGridLines="0" workbookViewId="0"/>
  </sheetViews>
  <sheetFormatPr defaultRowHeight="15.75" x14ac:dyDescent="0.25"/>
  <cols>
    <col min="1" max="1" width="27.25" style="21" bestFit="1" customWidth="1"/>
    <col min="2" max="2" width="13" style="21" bestFit="1" customWidth="1"/>
    <col min="3" max="3" width="15.62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07" t="s">
        <v>0</v>
      </c>
      <c r="B1" s="82" t="s">
        <v>45</v>
      </c>
      <c r="C1" s="82" t="s">
        <v>46</v>
      </c>
      <c r="D1" s="84" t="s">
        <v>47</v>
      </c>
      <c r="E1" s="82" t="s">
        <v>48</v>
      </c>
      <c r="F1" s="82" t="s">
        <v>49</v>
      </c>
      <c r="G1" s="82" t="s">
        <v>50</v>
      </c>
      <c r="H1" s="86" t="s">
        <v>51</v>
      </c>
      <c r="I1" s="83" t="s">
        <v>36</v>
      </c>
    </row>
    <row r="2" spans="1:9" x14ac:dyDescent="0.25">
      <c r="A2" s="78" t="s">
        <v>97</v>
      </c>
      <c r="B2" s="77" t="s">
        <v>124</v>
      </c>
      <c r="C2" s="77" t="s">
        <v>124</v>
      </c>
      <c r="D2" s="85">
        <v>6</v>
      </c>
      <c r="E2" s="164">
        <v>13</v>
      </c>
      <c r="F2" s="164">
        <v>0</v>
      </c>
      <c r="G2" s="164">
        <v>0</v>
      </c>
      <c r="H2" s="143">
        <f t="shared" ref="H2:H25" ca="1" si="0">RANDBETWEEN(1,20)</f>
        <v>19</v>
      </c>
      <c r="I2" s="77">
        <f t="shared" ref="I2" ca="1" si="1">SUM(D2:H2)</f>
        <v>38</v>
      </c>
    </row>
    <row r="3" spans="1:9" x14ac:dyDescent="0.25">
      <c r="A3" s="78" t="s">
        <v>97</v>
      </c>
      <c r="B3" s="77" t="s">
        <v>91</v>
      </c>
      <c r="C3" s="77" t="s">
        <v>128</v>
      </c>
      <c r="D3" s="85">
        <v>6</v>
      </c>
      <c r="E3" s="164">
        <v>3</v>
      </c>
      <c r="F3" s="164">
        <v>0</v>
      </c>
      <c r="G3" s="164">
        <v>0</v>
      </c>
      <c r="H3" s="143">
        <f t="shared" ca="1" si="0"/>
        <v>14</v>
      </c>
      <c r="I3" s="77">
        <f t="shared" ref="I3" ca="1" si="2">SUM(D3:H3)</f>
        <v>23</v>
      </c>
    </row>
    <row r="4" spans="1:9" x14ac:dyDescent="0.25">
      <c r="A4" s="78" t="s">
        <v>97</v>
      </c>
      <c r="B4" s="77" t="s">
        <v>93</v>
      </c>
      <c r="C4" s="77" t="s">
        <v>128</v>
      </c>
      <c r="D4" s="85">
        <v>6</v>
      </c>
      <c r="E4" s="164">
        <v>-2</v>
      </c>
      <c r="F4" s="164">
        <v>0</v>
      </c>
      <c r="G4" s="164">
        <v>0</v>
      </c>
      <c r="H4" s="143">
        <f t="shared" ca="1" si="0"/>
        <v>11</v>
      </c>
      <c r="I4" s="77">
        <f t="shared" ref="I4" ca="1" si="3">SUM(D4:H4)</f>
        <v>15</v>
      </c>
    </row>
    <row r="5" spans="1:9" x14ac:dyDescent="0.25">
      <c r="A5" s="78" t="s">
        <v>97</v>
      </c>
      <c r="B5" s="77" t="s">
        <v>94</v>
      </c>
      <c r="C5" s="77" t="s">
        <v>129</v>
      </c>
      <c r="D5" s="85">
        <v>6</v>
      </c>
      <c r="E5" s="164">
        <v>-2</v>
      </c>
      <c r="F5" s="164">
        <v>0</v>
      </c>
      <c r="G5" s="164">
        <v>0</v>
      </c>
      <c r="H5" s="143">
        <f t="shared" ca="1" si="0"/>
        <v>8</v>
      </c>
      <c r="I5" s="77">
        <f t="shared" ref="I5:I6" ca="1" si="4">SUM(D5:H5)</f>
        <v>12</v>
      </c>
    </row>
    <row r="6" spans="1:9" x14ac:dyDescent="0.25">
      <c r="A6" s="78" t="s">
        <v>97</v>
      </c>
      <c r="B6" s="77" t="s">
        <v>92</v>
      </c>
      <c r="C6" s="77" t="s">
        <v>130</v>
      </c>
      <c r="D6" s="85">
        <v>6</v>
      </c>
      <c r="E6" s="164">
        <v>-2</v>
      </c>
      <c r="F6" s="164">
        <v>0</v>
      </c>
      <c r="G6" s="164">
        <v>0</v>
      </c>
      <c r="H6" s="143">
        <f t="shared" ca="1" si="0"/>
        <v>12</v>
      </c>
      <c r="I6" s="77">
        <f t="shared" ca="1" si="4"/>
        <v>16</v>
      </c>
    </row>
    <row r="7" spans="1:9" x14ac:dyDescent="0.25">
      <c r="A7" s="78" t="s">
        <v>96</v>
      </c>
      <c r="B7" s="77" t="s">
        <v>98</v>
      </c>
      <c r="C7" s="77" t="s">
        <v>131</v>
      </c>
      <c r="D7" s="85">
        <v>4</v>
      </c>
      <c r="E7" s="164">
        <v>3</v>
      </c>
      <c r="F7" s="164">
        <v>0</v>
      </c>
      <c r="G7" s="164">
        <v>0</v>
      </c>
      <c r="H7" s="143">
        <f t="shared" ca="1" si="0"/>
        <v>2</v>
      </c>
      <c r="I7" s="77">
        <f t="shared" ref="I7:I9" ca="1" si="5">SUM(D7:H7)</f>
        <v>9</v>
      </c>
    </row>
    <row r="8" spans="1:9" x14ac:dyDescent="0.25">
      <c r="A8" s="78" t="s">
        <v>96</v>
      </c>
      <c r="B8" s="77" t="s">
        <v>99</v>
      </c>
      <c r="C8" s="77" t="s">
        <v>132</v>
      </c>
      <c r="D8" s="85">
        <v>4</v>
      </c>
      <c r="E8" s="164">
        <v>3</v>
      </c>
      <c r="F8" s="164">
        <v>0</v>
      </c>
      <c r="G8" s="164">
        <v>0</v>
      </c>
      <c r="H8" s="143">
        <f t="shared" ca="1" si="0"/>
        <v>9</v>
      </c>
      <c r="I8" s="77">
        <f t="shared" ca="1" si="5"/>
        <v>16</v>
      </c>
    </row>
    <row r="9" spans="1:9" x14ac:dyDescent="0.25">
      <c r="A9" s="78" t="s">
        <v>96</v>
      </c>
      <c r="B9" s="77" t="s">
        <v>100</v>
      </c>
      <c r="C9" s="77" t="s">
        <v>132</v>
      </c>
      <c r="D9" s="85">
        <v>4</v>
      </c>
      <c r="E9" s="164">
        <v>3</v>
      </c>
      <c r="F9" s="164">
        <v>0</v>
      </c>
      <c r="G9" s="164">
        <v>0</v>
      </c>
      <c r="H9" s="143">
        <f t="shared" ca="1" si="0"/>
        <v>16</v>
      </c>
      <c r="I9" s="77">
        <f t="shared" ca="1" si="5"/>
        <v>23</v>
      </c>
    </row>
    <row r="10" spans="1:9" x14ac:dyDescent="0.25">
      <c r="A10" s="78" t="s">
        <v>96</v>
      </c>
      <c r="B10" s="77" t="s">
        <v>93</v>
      </c>
      <c r="C10" s="77" t="s">
        <v>133</v>
      </c>
      <c r="D10" s="85">
        <v>4</v>
      </c>
      <c r="E10" s="164">
        <v>-2</v>
      </c>
      <c r="F10" s="164">
        <v>0</v>
      </c>
      <c r="G10" s="164">
        <v>0</v>
      </c>
      <c r="H10" s="143">
        <f t="shared" ca="1" si="0"/>
        <v>1</v>
      </c>
      <c r="I10" s="77">
        <f t="shared" ref="I10" ca="1" si="6">SUM(D10:H10)</f>
        <v>3</v>
      </c>
    </row>
    <row r="11" spans="1:9" x14ac:dyDescent="0.25">
      <c r="A11" s="78" t="s">
        <v>96</v>
      </c>
      <c r="B11" s="77" t="s">
        <v>94</v>
      </c>
      <c r="C11" s="77" t="s">
        <v>133</v>
      </c>
      <c r="D11" s="85">
        <v>4</v>
      </c>
      <c r="E11" s="164">
        <v>-2</v>
      </c>
      <c r="F11" s="164">
        <v>0</v>
      </c>
      <c r="G11" s="164">
        <v>0</v>
      </c>
      <c r="H11" s="143">
        <f t="shared" ca="1" si="0"/>
        <v>6</v>
      </c>
      <c r="I11" s="77">
        <f t="shared" ref="I11:I12" ca="1" si="7">SUM(D11:H11)</f>
        <v>8</v>
      </c>
    </row>
    <row r="12" spans="1:9" x14ac:dyDescent="0.25">
      <c r="A12" s="78" t="s">
        <v>105</v>
      </c>
      <c r="B12" s="77" t="s">
        <v>92</v>
      </c>
      <c r="C12" s="77" t="s">
        <v>134</v>
      </c>
      <c r="D12" s="85">
        <v>9</v>
      </c>
      <c r="E12" s="164">
        <v>8</v>
      </c>
      <c r="F12" s="164">
        <v>0</v>
      </c>
      <c r="G12" s="164">
        <v>0</v>
      </c>
      <c r="H12" s="143">
        <f t="shared" ca="1" si="0"/>
        <v>6</v>
      </c>
      <c r="I12" s="77">
        <f t="shared" ca="1" si="7"/>
        <v>23</v>
      </c>
    </row>
    <row r="13" spans="1:9" x14ac:dyDescent="0.25">
      <c r="A13" s="78" t="s">
        <v>105</v>
      </c>
      <c r="B13" s="77" t="s">
        <v>93</v>
      </c>
      <c r="C13" s="77" t="s">
        <v>135</v>
      </c>
      <c r="D13" s="85">
        <v>9</v>
      </c>
      <c r="E13" s="164">
        <v>3</v>
      </c>
      <c r="F13" s="164">
        <v>0</v>
      </c>
      <c r="G13" s="164">
        <v>0</v>
      </c>
      <c r="H13" s="143">
        <f t="shared" ca="1" si="0"/>
        <v>1</v>
      </c>
      <c r="I13" s="77">
        <f t="shared" ref="I13:I16" ca="1" si="8">SUM(D13:H13)</f>
        <v>13</v>
      </c>
    </row>
    <row r="14" spans="1:9" x14ac:dyDescent="0.25">
      <c r="A14" s="78" t="s">
        <v>105</v>
      </c>
      <c r="B14" s="77" t="s">
        <v>94</v>
      </c>
      <c r="C14" s="77" t="s">
        <v>135</v>
      </c>
      <c r="D14" s="85">
        <v>9</v>
      </c>
      <c r="E14" s="164">
        <v>3</v>
      </c>
      <c r="F14" s="164">
        <v>0</v>
      </c>
      <c r="G14" s="164">
        <v>0</v>
      </c>
      <c r="H14" s="143">
        <f t="shared" ca="1" si="0"/>
        <v>15</v>
      </c>
      <c r="I14" s="77">
        <f t="shared" ca="1" si="8"/>
        <v>27</v>
      </c>
    </row>
    <row r="15" spans="1:9" x14ac:dyDescent="0.25">
      <c r="A15" s="78" t="s">
        <v>105</v>
      </c>
      <c r="B15" s="77" t="s">
        <v>101</v>
      </c>
      <c r="C15" s="77" t="s">
        <v>136</v>
      </c>
      <c r="D15" s="85">
        <v>9</v>
      </c>
      <c r="E15" s="164">
        <v>3</v>
      </c>
      <c r="F15" s="164">
        <v>0</v>
      </c>
      <c r="G15" s="164">
        <v>0</v>
      </c>
      <c r="H15" s="143">
        <f t="shared" ca="1" si="0"/>
        <v>18</v>
      </c>
      <c r="I15" s="77">
        <f t="shared" ca="1" si="8"/>
        <v>30</v>
      </c>
    </row>
    <row r="16" spans="1:9" x14ac:dyDescent="0.25">
      <c r="A16" s="78" t="s">
        <v>105</v>
      </c>
      <c r="B16" s="77" t="s">
        <v>102</v>
      </c>
      <c r="C16" s="77" t="s">
        <v>136</v>
      </c>
      <c r="D16" s="85">
        <v>9</v>
      </c>
      <c r="E16" s="164">
        <v>3</v>
      </c>
      <c r="F16" s="164">
        <v>0</v>
      </c>
      <c r="G16" s="164">
        <v>0</v>
      </c>
      <c r="H16" s="143">
        <f t="shared" ca="1" si="0"/>
        <v>10</v>
      </c>
      <c r="I16" s="77">
        <f t="shared" ca="1" si="8"/>
        <v>22</v>
      </c>
    </row>
    <row r="17" spans="1:9" x14ac:dyDescent="0.25">
      <c r="A17" s="78" t="s">
        <v>105</v>
      </c>
      <c r="B17" s="77" t="s">
        <v>103</v>
      </c>
      <c r="C17" s="77" t="s">
        <v>137</v>
      </c>
      <c r="D17" s="85">
        <v>9</v>
      </c>
      <c r="E17" s="164">
        <v>3</v>
      </c>
      <c r="F17" s="164">
        <v>0</v>
      </c>
      <c r="G17" s="164">
        <v>0</v>
      </c>
      <c r="H17" s="143">
        <f t="shared" ca="1" si="0"/>
        <v>12</v>
      </c>
      <c r="I17" s="77">
        <f t="shared" ref="I17" ca="1" si="9">SUM(D17:H17)</f>
        <v>24</v>
      </c>
    </row>
    <row r="18" spans="1:9" x14ac:dyDescent="0.25">
      <c r="A18" s="78" t="s">
        <v>114</v>
      </c>
      <c r="B18" s="77" t="s">
        <v>119</v>
      </c>
      <c r="C18" s="77" t="s">
        <v>122</v>
      </c>
      <c r="D18" s="85">
        <v>8</v>
      </c>
      <c r="E18" s="164">
        <v>7</v>
      </c>
      <c r="F18" s="164">
        <v>1</v>
      </c>
      <c r="G18" s="164">
        <v>0</v>
      </c>
      <c r="H18" s="143">
        <f t="shared" ca="1" si="0"/>
        <v>15</v>
      </c>
      <c r="I18" s="77">
        <f t="shared" ref="I18:I19" ca="1" si="10">SUM(D18:H18)</f>
        <v>31</v>
      </c>
    </row>
    <row r="19" spans="1:9" x14ac:dyDescent="0.25">
      <c r="A19" s="78" t="s">
        <v>114</v>
      </c>
      <c r="B19" s="77" t="s">
        <v>120</v>
      </c>
      <c r="C19" s="77" t="s">
        <v>123</v>
      </c>
      <c r="D19" s="85">
        <v>8</v>
      </c>
      <c r="E19" s="164">
        <v>7</v>
      </c>
      <c r="F19" s="164">
        <v>1</v>
      </c>
      <c r="G19" s="164">
        <v>0</v>
      </c>
      <c r="H19" s="143">
        <f t="shared" ca="1" si="0"/>
        <v>19</v>
      </c>
      <c r="I19" s="77">
        <f t="shared" ca="1" si="10"/>
        <v>35</v>
      </c>
    </row>
    <row r="20" spans="1:9" x14ac:dyDescent="0.25">
      <c r="A20" s="105" t="s">
        <v>140</v>
      </c>
      <c r="B20" s="77" t="s">
        <v>138</v>
      </c>
      <c r="C20" s="77" t="s">
        <v>139</v>
      </c>
      <c r="D20" s="85">
        <v>0</v>
      </c>
      <c r="E20" s="164">
        <v>1</v>
      </c>
      <c r="F20" s="164">
        <v>1</v>
      </c>
      <c r="G20" s="164">
        <v>2</v>
      </c>
      <c r="H20" s="143">
        <f t="shared" ca="1" si="0"/>
        <v>5</v>
      </c>
      <c r="I20" s="77">
        <f t="shared" ref="I20:I21" ca="1" si="11">SUM(D20:H20)</f>
        <v>9</v>
      </c>
    </row>
    <row r="21" spans="1:9" x14ac:dyDescent="0.25">
      <c r="A21" s="105" t="s">
        <v>140</v>
      </c>
      <c r="B21" s="77" t="s">
        <v>119</v>
      </c>
      <c r="C21" s="77" t="s">
        <v>151</v>
      </c>
      <c r="D21" s="85">
        <v>0</v>
      </c>
      <c r="E21" s="164">
        <v>1</v>
      </c>
      <c r="F21" s="164">
        <v>0</v>
      </c>
      <c r="G21" s="164">
        <v>2</v>
      </c>
      <c r="H21" s="143">
        <f t="shared" ca="1" si="0"/>
        <v>2</v>
      </c>
      <c r="I21" s="77">
        <f t="shared" ca="1" si="11"/>
        <v>5</v>
      </c>
    </row>
    <row r="22" spans="1:9" x14ac:dyDescent="0.25">
      <c r="A22" s="105" t="s">
        <v>140</v>
      </c>
      <c r="B22" s="77" t="s">
        <v>149</v>
      </c>
      <c r="C22" s="77" t="s">
        <v>150</v>
      </c>
      <c r="D22" s="85">
        <v>0</v>
      </c>
      <c r="E22" s="164">
        <v>2</v>
      </c>
      <c r="F22" s="164">
        <v>0</v>
      </c>
      <c r="G22" s="164">
        <v>2</v>
      </c>
      <c r="H22" s="143">
        <f t="shared" ca="1" si="0"/>
        <v>1</v>
      </c>
      <c r="I22" s="77">
        <f t="shared" ref="I22" ca="1" si="12">SUM(D22:H22)</f>
        <v>5</v>
      </c>
    </row>
    <row r="23" spans="1:9" x14ac:dyDescent="0.25">
      <c r="A23" s="105" t="s">
        <v>125</v>
      </c>
      <c r="B23" s="77" t="s">
        <v>92</v>
      </c>
      <c r="C23" s="77" t="s">
        <v>126</v>
      </c>
      <c r="D23" s="85">
        <v>1</v>
      </c>
      <c r="E23" s="164">
        <v>1</v>
      </c>
      <c r="F23" s="164">
        <v>0</v>
      </c>
      <c r="G23" s="164">
        <v>2</v>
      </c>
      <c r="H23" s="143">
        <f t="shared" ca="1" si="0"/>
        <v>19</v>
      </c>
      <c r="I23" s="77">
        <f t="shared" ref="I23" ca="1" si="13">SUM(D23:H23)</f>
        <v>23</v>
      </c>
    </row>
    <row r="24" spans="1:9" x14ac:dyDescent="0.25">
      <c r="A24" s="105" t="s">
        <v>125</v>
      </c>
      <c r="B24" s="77" t="s">
        <v>93</v>
      </c>
      <c r="C24" s="77" t="s">
        <v>127</v>
      </c>
      <c r="D24" s="85">
        <v>0</v>
      </c>
      <c r="E24" s="164">
        <v>0</v>
      </c>
      <c r="F24" s="164">
        <v>0</v>
      </c>
      <c r="G24" s="164">
        <v>2</v>
      </c>
      <c r="H24" s="143">
        <f t="shared" ca="1" si="0"/>
        <v>12</v>
      </c>
      <c r="I24" s="77">
        <f t="shared" ref="I24:I25" ca="1" si="14">SUM(D24:H24)</f>
        <v>14</v>
      </c>
    </row>
    <row r="25" spans="1:9" x14ac:dyDescent="0.25">
      <c r="A25" s="105" t="s">
        <v>125</v>
      </c>
      <c r="B25" s="77" t="s">
        <v>94</v>
      </c>
      <c r="C25" s="77" t="s">
        <v>127</v>
      </c>
      <c r="D25" s="85">
        <v>0</v>
      </c>
      <c r="E25" s="164">
        <v>0</v>
      </c>
      <c r="F25" s="164">
        <v>0</v>
      </c>
      <c r="G25" s="164">
        <v>2</v>
      </c>
      <c r="H25" s="143">
        <f t="shared" ca="1" si="0"/>
        <v>7</v>
      </c>
      <c r="I25" s="77">
        <f t="shared" ca="1" si="14"/>
        <v>9</v>
      </c>
    </row>
    <row r="26" spans="1:9" ht="16.5" thickBot="1" x14ac:dyDescent="0.3"/>
    <row r="27" spans="1:9" ht="16.5" thickBot="1" x14ac:dyDescent="0.3">
      <c r="A27" s="107" t="s">
        <v>0</v>
      </c>
      <c r="B27" s="82" t="s">
        <v>45</v>
      </c>
      <c r="C27" s="82" t="s">
        <v>46</v>
      </c>
      <c r="D27" s="84" t="s">
        <v>47</v>
      </c>
      <c r="E27" s="82" t="s">
        <v>48</v>
      </c>
      <c r="F27" s="82" t="s">
        <v>49</v>
      </c>
      <c r="G27" s="82" t="s">
        <v>50</v>
      </c>
      <c r="H27" s="86" t="s">
        <v>51</v>
      </c>
      <c r="I27" s="83" t="s">
        <v>36</v>
      </c>
    </row>
    <row r="28" spans="1:9" x14ac:dyDescent="0.25">
      <c r="A28" s="76" t="s">
        <v>155</v>
      </c>
      <c r="B28" s="77" t="s">
        <v>119</v>
      </c>
      <c r="C28" s="77" t="s">
        <v>156</v>
      </c>
      <c r="D28" s="85">
        <v>2</v>
      </c>
      <c r="E28" s="77">
        <v>2</v>
      </c>
      <c r="F28" s="77">
        <v>0</v>
      </c>
      <c r="G28" s="77">
        <v>0</v>
      </c>
      <c r="H28" s="143">
        <f t="shared" ref="H28:H30" ca="1" si="15">RANDBETWEEN(1,20)</f>
        <v>6</v>
      </c>
      <c r="I28" s="77">
        <f t="shared" ref="I28:I30" ca="1" si="16">SUM(D28:H28)</f>
        <v>10</v>
      </c>
    </row>
    <row r="29" spans="1:9" x14ac:dyDescent="0.25">
      <c r="A29" s="76" t="s">
        <v>157</v>
      </c>
      <c r="B29" s="77" t="s">
        <v>119</v>
      </c>
      <c r="C29" s="77" t="s">
        <v>156</v>
      </c>
      <c r="D29" s="85">
        <v>2</v>
      </c>
      <c r="E29" s="77">
        <v>4</v>
      </c>
      <c r="F29" s="77">
        <v>0</v>
      </c>
      <c r="G29" s="77">
        <v>0</v>
      </c>
      <c r="H29" s="143">
        <f t="shared" ca="1" si="15"/>
        <v>6</v>
      </c>
      <c r="I29" s="77">
        <f t="shared" ref="I29" ca="1" si="17">SUM(D29:H29)</f>
        <v>12</v>
      </c>
    </row>
    <row r="30" spans="1:9" x14ac:dyDescent="0.25">
      <c r="A30" s="76"/>
      <c r="B30" s="77"/>
      <c r="C30" s="77"/>
      <c r="D30" s="85"/>
      <c r="E30" s="77"/>
      <c r="F30" s="77"/>
      <c r="G30" s="77"/>
      <c r="H30" s="143">
        <f t="shared" ca="1" si="15"/>
        <v>3</v>
      </c>
      <c r="I30" s="77">
        <f t="shared" ca="1" si="16"/>
        <v>3</v>
      </c>
    </row>
  </sheetData>
  <conditionalFormatting sqref="H28 H2:H3">
    <cfRule type="cellIs" dxfId="193" priority="458" operator="equal">
      <formula>20</formula>
    </cfRule>
    <cfRule type="cellIs" dxfId="192" priority="459" operator="equal">
      <formula>1</formula>
    </cfRule>
  </conditionalFormatting>
  <conditionalFormatting sqref="E2:G3">
    <cfRule type="cellIs" dxfId="191" priority="413" operator="equal">
      <formula>"No"</formula>
    </cfRule>
    <cfRule type="cellIs" dxfId="190" priority="414" operator="equal">
      <formula>"Yes"</formula>
    </cfRule>
  </conditionalFormatting>
  <conditionalFormatting sqref="F28">
    <cfRule type="cellIs" dxfId="189" priority="345" operator="equal">
      <formula>"No"</formula>
    </cfRule>
    <cfRule type="cellIs" dxfId="188" priority="346" operator="equal">
      <formula>"Yes"</formula>
    </cfRule>
  </conditionalFormatting>
  <conditionalFormatting sqref="G28">
    <cfRule type="cellIs" dxfId="187" priority="341" operator="equal">
      <formula>"No"</formula>
    </cfRule>
    <cfRule type="cellIs" dxfId="186" priority="342" operator="equal">
      <formula>"Yes"</formula>
    </cfRule>
  </conditionalFormatting>
  <conditionalFormatting sqref="H30">
    <cfRule type="cellIs" dxfId="185" priority="221" operator="equal">
      <formula>20</formula>
    </cfRule>
    <cfRule type="cellIs" dxfId="184" priority="222" operator="equal">
      <formula>1</formula>
    </cfRule>
  </conditionalFormatting>
  <conditionalFormatting sqref="F30">
    <cfRule type="cellIs" dxfId="183" priority="219" operator="equal">
      <formula>"No"</formula>
    </cfRule>
    <cfRule type="cellIs" dxfId="182" priority="220" operator="equal">
      <formula>"Yes"</formula>
    </cfRule>
  </conditionalFormatting>
  <conditionalFormatting sqref="G30">
    <cfRule type="cellIs" dxfId="181" priority="217" operator="equal">
      <formula>"No"</formula>
    </cfRule>
    <cfRule type="cellIs" dxfId="180" priority="218" operator="equal">
      <formula>"Yes"</formula>
    </cfRule>
  </conditionalFormatting>
  <conditionalFormatting sqref="G2">
    <cfRule type="cellIs" dxfId="179" priority="215" operator="equal">
      <formula>"No"</formula>
    </cfRule>
    <cfRule type="cellIs" dxfId="178" priority="216" operator="equal">
      <formula>"Yes"</formula>
    </cfRule>
  </conditionalFormatting>
  <conditionalFormatting sqref="E2">
    <cfRule type="cellIs" dxfId="177" priority="213" operator="equal">
      <formula>"No"</formula>
    </cfRule>
    <cfRule type="cellIs" dxfId="176" priority="214" operator="equal">
      <formula>"Yes"</formula>
    </cfRule>
  </conditionalFormatting>
  <conditionalFormatting sqref="E2:G2">
    <cfRule type="cellIs" dxfId="175" priority="211" operator="equal">
      <formula>"No"</formula>
    </cfRule>
    <cfRule type="cellIs" dxfId="174" priority="212" operator="equal">
      <formula>"Yes"</formula>
    </cfRule>
  </conditionalFormatting>
  <conditionalFormatting sqref="F2:G2">
    <cfRule type="cellIs" dxfId="173" priority="209" operator="equal">
      <formula>"No"</formula>
    </cfRule>
    <cfRule type="cellIs" dxfId="172" priority="210" operator="equal">
      <formula>"Yes"</formula>
    </cfRule>
  </conditionalFormatting>
  <conditionalFormatting sqref="E2">
    <cfRule type="cellIs" dxfId="171" priority="207" operator="equal">
      <formula>"No"</formula>
    </cfRule>
    <cfRule type="cellIs" dxfId="170" priority="208" operator="equal">
      <formula>"Yes"</formula>
    </cfRule>
  </conditionalFormatting>
  <conditionalFormatting sqref="E2">
    <cfRule type="cellIs" dxfId="169" priority="205" operator="equal">
      <formula>"No"</formula>
    </cfRule>
    <cfRule type="cellIs" dxfId="168" priority="206" operator="equal">
      <formula>"Yes"</formula>
    </cfRule>
  </conditionalFormatting>
  <conditionalFormatting sqref="F2:G2">
    <cfRule type="cellIs" dxfId="167" priority="203" operator="equal">
      <formula>"No"</formula>
    </cfRule>
    <cfRule type="cellIs" dxfId="166" priority="204" operator="equal">
      <formula>"Yes"</formula>
    </cfRule>
  </conditionalFormatting>
  <conditionalFormatting sqref="E2">
    <cfRule type="cellIs" dxfId="165" priority="201" operator="equal">
      <formula>"No"</formula>
    </cfRule>
    <cfRule type="cellIs" dxfId="164" priority="202" operator="equal">
      <formula>"Yes"</formula>
    </cfRule>
  </conditionalFormatting>
  <conditionalFormatting sqref="E2">
    <cfRule type="cellIs" dxfId="163" priority="199" operator="equal">
      <formula>"No"</formula>
    </cfRule>
    <cfRule type="cellIs" dxfId="162" priority="200" operator="equal">
      <formula>"Yes"</formula>
    </cfRule>
  </conditionalFormatting>
  <conditionalFormatting sqref="E2">
    <cfRule type="cellIs" dxfId="161" priority="197" operator="equal">
      <formula>"No"</formula>
    </cfRule>
    <cfRule type="cellIs" dxfId="160" priority="198" operator="equal">
      <formula>"Yes"</formula>
    </cfRule>
  </conditionalFormatting>
  <conditionalFormatting sqref="E2:G2">
    <cfRule type="cellIs" dxfId="159" priority="195" operator="equal">
      <formula>"No"</formula>
    </cfRule>
    <cfRule type="cellIs" dxfId="158" priority="196" operator="equal">
      <formula>"Yes"</formula>
    </cfRule>
  </conditionalFormatting>
  <conditionalFormatting sqref="F2:G2">
    <cfRule type="cellIs" dxfId="157" priority="193" operator="equal">
      <formula>"No"</formula>
    </cfRule>
    <cfRule type="cellIs" dxfId="156" priority="194" operator="equal">
      <formula>"Yes"</formula>
    </cfRule>
  </conditionalFormatting>
  <conditionalFormatting sqref="E2">
    <cfRule type="cellIs" dxfId="155" priority="191" operator="equal">
      <formula>"No"</formula>
    </cfRule>
    <cfRule type="cellIs" dxfId="154" priority="192" operator="equal">
      <formula>"Yes"</formula>
    </cfRule>
  </conditionalFormatting>
  <conditionalFormatting sqref="E2">
    <cfRule type="cellIs" dxfId="153" priority="189" operator="equal">
      <formula>"No"</formula>
    </cfRule>
    <cfRule type="cellIs" dxfId="152" priority="190" operator="equal">
      <formula>"Yes"</formula>
    </cfRule>
  </conditionalFormatting>
  <conditionalFormatting sqref="F2:G2">
    <cfRule type="cellIs" dxfId="151" priority="187" operator="equal">
      <formula>"No"</formula>
    </cfRule>
    <cfRule type="cellIs" dxfId="150" priority="188" operator="equal">
      <formula>"Yes"</formula>
    </cfRule>
  </conditionalFormatting>
  <conditionalFormatting sqref="E2">
    <cfRule type="cellIs" dxfId="149" priority="185" operator="equal">
      <formula>"No"</formula>
    </cfRule>
    <cfRule type="cellIs" dxfId="148" priority="186" operator="equal">
      <formula>"Yes"</formula>
    </cfRule>
  </conditionalFormatting>
  <conditionalFormatting sqref="E2">
    <cfRule type="cellIs" dxfId="147" priority="183" operator="equal">
      <formula>"No"</formula>
    </cfRule>
    <cfRule type="cellIs" dxfId="146" priority="184" operator="equal">
      <formula>"Yes"</formula>
    </cfRule>
  </conditionalFormatting>
  <conditionalFormatting sqref="H29">
    <cfRule type="cellIs" dxfId="145" priority="85" operator="equal">
      <formula>20</formula>
    </cfRule>
    <cfRule type="cellIs" dxfId="144" priority="86" operator="equal">
      <formula>1</formula>
    </cfRule>
  </conditionalFormatting>
  <conditionalFormatting sqref="H4:H6">
    <cfRule type="cellIs" dxfId="143" priority="83" operator="equal">
      <formula>20</formula>
    </cfRule>
    <cfRule type="cellIs" dxfId="142" priority="84" operator="equal">
      <formula>1</formula>
    </cfRule>
  </conditionalFormatting>
  <conditionalFormatting sqref="E4:G6">
    <cfRule type="cellIs" dxfId="141" priority="81" operator="equal">
      <formula>"No"</formula>
    </cfRule>
    <cfRule type="cellIs" dxfId="140" priority="82" operator="equal">
      <formula>"Yes"</formula>
    </cfRule>
  </conditionalFormatting>
  <conditionalFormatting sqref="H7:H9">
    <cfRule type="cellIs" dxfId="139" priority="79" operator="equal">
      <formula>20</formula>
    </cfRule>
    <cfRule type="cellIs" dxfId="138" priority="80" operator="equal">
      <formula>1</formula>
    </cfRule>
  </conditionalFormatting>
  <conditionalFormatting sqref="E7:G9">
    <cfRule type="cellIs" dxfId="137" priority="77" operator="equal">
      <formula>"No"</formula>
    </cfRule>
    <cfRule type="cellIs" dxfId="136" priority="78" operator="equal">
      <formula>"Yes"</formula>
    </cfRule>
  </conditionalFormatting>
  <conditionalFormatting sqref="H10">
    <cfRule type="cellIs" dxfId="135" priority="75" operator="equal">
      <formula>20</formula>
    </cfRule>
    <cfRule type="cellIs" dxfId="134" priority="76" operator="equal">
      <formula>1</formula>
    </cfRule>
  </conditionalFormatting>
  <conditionalFormatting sqref="E10:G10">
    <cfRule type="cellIs" dxfId="133" priority="73" operator="equal">
      <formula>"No"</formula>
    </cfRule>
    <cfRule type="cellIs" dxfId="132" priority="74" operator="equal">
      <formula>"Yes"</formula>
    </cfRule>
  </conditionalFormatting>
  <conditionalFormatting sqref="H10">
    <cfRule type="cellIs" dxfId="131" priority="71" operator="equal">
      <formula>20</formula>
    </cfRule>
    <cfRule type="cellIs" dxfId="130" priority="72" operator="equal">
      <formula>1</formula>
    </cfRule>
  </conditionalFormatting>
  <conditionalFormatting sqref="E10:G10">
    <cfRule type="cellIs" dxfId="129" priority="69" operator="equal">
      <formula>"No"</formula>
    </cfRule>
    <cfRule type="cellIs" dxfId="128" priority="70" operator="equal">
      <formula>"Yes"</formula>
    </cfRule>
  </conditionalFormatting>
  <conditionalFormatting sqref="H11">
    <cfRule type="cellIs" dxfId="127" priority="67" operator="equal">
      <formula>20</formula>
    </cfRule>
    <cfRule type="cellIs" dxfId="126" priority="68" operator="equal">
      <formula>1</formula>
    </cfRule>
  </conditionalFormatting>
  <conditionalFormatting sqref="E11:G11">
    <cfRule type="cellIs" dxfId="125" priority="65" operator="equal">
      <formula>"No"</formula>
    </cfRule>
    <cfRule type="cellIs" dxfId="124" priority="66" operator="equal">
      <formula>"Yes"</formula>
    </cfRule>
  </conditionalFormatting>
  <conditionalFormatting sqref="H11">
    <cfRule type="cellIs" dxfId="123" priority="63" operator="equal">
      <formula>20</formula>
    </cfRule>
    <cfRule type="cellIs" dxfId="122" priority="64" operator="equal">
      <formula>1</formula>
    </cfRule>
  </conditionalFormatting>
  <conditionalFormatting sqref="E11:G11">
    <cfRule type="cellIs" dxfId="121" priority="61" operator="equal">
      <formula>"No"</formula>
    </cfRule>
    <cfRule type="cellIs" dxfId="120" priority="62" operator="equal">
      <formula>"Yes"</formula>
    </cfRule>
  </conditionalFormatting>
  <conditionalFormatting sqref="H11">
    <cfRule type="cellIs" dxfId="119" priority="59" operator="equal">
      <formula>20</formula>
    </cfRule>
    <cfRule type="cellIs" dxfId="118" priority="60" operator="equal">
      <formula>1</formula>
    </cfRule>
  </conditionalFormatting>
  <conditionalFormatting sqref="E11:G11">
    <cfRule type="cellIs" dxfId="117" priority="57" operator="equal">
      <formula>"No"</formula>
    </cfRule>
    <cfRule type="cellIs" dxfId="116" priority="58" operator="equal">
      <formula>"Yes"</formula>
    </cfRule>
  </conditionalFormatting>
  <conditionalFormatting sqref="H12">
    <cfRule type="cellIs" dxfId="115" priority="55" operator="equal">
      <formula>20</formula>
    </cfRule>
    <cfRule type="cellIs" dxfId="114" priority="56" operator="equal">
      <formula>1</formula>
    </cfRule>
  </conditionalFormatting>
  <conditionalFormatting sqref="E12:G12">
    <cfRule type="cellIs" dxfId="113" priority="53" operator="equal">
      <formula>"No"</formula>
    </cfRule>
    <cfRule type="cellIs" dxfId="112" priority="54" operator="equal">
      <formula>"Yes"</formula>
    </cfRule>
  </conditionalFormatting>
  <conditionalFormatting sqref="H13:H16">
    <cfRule type="cellIs" dxfId="111" priority="51" operator="equal">
      <formula>20</formula>
    </cfRule>
    <cfRule type="cellIs" dxfId="110" priority="52" operator="equal">
      <formula>1</formula>
    </cfRule>
  </conditionalFormatting>
  <conditionalFormatting sqref="E13:G16">
    <cfRule type="cellIs" dxfId="109" priority="49" operator="equal">
      <formula>"No"</formula>
    </cfRule>
    <cfRule type="cellIs" dxfId="108" priority="50" operator="equal">
      <formula>"Yes"</formula>
    </cfRule>
  </conditionalFormatting>
  <conditionalFormatting sqref="H17">
    <cfRule type="cellIs" dxfId="107" priority="47" operator="equal">
      <formula>20</formula>
    </cfRule>
    <cfRule type="cellIs" dxfId="106" priority="48" operator="equal">
      <formula>1</formula>
    </cfRule>
  </conditionalFormatting>
  <conditionalFormatting sqref="E17:G17">
    <cfRule type="cellIs" dxfId="105" priority="45" operator="equal">
      <formula>"No"</formula>
    </cfRule>
    <cfRule type="cellIs" dxfId="104" priority="46" operator="equal">
      <formula>"Yes"</formula>
    </cfRule>
  </conditionalFormatting>
  <conditionalFormatting sqref="H18:H19">
    <cfRule type="cellIs" dxfId="103" priority="43" operator="equal">
      <formula>20</formula>
    </cfRule>
    <cfRule type="cellIs" dxfId="102" priority="44" operator="equal">
      <formula>1</formula>
    </cfRule>
  </conditionalFormatting>
  <conditionalFormatting sqref="E18:G18 G19">
    <cfRule type="cellIs" dxfId="101" priority="41" operator="equal">
      <formula>"No"</formula>
    </cfRule>
    <cfRule type="cellIs" dxfId="100" priority="42" operator="equal">
      <formula>"Yes"</formula>
    </cfRule>
  </conditionalFormatting>
  <conditionalFormatting sqref="E19:F19">
    <cfRule type="cellIs" dxfId="99" priority="39" operator="equal">
      <formula>"No"</formula>
    </cfRule>
    <cfRule type="cellIs" dxfId="98" priority="40" operator="equal">
      <formula>"Yes"</formula>
    </cfRule>
  </conditionalFormatting>
  <conditionalFormatting sqref="H20:H21">
    <cfRule type="cellIs" dxfId="97" priority="37" operator="equal">
      <formula>20</formula>
    </cfRule>
    <cfRule type="cellIs" dxfId="96" priority="38" operator="equal">
      <formula>1</formula>
    </cfRule>
  </conditionalFormatting>
  <conditionalFormatting sqref="G20:G21">
    <cfRule type="cellIs" dxfId="95" priority="35" operator="equal">
      <formula>"No"</formula>
    </cfRule>
    <cfRule type="cellIs" dxfId="94" priority="36" operator="equal">
      <formula>"Yes"</formula>
    </cfRule>
  </conditionalFormatting>
  <conditionalFormatting sqref="E20:F20 F21">
    <cfRule type="cellIs" dxfId="93" priority="33" operator="equal">
      <formula>"No"</formula>
    </cfRule>
    <cfRule type="cellIs" dxfId="92" priority="34" operator="equal">
      <formula>"Yes"</formula>
    </cfRule>
  </conditionalFormatting>
  <conditionalFormatting sqref="E21">
    <cfRule type="cellIs" dxfId="91" priority="31" operator="equal">
      <formula>"No"</formula>
    </cfRule>
    <cfRule type="cellIs" dxfId="90" priority="32" operator="equal">
      <formula>"Yes"</formula>
    </cfRule>
  </conditionalFormatting>
  <conditionalFormatting sqref="H23">
    <cfRule type="cellIs" dxfId="89" priority="29" operator="equal">
      <formula>20</formula>
    </cfRule>
    <cfRule type="cellIs" dxfId="88" priority="30" operator="equal">
      <formula>1</formula>
    </cfRule>
  </conditionalFormatting>
  <conditionalFormatting sqref="F23">
    <cfRule type="cellIs" dxfId="87" priority="25" operator="equal">
      <formula>"No"</formula>
    </cfRule>
    <cfRule type="cellIs" dxfId="86" priority="26" operator="equal">
      <formula>"Yes"</formula>
    </cfRule>
  </conditionalFormatting>
  <conditionalFormatting sqref="E23">
    <cfRule type="cellIs" dxfId="85" priority="23" operator="equal">
      <formula>"No"</formula>
    </cfRule>
    <cfRule type="cellIs" dxfId="84" priority="24" operator="equal">
      <formula>"Yes"</formula>
    </cfRule>
  </conditionalFormatting>
  <conditionalFormatting sqref="H24:H25">
    <cfRule type="cellIs" dxfId="83" priority="21" operator="equal">
      <formula>20</formula>
    </cfRule>
    <cfRule type="cellIs" dxfId="82" priority="22" operator="equal">
      <formula>1</formula>
    </cfRule>
  </conditionalFormatting>
  <conditionalFormatting sqref="F24:F25">
    <cfRule type="cellIs" dxfId="81" priority="17" operator="equal">
      <formula>"No"</formula>
    </cfRule>
    <cfRule type="cellIs" dxfId="80" priority="18" operator="equal">
      <formula>"Yes"</formula>
    </cfRule>
  </conditionalFormatting>
  <conditionalFormatting sqref="E24:E25">
    <cfRule type="cellIs" dxfId="79" priority="15" operator="equal">
      <formula>"No"</formula>
    </cfRule>
    <cfRule type="cellIs" dxfId="78" priority="16" operator="equal">
      <formula>"Yes"</formula>
    </cfRule>
  </conditionalFormatting>
  <conditionalFormatting sqref="G23:G25">
    <cfRule type="cellIs" dxfId="77" priority="13" operator="equal">
      <formula>"No"</formula>
    </cfRule>
    <cfRule type="cellIs" dxfId="76" priority="14" operator="equal">
      <formula>"Yes"</formula>
    </cfRule>
  </conditionalFormatting>
  <conditionalFormatting sqref="H22">
    <cfRule type="cellIs" dxfId="75" priority="11" operator="equal">
      <formula>20</formula>
    </cfRule>
    <cfRule type="cellIs" dxfId="74" priority="12" operator="equal">
      <formula>1</formula>
    </cfRule>
  </conditionalFormatting>
  <conditionalFormatting sqref="G22">
    <cfRule type="cellIs" dxfId="73" priority="9" operator="equal">
      <formula>"No"</formula>
    </cfRule>
    <cfRule type="cellIs" dxfId="72" priority="10" operator="equal">
      <formula>"Yes"</formula>
    </cfRule>
  </conditionalFormatting>
  <conditionalFormatting sqref="F22">
    <cfRule type="cellIs" dxfId="71" priority="7" operator="equal">
      <formula>"No"</formula>
    </cfRule>
    <cfRule type="cellIs" dxfId="70" priority="8" operator="equal">
      <formula>"Yes"</formula>
    </cfRule>
  </conditionalFormatting>
  <conditionalFormatting sqref="E22">
    <cfRule type="cellIs" dxfId="69" priority="5" operator="equal">
      <formula>"No"</formula>
    </cfRule>
    <cfRule type="cellIs" dxfId="68" priority="6" operator="equal">
      <formula>"Yes"</formula>
    </cfRule>
  </conditionalFormatting>
  <conditionalFormatting sqref="F29">
    <cfRule type="cellIs" dxfId="67" priority="3" operator="equal">
      <formula>"No"</formula>
    </cfRule>
    <cfRule type="cellIs" dxfId="66" priority="4" operator="equal">
      <formula>"Yes"</formula>
    </cfRule>
  </conditionalFormatting>
  <conditionalFormatting sqref="G29">
    <cfRule type="cellIs" dxfId="65" priority="1" operator="equal">
      <formula>"No"</formula>
    </cfRule>
    <cfRule type="cellIs" dxfId="6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3.875" defaultRowHeight="15.75" x14ac:dyDescent="0.25"/>
  <cols>
    <col min="1" max="1" width="26.12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6.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42" t="s">
        <v>0</v>
      </c>
      <c r="B1" s="142" t="s">
        <v>82</v>
      </c>
      <c r="C1" s="142" t="s">
        <v>52</v>
      </c>
      <c r="D1" s="81" t="s">
        <v>3</v>
      </c>
      <c r="E1" s="142" t="s">
        <v>53</v>
      </c>
      <c r="G1" s="142" t="s">
        <v>0</v>
      </c>
      <c r="H1" s="142" t="s">
        <v>82</v>
      </c>
      <c r="I1" s="142" t="s">
        <v>52</v>
      </c>
      <c r="J1" s="81" t="s">
        <v>3</v>
      </c>
      <c r="K1" s="142" t="s">
        <v>53</v>
      </c>
    </row>
    <row r="2" spans="1:11" x14ac:dyDescent="0.25">
      <c r="A2" s="160" t="s">
        <v>97</v>
      </c>
      <c r="B2" s="5" t="s">
        <v>54</v>
      </c>
      <c r="C2" s="139">
        <v>4</v>
      </c>
      <c r="D2" s="163">
        <f t="shared" ref="D2:D4" ca="1" si="0">RANDBETWEEN(1,20)</f>
        <v>10</v>
      </c>
      <c r="E2" s="75">
        <f t="shared" ref="E2:E4" ca="1" si="1">D2+C2</f>
        <v>14</v>
      </c>
      <c r="G2" s="74" t="s">
        <v>155</v>
      </c>
      <c r="H2" s="138" t="s">
        <v>54</v>
      </c>
      <c r="I2" s="75">
        <v>7</v>
      </c>
      <c r="J2" s="144">
        <f t="shared" ref="J2:J6" ca="1" si="2">RANDBETWEEN(1,20)</f>
        <v>4</v>
      </c>
      <c r="K2" s="75">
        <f t="shared" ref="K2:K4" ca="1" si="3">J2+I2</f>
        <v>11</v>
      </c>
    </row>
    <row r="3" spans="1:11" x14ac:dyDescent="0.25">
      <c r="A3" s="160" t="s">
        <v>97</v>
      </c>
      <c r="B3" s="138" t="s">
        <v>55</v>
      </c>
      <c r="C3" s="139">
        <v>7</v>
      </c>
      <c r="D3" s="161">
        <f t="shared" ca="1" si="0"/>
        <v>13</v>
      </c>
      <c r="E3" s="77">
        <f t="shared" ca="1" si="1"/>
        <v>20</v>
      </c>
      <c r="G3" s="76" t="s">
        <v>155</v>
      </c>
      <c r="H3" s="138" t="s">
        <v>55</v>
      </c>
      <c r="I3" s="77">
        <v>6</v>
      </c>
      <c r="J3" s="143">
        <f t="shared" ca="1" si="2"/>
        <v>18</v>
      </c>
      <c r="K3" s="77">
        <f t="shared" ca="1" si="3"/>
        <v>24</v>
      </c>
    </row>
    <row r="4" spans="1:11" x14ac:dyDescent="0.25">
      <c r="A4" s="162" t="s">
        <v>97</v>
      </c>
      <c r="B4" s="140" t="s">
        <v>56</v>
      </c>
      <c r="C4" s="141">
        <v>8</v>
      </c>
      <c r="D4" s="81">
        <f t="shared" ca="1" si="0"/>
        <v>12</v>
      </c>
      <c r="E4" s="80">
        <f t="shared" ca="1" si="1"/>
        <v>20</v>
      </c>
      <c r="G4" s="79" t="s">
        <v>155</v>
      </c>
      <c r="H4" s="140" t="s">
        <v>56</v>
      </c>
      <c r="I4" s="80">
        <v>4</v>
      </c>
      <c r="J4" s="145">
        <f t="shared" ca="1" si="2"/>
        <v>11</v>
      </c>
      <c r="K4" s="80">
        <f t="shared" ca="1" si="3"/>
        <v>15</v>
      </c>
    </row>
    <row r="5" spans="1:11" x14ac:dyDescent="0.25">
      <c r="A5" s="160" t="s">
        <v>96</v>
      </c>
      <c r="B5" s="5" t="s">
        <v>54</v>
      </c>
      <c r="C5" s="139">
        <v>3</v>
      </c>
      <c r="D5" s="163">
        <f t="shared" ref="D5:D10" ca="1" si="4">RANDBETWEEN(1,20)</f>
        <v>6</v>
      </c>
      <c r="E5" s="75">
        <f t="shared" ref="E5:E10" ca="1" si="5">D5+C5</f>
        <v>9</v>
      </c>
      <c r="G5" s="79" t="s">
        <v>81</v>
      </c>
      <c r="H5" s="140" t="s">
        <v>88</v>
      </c>
      <c r="I5" s="141"/>
      <c r="J5" s="145">
        <f t="shared" ca="1" si="2"/>
        <v>15</v>
      </c>
      <c r="K5" s="80">
        <f t="shared" ref="K5" ca="1" si="6">J5+I5</f>
        <v>15</v>
      </c>
    </row>
    <row r="6" spans="1:11" x14ac:dyDescent="0.25">
      <c r="A6" s="160" t="s">
        <v>96</v>
      </c>
      <c r="B6" s="138" t="s">
        <v>55</v>
      </c>
      <c r="C6" s="139">
        <v>5</v>
      </c>
      <c r="D6" s="161">
        <f t="shared" ca="1" si="4"/>
        <v>12</v>
      </c>
      <c r="E6" s="77">
        <f t="shared" ca="1" si="5"/>
        <v>17</v>
      </c>
      <c r="G6" s="79"/>
      <c r="H6" s="140"/>
      <c r="I6" s="141"/>
      <c r="J6" s="145">
        <f t="shared" ca="1" si="2"/>
        <v>17</v>
      </c>
      <c r="K6" s="80">
        <f t="shared" ref="K6" ca="1" si="7">J6+I6</f>
        <v>17</v>
      </c>
    </row>
    <row r="7" spans="1:11" x14ac:dyDescent="0.25">
      <c r="A7" s="162" t="s">
        <v>96</v>
      </c>
      <c r="B7" s="140" t="s">
        <v>56</v>
      </c>
      <c r="C7" s="141">
        <v>6</v>
      </c>
      <c r="D7" s="81">
        <f t="shared" ca="1" si="4"/>
        <v>4</v>
      </c>
      <c r="E7" s="80">
        <f t="shared" ca="1" si="5"/>
        <v>10</v>
      </c>
    </row>
    <row r="8" spans="1:11" x14ac:dyDescent="0.25">
      <c r="A8" s="160" t="s">
        <v>105</v>
      </c>
      <c r="B8" s="5" t="s">
        <v>54</v>
      </c>
      <c r="C8" s="139">
        <v>6</v>
      </c>
      <c r="D8" s="163">
        <f t="shared" ca="1" si="4"/>
        <v>6</v>
      </c>
      <c r="E8" s="75">
        <f t="shared" ca="1" si="5"/>
        <v>12</v>
      </c>
    </row>
    <row r="9" spans="1:11" x14ac:dyDescent="0.25">
      <c r="A9" s="160" t="s">
        <v>105</v>
      </c>
      <c r="B9" s="138" t="s">
        <v>55</v>
      </c>
      <c r="C9" s="139">
        <v>7</v>
      </c>
      <c r="D9" s="161">
        <f t="shared" ca="1" si="4"/>
        <v>15</v>
      </c>
      <c r="E9" s="77">
        <f t="shared" ca="1" si="5"/>
        <v>22</v>
      </c>
    </row>
    <row r="10" spans="1:11" x14ac:dyDescent="0.25">
      <c r="A10" s="162" t="s">
        <v>105</v>
      </c>
      <c r="B10" s="140" t="s">
        <v>56</v>
      </c>
      <c r="C10" s="141">
        <v>8</v>
      </c>
      <c r="D10" s="81">
        <f t="shared" ca="1" si="4"/>
        <v>1</v>
      </c>
      <c r="E10" s="80">
        <f t="shared" ca="1" si="5"/>
        <v>9</v>
      </c>
    </row>
    <row r="11" spans="1:11" x14ac:dyDescent="0.25">
      <c r="A11" s="160" t="s">
        <v>114</v>
      </c>
      <c r="B11" s="5" t="s">
        <v>54</v>
      </c>
      <c r="C11" s="139">
        <v>6</v>
      </c>
      <c r="D11" s="163">
        <f t="shared" ref="D11:D16" ca="1" si="8">RANDBETWEEN(1,20)</f>
        <v>18</v>
      </c>
      <c r="E11" s="75">
        <f t="shared" ref="E11:E13" ca="1" si="9">D11+C11</f>
        <v>24</v>
      </c>
    </row>
    <row r="12" spans="1:11" x14ac:dyDescent="0.25">
      <c r="A12" s="160" t="s">
        <v>114</v>
      </c>
      <c r="B12" s="138" t="s">
        <v>55</v>
      </c>
      <c r="C12" s="139">
        <v>7</v>
      </c>
      <c r="D12" s="161">
        <f t="shared" ca="1" si="8"/>
        <v>20</v>
      </c>
      <c r="E12" s="77">
        <f t="shared" ca="1" si="9"/>
        <v>27</v>
      </c>
    </row>
    <row r="13" spans="1:11" x14ac:dyDescent="0.25">
      <c r="A13" s="162" t="s">
        <v>114</v>
      </c>
      <c r="B13" s="140" t="s">
        <v>56</v>
      </c>
      <c r="C13" s="141">
        <v>8</v>
      </c>
      <c r="D13" s="81">
        <f t="shared" ca="1" si="8"/>
        <v>13</v>
      </c>
      <c r="E13" s="80">
        <f t="shared" ca="1" si="9"/>
        <v>21</v>
      </c>
    </row>
    <row r="14" spans="1:11" x14ac:dyDescent="0.25">
      <c r="A14" s="160" t="s">
        <v>140</v>
      </c>
      <c r="B14" s="5" t="s">
        <v>54</v>
      </c>
      <c r="C14" s="139">
        <v>0</v>
      </c>
      <c r="D14" s="163">
        <f t="shared" ca="1" si="8"/>
        <v>7</v>
      </c>
      <c r="E14" s="75">
        <f t="shared" ref="E14:E16" ca="1" si="10">D14+C14</f>
        <v>7</v>
      </c>
    </row>
    <row r="15" spans="1:11" x14ac:dyDescent="0.25">
      <c r="A15" s="160" t="s">
        <v>140</v>
      </c>
      <c r="B15" s="138" t="s">
        <v>55</v>
      </c>
      <c r="C15" s="139">
        <v>5</v>
      </c>
      <c r="D15" s="161">
        <f t="shared" ca="1" si="8"/>
        <v>17</v>
      </c>
      <c r="E15" s="77">
        <f t="shared" ca="1" si="10"/>
        <v>22</v>
      </c>
    </row>
    <row r="16" spans="1:11" x14ac:dyDescent="0.25">
      <c r="A16" s="162" t="s">
        <v>140</v>
      </c>
      <c r="B16" s="140" t="s">
        <v>56</v>
      </c>
      <c r="C16" s="141">
        <v>2</v>
      </c>
      <c r="D16" s="81">
        <f t="shared" ca="1" si="8"/>
        <v>1</v>
      </c>
      <c r="E16" s="80">
        <f t="shared" ca="1" si="10"/>
        <v>3</v>
      </c>
    </row>
    <row r="17" spans="1:5" x14ac:dyDescent="0.25">
      <c r="A17" s="160" t="s">
        <v>125</v>
      </c>
      <c r="B17" s="5" t="s">
        <v>54</v>
      </c>
      <c r="C17" s="139">
        <v>0</v>
      </c>
      <c r="D17" s="163">
        <f t="shared" ref="D17:D21" ca="1" si="11">RANDBETWEEN(1,20)</f>
        <v>11</v>
      </c>
      <c r="E17" s="75">
        <f t="shared" ref="E17:E19" ca="1" si="12">D17+C17</f>
        <v>11</v>
      </c>
    </row>
    <row r="18" spans="1:5" x14ac:dyDescent="0.25">
      <c r="A18" s="160" t="s">
        <v>125</v>
      </c>
      <c r="B18" s="138" t="s">
        <v>55</v>
      </c>
      <c r="C18" s="139">
        <v>2</v>
      </c>
      <c r="D18" s="161">
        <f t="shared" ca="1" si="11"/>
        <v>5</v>
      </c>
      <c r="E18" s="77">
        <f t="shared" ca="1" si="12"/>
        <v>7</v>
      </c>
    </row>
    <row r="19" spans="1:5" x14ac:dyDescent="0.25">
      <c r="A19" s="162" t="s">
        <v>125</v>
      </c>
      <c r="B19" s="140" t="s">
        <v>56</v>
      </c>
      <c r="C19" s="141">
        <v>5</v>
      </c>
      <c r="D19" s="81">
        <f t="shared" ca="1" si="11"/>
        <v>14</v>
      </c>
      <c r="E19" s="80">
        <f t="shared" ca="1" si="12"/>
        <v>19</v>
      </c>
    </row>
    <row r="20" spans="1:5" x14ac:dyDescent="0.25">
      <c r="A20" s="162" t="s">
        <v>121</v>
      </c>
      <c r="B20" s="140" t="s">
        <v>88</v>
      </c>
      <c r="C20" s="141">
        <v>5</v>
      </c>
      <c r="D20" s="81">
        <f t="shared" ca="1" si="11"/>
        <v>18</v>
      </c>
      <c r="E20" s="80">
        <f ca="1">D20+C20</f>
        <v>23</v>
      </c>
    </row>
    <row r="21" spans="1:5" x14ac:dyDescent="0.25">
      <c r="A21" s="162" t="s">
        <v>152</v>
      </c>
      <c r="B21" s="140" t="s">
        <v>142</v>
      </c>
      <c r="C21" s="141">
        <v>3</v>
      </c>
      <c r="D21" s="81">
        <f t="shared" ca="1" si="11"/>
        <v>7</v>
      </c>
      <c r="E21" s="80">
        <f ca="1">D21+C21</f>
        <v>10</v>
      </c>
    </row>
  </sheetData>
  <conditionalFormatting sqref="A2">
    <cfRule type="cellIs" dxfId="63" priority="33" operator="equal">
      <formula>"No"</formula>
    </cfRule>
    <cfRule type="cellIs" dxfId="62" priority="34" operator="equal">
      <formula>"Yes"</formula>
    </cfRule>
  </conditionalFormatting>
  <conditionalFormatting sqref="A3:A4">
    <cfRule type="cellIs" dxfId="61" priority="31" operator="equal">
      <formula>"No"</formula>
    </cfRule>
    <cfRule type="cellIs" dxfId="60" priority="32" operator="equal">
      <formula>"Yes"</formula>
    </cfRule>
  </conditionalFormatting>
  <conditionalFormatting sqref="A5">
    <cfRule type="cellIs" dxfId="59" priority="29" operator="equal">
      <formula>"No"</formula>
    </cfRule>
    <cfRule type="cellIs" dxfId="58" priority="30" operator="equal">
      <formula>"Yes"</formula>
    </cfRule>
  </conditionalFormatting>
  <conditionalFormatting sqref="A6:A7">
    <cfRule type="cellIs" dxfId="57" priority="27" operator="equal">
      <formula>"No"</formula>
    </cfRule>
    <cfRule type="cellIs" dxfId="56" priority="28" operator="equal">
      <formula>"Yes"</formula>
    </cfRule>
  </conditionalFormatting>
  <conditionalFormatting sqref="A5">
    <cfRule type="cellIs" dxfId="55" priority="25" operator="equal">
      <formula>"No"</formula>
    </cfRule>
    <cfRule type="cellIs" dxfId="54" priority="26" operator="equal">
      <formula>"Yes"</formula>
    </cfRule>
  </conditionalFormatting>
  <conditionalFormatting sqref="A6:A7">
    <cfRule type="cellIs" dxfId="53" priority="23" operator="equal">
      <formula>"No"</formula>
    </cfRule>
    <cfRule type="cellIs" dxfId="52" priority="24" operator="equal">
      <formula>"Yes"</formula>
    </cfRule>
  </conditionalFormatting>
  <conditionalFormatting sqref="A8">
    <cfRule type="cellIs" dxfId="51" priority="21" operator="equal">
      <formula>"No"</formula>
    </cfRule>
    <cfRule type="cellIs" dxfId="50" priority="22" operator="equal">
      <formula>"Yes"</formula>
    </cfRule>
  </conditionalFormatting>
  <conditionalFormatting sqref="A9:A10">
    <cfRule type="cellIs" dxfId="49" priority="19" operator="equal">
      <formula>"No"</formula>
    </cfRule>
    <cfRule type="cellIs" dxfId="48" priority="20" operator="equal">
      <formula>"Yes"</formula>
    </cfRule>
  </conditionalFormatting>
  <conditionalFormatting sqref="A17">
    <cfRule type="cellIs" dxfId="47" priority="17" operator="equal">
      <formula>"No"</formula>
    </cfRule>
    <cfRule type="cellIs" dxfId="46" priority="18" operator="equal">
      <formula>"Yes"</formula>
    </cfRule>
  </conditionalFormatting>
  <conditionalFormatting sqref="A11">
    <cfRule type="cellIs" dxfId="45" priority="15" operator="equal">
      <formula>"No"</formula>
    </cfRule>
    <cfRule type="cellIs" dxfId="44" priority="16" operator="equal">
      <formula>"Yes"</formula>
    </cfRule>
  </conditionalFormatting>
  <conditionalFormatting sqref="A12:A13">
    <cfRule type="cellIs" dxfId="43" priority="13" operator="equal">
      <formula>"No"</formula>
    </cfRule>
    <cfRule type="cellIs" dxfId="42" priority="14" operator="equal">
      <formula>"Yes"</formula>
    </cfRule>
  </conditionalFormatting>
  <conditionalFormatting sqref="A14">
    <cfRule type="cellIs" dxfId="41" priority="11" operator="equal">
      <formula>"No"</formula>
    </cfRule>
    <cfRule type="cellIs" dxfId="40" priority="12" operator="equal">
      <formula>"Yes"</formula>
    </cfRule>
  </conditionalFormatting>
  <conditionalFormatting sqref="A15:A16">
    <cfRule type="cellIs" dxfId="39" priority="9" operator="equal">
      <formula>"No"</formula>
    </cfRule>
    <cfRule type="cellIs" dxfId="38" priority="10" operator="equal">
      <formula>"Yes"</formula>
    </cfRule>
  </conditionalFormatting>
  <conditionalFormatting sqref="A20">
    <cfRule type="cellIs" dxfId="37" priority="7" operator="equal">
      <formula>"No"</formula>
    </cfRule>
    <cfRule type="cellIs" dxfId="36" priority="8" operator="equal">
      <formula>"Yes"</formula>
    </cfRule>
  </conditionalFormatting>
  <conditionalFormatting sqref="A17">
    <cfRule type="cellIs" dxfId="35" priority="5" operator="equal">
      <formula>"No"</formula>
    </cfRule>
    <cfRule type="cellIs" dxfId="34" priority="6" operator="equal">
      <formula>"Yes"</formula>
    </cfRule>
  </conditionalFormatting>
  <conditionalFormatting sqref="A18:A19">
    <cfRule type="cellIs" dxfId="33" priority="3" operator="equal">
      <formula>"No"</formula>
    </cfRule>
    <cfRule type="cellIs" dxfId="32" priority="4" operator="equal">
      <formula>"Yes"</formula>
    </cfRule>
  </conditionalFormatting>
  <conditionalFormatting sqref="A21">
    <cfRule type="cellIs" dxfId="31" priority="1" operator="equal">
      <formula>"No"</formula>
    </cfRule>
    <cfRule type="cellIs" dxfId="30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"/>
  <sheetViews>
    <sheetView showGridLines="0"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A3" sqref="AA3"/>
    </sheetView>
  </sheetViews>
  <sheetFormatPr defaultRowHeight="15.75" x14ac:dyDescent="0.25"/>
  <cols>
    <col min="1" max="1" width="29.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3.75" style="21" bestFit="1" customWidth="1"/>
    <col min="7" max="7" width="1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 bestFit="1" customWidth="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57</v>
      </c>
      <c r="C1" s="119" t="s">
        <v>58</v>
      </c>
      <c r="D1" s="122" t="s">
        <v>59</v>
      </c>
      <c r="E1" s="149" t="s">
        <v>86</v>
      </c>
      <c r="F1" s="112" t="s">
        <v>60</v>
      </c>
      <c r="G1" s="113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46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52" t="s">
        <v>87</v>
      </c>
    </row>
    <row r="2" spans="1:29" ht="16.5" thickTop="1" x14ac:dyDescent="0.25">
      <c r="A2" s="147" t="s">
        <v>8</v>
      </c>
      <c r="B2" s="117">
        <f>16</f>
        <v>16</v>
      </c>
      <c r="C2" s="120">
        <f>14</f>
        <v>14</v>
      </c>
      <c r="D2" s="123">
        <f>20</f>
        <v>20</v>
      </c>
      <c r="E2" s="150">
        <v>0</v>
      </c>
      <c r="F2" s="114" t="s">
        <v>83</v>
      </c>
      <c r="G2" s="115" t="s">
        <v>84</v>
      </c>
      <c r="H2" s="55">
        <v>5</v>
      </c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>
        <v>16</v>
      </c>
      <c r="U2" s="59"/>
      <c r="V2" s="62">
        <f t="shared" ref="V2:V5" si="0">SUM(H2:U2)</f>
        <v>21</v>
      </c>
      <c r="W2" s="69"/>
      <c r="X2" s="72"/>
      <c r="Y2" s="66">
        <v>57</v>
      </c>
      <c r="Z2" s="62">
        <f t="shared" ref="Z2:Z5" si="1">Y2+X2-(V2+W2)</f>
        <v>36</v>
      </c>
      <c r="AA2" s="131">
        <f t="shared" ref="AA2:AA5" si="2">SMALL(Y2:Z2,1)</f>
        <v>36</v>
      </c>
      <c r="AC2" s="153"/>
    </row>
    <row r="3" spans="1:29" x14ac:dyDescent="0.25">
      <c r="A3" s="148" t="s">
        <v>81</v>
      </c>
      <c r="B3" s="118">
        <f>13+4+2</f>
        <v>19</v>
      </c>
      <c r="C3" s="121">
        <f>17+6+2</f>
        <v>25</v>
      </c>
      <c r="D3" s="124">
        <v>21</v>
      </c>
      <c r="E3" s="151">
        <v>0</v>
      </c>
      <c r="F3" s="114" t="s">
        <v>83</v>
      </c>
      <c r="G3" s="115" t="s">
        <v>84</v>
      </c>
      <c r="H3" s="56">
        <v>30</v>
      </c>
      <c r="I3" s="22"/>
      <c r="J3" s="23"/>
      <c r="K3" s="27">
        <v>10</v>
      </c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40</v>
      </c>
      <c r="W3" s="70"/>
      <c r="X3" s="73"/>
      <c r="Y3" s="67">
        <f>52+20</f>
        <v>72</v>
      </c>
      <c r="Z3" s="63">
        <f t="shared" si="1"/>
        <v>32</v>
      </c>
      <c r="AA3" s="131">
        <f t="shared" si="2"/>
        <v>32</v>
      </c>
      <c r="AC3" s="154"/>
    </row>
    <row r="4" spans="1:29" x14ac:dyDescent="0.25">
      <c r="A4" s="148" t="s">
        <v>30</v>
      </c>
      <c r="B4" s="118">
        <f>16</f>
        <v>16</v>
      </c>
      <c r="C4" s="121">
        <f>13+2</f>
        <v>15</v>
      </c>
      <c r="D4" s="124">
        <f>19+2</f>
        <v>21</v>
      </c>
      <c r="E4" s="151">
        <v>0</v>
      </c>
      <c r="F4" s="114" t="s">
        <v>83</v>
      </c>
      <c r="G4" s="115" t="s">
        <v>84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0</v>
      </c>
      <c r="W4" s="70"/>
      <c r="X4" s="73"/>
      <c r="Y4" s="67">
        <v>70</v>
      </c>
      <c r="Z4" s="63">
        <f t="shared" si="1"/>
        <v>70</v>
      </c>
      <c r="AA4" s="131">
        <f t="shared" si="2"/>
        <v>70</v>
      </c>
      <c r="AC4" s="154"/>
    </row>
    <row r="5" spans="1:29" x14ac:dyDescent="0.25">
      <c r="A5" s="148" t="s">
        <v>7</v>
      </c>
      <c r="B5" s="156">
        <f>19</f>
        <v>19</v>
      </c>
      <c r="C5" s="121">
        <f>14</f>
        <v>14</v>
      </c>
      <c r="D5" s="124">
        <f>23</f>
        <v>23</v>
      </c>
      <c r="E5" s="151">
        <v>0</v>
      </c>
      <c r="F5" s="114" t="s">
        <v>83</v>
      </c>
      <c r="G5" s="115" t="s">
        <v>84</v>
      </c>
      <c r="H5" s="56">
        <v>1</v>
      </c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1</v>
      </c>
      <c r="W5" s="70"/>
      <c r="X5" s="73"/>
      <c r="Y5" s="67">
        <v>60</v>
      </c>
      <c r="Z5" s="63">
        <f t="shared" si="1"/>
        <v>59</v>
      </c>
      <c r="AA5" s="131">
        <f t="shared" si="2"/>
        <v>59</v>
      </c>
      <c r="AC5" s="154"/>
    </row>
    <row r="6" spans="1:29" x14ac:dyDescent="0.25">
      <c r="A6" s="169" t="s">
        <v>155</v>
      </c>
      <c r="B6" s="158">
        <v>13</v>
      </c>
      <c r="C6" s="159">
        <v>13</v>
      </c>
      <c r="D6" s="124">
        <v>16</v>
      </c>
      <c r="E6" s="151">
        <v>0</v>
      </c>
      <c r="F6" s="170" t="s">
        <v>158</v>
      </c>
      <c r="G6" s="115">
        <v>0</v>
      </c>
      <c r="H6" s="56">
        <v>74</v>
      </c>
      <c r="I6" s="22"/>
      <c r="J6" s="23"/>
      <c r="K6" s="27">
        <v>16</v>
      </c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90</v>
      </c>
      <c r="W6" s="70"/>
      <c r="X6" s="73"/>
      <c r="Y6" s="67">
        <v>28</v>
      </c>
      <c r="Z6" s="63">
        <f t="shared" ref="Z6" si="4">Y6+X6-(V6+W6)</f>
        <v>-62</v>
      </c>
      <c r="AA6" s="131">
        <f t="shared" ref="AA6" si="5">SMALL(Y6:Z6,1)</f>
        <v>-62</v>
      </c>
      <c r="AC6" s="154"/>
    </row>
    <row r="7" spans="1:29" x14ac:dyDescent="0.25">
      <c r="A7" s="157" t="s">
        <v>143</v>
      </c>
      <c r="B7" s="158">
        <v>11</v>
      </c>
      <c r="C7" s="159">
        <v>11</v>
      </c>
      <c r="D7" s="124">
        <v>14</v>
      </c>
      <c r="E7" s="151">
        <v>0</v>
      </c>
      <c r="F7" s="114" t="s">
        <v>95</v>
      </c>
      <c r="G7" s="115">
        <v>5</v>
      </c>
      <c r="H7" s="56"/>
      <c r="I7" s="22">
        <v>62</v>
      </c>
      <c r="J7" s="23"/>
      <c r="K7" s="167" t="s">
        <v>104</v>
      </c>
      <c r="L7" s="30"/>
      <c r="M7" s="32">
        <v>21</v>
      </c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83</v>
      </c>
      <c r="W7" s="70"/>
      <c r="X7" s="73"/>
      <c r="Y7" s="67">
        <v>78</v>
      </c>
      <c r="Z7" s="63">
        <f t="shared" ref="Z7" si="7">Y7+X7-(V7+W7)</f>
        <v>-5</v>
      </c>
      <c r="AA7" s="131">
        <f t="shared" ref="AA7" si="8">SMALL(Y7:Z7,1)</f>
        <v>-5</v>
      </c>
      <c r="AC7" s="154"/>
    </row>
    <row r="8" spans="1:29" x14ac:dyDescent="0.25">
      <c r="A8" s="157" t="s">
        <v>144</v>
      </c>
      <c r="B8" s="158">
        <v>11</v>
      </c>
      <c r="C8" s="159">
        <v>11</v>
      </c>
      <c r="D8" s="124">
        <v>14</v>
      </c>
      <c r="E8" s="151">
        <v>0</v>
      </c>
      <c r="F8" s="114" t="s">
        <v>95</v>
      </c>
      <c r="G8" s="115">
        <v>5</v>
      </c>
      <c r="H8" s="56">
        <v>6</v>
      </c>
      <c r="I8" s="22">
        <v>71</v>
      </c>
      <c r="J8" s="23"/>
      <c r="K8" s="167" t="s">
        <v>104</v>
      </c>
      <c r="L8" s="30"/>
      <c r="M8" s="32">
        <v>31</v>
      </c>
      <c r="N8" s="38"/>
      <c r="O8" s="41"/>
      <c r="P8" s="44"/>
      <c r="Q8" s="47"/>
      <c r="R8" s="50"/>
      <c r="S8" s="53"/>
      <c r="T8" s="35"/>
      <c r="U8" s="60"/>
      <c r="V8" s="62">
        <f t="shared" ref="V8" si="9">SUM(H8:U8)</f>
        <v>108</v>
      </c>
      <c r="W8" s="70"/>
      <c r="X8" s="73"/>
      <c r="Y8" s="67">
        <v>78</v>
      </c>
      <c r="Z8" s="63">
        <f t="shared" ref="Z8" si="10">Y8+X8-(V8+W8)</f>
        <v>-30</v>
      </c>
      <c r="AA8" s="131">
        <f t="shared" ref="AA8" si="11">SMALL(Y8:Z8,1)</f>
        <v>-30</v>
      </c>
      <c r="AC8" s="154"/>
    </row>
    <row r="9" spans="1:29" x14ac:dyDescent="0.25">
      <c r="A9" s="157" t="s">
        <v>145</v>
      </c>
      <c r="B9" s="158">
        <v>11</v>
      </c>
      <c r="C9" s="159">
        <v>11</v>
      </c>
      <c r="D9" s="124">
        <v>14</v>
      </c>
      <c r="E9" s="151">
        <v>0</v>
      </c>
      <c r="F9" s="114" t="s">
        <v>95</v>
      </c>
      <c r="G9" s="115">
        <v>5</v>
      </c>
      <c r="H9" s="56">
        <v>22</v>
      </c>
      <c r="I9" s="22">
        <v>46</v>
      </c>
      <c r="J9" s="23"/>
      <c r="K9" s="167" t="s">
        <v>104</v>
      </c>
      <c r="L9" s="30"/>
      <c r="M9" s="32">
        <v>13</v>
      </c>
      <c r="N9" s="38"/>
      <c r="O9" s="41"/>
      <c r="P9" s="44"/>
      <c r="Q9" s="47"/>
      <c r="R9" s="50"/>
      <c r="S9" s="53"/>
      <c r="T9" s="35"/>
      <c r="U9" s="60"/>
      <c r="V9" s="62">
        <f t="shared" ref="V9:V11" si="12">SUM(H9:U9)</f>
        <v>81</v>
      </c>
      <c r="W9" s="70"/>
      <c r="X9" s="73"/>
      <c r="Y9" s="67">
        <v>58</v>
      </c>
      <c r="Z9" s="63">
        <f t="shared" ref="Z9:Z11" si="13">Y9+X9-(V9+W9)</f>
        <v>-23</v>
      </c>
      <c r="AA9" s="131">
        <f t="shared" ref="AA9:AA11" si="14">SMALL(Y9:Z9,1)</f>
        <v>-23</v>
      </c>
      <c r="AC9" s="154"/>
    </row>
    <row r="10" spans="1:29" x14ac:dyDescent="0.25">
      <c r="A10" s="157" t="s">
        <v>146</v>
      </c>
      <c r="B10" s="158">
        <v>11</v>
      </c>
      <c r="C10" s="159">
        <v>11</v>
      </c>
      <c r="D10" s="124">
        <v>14</v>
      </c>
      <c r="E10" s="151">
        <v>0</v>
      </c>
      <c r="F10" s="114" t="s">
        <v>95</v>
      </c>
      <c r="G10" s="115">
        <v>5</v>
      </c>
      <c r="H10" s="56"/>
      <c r="I10" s="22">
        <v>39</v>
      </c>
      <c r="J10" s="23"/>
      <c r="K10" s="167" t="s">
        <v>104</v>
      </c>
      <c r="L10" s="30">
        <v>9</v>
      </c>
      <c r="M10" s="32">
        <v>19</v>
      </c>
      <c r="N10" s="38"/>
      <c r="O10" s="41"/>
      <c r="P10" s="44"/>
      <c r="Q10" s="47"/>
      <c r="R10" s="50"/>
      <c r="S10" s="53"/>
      <c r="T10" s="35"/>
      <c r="U10" s="60"/>
      <c r="V10" s="62">
        <f t="shared" ref="V10" si="15">SUM(H10:U10)</f>
        <v>67</v>
      </c>
      <c r="W10" s="70"/>
      <c r="X10" s="73"/>
      <c r="Y10" s="67">
        <v>58</v>
      </c>
      <c r="Z10" s="63">
        <f t="shared" ref="Z10" si="16">Y10+X10-(V10+W10)</f>
        <v>-9</v>
      </c>
      <c r="AA10" s="131">
        <f t="shared" ref="AA10" si="17">SMALL(Y10:Z10,1)</f>
        <v>-9</v>
      </c>
      <c r="AC10" s="154"/>
    </row>
    <row r="11" spans="1:29" x14ac:dyDescent="0.25">
      <c r="A11" s="157" t="s">
        <v>147</v>
      </c>
      <c r="B11" s="158">
        <v>11</v>
      </c>
      <c r="C11" s="159">
        <v>9</v>
      </c>
      <c r="D11" s="124">
        <v>12</v>
      </c>
      <c r="E11" s="151">
        <v>0</v>
      </c>
      <c r="F11" s="114" t="s">
        <v>95</v>
      </c>
      <c r="G11" s="115">
        <v>5</v>
      </c>
      <c r="H11" s="56"/>
      <c r="I11" s="22">
        <v>84</v>
      </c>
      <c r="J11" s="166" t="s">
        <v>104</v>
      </c>
      <c r="K11" s="167" t="s">
        <v>104</v>
      </c>
      <c r="L11" s="30">
        <v>12</v>
      </c>
      <c r="M11" s="32">
        <v>55</v>
      </c>
      <c r="N11" s="38"/>
      <c r="O11" s="41"/>
      <c r="P11" s="44"/>
      <c r="Q11" s="47"/>
      <c r="R11" s="50"/>
      <c r="S11" s="53"/>
      <c r="T11" s="35"/>
      <c r="U11" s="60"/>
      <c r="V11" s="62">
        <f t="shared" si="12"/>
        <v>151</v>
      </c>
      <c r="W11" s="70"/>
      <c r="X11" s="73">
        <v>12</v>
      </c>
      <c r="Y11" s="67">
        <v>123</v>
      </c>
      <c r="Z11" s="63">
        <f t="shared" si="13"/>
        <v>-16</v>
      </c>
      <c r="AA11" s="131">
        <f t="shared" si="14"/>
        <v>-16</v>
      </c>
      <c r="AC11" s="154"/>
    </row>
    <row r="12" spans="1:29" x14ac:dyDescent="0.25">
      <c r="A12" s="157" t="s">
        <v>148</v>
      </c>
      <c r="B12" s="158">
        <v>11</v>
      </c>
      <c r="C12" s="159">
        <v>9</v>
      </c>
      <c r="D12" s="124">
        <v>12</v>
      </c>
      <c r="E12" s="151">
        <v>0</v>
      </c>
      <c r="F12" s="114" t="s">
        <v>95</v>
      </c>
      <c r="G12" s="115">
        <v>5</v>
      </c>
      <c r="H12" s="56"/>
      <c r="I12" s="22"/>
      <c r="J12" s="166" t="s">
        <v>104</v>
      </c>
      <c r="K12" s="167" t="s">
        <v>104</v>
      </c>
      <c r="L12" s="30"/>
      <c r="M12" s="32"/>
      <c r="N12" s="38"/>
      <c r="O12" s="41"/>
      <c r="P12" s="44"/>
      <c r="Q12" s="47"/>
      <c r="R12" s="50"/>
      <c r="S12" s="53"/>
      <c r="T12" s="35"/>
      <c r="U12" s="60"/>
      <c r="V12" s="62">
        <f t="shared" ref="V12" si="18">SUM(H12:U12)</f>
        <v>0</v>
      </c>
      <c r="W12" s="70"/>
      <c r="X12" s="73"/>
      <c r="Y12" s="67">
        <v>123</v>
      </c>
      <c r="Z12" s="63">
        <f t="shared" ref="Z12" si="19">Y12+X12-(V12+W12)</f>
        <v>123</v>
      </c>
      <c r="AA12" s="131">
        <f t="shared" ref="AA12" si="20">SMALL(Y12:Z12,1)</f>
        <v>123</v>
      </c>
      <c r="AC12" s="154"/>
    </row>
    <row r="13" spans="1:29" x14ac:dyDescent="0.25">
      <c r="A13" s="168" t="s">
        <v>108</v>
      </c>
      <c r="B13" s="158">
        <v>16</v>
      </c>
      <c r="C13" s="159">
        <v>12</v>
      </c>
      <c r="D13" s="124">
        <v>17</v>
      </c>
      <c r="E13" s="151">
        <v>0</v>
      </c>
      <c r="F13" s="114" t="s">
        <v>109</v>
      </c>
      <c r="G13" s="115">
        <v>0</v>
      </c>
      <c r="H13" s="56"/>
      <c r="I13" s="22"/>
      <c r="J13" s="23"/>
      <c r="K13" s="167" t="s">
        <v>104</v>
      </c>
      <c r="L13" s="30"/>
      <c r="M13" s="32">
        <v>44</v>
      </c>
      <c r="N13" s="38"/>
      <c r="O13" s="41"/>
      <c r="P13" s="44"/>
      <c r="Q13" s="47"/>
      <c r="R13" s="50"/>
      <c r="S13" s="53"/>
      <c r="T13" s="35"/>
      <c r="U13" s="60"/>
      <c r="V13" s="62">
        <f t="shared" ref="V13" si="21">SUM(H13:U13)</f>
        <v>44</v>
      </c>
      <c r="W13" s="70"/>
      <c r="X13" s="73">
        <v>44</v>
      </c>
      <c r="Y13" s="67">
        <f>31+20</f>
        <v>51</v>
      </c>
      <c r="Z13" s="63">
        <f t="shared" ref="Z13" si="22">Y13+X13-(V13+W13)</f>
        <v>51</v>
      </c>
      <c r="AA13" s="131">
        <f t="shared" ref="AA13" si="23">SMALL(Y13:Z13,1)</f>
        <v>51</v>
      </c>
      <c r="AC13" s="154"/>
    </row>
    <row r="14" spans="1:29" x14ac:dyDescent="0.25">
      <c r="A14" s="157" t="s">
        <v>114</v>
      </c>
      <c r="B14" s="158">
        <v>26</v>
      </c>
      <c r="C14" s="159">
        <v>18</v>
      </c>
      <c r="D14" s="124">
        <v>35</v>
      </c>
      <c r="E14" s="151">
        <v>0</v>
      </c>
      <c r="F14" s="114" t="s">
        <v>95</v>
      </c>
      <c r="G14" s="115">
        <v>5</v>
      </c>
      <c r="H14" s="56"/>
      <c r="I14" s="22"/>
      <c r="J14" s="23"/>
      <c r="K14" s="167" t="s">
        <v>104</v>
      </c>
      <c r="L14" s="30"/>
      <c r="M14" s="32">
        <v>60</v>
      </c>
      <c r="N14" s="38"/>
      <c r="O14" s="41"/>
      <c r="P14" s="44"/>
      <c r="Q14" s="47"/>
      <c r="R14" s="50"/>
      <c r="S14" s="53"/>
      <c r="T14" s="35">
        <v>18</v>
      </c>
      <c r="U14" s="60"/>
      <c r="V14" s="62">
        <f t="shared" ref="V14" si="24">SUM(H14:U14)</f>
        <v>78</v>
      </c>
      <c r="W14" s="70"/>
      <c r="X14" s="73">
        <v>78</v>
      </c>
      <c r="Y14" s="67">
        <v>102</v>
      </c>
      <c r="Z14" s="63">
        <f t="shared" ref="Z14" si="25">Y14+X14-(V14+W14)</f>
        <v>102</v>
      </c>
      <c r="AA14" s="131">
        <f t="shared" ref="AA14" si="26">SMALL(Y14:Z14,1)</f>
        <v>102</v>
      </c>
      <c r="AC14" s="154"/>
    </row>
    <row r="15" spans="1:29" x14ac:dyDescent="0.25">
      <c r="A15" s="157" t="s">
        <v>125</v>
      </c>
      <c r="B15" s="158">
        <v>12</v>
      </c>
      <c r="C15" s="159">
        <v>12</v>
      </c>
      <c r="D15" s="124">
        <v>14</v>
      </c>
      <c r="E15" s="151">
        <v>0</v>
      </c>
      <c r="F15" s="114" t="s">
        <v>109</v>
      </c>
      <c r="G15" s="115">
        <v>0</v>
      </c>
      <c r="H15" s="56"/>
      <c r="I15" s="22"/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>SUM(H15:U15)</f>
        <v>0</v>
      </c>
      <c r="W15" s="70"/>
      <c r="X15" s="73"/>
      <c r="Y15" s="67">
        <v>17</v>
      </c>
      <c r="Z15" s="63">
        <f t="shared" ref="Z15" si="27">Y15+X15-(V15+W15)</f>
        <v>17</v>
      </c>
      <c r="AA15" s="131">
        <f t="shared" ref="AA15" si="28">SMALL(Y15:Z15,1)</f>
        <v>17</v>
      </c>
      <c r="AC15" s="154"/>
    </row>
    <row r="16" spans="1:29" x14ac:dyDescent="0.25">
      <c r="A16" s="157" t="s">
        <v>115</v>
      </c>
      <c r="B16" s="158">
        <v>16</v>
      </c>
      <c r="C16" s="159">
        <v>11</v>
      </c>
      <c r="D16" s="124">
        <v>17</v>
      </c>
      <c r="E16" s="151">
        <v>0</v>
      </c>
      <c r="F16" s="114" t="s">
        <v>95</v>
      </c>
      <c r="G16" s="115">
        <v>5</v>
      </c>
      <c r="H16" s="56"/>
      <c r="I16" s="22"/>
      <c r="J16" s="23"/>
      <c r="K16" s="27"/>
      <c r="L16" s="30"/>
      <c r="M16" s="32"/>
      <c r="N16" s="38"/>
      <c r="O16" s="41"/>
      <c r="P16" s="44"/>
      <c r="Q16" s="47"/>
      <c r="R16" s="50"/>
      <c r="S16" s="53"/>
      <c r="T16" s="35"/>
      <c r="U16" s="60"/>
      <c r="V16" s="62">
        <f>SUM(H16:U16)</f>
        <v>0</v>
      </c>
      <c r="W16" s="70"/>
      <c r="X16" s="73"/>
      <c r="Y16" s="67">
        <v>8</v>
      </c>
      <c r="Z16" s="63">
        <f t="shared" ref="Z16" si="29">Y16+X16-(V16+W16)</f>
        <v>8</v>
      </c>
      <c r="AA16" s="131">
        <f t="shared" ref="AA16" si="30">SMALL(Y16:Z16,1)</f>
        <v>8</v>
      </c>
      <c r="AC16" s="154"/>
    </row>
  </sheetData>
  <conditionalFormatting sqref="AA2:AA5 AA7">
    <cfRule type="cellIs" dxfId="29" priority="118" stopIfTrue="1" operator="lessThan">
      <formula>0.5</formula>
    </cfRule>
  </conditionalFormatting>
  <conditionalFormatting sqref="AA2:AA5 AA7">
    <cfRule type="cellIs" dxfId="28" priority="147" operator="lessThan">
      <formula>Y2/2</formula>
    </cfRule>
  </conditionalFormatting>
  <conditionalFormatting sqref="AA15">
    <cfRule type="cellIs" dxfId="27" priority="101" stopIfTrue="1" operator="lessThan">
      <formula>0.5</formula>
    </cfRule>
  </conditionalFormatting>
  <conditionalFormatting sqref="AA15">
    <cfRule type="cellIs" dxfId="26" priority="102" operator="lessThan">
      <formula>Y15/2</formula>
    </cfRule>
  </conditionalFormatting>
  <conditionalFormatting sqref="AA9 AA11">
    <cfRule type="cellIs" dxfId="25" priority="27" stopIfTrue="1" operator="lessThan">
      <formula>0.5</formula>
    </cfRule>
  </conditionalFormatting>
  <conditionalFormatting sqref="AA9 AA11">
    <cfRule type="cellIs" dxfId="24" priority="28" operator="lessThan">
      <formula>Y9/2</formula>
    </cfRule>
  </conditionalFormatting>
  <conditionalFormatting sqref="AA9 AA11">
    <cfRule type="cellIs" dxfId="23" priority="25" stopIfTrue="1" operator="lessThan">
      <formula>0.5</formula>
    </cfRule>
  </conditionalFormatting>
  <conditionalFormatting sqref="AA9 AA11">
    <cfRule type="cellIs" dxfId="22" priority="26" operator="lessThan">
      <formula>Y9/2</formula>
    </cfRule>
  </conditionalFormatting>
  <conditionalFormatting sqref="AA13">
    <cfRule type="cellIs" dxfId="21" priority="21" stopIfTrue="1" operator="lessThan">
      <formula>0.5</formula>
    </cfRule>
  </conditionalFormatting>
  <conditionalFormatting sqref="AA13">
    <cfRule type="cellIs" dxfId="20" priority="22" operator="lessThan">
      <formula>Y13/2</formula>
    </cfRule>
  </conditionalFormatting>
  <conditionalFormatting sqref="AA13">
    <cfRule type="cellIs" dxfId="19" priority="19" stopIfTrue="1" operator="lessThan">
      <formula>0.5</formula>
    </cfRule>
  </conditionalFormatting>
  <conditionalFormatting sqref="AA13">
    <cfRule type="cellIs" dxfId="18" priority="20" operator="lessThan">
      <formula>Y13/2</formula>
    </cfRule>
  </conditionalFormatting>
  <conditionalFormatting sqref="AA14">
    <cfRule type="cellIs" dxfId="17" priority="17" stopIfTrue="1" operator="lessThan">
      <formula>0.5</formula>
    </cfRule>
  </conditionalFormatting>
  <conditionalFormatting sqref="AA14">
    <cfRule type="cellIs" dxfId="16" priority="18" operator="lessThan">
      <formula>Y14/2</formula>
    </cfRule>
  </conditionalFormatting>
  <conditionalFormatting sqref="AA14">
    <cfRule type="cellIs" dxfId="15" priority="15" stopIfTrue="1" operator="lessThan">
      <formula>0.5</formula>
    </cfRule>
  </conditionalFormatting>
  <conditionalFormatting sqref="AA14">
    <cfRule type="cellIs" dxfId="14" priority="16" operator="lessThan">
      <formula>Y14/2</formula>
    </cfRule>
  </conditionalFormatting>
  <conditionalFormatting sqref="AA16">
    <cfRule type="cellIs" dxfId="13" priority="13" stopIfTrue="1" operator="lessThan">
      <formula>0.5</formula>
    </cfRule>
  </conditionalFormatting>
  <conditionalFormatting sqref="AA16">
    <cfRule type="cellIs" dxfId="12" priority="14" operator="lessThan">
      <formula>Y16/2</formula>
    </cfRule>
  </conditionalFormatting>
  <conditionalFormatting sqref="AA8">
    <cfRule type="cellIs" dxfId="11" priority="11" stopIfTrue="1" operator="lessThan">
      <formula>0.5</formula>
    </cfRule>
  </conditionalFormatting>
  <conditionalFormatting sqref="AA8">
    <cfRule type="cellIs" dxfId="10" priority="12" operator="lessThan">
      <formula>Y8/2</formula>
    </cfRule>
  </conditionalFormatting>
  <conditionalFormatting sqref="AA10">
    <cfRule type="cellIs" dxfId="9" priority="9" stopIfTrue="1" operator="lessThan">
      <formula>0.5</formula>
    </cfRule>
  </conditionalFormatting>
  <conditionalFormatting sqref="AA10">
    <cfRule type="cellIs" dxfId="8" priority="10" operator="lessThan">
      <formula>Y10/2</formula>
    </cfRule>
  </conditionalFormatting>
  <conditionalFormatting sqref="AA10">
    <cfRule type="cellIs" dxfId="7" priority="7" stopIfTrue="1" operator="lessThan">
      <formula>0.5</formula>
    </cfRule>
  </conditionalFormatting>
  <conditionalFormatting sqref="AA10">
    <cfRule type="cellIs" dxfId="6" priority="8" operator="lessThan">
      <formula>Y10/2</formula>
    </cfRule>
  </conditionalFormatting>
  <conditionalFormatting sqref="AA12">
    <cfRule type="cellIs" dxfId="5" priority="5" stopIfTrue="1" operator="lessThan">
      <formula>0.5</formula>
    </cfRule>
  </conditionalFormatting>
  <conditionalFormatting sqref="AA12">
    <cfRule type="cellIs" dxfId="4" priority="6" operator="lessThan">
      <formula>Y12/2</formula>
    </cfRule>
  </conditionalFormatting>
  <conditionalFormatting sqref="AA12">
    <cfRule type="cellIs" dxfId="3" priority="3" stopIfTrue="1" operator="lessThan">
      <formula>0.5</formula>
    </cfRule>
  </conditionalFormatting>
  <conditionalFormatting sqref="AA12">
    <cfRule type="cellIs" dxfId="2" priority="4" operator="lessThan">
      <formula>Y12/2</formula>
    </cfRule>
  </conditionalFormatting>
  <conditionalFormatting sqref="AA6">
    <cfRule type="cellIs" dxfId="1" priority="1" stopIfTrue="1" operator="lessThan">
      <formula>0.5</formula>
    </cfRule>
  </conditionalFormatting>
  <conditionalFormatting sqref="AA6">
    <cfRule type="cellIs" dxfId="0" priority="2" operator="lessThan">
      <formula>Y6/2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6</v>
      </c>
      <c r="D4" s="10">
        <f ca="1">RANDBETWEEN(1,6)+RANDBETWEEN(1,6)</f>
        <v>12</v>
      </c>
      <c r="E4" s="10">
        <f ca="1">RANDBETWEEN(1,6)+RANDBETWEEN(1,6)+RANDBETWEEN(1,6)</f>
        <v>4</v>
      </c>
      <c r="F4" s="10">
        <f ca="1">RANDBETWEEN(1,6)+RANDBETWEEN(1,6)+RANDBETWEEN(1,6)+RANDBETWEEN(1,6)</f>
        <v>19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8</v>
      </c>
      <c r="D5" s="10">
        <f ca="1">RANDBETWEEN(1,8)+RANDBETWEEN(1,8)</f>
        <v>16</v>
      </c>
      <c r="E5" s="10">
        <f ca="1">RANDBETWEEN(1,8)+RANDBETWEEN(1,8)+RANDBETWEEN(1,8)</f>
        <v>11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5</v>
      </c>
      <c r="D6" s="10">
        <f ca="1">RANDBETWEEN(1,10)+RANDBETWEEN(1,10)</f>
        <v>11</v>
      </c>
      <c r="E6" s="10">
        <f ca="1">RANDBETWEEN(1,10)+RANDBETWEEN(1,10)+RANDBETWEEN(1,10)</f>
        <v>8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30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6</v>
      </c>
      <c r="D7" s="10">
        <f ca="1">RANDBETWEEN(1,12)+RANDBETWEEN(1,12)</f>
        <v>7</v>
      </c>
      <c r="E7" s="10">
        <f ca="1">RANDBETWEEN(1,12)+RANDBETWEEN(1,12)+RANDBETWEEN(1,12)</f>
        <v>28</v>
      </c>
      <c r="F7" s="10">
        <f ca="1">RANDBETWEEN(1,12)+RANDBETWEEN(1,12)+RANDBETWEEN(1,12)+RANDBETWEEN(1,12)</f>
        <v>25</v>
      </c>
      <c r="G7" s="10">
        <f ca="1">RANDBETWEEN(1,12)+RANDBETWEEN(1,12)+RANDBETWEEN(1,12)+RANDBETWEEN(1,12)+RANDBETWEEN(1,12)</f>
        <v>38</v>
      </c>
      <c r="H7" s="11">
        <f ca="1">RANDBETWEEN(1,12)+RANDBETWEEN(1,12)+RANDBETWEEN(1,12)+RANDBETWEEN(1,12)+RANDBETWEEN(1,12)+RANDBETWEEN(1,12)</f>
        <v>30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4</v>
      </c>
      <c r="D8" s="10">
        <f ca="1">RANDBETWEEN(1,20)+RANDBETWEEN(1,20)</f>
        <v>33</v>
      </c>
      <c r="E8" s="10">
        <f ca="1">RANDBETWEEN(1,20)+RANDBETWEEN(1,20)+RANDBETWEEN(1,20)</f>
        <v>48</v>
      </c>
      <c r="F8" s="10">
        <f ca="1">RANDBETWEEN(1,20)+RANDBETWEEN(1,20)+RANDBETWEEN(1,20)+RANDBETWEEN(1,20)</f>
        <v>41</v>
      </c>
      <c r="G8" s="10">
        <f ca="1">RANDBETWEEN(1,20)+RANDBETWEEN(1,20)+RANDBETWEEN(1,20)+RANDBETWEEN(1,20)+RANDBETWEEN(1,20)</f>
        <v>40</v>
      </c>
      <c r="H8" s="11">
        <f ca="1">RANDBETWEEN(1,20)+RANDBETWEEN(1,20)+RANDBETWEEN(1,20)+RANDBETWEEN(1,20)+RANDBETWEEN(1,20)+RANDBETWEEN(1,20)</f>
        <v>78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77</v>
      </c>
      <c r="D9" s="13">
        <f ca="1">RANDBETWEEN(1,100)+RANDBETWEEN(1,100)</f>
        <v>118</v>
      </c>
      <c r="E9" s="13">
        <f ca="1">RANDBETWEEN(1,100)+RANDBETWEEN(1,100)+RANDBETWEEN(1,100)</f>
        <v>82</v>
      </c>
      <c r="F9" s="13">
        <f ca="1">RANDBETWEEN(1,100)+RANDBETWEEN(1,100)+RANDBETWEEN(1,100)+RANDBETWEEN(1,100)</f>
        <v>216</v>
      </c>
      <c r="G9" s="13">
        <f ca="1">RANDBETWEEN(1,100)+RANDBETWEEN(1,100)+RANDBETWEEN(1,100)+RANDBETWEEN(1,100)+RANDBETWEEN(1,100)</f>
        <v>236</v>
      </c>
      <c r="H9" s="14">
        <f ca="1">RANDBETWEEN(1,100)+RANDBETWEEN(1,100)+RANDBETWEEN(1,100)+RANDBETWEEN(1,100)+RANDBETWEEN(1,100)+RANDBETWEEN(1,100)</f>
        <v>313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2015-02-17T18:34:46Z</dcterms:modified>
</cp:coreProperties>
</file>