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730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E9" i="1" l="1"/>
  <c r="H8" i="2"/>
  <c r="I8" i="2" s="1"/>
  <c r="D10" i="3"/>
  <c r="E10" i="3" s="1"/>
  <c r="D9" i="3"/>
  <c r="E9" i="3" s="1"/>
  <c r="D8" i="3"/>
  <c r="E8" i="3" s="1"/>
  <c r="Y12" i="5"/>
  <c r="Z12" i="5" s="1"/>
  <c r="AA12" i="5" s="1"/>
  <c r="V12" i="5"/>
  <c r="D6" i="5" l="1"/>
  <c r="D5" i="5"/>
  <c r="D4" i="5"/>
  <c r="D3" i="5"/>
  <c r="D2" i="5"/>
  <c r="C6" i="5"/>
  <c r="C5" i="5"/>
  <c r="C4" i="5"/>
  <c r="C3" i="5"/>
  <c r="C2" i="5"/>
  <c r="H7" i="2" l="1"/>
  <c r="I7" i="2" s="1"/>
  <c r="V10" i="5" l="1"/>
  <c r="Z10" i="5" s="1"/>
  <c r="AA10" i="5" s="1"/>
  <c r="V9" i="5"/>
  <c r="Z9" i="5" s="1"/>
  <c r="AA9" i="5" s="1"/>
  <c r="V8" i="5"/>
  <c r="Z8" i="5" s="1"/>
  <c r="AA8" i="5" s="1"/>
  <c r="V11" i="5"/>
  <c r="Z11" i="5" s="1"/>
  <c r="AA11" i="5" s="1"/>
  <c r="D8" i="1" l="1"/>
  <c r="D7" i="1"/>
  <c r="D6" i="1"/>
  <c r="D5" i="1"/>
  <c r="D4" i="1"/>
  <c r="D3" i="1"/>
  <c r="D2" i="1"/>
  <c r="I10" i="1" l="1"/>
  <c r="I9" i="1"/>
  <c r="I11" i="1" s="1"/>
  <c r="I12" i="1" s="1"/>
  <c r="I8" i="1"/>
  <c r="E8" i="1"/>
  <c r="D11" i="1"/>
  <c r="E3" i="1" l="1"/>
  <c r="V6" i="5" l="1"/>
  <c r="Z6" i="5" s="1"/>
  <c r="AA6" i="5" s="1"/>
  <c r="V7" i="5"/>
  <c r="B3" i="5" l="1"/>
  <c r="C6" i="1" l="1"/>
  <c r="C5" i="1"/>
  <c r="H6" i="2" l="1"/>
  <c r="I6" i="2" s="1"/>
  <c r="B5" i="5" l="1"/>
  <c r="B2" i="5" l="1"/>
  <c r="B4" i="5" l="1"/>
  <c r="Y3" i="5" l="1"/>
  <c r="H5" i="2" l="1"/>
  <c r="I5" i="2" s="1"/>
  <c r="H4" i="2"/>
  <c r="I4" i="2" s="1"/>
  <c r="H3" i="2" l="1"/>
  <c r="I3" i="2" s="1"/>
  <c r="D2" i="3" l="1"/>
  <c r="E2" i="3" s="1"/>
  <c r="D3" i="3"/>
  <c r="E3" i="3" s="1"/>
  <c r="D5" i="3" l="1"/>
  <c r="E5" i="3" s="1"/>
  <c r="D6" i="3"/>
  <c r="E6" i="3" s="1"/>
  <c r="D7" i="3"/>
  <c r="E7" i="3" s="1"/>
  <c r="Z7" i="5" l="1"/>
  <c r="AA7" i="5" s="1"/>
  <c r="H2" i="2" l="1"/>
  <c r="D4" i="3" l="1"/>
  <c r="E4" i="3" s="1"/>
  <c r="I2" i="2" l="1"/>
  <c r="E7" i="1" l="1"/>
  <c r="V5" i="5" l="1"/>
  <c r="V4" i="5"/>
  <c r="J6" i="3" l="1"/>
  <c r="K6" i="3" s="1"/>
  <c r="J5" i="3" l="1"/>
  <c r="K5" i="3" s="1"/>
  <c r="J4" i="3" l="1"/>
  <c r="K4" i="3" s="1"/>
  <c r="J3" i="3"/>
  <c r="K3" i="3" s="1"/>
  <c r="J2" i="3"/>
  <c r="K2" i="3" s="1"/>
  <c r="V3" i="5" l="1"/>
  <c r="M6" i="1" l="1"/>
  <c r="M7" i="1"/>
  <c r="M16" i="1" s="1"/>
  <c r="M8" i="1"/>
  <c r="M9" i="1" l="1"/>
  <c r="M10" i="1" s="1"/>
  <c r="E5" i="1" l="1"/>
  <c r="E6" i="1" l="1"/>
  <c r="M14" i="1" l="1"/>
  <c r="D5" i="4" l="1"/>
  <c r="E2" i="1" l="1"/>
  <c r="E4" i="1"/>
  <c r="V2" i="5" l="1"/>
  <c r="M12" i="1" l="1"/>
  <c r="Z5" i="5"/>
  <c r="AA5" i="5" s="1"/>
  <c r="Z4" i="5"/>
  <c r="AA4" i="5" s="1"/>
  <c r="Z3" i="5"/>
  <c r="AA3" i="5" s="1"/>
  <c r="Z2" i="5"/>
  <c r="AA2" i="5" s="1"/>
  <c r="M13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Y3" authorId="0">
      <text>
        <r>
          <rPr>
            <i/>
            <sz val="12"/>
            <color theme="1"/>
            <rFont val="Times New Roman"/>
            <family val="1"/>
          </rPr>
          <t>heart of earth +2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</commentList>
</comments>
</file>

<file path=xl/sharedStrings.xml><?xml version="1.0" encoding="utf-8"?>
<sst xmlns="http://schemas.openxmlformats.org/spreadsheetml/2006/main" count="193" uniqueCount="122">
  <si>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</si>
  <si>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</si>
  <si>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</si>
  <si>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</si>
  <si>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</si>
  <si>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</si>
  <si>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</si>
  <si>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</si>
  <si>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</si>
  <si>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</si>
  <si>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</si>
  <si>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</si>
  <si>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</si>
  <si>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</si>
  <si>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</si>
  <si>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</si>
  <si>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</si>
  <si>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</si>
  <si>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</si>
  <si>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</si>
  <si>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</si>
  <si>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</si>
  <si>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</si>
  <si>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</si>
  <si>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</si>
  <si>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</si>
  <si>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</si>
  <si>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</si>
  <si>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</si>
  <si>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</si>
  <si>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</si>
  <si>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</si>
  <si>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</si>
  <si>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</si>
  <si>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</si>
  <si>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</si>
  <si>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</si>
  <si>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</si>
  <si>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</si>
  <si>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</si>
  <si>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</si>
  <si>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</si>
  <si>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</si>
  <si>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</si>
  <si>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</si>
  <si>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</si>
  <si>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</si>
  <si>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</si>
  <si>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</si>
  <si>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</si>
  <si>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</si>
  <si>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</si>
  <si>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</si>
  <si>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</si>
  <si>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</si>
  <si>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</si>
  <si>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</si>
  <si>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</si>
  <si>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</si>
  <si>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</si>
  <si>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</si>
  <si>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</si>
  <si>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</si>
  <si>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</si>
  <si>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</si>
  <si>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</si>
  <si>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</si>
  <si>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</si>
  <si>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</si>
  <si>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</si>
  <si>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</si>
  <si>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</si>
  <si>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</si>
  <si>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</si>
  <si>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</si>
  <si>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</si>
  <si>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</si>
  <si>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</si>
  <si>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</si>
  <si>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</si>
  <si>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</si>
  <si>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</si>
  <si>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</si>
  <si>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</si>
  <si>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</si>
  <si>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</si>
  <si>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Spell Resist</t>
  </si>
  <si>
    <t>Stoneskin Absorbs</t>
  </si>
  <si>
    <r>
      <t>Frayed</t>
    </r>
    <r>
      <rPr>
        <vertAlign val="superscript"/>
        <sz val="12"/>
        <color theme="1"/>
        <rFont val="Times New Roman"/>
        <family val="1"/>
      </rPr>
      <t>cg</t>
    </r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</si>
  <si>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</si>
  <si>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1d4+2</t>
  </si>
  <si>
    <t>Megaraptor, fledgling</t>
  </si>
  <si>
    <t>none</t>
  </si>
  <si>
    <t>megaraptors</t>
  </si>
  <si>
    <t>60’</t>
  </si>
  <si>
    <t>MM I</t>
  </si>
  <si>
    <t>Faith</t>
  </si>
  <si>
    <t>all</t>
  </si>
  <si>
    <t>20’</t>
  </si>
  <si>
    <t>Talons</t>
  </si>
  <si>
    <t>Forelclaw 1</t>
  </si>
  <si>
    <t>Bite</t>
  </si>
  <si>
    <t>Forelclaw 2</t>
  </si>
  <si>
    <t>2d8+5</t>
  </si>
  <si>
    <t>2d6+2</t>
  </si>
  <si>
    <t>Tyrannosaurus, grandmother</t>
  </si>
  <si>
    <t>t-rex grandma</t>
  </si>
  <si>
    <t>paladin / pious templar</t>
  </si>
  <si>
    <t>Megaraptor, fledgling 1</t>
  </si>
  <si>
    <t>Megaraptor, fledgling 2</t>
  </si>
  <si>
    <t>Megaraptor, fledgling 3</t>
  </si>
  <si>
    <t>Megaraptor, fledgling 4</t>
  </si>
  <si>
    <t>Megaraptors, Fledglings, 4</t>
  </si>
  <si>
    <t>Grapple</t>
  </si>
  <si>
    <t>3d6+13+grapple</t>
  </si>
  <si>
    <t>2d8+8+swallow</t>
  </si>
  <si>
    <t>elasmoskeleton</t>
  </si>
  <si>
    <t>/bludgeon</t>
  </si>
  <si>
    <t>I</t>
  </si>
  <si>
    <t>1d8</t>
  </si>
  <si>
    <t>20’/50’</t>
  </si>
  <si>
    <t>skeleton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</si>
</sst>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0"/>
      <name val="Times New Roman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4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4" fillId="5" borderId="6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/>
    </xf>
    <xf numFmtId="0" fontId="5" fillId="5" borderId="63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15" fillId="22" borderId="8" xfId="0" applyFont="1" applyFill="1" applyBorder="1" applyAlignment="1">
      <alignment horizontal="center"/>
    </xf>
    <xf numFmtId="0" fontId="9" fillId="26" borderId="32" xfId="0" applyFont="1" applyFill="1" applyBorder="1" applyAlignment="1">
      <alignment horizontal="center"/>
    </xf>
    <xf numFmtId="0" fontId="0" fillId="5" borderId="48" xfId="0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138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00FFFF"/>
      <color rgb="FF0000FF"/>
      <color rgb="FF99FF99"/>
      <color rgb="FFCCFF99"/>
      <color rgb="FFCC99FF"/>
      <color rgb="FFFF33CC"/>
      <color rgb="FFFFFF66"/>
      <color rgb="FF008000"/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13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14</c:v>
                </c:pt>
                <c:pt idx="3">
                  <c:v>13</c:v>
                </c:pt>
                <c:pt idx="4">
                  <c:v>9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16</c:v>
                </c:pt>
                <c:pt idx="3">
                  <c:v>13</c:v>
                </c:pt>
                <c:pt idx="4">
                  <c:v>26</c:v>
                </c:pt>
                <c:pt idx="5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15</c:v>
                </c:pt>
                <c:pt idx="2">
                  <c:v>9</c:v>
                </c:pt>
                <c:pt idx="3">
                  <c:v>24</c:v>
                </c:pt>
                <c:pt idx="4">
                  <c:v>31</c:v>
                </c:pt>
                <c:pt idx="5">
                  <c:v>38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16</c:v>
                </c:pt>
                <c:pt idx="2">
                  <c:v>14</c:v>
                </c:pt>
                <c:pt idx="3">
                  <c:v>27</c:v>
                </c:pt>
                <c:pt idx="4">
                  <c:v>30</c:v>
                </c:pt>
                <c:pt idx="5">
                  <c:v>36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12</c:v>
                </c:pt>
                <c:pt idx="2">
                  <c:v>52</c:v>
                </c:pt>
                <c:pt idx="3">
                  <c:v>33</c:v>
                </c:pt>
                <c:pt idx="4">
                  <c:v>27</c:v>
                </c:pt>
                <c:pt idx="5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540160"/>
        <c:axId val="120548352"/>
        <c:axId val="120653568"/>
      </c:area3DChart>
      <c:catAx>
        <c:axId val="120540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548352"/>
        <c:crosses val="autoZero"/>
        <c:auto val="1"/>
        <c:lblAlgn val="ctr"/>
        <c:lblOffset val="100"/>
        <c:noMultiLvlLbl val="0"/>
      </c:catAx>
      <c:valAx>
        <c:axId val="12054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540160"/>
        <c:crosses val="autoZero"/>
        <c:crossBetween val="midCat"/>
      </c:valAx>
      <c:serAx>
        <c:axId val="120653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54835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15</c:v>
                </c:pt>
                <c:pt idx="5">
                  <c:v>16</c:v>
                </c:pt>
                <c:pt idx="6">
                  <c:v>12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14</c:v>
                </c:pt>
                <c:pt idx="3">
                  <c:v>16</c:v>
                </c:pt>
                <c:pt idx="4">
                  <c:v>9</c:v>
                </c:pt>
                <c:pt idx="5">
                  <c:v>14</c:v>
                </c:pt>
                <c:pt idx="6">
                  <c:v>52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13</c:v>
                </c:pt>
                <c:pt idx="3">
                  <c:v>13</c:v>
                </c:pt>
                <c:pt idx="4">
                  <c:v>24</c:v>
                </c:pt>
                <c:pt idx="5">
                  <c:v>27</c:v>
                </c:pt>
                <c:pt idx="6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11</c:v>
                </c:pt>
                <c:pt idx="2">
                  <c:v>9</c:v>
                </c:pt>
                <c:pt idx="3">
                  <c:v>26</c:v>
                </c:pt>
                <c:pt idx="4">
                  <c:v>31</c:v>
                </c:pt>
                <c:pt idx="5">
                  <c:v>30</c:v>
                </c:pt>
                <c:pt idx="6">
                  <c:v>27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21</c:v>
                </c:pt>
                <c:pt idx="3">
                  <c:v>32</c:v>
                </c:pt>
                <c:pt idx="4">
                  <c:v>38</c:v>
                </c:pt>
                <c:pt idx="5">
                  <c:v>36</c:v>
                </c:pt>
                <c:pt idx="6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457088"/>
        <c:axId val="120458624"/>
        <c:axId val="120666304"/>
      </c:area3DChart>
      <c:catAx>
        <c:axId val="120457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458624"/>
        <c:crosses val="autoZero"/>
        <c:auto val="1"/>
        <c:lblAlgn val="ctr"/>
        <c:lblOffset val="100"/>
        <c:noMultiLvlLbl val="0"/>
      </c:catAx>
      <c:valAx>
        <c:axId val="120458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457088"/>
        <c:crosses val="autoZero"/>
        <c:crossBetween val="midCat"/>
      </c:valAx>
      <c:serAx>
        <c:axId val="120666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2045862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13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14</c:v>
                </c:pt>
                <c:pt idx="3">
                  <c:v>13</c:v>
                </c:pt>
                <c:pt idx="4">
                  <c:v>9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16</c:v>
                </c:pt>
                <c:pt idx="3">
                  <c:v>13</c:v>
                </c:pt>
                <c:pt idx="4">
                  <c:v>26</c:v>
                </c:pt>
                <c:pt idx="5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15</c:v>
                </c:pt>
                <c:pt idx="2">
                  <c:v>9</c:v>
                </c:pt>
                <c:pt idx="3">
                  <c:v>24</c:v>
                </c:pt>
                <c:pt idx="4">
                  <c:v>31</c:v>
                </c:pt>
                <c:pt idx="5">
                  <c:v>38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16</c:v>
                </c:pt>
                <c:pt idx="2">
                  <c:v>14</c:v>
                </c:pt>
                <c:pt idx="3">
                  <c:v>27</c:v>
                </c:pt>
                <c:pt idx="4">
                  <c:v>30</c:v>
                </c:pt>
                <c:pt idx="5">
                  <c:v>36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12</c:v>
                </c:pt>
                <c:pt idx="2">
                  <c:v>52</c:v>
                </c:pt>
                <c:pt idx="3">
                  <c:v>33</c:v>
                </c:pt>
                <c:pt idx="4">
                  <c:v>27</c:v>
                </c:pt>
                <c:pt idx="5">
                  <c:v>70</c:v>
                </c:pt>
              </c:numCache>
            </c:numRef>
          </c:val>
        </c:ser>
        <c:bandFmts/>
        <c:axId val="120484992"/>
        <c:axId val="120486528"/>
        <c:axId val="135143424"/>
      </c:surface3DChart>
      <c:catAx>
        <c:axId val="120484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486528"/>
        <c:crosses val="autoZero"/>
        <c:auto val="1"/>
        <c:lblAlgn val="ctr"/>
        <c:lblOffset val="100"/>
        <c:noMultiLvlLbl val="0"/>
      </c:catAx>
      <c:valAx>
        <c:axId val="120486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484992"/>
        <c:crosses val="autoZero"/>
        <c:crossBetween val="midCat"/>
      </c:valAx>
      <c:serAx>
        <c:axId val="135143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48652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0</xdr:colOff>
      <xdr:row>5</xdr:row>
      <xdr:rowOff>175260</xdr:rowOff>
    </xdr:to>
    <xdr:sp macro="" textlink="">
      <xdr:nvSpPr>
        <xdr:cNvPr id="2" name="Hexagon 1"/>
        <xdr:cNvSpPr/>
      </xdr:nvSpPr>
      <xdr:spPr>
        <a:xfrm rot="16200000">
          <a:off x="2228850" y="582930"/>
          <a:ext cx="975360" cy="647700"/>
        </a:xfrm>
        <a:prstGeom prst="hexagon">
          <a:avLst/>
        </a:prstGeom>
        <a:solidFill>
          <a:srgbClr val="00FFFF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hastened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workbookViewId="0"/>
  </sheetViews>
  <sheetFormatPr defaultRowHeight="15.75" x14ac:dyDescent="0.25"/>
  <cols>
    <col min="1" max="1" width="15.12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5.875" style="21" bestFit="1" customWidth="1"/>
    <col min="7" max="7" width="2.75" customWidth="1"/>
    <col min="8" max="8" width="14.125" bestFit="1" customWidth="1"/>
    <col min="9" max="9" width="4.75" bestFit="1" customWidth="1"/>
    <col min="10" max="10" width="19.375" bestFit="1" customWidth="1"/>
    <col min="11" max="11" width="2.75" customWidth="1"/>
    <col min="12" max="12" width="28.25" bestFit="1" customWidth="1"/>
    <col min="13" max="13" width="4.75" bestFit="1" customWidth="1"/>
    <col min="14" max="14" width="15.75" bestFit="1" customWidth="1"/>
  </cols>
  <sheetData>
    <row r="1" spans="1:14" s="110" customFormat="1" ht="32.25" thickBot="1" x14ac:dyDescent="0.3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24</v>
      </c>
      <c r="I1" s="111"/>
      <c r="J1" s="111"/>
      <c r="K1" s="111"/>
      <c r="L1" s="111" t="s">
        <v>25</v>
      </c>
      <c r="M1" s="111"/>
      <c r="N1" s="111"/>
    </row>
    <row r="2" spans="1:14" ht="17.25" thickTop="1" thickBot="1" x14ac:dyDescent="0.3">
      <c r="A2" s="94" t="s">
        <v>7</v>
      </c>
      <c r="B2" s="94">
        <v>1</v>
      </c>
      <c r="C2" s="77">
        <v>4</v>
      </c>
      <c r="D2" s="143">
        <f t="shared" ref="D2:D8" ca="1" si="0">RANDBETWEEN(1,20)</f>
        <v>20</v>
      </c>
      <c r="E2" s="77">
        <f t="shared" ref="E2:E8" ca="1" si="1">SUM(C2:D2)</f>
        <v>24</v>
      </c>
      <c r="F2" s="77" t="s">
        <v>6</v>
      </c>
      <c r="H2" s="88" t="s">
        <v>0</v>
      </c>
      <c r="I2" s="89" t="s">
        <v>26</v>
      </c>
      <c r="J2" s="90" t="s">
        <v>27</v>
      </c>
      <c r="L2" s="99" t="s">
        <v>0</v>
      </c>
      <c r="M2" s="100" t="s">
        <v>26</v>
      </c>
      <c r="N2" s="101" t="s">
        <v>85</v>
      </c>
    </row>
    <row r="3" spans="1:14" x14ac:dyDescent="0.25">
      <c r="A3" s="94" t="s">
        <v>96</v>
      </c>
      <c r="B3" s="94">
        <v>1</v>
      </c>
      <c r="C3" s="77">
        <v>1</v>
      </c>
      <c r="D3" s="143">
        <f t="shared" ca="1" si="0"/>
        <v>4</v>
      </c>
      <c r="E3" s="77">
        <f t="shared" ca="1" si="1"/>
        <v>5</v>
      </c>
      <c r="F3" s="77" t="s">
        <v>98</v>
      </c>
      <c r="H3" s="91" t="s">
        <v>8</v>
      </c>
      <c r="I3" s="92">
        <v>10</v>
      </c>
      <c r="J3" s="93" t="s">
        <v>28</v>
      </c>
      <c r="L3" s="169" t="s">
        <v>112</v>
      </c>
      <c r="M3" s="165">
        <v>10</v>
      </c>
      <c r="N3" s="104" t="s">
        <v>95</v>
      </c>
    </row>
    <row r="4" spans="1:14" x14ac:dyDescent="0.25">
      <c r="A4" s="94" t="s">
        <v>8</v>
      </c>
      <c r="B4" s="94">
        <v>1</v>
      </c>
      <c r="C4" s="77">
        <v>3</v>
      </c>
      <c r="D4" s="143">
        <f t="shared" ca="1" si="0"/>
        <v>4</v>
      </c>
      <c r="E4" s="77">
        <f t="shared" ca="1" si="1"/>
        <v>7</v>
      </c>
      <c r="F4" s="77" t="s">
        <v>9</v>
      </c>
      <c r="H4" s="91" t="s">
        <v>96</v>
      </c>
      <c r="I4" s="94">
        <v>8</v>
      </c>
      <c r="J4" s="93" t="s">
        <v>107</v>
      </c>
      <c r="L4" s="102" t="s">
        <v>116</v>
      </c>
      <c r="M4" s="78">
        <v>10</v>
      </c>
      <c r="N4" s="103" t="s">
        <v>121</v>
      </c>
    </row>
    <row r="5" spans="1:14" ht="19.5" thickBot="1" x14ac:dyDescent="0.3">
      <c r="A5" s="94" t="s">
        <v>89</v>
      </c>
      <c r="B5" s="94">
        <v>1</v>
      </c>
      <c r="C5" s="77">
        <f>3+2</f>
        <v>5</v>
      </c>
      <c r="D5" s="143">
        <f t="shared" ca="1" si="0"/>
        <v>19</v>
      </c>
      <c r="E5" s="77">
        <f t="shared" ca="1" si="1"/>
        <v>24</v>
      </c>
      <c r="F5" s="77" t="s">
        <v>9</v>
      </c>
      <c r="H5" s="91" t="s">
        <v>81</v>
      </c>
      <c r="I5" s="94">
        <v>10</v>
      </c>
      <c r="J5" s="93" t="s">
        <v>29</v>
      </c>
      <c r="L5" s="102" t="s">
        <v>105</v>
      </c>
      <c r="M5" s="78">
        <v>10</v>
      </c>
      <c r="N5" s="103" t="s">
        <v>95</v>
      </c>
    </row>
    <row r="6" spans="1:14" ht="18.75" x14ac:dyDescent="0.25">
      <c r="A6" s="94" t="s">
        <v>88</v>
      </c>
      <c r="B6" s="94">
        <v>1</v>
      </c>
      <c r="C6" s="77">
        <f>2+2</f>
        <v>4</v>
      </c>
      <c r="D6" s="143">
        <f t="shared" ca="1" si="0"/>
        <v>13</v>
      </c>
      <c r="E6" s="77">
        <f t="shared" ca="1" si="1"/>
        <v>17</v>
      </c>
      <c r="F6" s="77" t="s">
        <v>6</v>
      </c>
      <c r="H6" s="91" t="s">
        <v>30</v>
      </c>
      <c r="I6" s="94">
        <v>10</v>
      </c>
      <c r="J6" s="93" t="s">
        <v>31</v>
      </c>
      <c r="L6" s="135" t="s">
        <v>33</v>
      </c>
      <c r="M6" s="155">
        <f>AVERAGE(M3:M5)</f>
        <v>10</v>
      </c>
      <c r="N6" s="104"/>
    </row>
    <row r="7" spans="1:14" ht="16.5" thickBot="1" x14ac:dyDescent="0.3">
      <c r="A7" s="78" t="s">
        <v>93</v>
      </c>
      <c r="B7" s="78">
        <v>2</v>
      </c>
      <c r="C7" s="77">
        <v>2</v>
      </c>
      <c r="D7" s="143">
        <f t="shared" ca="1" si="0"/>
        <v>8</v>
      </c>
      <c r="E7" s="77">
        <f t="shared" ca="1" si="1"/>
        <v>10</v>
      </c>
      <c r="F7" s="77" t="s">
        <v>94</v>
      </c>
      <c r="H7" s="91" t="s">
        <v>7</v>
      </c>
      <c r="I7" s="94">
        <v>10</v>
      </c>
      <c r="J7" s="93" t="s">
        <v>32</v>
      </c>
      <c r="L7" s="136" t="s">
        <v>34</v>
      </c>
      <c r="M7" s="105">
        <f>SUM(M3:M5)</f>
        <v>30</v>
      </c>
      <c r="N7" s="103"/>
    </row>
    <row r="8" spans="1:14" x14ac:dyDescent="0.25">
      <c r="A8" s="78" t="s">
        <v>106</v>
      </c>
      <c r="B8" s="78">
        <v>2</v>
      </c>
      <c r="C8" s="77">
        <v>2</v>
      </c>
      <c r="D8" s="143">
        <f t="shared" ca="1" si="0"/>
        <v>8</v>
      </c>
      <c r="E8" s="77">
        <f t="shared" ca="1" si="1"/>
        <v>10</v>
      </c>
      <c r="F8" s="77" t="s">
        <v>94</v>
      </c>
      <c r="H8" s="132" t="s">
        <v>33</v>
      </c>
      <c r="I8" s="95">
        <f>AVERAGE(I3:I7)</f>
        <v>9.6</v>
      </c>
      <c r="J8" s="96"/>
      <c r="L8" s="136" t="s">
        <v>35</v>
      </c>
      <c r="M8" s="105">
        <f>COUNT(M3:M5)</f>
        <v>3</v>
      </c>
      <c r="N8" s="103"/>
    </row>
    <row r="9" spans="1:14" x14ac:dyDescent="0.25">
      <c r="A9" s="78" t="s">
        <v>116</v>
      </c>
      <c r="B9" s="78">
        <v>2</v>
      </c>
      <c r="C9" s="77">
        <v>2</v>
      </c>
      <c r="D9" s="161">
        <v>11</v>
      </c>
      <c r="E9" s="77">
        <f t="shared" ref="E9" si="2">SUM(C9:D9)</f>
        <v>13</v>
      </c>
      <c r="F9" s="77" t="s">
        <v>120</v>
      </c>
      <c r="H9" s="133" t="s">
        <v>34</v>
      </c>
      <c r="I9" s="97">
        <f>SUM(I3:I7)</f>
        <v>48</v>
      </c>
      <c r="J9" s="93"/>
      <c r="L9" s="136" t="s">
        <v>37</v>
      </c>
      <c r="M9" s="125">
        <f>M7/4</f>
        <v>7.5</v>
      </c>
      <c r="N9" s="103" t="s">
        <v>38</v>
      </c>
    </row>
    <row r="10" spans="1:14" ht="16.5" thickBot="1" x14ac:dyDescent="0.3">
      <c r="H10" s="133" t="s">
        <v>35</v>
      </c>
      <c r="I10" s="97">
        <f>COUNT(I3:I7)</f>
        <v>5</v>
      </c>
      <c r="J10" s="93"/>
      <c r="L10" s="137" t="s">
        <v>39</v>
      </c>
      <c r="M10" s="126">
        <f>M9*2</f>
        <v>15</v>
      </c>
      <c r="N10" s="106" t="s">
        <v>40</v>
      </c>
    </row>
    <row r="11" spans="1:14" ht="16.5" thickTop="1" x14ac:dyDescent="0.25">
      <c r="D11" s="143">
        <f ca="1">RANDBETWEEN(1,20)</f>
        <v>3</v>
      </c>
      <c r="H11" s="133" t="s">
        <v>37</v>
      </c>
      <c r="I11" s="127">
        <f>I9/4</f>
        <v>12</v>
      </c>
      <c r="J11" s="93" t="s">
        <v>38</v>
      </c>
    </row>
    <row r="12" spans="1:14" ht="16.5" thickBot="1" x14ac:dyDescent="0.3">
      <c r="H12" s="134" t="s">
        <v>39</v>
      </c>
      <c r="I12" s="128">
        <f>I11*2</f>
        <v>24</v>
      </c>
      <c r="J12" s="98" t="s">
        <v>40</v>
      </c>
      <c r="L12" s="87" t="s">
        <v>41</v>
      </c>
      <c r="M12" s="130">
        <f>I10</f>
        <v>5</v>
      </c>
    </row>
    <row r="13" spans="1:14" ht="16.5" thickTop="1" x14ac:dyDescent="0.25">
      <c r="L13" s="87" t="s">
        <v>42</v>
      </c>
      <c r="M13" s="130">
        <f>I11</f>
        <v>12</v>
      </c>
    </row>
    <row r="14" spans="1:14" x14ac:dyDescent="0.25">
      <c r="L14" s="87" t="s">
        <v>43</v>
      </c>
      <c r="M14" s="130">
        <f>I8</f>
        <v>9.6</v>
      </c>
    </row>
    <row r="16" spans="1:14" x14ac:dyDescent="0.25">
      <c r="L16" s="15" t="s">
        <v>44</v>
      </c>
      <c r="M16" s="129">
        <f>M7</f>
        <v>30</v>
      </c>
    </row>
  </sheetData>
  <sortState ref="A2:F8">
    <sortCondition descending="1" ref="E2:E8"/>
    <sortCondition descending="1" ref="C2:C8"/>
  </sortState>
  <conditionalFormatting sqref="M16">
    <cfRule type="cellIs" dxfId="121" priority="1" operator="greaterThan">
      <formula>$M$14</formula>
    </cfRule>
    <cfRule type="cellIs" dxfId="120" priority="2" operator="between">
      <formula>$M$13</formula>
      <formula>$M$14</formula>
    </cfRule>
    <cfRule type="cellIs" dxfId="119" priority="3" operator="between">
      <formula>$M$12</formula>
      <formula>$M$13</formula>
    </cfRule>
    <cfRule type="cellIs" dxfId="118" priority="4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workbookViewId="0"/>
  </sheetViews>
  <sheetFormatPr defaultRowHeight="15.75" x14ac:dyDescent="0.25"/>
  <cols>
    <col min="1" max="1" width="27.25" style="21" bestFit="1" customWidth="1"/>
    <col min="2" max="2" width="13" style="21" bestFit="1" customWidth="1"/>
    <col min="3" max="3" width="15.62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07" t="s">
        <v>0</v>
      </c>
      <c r="B1" s="82" t="s">
        <v>45</v>
      </c>
      <c r="C1" s="82" t="s">
        <v>46</v>
      </c>
      <c r="D1" s="84" t="s">
        <v>47</v>
      </c>
      <c r="E1" s="82" t="s">
        <v>48</v>
      </c>
      <c r="F1" s="82" t="s">
        <v>49</v>
      </c>
      <c r="G1" s="82" t="s">
        <v>50</v>
      </c>
      <c r="H1" s="86" t="s">
        <v>51</v>
      </c>
      <c r="I1" s="83" t="s">
        <v>36</v>
      </c>
    </row>
    <row r="2" spans="1:9" x14ac:dyDescent="0.25">
      <c r="A2" s="78" t="s">
        <v>91</v>
      </c>
      <c r="B2" s="77" t="s">
        <v>99</v>
      </c>
      <c r="C2" s="77" t="s">
        <v>103</v>
      </c>
      <c r="D2" s="85">
        <v>6</v>
      </c>
      <c r="E2" s="164">
        <v>3</v>
      </c>
      <c r="F2" s="164">
        <v>0</v>
      </c>
      <c r="G2" s="164">
        <v>0</v>
      </c>
      <c r="H2" s="143">
        <f t="shared" ref="H2:H8" ca="1" si="0">RANDBETWEEN(1,20)</f>
        <v>10</v>
      </c>
      <c r="I2" s="77">
        <f t="shared" ref="I2" ca="1" si="1">SUM(D2:H2)</f>
        <v>19</v>
      </c>
    </row>
    <row r="3" spans="1:9" x14ac:dyDescent="0.25">
      <c r="A3" s="78" t="s">
        <v>91</v>
      </c>
      <c r="B3" s="77" t="s">
        <v>100</v>
      </c>
      <c r="C3" s="77" t="s">
        <v>90</v>
      </c>
      <c r="D3" s="85">
        <v>6</v>
      </c>
      <c r="E3" s="164">
        <v>-2</v>
      </c>
      <c r="F3" s="164">
        <v>0</v>
      </c>
      <c r="G3" s="164">
        <v>0</v>
      </c>
      <c r="H3" s="143">
        <f t="shared" ca="1" si="0"/>
        <v>2</v>
      </c>
      <c r="I3" s="77">
        <f t="shared" ref="I3" ca="1" si="2">SUM(D3:H3)</f>
        <v>6</v>
      </c>
    </row>
    <row r="4" spans="1:9" x14ac:dyDescent="0.25">
      <c r="A4" s="78" t="s">
        <v>91</v>
      </c>
      <c r="B4" s="77" t="s">
        <v>102</v>
      </c>
      <c r="C4" s="77" t="s">
        <v>90</v>
      </c>
      <c r="D4" s="85">
        <v>6</v>
      </c>
      <c r="E4" s="164">
        <v>-2</v>
      </c>
      <c r="F4" s="164">
        <v>0</v>
      </c>
      <c r="G4" s="164">
        <v>0</v>
      </c>
      <c r="H4" s="143">
        <f t="shared" ca="1" si="0"/>
        <v>1</v>
      </c>
      <c r="I4" s="77">
        <f t="shared" ref="I4:I5" ca="1" si="3">SUM(D4:H4)</f>
        <v>5</v>
      </c>
    </row>
    <row r="5" spans="1:9" x14ac:dyDescent="0.25">
      <c r="A5" s="78" t="s">
        <v>91</v>
      </c>
      <c r="B5" s="77" t="s">
        <v>101</v>
      </c>
      <c r="C5" s="77" t="s">
        <v>104</v>
      </c>
      <c r="D5" s="85">
        <v>6</v>
      </c>
      <c r="E5" s="164">
        <v>-2</v>
      </c>
      <c r="F5" s="164">
        <v>0</v>
      </c>
      <c r="G5" s="164">
        <v>0</v>
      </c>
      <c r="H5" s="143">
        <f t="shared" ca="1" si="0"/>
        <v>16</v>
      </c>
      <c r="I5" s="77">
        <f t="shared" ca="1" si="3"/>
        <v>20</v>
      </c>
    </row>
    <row r="6" spans="1:9" x14ac:dyDescent="0.25">
      <c r="A6" s="105" t="s">
        <v>105</v>
      </c>
      <c r="B6" s="77" t="s">
        <v>101</v>
      </c>
      <c r="C6" s="77" t="s">
        <v>114</v>
      </c>
      <c r="D6" s="85">
        <v>13</v>
      </c>
      <c r="E6" s="164">
        <v>7</v>
      </c>
      <c r="F6" s="164">
        <v>0</v>
      </c>
      <c r="G6" s="164">
        <v>0</v>
      </c>
      <c r="H6" s="143">
        <f t="shared" ca="1" si="0"/>
        <v>14</v>
      </c>
      <c r="I6" s="77">
        <f t="shared" ref="I6" ca="1" si="4">SUM(D6:H6)</f>
        <v>34</v>
      </c>
    </row>
    <row r="7" spans="1:9" x14ac:dyDescent="0.25">
      <c r="A7" s="105" t="s">
        <v>105</v>
      </c>
      <c r="B7" s="77" t="s">
        <v>113</v>
      </c>
      <c r="C7" s="77" t="s">
        <v>115</v>
      </c>
      <c r="D7" s="85">
        <v>30</v>
      </c>
      <c r="E7" s="164">
        <v>0</v>
      </c>
      <c r="F7" s="164">
        <v>0</v>
      </c>
      <c r="G7" s="164">
        <v>0</v>
      </c>
      <c r="H7" s="143">
        <f t="shared" ca="1" si="0"/>
        <v>3</v>
      </c>
      <c r="I7" s="77">
        <f t="shared" ref="I7:I8" ca="1" si="5">SUM(D7:H7)</f>
        <v>33</v>
      </c>
    </row>
    <row r="8" spans="1:9" x14ac:dyDescent="0.25">
      <c r="A8" s="78" t="s">
        <v>116</v>
      </c>
      <c r="B8" s="77" t="s">
        <v>101</v>
      </c>
      <c r="C8" s="77" t="s">
        <v>119</v>
      </c>
      <c r="D8" s="85">
        <v>5</v>
      </c>
      <c r="E8" s="164">
        <v>8</v>
      </c>
      <c r="F8" s="164">
        <v>0</v>
      </c>
      <c r="G8" s="164">
        <v>0</v>
      </c>
      <c r="H8" s="143">
        <f t="shared" ca="1" si="0"/>
        <v>1</v>
      </c>
      <c r="I8" s="77">
        <f t="shared" ca="1" si="5"/>
        <v>14</v>
      </c>
    </row>
  </sheetData>
  <conditionalFormatting sqref="H2:H3">
    <cfRule type="cellIs" dxfId="117" priority="476" operator="equal">
      <formula>20</formula>
    </cfRule>
    <cfRule type="cellIs" dxfId="116" priority="477" operator="equal">
      <formula>1</formula>
    </cfRule>
  </conditionalFormatting>
  <conditionalFormatting sqref="E2:G2 G3:G6">
    <cfRule type="cellIs" dxfId="115" priority="431" operator="equal">
      <formula>"No"</formula>
    </cfRule>
    <cfRule type="cellIs" dxfId="114" priority="432" operator="equal">
      <formula>"Yes"</formula>
    </cfRule>
  </conditionalFormatting>
  <conditionalFormatting sqref="G2">
    <cfRule type="cellIs" dxfId="109" priority="233" operator="equal">
      <formula>"No"</formula>
    </cfRule>
    <cfRule type="cellIs" dxfId="108" priority="234" operator="equal">
      <formula>"Yes"</formula>
    </cfRule>
  </conditionalFormatting>
  <conditionalFormatting sqref="E2">
    <cfRule type="cellIs" dxfId="107" priority="231" operator="equal">
      <formula>"No"</formula>
    </cfRule>
    <cfRule type="cellIs" dxfId="106" priority="232" operator="equal">
      <formula>"Yes"</formula>
    </cfRule>
  </conditionalFormatting>
  <conditionalFormatting sqref="E2:G2">
    <cfRule type="cellIs" dxfId="105" priority="229" operator="equal">
      <formula>"No"</formula>
    </cfRule>
    <cfRule type="cellIs" dxfId="104" priority="230" operator="equal">
      <formula>"Yes"</formula>
    </cfRule>
  </conditionalFormatting>
  <conditionalFormatting sqref="F2:G2">
    <cfRule type="cellIs" dxfId="103" priority="227" operator="equal">
      <formula>"No"</formula>
    </cfRule>
    <cfRule type="cellIs" dxfId="102" priority="228" operator="equal">
      <formula>"Yes"</formula>
    </cfRule>
  </conditionalFormatting>
  <conditionalFormatting sqref="E2">
    <cfRule type="cellIs" dxfId="101" priority="225" operator="equal">
      <formula>"No"</formula>
    </cfRule>
    <cfRule type="cellIs" dxfId="100" priority="226" operator="equal">
      <formula>"Yes"</formula>
    </cfRule>
  </conditionalFormatting>
  <conditionalFormatting sqref="E2">
    <cfRule type="cellIs" dxfId="99" priority="223" operator="equal">
      <formula>"No"</formula>
    </cfRule>
    <cfRule type="cellIs" dxfId="98" priority="224" operator="equal">
      <formula>"Yes"</formula>
    </cfRule>
  </conditionalFormatting>
  <conditionalFormatting sqref="F2:G2">
    <cfRule type="cellIs" dxfId="97" priority="221" operator="equal">
      <formula>"No"</formula>
    </cfRule>
    <cfRule type="cellIs" dxfId="96" priority="222" operator="equal">
      <formula>"Yes"</formula>
    </cfRule>
  </conditionalFormatting>
  <conditionalFormatting sqref="E2">
    <cfRule type="cellIs" dxfId="95" priority="219" operator="equal">
      <formula>"No"</formula>
    </cfRule>
    <cfRule type="cellIs" dxfId="94" priority="220" operator="equal">
      <formula>"Yes"</formula>
    </cfRule>
  </conditionalFormatting>
  <conditionalFormatting sqref="E2">
    <cfRule type="cellIs" dxfId="93" priority="217" operator="equal">
      <formula>"No"</formula>
    </cfRule>
    <cfRule type="cellIs" dxfId="92" priority="218" operator="equal">
      <formula>"Yes"</formula>
    </cfRule>
  </conditionalFormatting>
  <conditionalFormatting sqref="E2">
    <cfRule type="cellIs" dxfId="91" priority="215" operator="equal">
      <formula>"No"</formula>
    </cfRule>
    <cfRule type="cellIs" dxfId="90" priority="216" operator="equal">
      <formula>"Yes"</formula>
    </cfRule>
  </conditionalFormatting>
  <conditionalFormatting sqref="E2:G2">
    <cfRule type="cellIs" dxfId="89" priority="213" operator="equal">
      <formula>"No"</formula>
    </cfRule>
    <cfRule type="cellIs" dxfId="88" priority="214" operator="equal">
      <formula>"Yes"</formula>
    </cfRule>
  </conditionalFormatting>
  <conditionalFormatting sqref="F2:G2">
    <cfRule type="cellIs" dxfId="87" priority="211" operator="equal">
      <formula>"No"</formula>
    </cfRule>
    <cfRule type="cellIs" dxfId="86" priority="212" operator="equal">
      <formula>"Yes"</formula>
    </cfRule>
  </conditionalFormatting>
  <conditionalFormatting sqref="E2">
    <cfRule type="cellIs" dxfId="85" priority="209" operator="equal">
      <formula>"No"</formula>
    </cfRule>
    <cfRule type="cellIs" dxfId="84" priority="210" operator="equal">
      <formula>"Yes"</formula>
    </cfRule>
  </conditionalFormatting>
  <conditionalFormatting sqref="E2">
    <cfRule type="cellIs" dxfId="83" priority="207" operator="equal">
      <formula>"No"</formula>
    </cfRule>
    <cfRule type="cellIs" dxfId="82" priority="208" operator="equal">
      <formula>"Yes"</formula>
    </cfRule>
  </conditionalFormatting>
  <conditionalFormatting sqref="F2:G2">
    <cfRule type="cellIs" dxfId="81" priority="205" operator="equal">
      <formula>"No"</formula>
    </cfRule>
    <cfRule type="cellIs" dxfId="80" priority="206" operator="equal">
      <formula>"Yes"</formula>
    </cfRule>
  </conditionalFormatting>
  <conditionalFormatting sqref="E2">
    <cfRule type="cellIs" dxfId="79" priority="203" operator="equal">
      <formula>"No"</formula>
    </cfRule>
    <cfRule type="cellIs" dxfId="78" priority="204" operator="equal">
      <formula>"Yes"</formula>
    </cfRule>
  </conditionalFormatting>
  <conditionalFormatting sqref="E2">
    <cfRule type="cellIs" dxfId="77" priority="201" operator="equal">
      <formula>"No"</formula>
    </cfRule>
    <cfRule type="cellIs" dxfId="76" priority="202" operator="equal">
      <formula>"Yes"</formula>
    </cfRule>
  </conditionalFormatting>
  <conditionalFormatting sqref="G3">
    <cfRule type="cellIs" dxfId="73" priority="59" operator="equal">
      <formula>"No"</formula>
    </cfRule>
    <cfRule type="cellIs" dxfId="72" priority="60" operator="equal">
      <formula>"Yes"</formula>
    </cfRule>
  </conditionalFormatting>
  <conditionalFormatting sqref="E3:F3">
    <cfRule type="cellIs" dxfId="71" priority="57" operator="equal">
      <formula>"No"</formula>
    </cfRule>
    <cfRule type="cellIs" dxfId="70" priority="58" operator="equal">
      <formula>"Yes"</formula>
    </cfRule>
  </conditionalFormatting>
  <conditionalFormatting sqref="H4:H5">
    <cfRule type="cellIs" dxfId="69" priority="55" operator="equal">
      <formula>20</formula>
    </cfRule>
    <cfRule type="cellIs" dxfId="68" priority="56" operator="equal">
      <formula>1</formula>
    </cfRule>
  </conditionalFormatting>
  <conditionalFormatting sqref="G4:G5">
    <cfRule type="cellIs" dxfId="67" priority="53" operator="equal">
      <formula>"No"</formula>
    </cfRule>
    <cfRule type="cellIs" dxfId="66" priority="54" operator="equal">
      <formula>"Yes"</formula>
    </cfRule>
  </conditionalFormatting>
  <conditionalFormatting sqref="E4:F4 F5">
    <cfRule type="cellIs" dxfId="65" priority="51" operator="equal">
      <formula>"No"</formula>
    </cfRule>
    <cfRule type="cellIs" dxfId="64" priority="52" operator="equal">
      <formula>"Yes"</formula>
    </cfRule>
  </conditionalFormatting>
  <conditionalFormatting sqref="E5">
    <cfRule type="cellIs" dxfId="63" priority="49" operator="equal">
      <formula>"No"</formula>
    </cfRule>
    <cfRule type="cellIs" dxfId="62" priority="50" operator="equal">
      <formula>"Yes"</formula>
    </cfRule>
  </conditionalFormatting>
  <conditionalFormatting sqref="H6">
    <cfRule type="cellIs" dxfId="61" priority="29" operator="equal">
      <formula>20</formula>
    </cfRule>
    <cfRule type="cellIs" dxfId="60" priority="30" operator="equal">
      <formula>1</formula>
    </cfRule>
  </conditionalFormatting>
  <conditionalFormatting sqref="G6">
    <cfRule type="cellIs" dxfId="59" priority="27" operator="equal">
      <formula>"No"</formula>
    </cfRule>
    <cfRule type="cellIs" dxfId="58" priority="28" operator="equal">
      <formula>"Yes"</formula>
    </cfRule>
  </conditionalFormatting>
  <conditionalFormatting sqref="F6">
    <cfRule type="cellIs" dxfId="57" priority="25" operator="equal">
      <formula>"No"</formula>
    </cfRule>
    <cfRule type="cellIs" dxfId="56" priority="26" operator="equal">
      <formula>"Yes"</formula>
    </cfRule>
  </conditionalFormatting>
  <conditionalFormatting sqref="E6">
    <cfRule type="cellIs" dxfId="55" priority="23" operator="equal">
      <formula>"No"</formula>
    </cfRule>
    <cfRule type="cellIs" dxfId="54" priority="24" operator="equal">
      <formula>"Yes"</formula>
    </cfRule>
  </conditionalFormatting>
  <conditionalFormatting sqref="G7">
    <cfRule type="cellIs" dxfId="53" priority="13" operator="equal">
      <formula>"No"</formula>
    </cfRule>
    <cfRule type="cellIs" dxfId="52" priority="14" operator="equal">
      <formula>"Yes"</formula>
    </cfRule>
  </conditionalFormatting>
  <conditionalFormatting sqref="F7">
    <cfRule type="cellIs" dxfId="51" priority="11" operator="equal">
      <formula>"No"</formula>
    </cfRule>
    <cfRule type="cellIs" dxfId="50" priority="12" operator="equal">
      <formula>"Yes"</formula>
    </cfRule>
  </conditionalFormatting>
  <conditionalFormatting sqref="G7">
    <cfRule type="cellIs" dxfId="49" priority="17" operator="equal">
      <formula>"No"</formula>
    </cfRule>
    <cfRule type="cellIs" dxfId="48" priority="18" operator="equal">
      <formula>"Yes"</formula>
    </cfRule>
  </conditionalFormatting>
  <conditionalFormatting sqref="H7">
    <cfRule type="cellIs" dxfId="47" priority="15" operator="equal">
      <formula>20</formula>
    </cfRule>
    <cfRule type="cellIs" dxfId="46" priority="16" operator="equal">
      <formula>1</formula>
    </cfRule>
  </conditionalFormatting>
  <conditionalFormatting sqref="E7">
    <cfRule type="cellIs" dxfId="41" priority="9" operator="equal">
      <formula>"No"</formula>
    </cfRule>
    <cfRule type="cellIs" dxfId="40" priority="10" operator="equal">
      <formula>"Yes"</formula>
    </cfRule>
  </conditionalFormatting>
  <conditionalFormatting sqref="E8:G8">
    <cfRule type="cellIs" dxfId="39" priority="7" operator="equal">
      <formula>"No"</formula>
    </cfRule>
    <cfRule type="cellIs" dxfId="38" priority="8" operator="equal">
      <formula>"Yes"</formula>
    </cfRule>
  </conditionalFormatting>
  <conditionalFormatting sqref="G8">
    <cfRule type="cellIs" dxfId="37" priority="5" operator="equal">
      <formula>"No"</formula>
    </cfRule>
    <cfRule type="cellIs" dxfId="36" priority="6" operator="equal">
      <formula>"Yes"</formula>
    </cfRule>
  </conditionalFormatting>
  <conditionalFormatting sqref="E8:F8">
    <cfRule type="cellIs" dxfId="35" priority="3" operator="equal">
      <formula>"No"</formula>
    </cfRule>
    <cfRule type="cellIs" dxfId="34" priority="4" operator="equal">
      <formula>"Yes"</formula>
    </cfRule>
  </conditionalFormatting>
  <conditionalFormatting sqref="H8">
    <cfRule type="cellIs" dxfId="33" priority="1" operator="equal">
      <formula>20</formula>
    </cfRule>
    <cfRule type="cellIs" dxfId="32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workbookViewId="0"/>
  </sheetViews>
  <sheetFormatPr defaultColWidth="3.875" defaultRowHeight="15.75" x14ac:dyDescent="0.25"/>
  <cols>
    <col min="1" max="1" width="22.7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3.875" style="21"/>
    <col min="7" max="7" width="17.7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42" t="s">
        <v>0</v>
      </c>
      <c r="B1" s="142" t="s">
        <v>82</v>
      </c>
      <c r="C1" s="142" t="s">
        <v>52</v>
      </c>
      <c r="D1" s="81" t="s">
        <v>3</v>
      </c>
      <c r="E1" s="142" t="s">
        <v>53</v>
      </c>
      <c r="G1" s="142" t="s">
        <v>0</v>
      </c>
      <c r="H1" s="142" t="s">
        <v>82</v>
      </c>
      <c r="I1" s="142" t="s">
        <v>52</v>
      </c>
      <c r="J1" s="81" t="s">
        <v>3</v>
      </c>
      <c r="K1" s="142" t="s">
        <v>53</v>
      </c>
    </row>
    <row r="2" spans="1:11" x14ac:dyDescent="0.25">
      <c r="A2" s="160" t="s">
        <v>91</v>
      </c>
      <c r="B2" s="5" t="s">
        <v>54</v>
      </c>
      <c r="C2" s="139">
        <v>8</v>
      </c>
      <c r="D2" s="163">
        <f t="shared" ref="D2:D4" ca="1" si="0">RANDBETWEEN(1,20)</f>
        <v>14</v>
      </c>
      <c r="E2" s="75">
        <f t="shared" ref="E2:E4" ca="1" si="1">D2+C2</f>
        <v>22</v>
      </c>
      <c r="G2" s="74"/>
      <c r="H2" s="138" t="s">
        <v>54</v>
      </c>
      <c r="I2" s="75"/>
      <c r="J2" s="144">
        <f t="shared" ref="J2:J6" ca="1" si="2">RANDBETWEEN(1,20)</f>
        <v>11</v>
      </c>
      <c r="K2" s="75">
        <f t="shared" ref="K2:K4" ca="1" si="3">J2+I2</f>
        <v>11</v>
      </c>
    </row>
    <row r="3" spans="1:11" x14ac:dyDescent="0.25">
      <c r="A3" s="160" t="s">
        <v>91</v>
      </c>
      <c r="B3" s="138" t="s">
        <v>55</v>
      </c>
      <c r="C3" s="139">
        <v>9</v>
      </c>
      <c r="D3" s="161">
        <f t="shared" ca="1" si="0"/>
        <v>6</v>
      </c>
      <c r="E3" s="77">
        <f t="shared" ca="1" si="1"/>
        <v>15</v>
      </c>
      <c r="G3" s="76"/>
      <c r="H3" s="138" t="s">
        <v>55</v>
      </c>
      <c r="I3" s="77"/>
      <c r="J3" s="143">
        <f t="shared" ca="1" si="2"/>
        <v>4</v>
      </c>
      <c r="K3" s="77">
        <f t="shared" ca="1" si="3"/>
        <v>4</v>
      </c>
    </row>
    <row r="4" spans="1:11" x14ac:dyDescent="0.25">
      <c r="A4" s="162" t="s">
        <v>91</v>
      </c>
      <c r="B4" s="140" t="s">
        <v>56</v>
      </c>
      <c r="C4" s="141">
        <v>4</v>
      </c>
      <c r="D4" s="81">
        <f t="shared" ca="1" si="0"/>
        <v>9</v>
      </c>
      <c r="E4" s="80">
        <f t="shared" ca="1" si="1"/>
        <v>13</v>
      </c>
      <c r="G4" s="79"/>
      <c r="H4" s="140" t="s">
        <v>56</v>
      </c>
      <c r="I4" s="80"/>
      <c r="J4" s="145">
        <f t="shared" ca="1" si="2"/>
        <v>5</v>
      </c>
      <c r="K4" s="80">
        <f t="shared" ca="1" si="3"/>
        <v>5</v>
      </c>
    </row>
    <row r="5" spans="1:11" x14ac:dyDescent="0.25">
      <c r="A5" s="160" t="s">
        <v>105</v>
      </c>
      <c r="B5" s="5" t="s">
        <v>54</v>
      </c>
      <c r="C5" s="139">
        <v>18</v>
      </c>
      <c r="D5" s="163">
        <f t="shared" ref="D5:D10" ca="1" si="4">RANDBETWEEN(1,20)</f>
        <v>8</v>
      </c>
      <c r="E5" s="75">
        <f t="shared" ref="E5:E10" ca="1" si="5">D5+C5</f>
        <v>26</v>
      </c>
      <c r="G5" s="79"/>
      <c r="H5" s="140"/>
      <c r="I5" s="141"/>
      <c r="J5" s="145">
        <f t="shared" ca="1" si="2"/>
        <v>19</v>
      </c>
      <c r="K5" s="80">
        <f t="shared" ref="K5" ca="1" si="6">J5+I5</f>
        <v>19</v>
      </c>
    </row>
    <row r="6" spans="1:11" x14ac:dyDescent="0.25">
      <c r="A6" s="160" t="s">
        <v>105</v>
      </c>
      <c r="B6" s="138" t="s">
        <v>55</v>
      </c>
      <c r="C6" s="139">
        <v>10</v>
      </c>
      <c r="D6" s="161">
        <f t="shared" ca="1" si="4"/>
        <v>10</v>
      </c>
      <c r="E6" s="77">
        <f t="shared" ca="1" si="5"/>
        <v>20</v>
      </c>
      <c r="G6" s="79"/>
      <c r="H6" s="140"/>
      <c r="I6" s="141"/>
      <c r="J6" s="145">
        <f t="shared" ca="1" si="2"/>
        <v>19</v>
      </c>
      <c r="K6" s="80">
        <f t="shared" ref="K6" ca="1" si="7">J6+I6</f>
        <v>19</v>
      </c>
    </row>
    <row r="7" spans="1:11" x14ac:dyDescent="0.25">
      <c r="A7" s="162" t="s">
        <v>105</v>
      </c>
      <c r="B7" s="140" t="s">
        <v>56</v>
      </c>
      <c r="C7" s="141">
        <v>9</v>
      </c>
      <c r="D7" s="81">
        <f t="shared" ca="1" si="4"/>
        <v>16</v>
      </c>
      <c r="E7" s="80">
        <f t="shared" ca="1" si="5"/>
        <v>25</v>
      </c>
    </row>
    <row r="8" spans="1:11" x14ac:dyDescent="0.25">
      <c r="A8" s="160" t="s">
        <v>116</v>
      </c>
      <c r="B8" s="5" t="s">
        <v>54</v>
      </c>
      <c r="C8" s="139">
        <v>3</v>
      </c>
      <c r="D8" s="163">
        <f t="shared" ca="1" si="4"/>
        <v>13</v>
      </c>
      <c r="E8" s="75">
        <f t="shared" ca="1" si="5"/>
        <v>16</v>
      </c>
    </row>
    <row r="9" spans="1:11" x14ac:dyDescent="0.25">
      <c r="A9" s="160" t="s">
        <v>116</v>
      </c>
      <c r="B9" s="138" t="s">
        <v>55</v>
      </c>
      <c r="C9" s="139">
        <v>3</v>
      </c>
      <c r="D9" s="161">
        <f t="shared" ca="1" si="4"/>
        <v>12</v>
      </c>
      <c r="E9" s="77">
        <f t="shared" ca="1" si="5"/>
        <v>15</v>
      </c>
    </row>
    <row r="10" spans="1:11" x14ac:dyDescent="0.25">
      <c r="A10" s="162" t="s">
        <v>116</v>
      </c>
      <c r="B10" s="140" t="s">
        <v>56</v>
      </c>
      <c r="C10" s="141">
        <v>7</v>
      </c>
      <c r="D10" s="81">
        <f t="shared" ca="1" si="4"/>
        <v>4</v>
      </c>
      <c r="E10" s="80">
        <f t="shared" ca="1" si="5"/>
        <v>11</v>
      </c>
    </row>
  </sheetData>
  <conditionalFormatting sqref="A2">
    <cfRule type="cellIs" dxfId="31" priority="37" operator="equal">
      <formula>"No"</formula>
    </cfRule>
    <cfRule type="cellIs" dxfId="30" priority="38" operator="equal">
      <formula>"Yes"</formula>
    </cfRule>
  </conditionalFormatting>
  <conditionalFormatting sqref="A3:A4">
    <cfRule type="cellIs" dxfId="29" priority="35" operator="equal">
      <formula>"No"</formula>
    </cfRule>
    <cfRule type="cellIs" dxfId="28" priority="36" operator="equal">
      <formula>"Yes"</formula>
    </cfRule>
  </conditionalFormatting>
  <conditionalFormatting sqref="A5">
    <cfRule type="cellIs" dxfId="27" priority="33" operator="equal">
      <formula>"No"</formula>
    </cfRule>
    <cfRule type="cellIs" dxfId="26" priority="34" operator="equal">
      <formula>"Yes"</formula>
    </cfRule>
  </conditionalFormatting>
  <conditionalFormatting sqref="A6:A7">
    <cfRule type="cellIs" dxfId="25" priority="31" operator="equal">
      <formula>"No"</formula>
    </cfRule>
    <cfRule type="cellIs" dxfId="24" priority="32" operator="equal">
      <formula>"Yes"</formula>
    </cfRule>
  </conditionalFormatting>
  <conditionalFormatting sqref="A5">
    <cfRule type="cellIs" dxfId="23" priority="29" operator="equal">
      <formula>"No"</formula>
    </cfRule>
    <cfRule type="cellIs" dxfId="22" priority="30" operator="equal">
      <formula>"Yes"</formula>
    </cfRule>
  </conditionalFormatting>
  <conditionalFormatting sqref="A6:A7">
    <cfRule type="cellIs" dxfId="21" priority="27" operator="equal">
      <formula>"No"</formula>
    </cfRule>
    <cfRule type="cellIs" dxfId="20" priority="28" operator="equal">
      <formula>"Yes"</formula>
    </cfRule>
  </conditionalFormatting>
  <conditionalFormatting sqref="A9:A10">
    <cfRule type="cellIs" dxfId="17" priority="1" operator="equal">
      <formula>"No"</formula>
    </cfRule>
    <cfRule type="cellIs" dxfId="16" priority="2" operator="equal">
      <formula>"Yes"</formula>
    </cfRule>
  </conditionalFormatting>
  <conditionalFormatting sqref="A8">
    <cfRule type="cellIs" dxfId="15" priority="3" operator="equal">
      <formula>"No"</formula>
    </cfRule>
    <cfRule type="cellIs" dxfId="14" priority="4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75" x14ac:dyDescent="0.25"/>
  <cols>
    <col min="1" max="1" width="25.5" style="24" bestFit="1" customWidth="1"/>
    <col min="2" max="2" width="5.875" style="24" bestFit="1" customWidth="1"/>
    <col min="3" max="3" width="4.875" style="24" bestFit="1" customWidth="1"/>
    <col min="4" max="4" width="3.625" style="24" bestFit="1" customWidth="1"/>
    <col min="5" max="5" width="6.25" style="24" bestFit="1" customWidth="1"/>
    <col min="6" max="6" width="13.75" style="21" bestFit="1" customWidth="1"/>
    <col min="7" max="7" width="1.875" style="21" bestFit="1" customWidth="1"/>
    <col min="8" max="8" width="6.375" style="21" bestFit="1" customWidth="1"/>
    <col min="9" max="9" width="7.375" style="21" bestFit="1" customWidth="1"/>
    <col min="10" max="10" width="4.25" style="21" bestFit="1" customWidth="1"/>
    <col min="11" max="11" width="4.75" style="21" bestFit="1" customWidth="1"/>
    <col min="12" max="12" width="4.625" style="21" bestFit="1" customWidth="1"/>
    <col min="13" max="13" width="8.75" style="21" customWidth="1"/>
    <col min="14" max="14" width="5.375" style="21" bestFit="1" customWidth="1"/>
    <col min="15" max="15" width="4.125" style="21" bestFit="1" customWidth="1"/>
    <col min="16" max="16" width="5.375" style="21" bestFit="1" customWidth="1"/>
    <col min="17" max="17" width="6.125" style="21" bestFit="1" customWidth="1"/>
    <col min="18" max="18" width="4.375" style="21" bestFit="1" customWidth="1"/>
    <col min="19" max="19" width="5.75" style="21" bestFit="1" customWidth="1"/>
    <col min="20" max="20" width="6.25" style="21" bestFit="1" customWidth="1"/>
    <col min="21" max="21" width="9" style="21" bestFit="1" customWidth="1"/>
    <col min="22" max="22" width="7.875" style="21" bestFit="1" customWidth="1"/>
    <col min="23" max="23" width="9" style="21"/>
    <col min="24" max="24" width="7.375" style="21" bestFit="1" customWidth="1"/>
    <col min="25" max="25" width="4.375" style="21" bestFit="1" customWidth="1"/>
    <col min="26" max="26" width="6.625" style="21" hidden="1" customWidth="1"/>
    <col min="27" max="27" width="7.375" style="21" bestFit="1" customWidth="1"/>
    <col min="28" max="28" width="1.5" style="21" customWidth="1"/>
    <col min="29" max="29" width="9.125" style="21" bestFit="1" customWidth="1"/>
    <col min="30" max="16384" width="9" style="21"/>
  </cols>
  <sheetData>
    <row r="1" spans="1:29" s="17" customFormat="1" ht="33" thickTop="1" thickBot="1" x14ac:dyDescent="0.3">
      <c r="A1" s="57" t="s">
        <v>0</v>
      </c>
      <c r="B1" s="116" t="s">
        <v>57</v>
      </c>
      <c r="C1" s="119" t="s">
        <v>58</v>
      </c>
      <c r="D1" s="122" t="s">
        <v>59</v>
      </c>
      <c r="E1" s="149" t="s">
        <v>86</v>
      </c>
      <c r="F1" s="112" t="s">
        <v>60</v>
      </c>
      <c r="G1" s="113"/>
      <c r="H1" s="54" t="s">
        <v>61</v>
      </c>
      <c r="I1" s="16" t="s">
        <v>62</v>
      </c>
      <c r="J1" s="18" t="s">
        <v>63</v>
      </c>
      <c r="K1" s="25" t="s">
        <v>64</v>
      </c>
      <c r="L1" s="28" t="s">
        <v>65</v>
      </c>
      <c r="M1" s="146" t="s">
        <v>66</v>
      </c>
      <c r="N1" s="36" t="s">
        <v>67</v>
      </c>
      <c r="O1" s="39" t="s">
        <v>68</v>
      </c>
      <c r="P1" s="42" t="s">
        <v>69</v>
      </c>
      <c r="Q1" s="45" t="s">
        <v>70</v>
      </c>
      <c r="R1" s="48" t="s">
        <v>71</v>
      </c>
      <c r="S1" s="51" t="s">
        <v>72</v>
      </c>
      <c r="T1" s="33" t="s">
        <v>73</v>
      </c>
      <c r="U1" s="58" t="s">
        <v>74</v>
      </c>
      <c r="V1" s="61" t="s">
        <v>75</v>
      </c>
      <c r="W1" s="68" t="s">
        <v>76</v>
      </c>
      <c r="X1" s="71" t="s">
        <v>77</v>
      </c>
      <c r="Y1" s="65" t="s">
        <v>78</v>
      </c>
      <c r="Z1" s="61" t="s">
        <v>79</v>
      </c>
      <c r="AA1" s="64" t="s">
        <v>80</v>
      </c>
      <c r="AC1" s="152" t="s">
        <v>87</v>
      </c>
    </row>
    <row r="2" spans="1:29" ht="16.5" thickTop="1" x14ac:dyDescent="0.25">
      <c r="A2" s="147" t="s">
        <v>8</v>
      </c>
      <c r="B2" s="117">
        <f>16</f>
        <v>16</v>
      </c>
      <c r="C2" s="120">
        <f>14+1</f>
        <v>15</v>
      </c>
      <c r="D2" s="123">
        <f>20+1</f>
        <v>21</v>
      </c>
      <c r="E2" s="150">
        <v>0</v>
      </c>
      <c r="F2" s="114" t="s">
        <v>83</v>
      </c>
      <c r="G2" s="115" t="s">
        <v>84</v>
      </c>
      <c r="H2" s="55"/>
      <c r="I2" s="19"/>
      <c r="J2" s="20"/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 t="shared" ref="V2:V7" si="0">SUM(H2:U2)</f>
        <v>0</v>
      </c>
      <c r="W2" s="69"/>
      <c r="X2" s="72"/>
      <c r="Y2" s="66">
        <v>57</v>
      </c>
      <c r="Z2" s="62">
        <f t="shared" ref="Z2:Z5" si="1">Y2+X2-(V2+W2)</f>
        <v>57</v>
      </c>
      <c r="AA2" s="131">
        <f t="shared" ref="AA2:AA5" si="2">SMALL(Y2:Z2,1)</f>
        <v>57</v>
      </c>
      <c r="AC2" s="153"/>
    </row>
    <row r="3" spans="1:29" x14ac:dyDescent="0.25">
      <c r="A3" s="148" t="s">
        <v>81</v>
      </c>
      <c r="B3" s="118">
        <f>13+4+2</f>
        <v>19</v>
      </c>
      <c r="C3" s="121">
        <f>17+6+2+1</f>
        <v>26</v>
      </c>
      <c r="D3" s="124">
        <f>21+1</f>
        <v>22</v>
      </c>
      <c r="E3" s="151">
        <v>0</v>
      </c>
      <c r="F3" s="114" t="s">
        <v>83</v>
      </c>
      <c r="G3" s="115" t="s">
        <v>84</v>
      </c>
      <c r="H3" s="56"/>
      <c r="I3" s="22"/>
      <c r="J3" s="23"/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0</v>
      </c>
      <c r="W3" s="70"/>
      <c r="X3" s="73"/>
      <c r="Y3" s="67">
        <f>52+20</f>
        <v>72</v>
      </c>
      <c r="Z3" s="63">
        <f t="shared" si="1"/>
        <v>72</v>
      </c>
      <c r="AA3" s="131">
        <f t="shared" si="2"/>
        <v>72</v>
      </c>
      <c r="AC3" s="154"/>
    </row>
    <row r="4" spans="1:29" x14ac:dyDescent="0.25">
      <c r="A4" s="148" t="s">
        <v>30</v>
      </c>
      <c r="B4" s="118">
        <f>16</f>
        <v>16</v>
      </c>
      <c r="C4" s="121">
        <f>13+2+1</f>
        <v>16</v>
      </c>
      <c r="D4" s="124">
        <f>19+2+1</f>
        <v>22</v>
      </c>
      <c r="E4" s="151">
        <v>0</v>
      </c>
      <c r="F4" s="114" t="s">
        <v>83</v>
      </c>
      <c r="G4" s="115" t="s">
        <v>84</v>
      </c>
      <c r="H4" s="56"/>
      <c r="I4" s="22"/>
      <c r="J4" s="23"/>
      <c r="K4" s="27"/>
      <c r="L4" s="30"/>
      <c r="M4" s="32"/>
      <c r="N4" s="38"/>
      <c r="O4" s="41"/>
      <c r="P4" s="44"/>
      <c r="Q4" s="47"/>
      <c r="R4" s="50"/>
      <c r="S4" s="53"/>
      <c r="T4" s="35"/>
      <c r="U4" s="60"/>
      <c r="V4" s="62">
        <f t="shared" si="0"/>
        <v>0</v>
      </c>
      <c r="W4" s="70"/>
      <c r="X4" s="73"/>
      <c r="Y4" s="67">
        <v>70</v>
      </c>
      <c r="Z4" s="63">
        <f t="shared" si="1"/>
        <v>70</v>
      </c>
      <c r="AA4" s="131">
        <f t="shared" si="2"/>
        <v>70</v>
      </c>
      <c r="AC4" s="154"/>
    </row>
    <row r="5" spans="1:29" x14ac:dyDescent="0.25">
      <c r="A5" s="148" t="s">
        <v>7</v>
      </c>
      <c r="B5" s="156">
        <f>19</f>
        <v>19</v>
      </c>
      <c r="C5" s="121">
        <f>14+1</f>
        <v>15</v>
      </c>
      <c r="D5" s="124">
        <f>23+1</f>
        <v>24</v>
      </c>
      <c r="E5" s="151">
        <v>0</v>
      </c>
      <c r="F5" s="114" t="s">
        <v>83</v>
      </c>
      <c r="G5" s="115" t="s">
        <v>84</v>
      </c>
      <c r="H5" s="56"/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 t="shared" si="0"/>
        <v>0</v>
      </c>
      <c r="W5" s="70"/>
      <c r="X5" s="73"/>
      <c r="Y5" s="67">
        <v>60</v>
      </c>
      <c r="Z5" s="63">
        <f t="shared" si="1"/>
        <v>60</v>
      </c>
      <c r="AA5" s="131">
        <f t="shared" si="2"/>
        <v>60</v>
      </c>
      <c r="AC5" s="154"/>
    </row>
    <row r="6" spans="1:29" x14ac:dyDescent="0.25">
      <c r="A6" s="148" t="s">
        <v>96</v>
      </c>
      <c r="B6" s="118">
        <v>21</v>
      </c>
      <c r="C6" s="121">
        <f>11+1</f>
        <v>12</v>
      </c>
      <c r="D6" s="124">
        <f>22+1</f>
        <v>23</v>
      </c>
      <c r="E6" s="151">
        <v>0</v>
      </c>
      <c r="F6" s="114" t="s">
        <v>97</v>
      </c>
      <c r="G6" s="115">
        <v>1</v>
      </c>
      <c r="H6" s="56"/>
      <c r="I6" s="22"/>
      <c r="J6" s="23"/>
      <c r="K6" s="27"/>
      <c r="L6" s="30"/>
      <c r="M6" s="32"/>
      <c r="N6" s="38"/>
      <c r="O6" s="41"/>
      <c r="P6" s="44"/>
      <c r="Q6" s="47"/>
      <c r="R6" s="50"/>
      <c r="S6" s="53"/>
      <c r="T6" s="35"/>
      <c r="U6" s="60"/>
      <c r="V6" s="62">
        <f t="shared" ref="V6" si="3">SUM(H6:U6)</f>
        <v>0</v>
      </c>
      <c r="W6" s="70"/>
      <c r="X6" s="73"/>
      <c r="Y6" s="67">
        <v>84</v>
      </c>
      <c r="Z6" s="63">
        <f t="shared" ref="Z6" si="4">Y6+X6-(V6+W6)</f>
        <v>84</v>
      </c>
      <c r="AA6" s="131">
        <f t="shared" ref="AA6" si="5">SMALL(Y6:Z6,1)</f>
        <v>84</v>
      </c>
      <c r="AC6" s="154"/>
    </row>
    <row r="7" spans="1:29" x14ac:dyDescent="0.25">
      <c r="A7" s="157" t="s">
        <v>108</v>
      </c>
      <c r="B7" s="158">
        <v>13</v>
      </c>
      <c r="C7" s="159">
        <v>11</v>
      </c>
      <c r="D7" s="124">
        <v>15</v>
      </c>
      <c r="E7" s="151">
        <v>0</v>
      </c>
      <c r="F7" s="114" t="s">
        <v>92</v>
      </c>
      <c r="G7" s="115">
        <v>0</v>
      </c>
      <c r="H7" s="56"/>
      <c r="I7" s="22">
        <v>59</v>
      </c>
      <c r="J7" s="23"/>
      <c r="K7" s="27"/>
      <c r="L7" s="30"/>
      <c r="M7" s="32"/>
      <c r="N7" s="38"/>
      <c r="O7" s="41"/>
      <c r="P7" s="44"/>
      <c r="Q7" s="47"/>
      <c r="R7" s="50"/>
      <c r="S7" s="53"/>
      <c r="T7" s="35"/>
      <c r="U7" s="60"/>
      <c r="V7" s="62">
        <f t="shared" si="0"/>
        <v>59</v>
      </c>
      <c r="W7" s="70">
        <v>10</v>
      </c>
      <c r="X7" s="73"/>
      <c r="Y7" s="67">
        <v>59</v>
      </c>
      <c r="Z7" s="63">
        <f t="shared" ref="Z7" si="6">Y7+X7-(V7+W7)</f>
        <v>-10</v>
      </c>
      <c r="AA7" s="131">
        <f t="shared" ref="AA7" si="7">SMALL(Y7:Z7,1)</f>
        <v>-10</v>
      </c>
      <c r="AC7" s="154"/>
    </row>
    <row r="8" spans="1:29" x14ac:dyDescent="0.25">
      <c r="A8" s="157" t="s">
        <v>109</v>
      </c>
      <c r="B8" s="158">
        <v>13</v>
      </c>
      <c r="C8" s="159">
        <v>11</v>
      </c>
      <c r="D8" s="124">
        <v>15</v>
      </c>
      <c r="E8" s="151">
        <v>0</v>
      </c>
      <c r="F8" s="114" t="s">
        <v>92</v>
      </c>
      <c r="G8" s="115">
        <v>0</v>
      </c>
      <c r="H8" s="56"/>
      <c r="I8" s="22">
        <v>67</v>
      </c>
      <c r="J8" s="23"/>
      <c r="K8" s="27"/>
      <c r="L8" s="30"/>
      <c r="M8" s="32"/>
      <c r="N8" s="38"/>
      <c r="O8" s="41"/>
      <c r="P8" s="44"/>
      <c r="Q8" s="47"/>
      <c r="R8" s="50"/>
      <c r="S8" s="53"/>
      <c r="T8" s="35"/>
      <c r="U8" s="60"/>
      <c r="V8" s="62">
        <f t="shared" ref="V8:V10" si="8">SUM(H8:U8)</f>
        <v>67</v>
      </c>
      <c r="W8" s="70"/>
      <c r="X8" s="73"/>
      <c r="Y8" s="67">
        <v>59</v>
      </c>
      <c r="Z8" s="63">
        <f t="shared" ref="Z8:Z10" si="9">Y8+X8-(V8+W8)</f>
        <v>-8</v>
      </c>
      <c r="AA8" s="131">
        <f t="shared" ref="AA8:AA10" si="10">SMALL(Y8:Z8,1)</f>
        <v>-8</v>
      </c>
      <c r="AC8" s="154"/>
    </row>
    <row r="9" spans="1:29" x14ac:dyDescent="0.25">
      <c r="A9" s="157" t="s">
        <v>110</v>
      </c>
      <c r="B9" s="158">
        <v>13</v>
      </c>
      <c r="C9" s="159">
        <v>11</v>
      </c>
      <c r="D9" s="124">
        <v>15</v>
      </c>
      <c r="E9" s="151">
        <v>0</v>
      </c>
      <c r="F9" s="114" t="s">
        <v>92</v>
      </c>
      <c r="G9" s="115">
        <v>0</v>
      </c>
      <c r="H9" s="56"/>
      <c r="I9" s="22">
        <v>57</v>
      </c>
      <c r="J9" s="23"/>
      <c r="K9" s="27"/>
      <c r="L9" s="30"/>
      <c r="M9" s="32"/>
      <c r="N9" s="38"/>
      <c r="O9" s="41"/>
      <c r="P9" s="44"/>
      <c r="Q9" s="47"/>
      <c r="R9" s="50"/>
      <c r="S9" s="53"/>
      <c r="T9" s="35"/>
      <c r="U9" s="60"/>
      <c r="V9" s="62">
        <f t="shared" si="8"/>
        <v>57</v>
      </c>
      <c r="W9" s="70"/>
      <c r="X9" s="73"/>
      <c r="Y9" s="67">
        <v>59</v>
      </c>
      <c r="Z9" s="63">
        <f t="shared" si="9"/>
        <v>2</v>
      </c>
      <c r="AA9" s="131">
        <f t="shared" si="10"/>
        <v>2</v>
      </c>
      <c r="AC9" s="154"/>
    </row>
    <row r="10" spans="1:29" x14ac:dyDescent="0.25">
      <c r="A10" s="157" t="s">
        <v>111</v>
      </c>
      <c r="B10" s="158">
        <v>13</v>
      </c>
      <c r="C10" s="159">
        <v>11</v>
      </c>
      <c r="D10" s="124">
        <v>15</v>
      </c>
      <c r="E10" s="151">
        <v>0</v>
      </c>
      <c r="F10" s="114" t="s">
        <v>92</v>
      </c>
      <c r="G10" s="115">
        <v>0</v>
      </c>
      <c r="H10" s="56"/>
      <c r="I10" s="22"/>
      <c r="J10" s="23"/>
      <c r="K10" s="27"/>
      <c r="L10" s="30"/>
      <c r="M10" s="32"/>
      <c r="N10" s="38"/>
      <c r="O10" s="41"/>
      <c r="P10" s="44"/>
      <c r="Q10" s="47"/>
      <c r="R10" s="50"/>
      <c r="S10" s="53"/>
      <c r="T10" s="35"/>
      <c r="U10" s="60"/>
      <c r="V10" s="62">
        <f t="shared" si="8"/>
        <v>0</v>
      </c>
      <c r="W10" s="70"/>
      <c r="X10" s="73"/>
      <c r="Y10" s="67">
        <v>59</v>
      </c>
      <c r="Z10" s="63">
        <f t="shared" si="9"/>
        <v>59</v>
      </c>
      <c r="AA10" s="131">
        <f t="shared" si="10"/>
        <v>59</v>
      </c>
      <c r="AC10" s="154"/>
    </row>
    <row r="11" spans="1:29" x14ac:dyDescent="0.25">
      <c r="A11" s="157" t="s">
        <v>105</v>
      </c>
      <c r="B11" s="158">
        <v>14</v>
      </c>
      <c r="C11" s="159">
        <v>8</v>
      </c>
      <c r="D11" s="124">
        <v>15</v>
      </c>
      <c r="E11" s="151">
        <v>0</v>
      </c>
      <c r="F11" s="114" t="s">
        <v>92</v>
      </c>
      <c r="G11" s="115">
        <v>0</v>
      </c>
      <c r="H11" s="56">
        <v>84</v>
      </c>
      <c r="I11" s="22">
        <v>144</v>
      </c>
      <c r="J11" s="23"/>
      <c r="K11" s="27"/>
      <c r="L11" s="30">
        <v>45</v>
      </c>
      <c r="M11" s="32">
        <v>66</v>
      </c>
      <c r="N11" s="38"/>
      <c r="O11" s="41"/>
      <c r="P11" s="44"/>
      <c r="Q11" s="47"/>
      <c r="R11" s="50"/>
      <c r="S11" s="53"/>
      <c r="T11" s="35">
        <v>23</v>
      </c>
      <c r="U11" s="60"/>
      <c r="V11" s="62">
        <f t="shared" ref="V11:V12" si="11">SUM(H11:U11)</f>
        <v>362</v>
      </c>
      <c r="W11" s="70">
        <v>8</v>
      </c>
      <c r="X11" s="73"/>
      <c r="Y11" s="67">
        <v>360</v>
      </c>
      <c r="Z11" s="63">
        <f t="shared" ref="Z11:Z12" si="12">Y11+X11-(V11+W11)</f>
        <v>-10</v>
      </c>
      <c r="AA11" s="131">
        <f t="shared" ref="AA11:AA12" si="13">SMALL(Y11:Z11,1)</f>
        <v>-10</v>
      </c>
      <c r="AC11" s="154"/>
    </row>
    <row r="12" spans="1:29" x14ac:dyDescent="0.25">
      <c r="A12" s="157" t="s">
        <v>116</v>
      </c>
      <c r="B12" s="158">
        <v>11</v>
      </c>
      <c r="C12" s="159">
        <v>10</v>
      </c>
      <c r="D12" s="124">
        <v>14</v>
      </c>
      <c r="E12" s="151">
        <v>0</v>
      </c>
      <c r="F12" s="166" t="s">
        <v>117</v>
      </c>
      <c r="G12" s="115">
        <v>5</v>
      </c>
      <c r="H12" s="56"/>
      <c r="I12" s="22">
        <v>67</v>
      </c>
      <c r="J12" s="23"/>
      <c r="K12" s="167" t="s">
        <v>118</v>
      </c>
      <c r="L12" s="30">
        <v>18</v>
      </c>
      <c r="M12" s="32">
        <v>12</v>
      </c>
      <c r="N12" s="38"/>
      <c r="O12" s="41"/>
      <c r="P12" s="44"/>
      <c r="Q12" s="47"/>
      <c r="R12" s="50"/>
      <c r="S12" s="53"/>
      <c r="T12" s="35"/>
      <c r="U12" s="60"/>
      <c r="V12" s="62">
        <f t="shared" si="11"/>
        <v>97</v>
      </c>
      <c r="W12" s="168"/>
      <c r="X12" s="73"/>
      <c r="Y12" s="67">
        <f>0.75*10*12</f>
        <v>90</v>
      </c>
      <c r="Z12" s="63">
        <f t="shared" si="12"/>
        <v>-7</v>
      </c>
      <c r="AA12" s="131">
        <f t="shared" si="13"/>
        <v>-7</v>
      </c>
      <c r="AC12" s="154"/>
    </row>
  </sheetData>
  <conditionalFormatting sqref="AA2:AA5 AA7">
    <cfRule type="cellIs" dxfId="11" priority="128" stopIfTrue="1" operator="lessThan">
      <formula>0.5</formula>
    </cfRule>
  </conditionalFormatting>
  <conditionalFormatting sqref="AA2:AA5 AA7">
    <cfRule type="cellIs" dxfId="10" priority="157" operator="lessThan">
      <formula>Y2/2</formula>
    </cfRule>
  </conditionalFormatting>
  <conditionalFormatting sqref="AA6">
    <cfRule type="cellIs" dxfId="9" priority="9" stopIfTrue="1" operator="lessThan">
      <formula>0.5</formula>
    </cfRule>
  </conditionalFormatting>
  <conditionalFormatting sqref="AA6">
    <cfRule type="cellIs" dxfId="8" priority="10" operator="lessThan">
      <formula>Y6/2</formula>
    </cfRule>
  </conditionalFormatting>
  <conditionalFormatting sqref="AA11">
    <cfRule type="cellIs" dxfId="7" priority="7" stopIfTrue="1" operator="lessThan">
      <formula>0.5</formula>
    </cfRule>
  </conditionalFormatting>
  <conditionalFormatting sqref="AA11">
    <cfRule type="cellIs" dxfId="6" priority="8" operator="lessThan">
      <formula>Y11/2</formula>
    </cfRule>
  </conditionalFormatting>
  <conditionalFormatting sqref="AA8:AA10">
    <cfRule type="cellIs" dxfId="5" priority="5" stopIfTrue="1" operator="lessThan">
      <formula>0.5</formula>
    </cfRule>
  </conditionalFormatting>
  <conditionalFormatting sqref="AA8:AA10">
    <cfRule type="cellIs" dxfId="4" priority="6" operator="lessThan">
      <formula>Y8/2</formula>
    </cfRule>
  </conditionalFormatting>
  <conditionalFormatting sqref="AA12">
    <cfRule type="cellIs" dxfId="3" priority="3" stopIfTrue="1" operator="lessThan">
      <formula>0.5</formula>
    </cfRule>
  </conditionalFormatting>
  <conditionalFormatting sqref="AA12">
    <cfRule type="cellIs" dxfId="2" priority="4" operator="lessThan">
      <formula>Y12/2</formula>
    </cfRule>
  </conditionalFormatting>
  <conditionalFormatting sqref="AA12">
    <cfRule type="cellIs" dxfId="1" priority="1" stopIfTrue="1" operator="lessThan">
      <formula>0.5</formula>
    </cfRule>
  </conditionalFormatting>
  <conditionalFormatting sqref="AA12">
    <cfRule type="cellIs" dxfId="0" priority="2" operator="lessThan">
      <formula>Y12/2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25">
      <c r="B2" s="6" t="s">
        <v>16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5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13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25">
      <c r="B3" s="9" t="s">
        <v>17</v>
      </c>
      <c r="C3" s="10">
        <f ca="1">RANDBETWEEN(1,4)</f>
        <v>4</v>
      </c>
      <c r="D3" s="10">
        <f ca="1">RANDBETWEEN(1,4)+RANDBETWEEN(1,4)</f>
        <v>5</v>
      </c>
      <c r="E3" s="10">
        <f ca="1">RANDBETWEEN(1,4)+RANDBETWEEN(1,4)+RANDBETWEEN(1,4)</f>
        <v>4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11</v>
      </c>
      <c r="H3" s="11">
        <f ca="1">RANDBETWEEN(1,4)+RANDBETWEEN(1,4)+RANDBETWEEN(1,4)+RANDBETWEEN(1,4)+RANDBETWEEN(1,4)+RANDBETWEEN(1,4)</f>
        <v>11</v>
      </c>
      <c r="L3" s="1"/>
      <c r="M3" s="1"/>
      <c r="N3" s="1"/>
      <c r="O3" s="1"/>
      <c r="P3" s="1"/>
    </row>
    <row r="4" spans="1:16" x14ac:dyDescent="0.25">
      <c r="B4" s="9" t="s">
        <v>18</v>
      </c>
      <c r="C4" s="10">
        <f ca="1">RANDBETWEEN(1,6)</f>
        <v>3</v>
      </c>
      <c r="D4" s="10">
        <f ca="1">RANDBETWEEN(1,6)+RANDBETWEEN(1,6)</f>
        <v>10</v>
      </c>
      <c r="E4" s="10">
        <f ca="1">RANDBETWEEN(1,6)+RANDBETWEEN(1,6)+RANDBETWEEN(1,6)</f>
        <v>14</v>
      </c>
      <c r="F4" s="10">
        <f ca="1">RANDBETWEEN(1,6)+RANDBETWEEN(1,6)+RANDBETWEEN(1,6)+RANDBETWEEN(1,6)</f>
        <v>13</v>
      </c>
      <c r="G4" s="10">
        <f ca="1">RANDBETWEEN(1,6)+RANDBETWEEN(1,6)+RANDBETWEEN(1,6)+RANDBETWEEN(1,6)+RANDBETWEEN(1,6)</f>
        <v>9</v>
      </c>
      <c r="H4" s="11">
        <f ca="1">RANDBETWEEN(1,6)+RANDBETWEEN(1,6)+RANDBETWEEN(1,6)+RANDBETWEEN(1,6)+RANDBETWEEN(1,6)+RANDBETWEEN(1,6)</f>
        <v>21</v>
      </c>
      <c r="L4" s="1"/>
      <c r="M4" s="1"/>
      <c r="N4" s="1"/>
      <c r="O4" s="1"/>
      <c r="P4" s="1"/>
    </row>
    <row r="5" spans="1:16" x14ac:dyDescent="0.25">
      <c r="B5" s="9" t="s">
        <v>19</v>
      </c>
      <c r="C5" s="10">
        <f ca="1">RANDBETWEEN(1,8)</f>
        <v>4</v>
      </c>
      <c r="D5" s="10">
        <f ca="1">RANDBETWEEN(1,8)+RANDBETWEEN(1,8)</f>
        <v>5</v>
      </c>
      <c r="E5" s="10">
        <f ca="1">RANDBETWEEN(1,8)+RANDBETWEEN(1,8)+RANDBETWEEN(1,8)</f>
        <v>16</v>
      </c>
      <c r="F5" s="10">
        <f ca="1">RANDBETWEEN(1,8)+RANDBETWEEN(1,8)+RANDBETWEEN(1,8)+RANDBETWEEN(1,8)</f>
        <v>13</v>
      </c>
      <c r="G5" s="10">
        <f ca="1">RANDBETWEEN(1,8)+RANDBETWEEN(1,8)+RANDBETWEEN(1,8)+RANDBETWEEN(1,8)+RANDBETWEEN(1,8)</f>
        <v>26</v>
      </c>
      <c r="H5" s="11">
        <f ca="1">RANDBETWEEN(1,8)+RANDBETWEEN(1,8)+RANDBETWEEN(1,8)+RANDBETWEEN(1,8)+RANDBETWEEN(1,8)+RANDBETWEEN(1,8)</f>
        <v>32</v>
      </c>
      <c r="L5" s="1"/>
      <c r="M5" s="1"/>
      <c r="N5" s="1"/>
      <c r="O5" s="1"/>
      <c r="P5" s="1"/>
    </row>
    <row r="6" spans="1:16" x14ac:dyDescent="0.25">
      <c r="B6" s="9" t="s">
        <v>20</v>
      </c>
      <c r="C6" s="10">
        <f ca="1">RANDBETWEEN(1,10)</f>
        <v>3</v>
      </c>
      <c r="D6" s="10">
        <f ca="1">RANDBETWEEN(1,10)+RANDBETWEEN(1,10)</f>
        <v>15</v>
      </c>
      <c r="E6" s="10">
        <f ca="1">RANDBETWEEN(1,10)+RANDBETWEEN(1,10)+RANDBETWEEN(1,10)</f>
        <v>9</v>
      </c>
      <c r="F6" s="10">
        <f ca="1">RANDBETWEEN(1,10)+RANDBETWEEN(1,10)+RANDBETWEEN(1,10)+RANDBETWEEN(1,10)</f>
        <v>24</v>
      </c>
      <c r="G6" s="10">
        <f ca="1">RANDBETWEEN(1,10)+RANDBETWEEN(1,10)+RANDBETWEEN(1,10)+RANDBETWEEN(1,10)+RANDBETWEEN(1,10)</f>
        <v>31</v>
      </c>
      <c r="H6" s="11">
        <f ca="1">RANDBETWEEN(1,10)+RANDBETWEEN(1,10)+RANDBETWEEN(1,10)+RANDBETWEEN(1,10)+RANDBETWEEN(1,10)+RANDBETWEEN(1,10)</f>
        <v>38</v>
      </c>
      <c r="L6" s="1"/>
      <c r="M6" s="1"/>
      <c r="N6" s="1"/>
      <c r="O6" s="1"/>
      <c r="P6" s="1"/>
    </row>
    <row r="7" spans="1:16" x14ac:dyDescent="0.25">
      <c r="B7" s="9" t="s">
        <v>21</v>
      </c>
      <c r="C7" s="10">
        <f ca="1">RANDBETWEEN(1,12)</f>
        <v>2</v>
      </c>
      <c r="D7" s="10">
        <f ca="1">RANDBETWEEN(1,12)+RANDBETWEEN(1,12)</f>
        <v>16</v>
      </c>
      <c r="E7" s="10">
        <f ca="1">RANDBETWEEN(1,12)+RANDBETWEEN(1,12)+RANDBETWEEN(1,12)</f>
        <v>14</v>
      </c>
      <c r="F7" s="10">
        <f ca="1">RANDBETWEEN(1,12)+RANDBETWEEN(1,12)+RANDBETWEEN(1,12)+RANDBETWEEN(1,12)</f>
        <v>27</v>
      </c>
      <c r="G7" s="10">
        <f ca="1">RANDBETWEEN(1,12)+RANDBETWEEN(1,12)+RANDBETWEEN(1,12)+RANDBETWEEN(1,12)+RANDBETWEEN(1,12)</f>
        <v>30</v>
      </c>
      <c r="H7" s="11">
        <f ca="1">RANDBETWEEN(1,12)+RANDBETWEEN(1,12)+RANDBETWEEN(1,12)+RANDBETWEEN(1,12)+RANDBETWEEN(1,12)+RANDBETWEEN(1,12)</f>
        <v>36</v>
      </c>
      <c r="L7" s="1"/>
      <c r="M7" s="1"/>
      <c r="N7" s="1"/>
      <c r="O7" s="1"/>
      <c r="P7" s="1"/>
    </row>
    <row r="8" spans="1:16" x14ac:dyDescent="0.25">
      <c r="B8" s="9" t="s">
        <v>22</v>
      </c>
      <c r="C8" s="10">
        <f ca="1">RANDBETWEEN(1,20)</f>
        <v>11</v>
      </c>
      <c r="D8" s="10">
        <f ca="1">RANDBETWEEN(1,20)+RANDBETWEEN(1,20)</f>
        <v>12</v>
      </c>
      <c r="E8" s="10">
        <f ca="1">RANDBETWEEN(1,20)+RANDBETWEEN(1,20)+RANDBETWEEN(1,20)</f>
        <v>52</v>
      </c>
      <c r="F8" s="10">
        <f ca="1">RANDBETWEEN(1,20)+RANDBETWEEN(1,20)+RANDBETWEEN(1,20)+RANDBETWEEN(1,20)</f>
        <v>33</v>
      </c>
      <c r="G8" s="10">
        <f ca="1">RANDBETWEEN(1,20)+RANDBETWEEN(1,20)+RANDBETWEEN(1,20)+RANDBETWEEN(1,20)+RANDBETWEEN(1,20)</f>
        <v>27</v>
      </c>
      <c r="H8" s="11">
        <f ca="1">RANDBETWEEN(1,20)+RANDBETWEEN(1,20)+RANDBETWEEN(1,20)+RANDBETWEEN(1,20)+RANDBETWEEN(1,20)+RANDBETWEEN(1,20)</f>
        <v>70</v>
      </c>
      <c r="L8" s="1"/>
      <c r="M8" s="1"/>
      <c r="N8" s="1"/>
      <c r="O8" s="1"/>
      <c r="P8" s="1"/>
    </row>
    <row r="9" spans="1:16" ht="16.5" thickBot="1" x14ac:dyDescent="0.3">
      <c r="B9" s="12" t="s">
        <v>23</v>
      </c>
      <c r="C9" s="13">
        <f ca="1">RANDBETWEEN(1,100)</f>
        <v>45</v>
      </c>
      <c r="D9" s="13">
        <f ca="1">RANDBETWEEN(1,100)+RANDBETWEEN(1,100)</f>
        <v>96</v>
      </c>
      <c r="E9" s="13">
        <f ca="1">RANDBETWEEN(1,100)+RANDBETWEEN(1,100)+RANDBETWEEN(1,100)</f>
        <v>153</v>
      </c>
      <c r="F9" s="13">
        <f ca="1">RANDBETWEEN(1,100)+RANDBETWEEN(1,100)+RANDBETWEEN(1,100)+RANDBETWEEN(1,100)</f>
        <v>215</v>
      </c>
      <c r="G9" s="13">
        <f ca="1">RANDBETWEEN(1,100)+RANDBETWEEN(1,100)+RANDBETWEEN(1,100)+RANDBETWEEN(1,100)+RANDBETWEEN(1,100)</f>
        <v>187</v>
      </c>
      <c r="H9" s="14">
        <f ca="1">RANDBETWEEN(1,100)+RANDBETWEEN(1,100)+RANDBETWEEN(1,100)+RANDBETWEEN(1,100)+RANDBETWEEN(1,100)+RANDBETWEEN(1,100)</f>
        <v>299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2014-04-26T19:59:42Z</cp:lastPrinted>
  <dcterms:created xsi:type="dcterms:W3CDTF">2014-01-30T16:13:23Z</dcterms:created>
  <dcterms:modified xsi:type="dcterms:W3CDTF">2015-04-25T14:44:36Z</dcterms:modified>
</cp:coreProperties>
</file>