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V8" i="5" l="1"/>
  <c r="Z8" i="5" s="1"/>
  <c r="AA8" i="5" s="1"/>
  <c r="Y3" i="5" l="1"/>
  <c r="J11" i="5" l="1"/>
  <c r="D4" i="5" l="1"/>
  <c r="B4" i="5"/>
  <c r="C4" i="5"/>
  <c r="V16" i="5" l="1"/>
  <c r="Z16" i="5" s="1"/>
  <c r="AA16" i="5" s="1"/>
  <c r="V15" i="5"/>
  <c r="Z15" i="5" s="1"/>
  <c r="AA15" i="5" s="1"/>
  <c r="V14" i="5" l="1"/>
  <c r="Z14" i="5" s="1"/>
  <c r="AA14" i="5" s="1"/>
  <c r="G7" i="2" l="1"/>
  <c r="G8" i="2"/>
  <c r="G9" i="2"/>
  <c r="G10" i="2"/>
  <c r="G11" i="2"/>
  <c r="G12" i="2"/>
  <c r="Y4" i="5" l="1"/>
  <c r="H11" i="2" l="1"/>
  <c r="I11" i="2" s="1"/>
  <c r="D9" i="1" l="1"/>
  <c r="D8" i="1"/>
  <c r="D7" i="1"/>
  <c r="D6" i="1"/>
  <c r="D5" i="1"/>
  <c r="D4" i="1"/>
  <c r="D3" i="1"/>
  <c r="D2" i="1"/>
  <c r="D11" i="1" l="1"/>
  <c r="C7" i="1" l="1"/>
  <c r="E7" i="1" s="1"/>
  <c r="V11" i="5"/>
  <c r="Z11" i="5" s="1"/>
  <c r="AA11" i="5" s="1"/>
  <c r="V13" i="5"/>
  <c r="Z13" i="5" s="1"/>
  <c r="AA13" i="5" s="1"/>
  <c r="V12" i="5"/>
  <c r="Z12" i="5" s="1"/>
  <c r="AA12" i="5" s="1"/>
  <c r="H2" i="2" l="1"/>
  <c r="I2" i="2" s="1"/>
  <c r="H9" i="2"/>
  <c r="I9" i="2" s="1"/>
  <c r="H8" i="2"/>
  <c r="I8" i="2" s="1"/>
  <c r="H10" i="2"/>
  <c r="I10" i="2" s="1"/>
  <c r="H12" i="2"/>
  <c r="I12" i="2" s="1"/>
  <c r="E3" i="1" l="1"/>
  <c r="B2" i="5" l="1"/>
  <c r="H7" i="2" l="1"/>
  <c r="I7" i="2" s="1"/>
  <c r="L13" i="3" l="1"/>
  <c r="M13" i="3" s="1"/>
  <c r="E6" i="1" l="1"/>
  <c r="D5" i="5" l="1"/>
  <c r="B5" i="5"/>
  <c r="C5" i="5"/>
  <c r="C5" i="1" l="1"/>
  <c r="Y9" i="5" l="1"/>
  <c r="E9" i="1" l="1"/>
  <c r="L10" i="3" l="1"/>
  <c r="M10" i="3" s="1"/>
  <c r="L9" i="3"/>
  <c r="M9" i="3" s="1"/>
  <c r="L8" i="3"/>
  <c r="M8" i="3" s="1"/>
  <c r="L7" i="3"/>
  <c r="M7" i="3" s="1"/>
  <c r="L6" i="3"/>
  <c r="M6" i="3" s="1"/>
  <c r="L5" i="3"/>
  <c r="M5" i="3" s="1"/>
  <c r="V10" i="5"/>
  <c r="Z10" i="5" s="1"/>
  <c r="AA10" i="5" s="1"/>
  <c r="V9" i="5"/>
  <c r="Z9" i="5" s="1"/>
  <c r="AA9" i="5" s="1"/>
  <c r="Y6" i="5" l="1"/>
  <c r="C4" i="1" l="1"/>
  <c r="L4" i="3" l="1"/>
  <c r="M4" i="3" s="1"/>
  <c r="L3" i="3"/>
  <c r="M3" i="3" s="1"/>
  <c r="L2" i="3"/>
  <c r="M2" i="3" s="1"/>
  <c r="L14" i="3" l="1"/>
  <c r="M14" i="3" s="1"/>
  <c r="L15" i="3"/>
  <c r="M15" i="3" s="1"/>
  <c r="V5" i="5"/>
  <c r="Z5" i="5" s="1"/>
  <c r="AA5" i="5" s="1"/>
  <c r="E8" i="3" l="1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V7" i="5" l="1"/>
  <c r="Z7" i="5" s="1"/>
  <c r="D6" i="5" l="1"/>
  <c r="C6" i="5"/>
  <c r="I12" i="1" l="1"/>
  <c r="I11" i="1"/>
  <c r="I13" i="1" s="1"/>
  <c r="I14" i="1" s="1"/>
  <c r="M11" i="1" s="1"/>
  <c r="I10" i="1"/>
  <c r="M12" i="1" l="1"/>
  <c r="M10" i="1"/>
  <c r="D2" i="5" l="1"/>
  <c r="C2" i="5"/>
  <c r="E8" i="1" l="1"/>
  <c r="V3" i="5" l="1"/>
  <c r="Z3" i="5" s="1"/>
  <c r="AA3" i="5" s="1"/>
  <c r="B6" i="5" l="1"/>
  <c r="E2" i="3" l="1"/>
  <c r="F2" i="3" s="1"/>
  <c r="E3" i="3"/>
  <c r="F3" i="3" s="1"/>
  <c r="E5" i="3" l="1"/>
  <c r="F5" i="3" s="1"/>
  <c r="E6" i="3"/>
  <c r="F6" i="3" s="1"/>
  <c r="E7" i="3"/>
  <c r="F7" i="3" s="1"/>
  <c r="E4" i="3" l="1"/>
  <c r="F4" i="3" s="1"/>
  <c r="V6" i="5" l="1"/>
  <c r="V4" i="5" l="1"/>
  <c r="M5" i="1" l="1"/>
  <c r="M6" i="1"/>
  <c r="M14" i="1" s="1"/>
  <c r="M7" i="1" l="1"/>
  <c r="M8" i="1" s="1"/>
  <c r="E4" i="1" l="1"/>
  <c r="D5" i="4" l="1"/>
  <c r="E2" i="1" l="1"/>
  <c r="E5" i="1"/>
  <c r="V2" i="5" l="1"/>
  <c r="Z6" i="5" l="1"/>
  <c r="AA6" i="5" s="1"/>
  <c r="Z4" i="5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7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8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9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0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1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K6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  <comment ref="K9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4" authorId="0">
      <text>
        <r>
          <rPr>
            <i/>
            <sz val="10"/>
            <color indexed="81"/>
            <rFont val="Times New Roman"/>
            <family val="1"/>
          </rPr>
          <t>Heart of Earth +2/CL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</commentList>
</comments>
</file>

<file path=xl/sharedStrings.xml><?xml version="1.0" encoding="utf-8"?>
<sst xmlns="http://schemas.openxmlformats.org/spreadsheetml/2006/main" count="254" uniqueCount="150">
  <si>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</si>
  <si>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</si>
  <si>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</si>
  <si>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</si>
  <si>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</si>
  <si>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</si>
  <si>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</si>
  <si>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</si>
  <si>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</si>
  <si>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</si>
  <si>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</si>
  <si>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</si>
  <si>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</si>
  <si>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</si>
  <si>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</si>
  <si>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</si>
  <si>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</si>
  <si>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</si>
  <si>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</si>
  <si>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</si>
  <si>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</si>
  <si>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</si>
  <si>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</si>
  <si>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</si>
  <si>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</si>
  <si>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</si>
  <si>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</si>
  <si>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</si>
  <si>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</si>
  <si>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</si>
  <si>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</si>
  <si>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</si>
  <si>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</si>
  <si>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</si>
  <si>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</si>
  <si>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</si>
  <si>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</si>
  <si>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</si>
  <si>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</si>
  <si>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</si>
  <si>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</si>
  <si>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</si>
  <si>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</si>
  <si>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</si>
  <si>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</si>
  <si>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</si>
  <si>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</si>
  <si>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</si>
  <si>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</si>
  <si>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</si>
  <si>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</si>
  <si>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</si>
  <si>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</si>
  <si>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</si>
  <si>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</si>
  <si>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</si>
  <si>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</si>
  <si>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</si>
  <si>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</si>
  <si>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</si>
  <si>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</si>
  <si>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</si>
  <si>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</si>
  <si>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</si>
  <si>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</si>
  <si>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</si>
  <si>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</si>
  <si>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</si>
  <si>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</si>
  <si>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</si>
  <si>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</si>
  <si>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</si>
  <si>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</si>
  <si>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</si>
  <si>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</si>
  <si>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</si>
  <si>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</si>
  <si>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</si>
  <si>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</si>
  <si>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Dispel</t>
  </si>
  <si>
    <t>none</t>
  </si>
  <si>
    <t>Faith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</si>
  <si>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</si>
  <si>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</si>
  <si>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</si>
  <si>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</si>
  <si>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</si>
  <si>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</si>
  <si>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</si>
  <si>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</si>
  <si>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</si>
  <si>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</si>
  <si>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</si>
  <si>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</si>
  <si>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</si>
  <si>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Brant (mount)</t>
  </si>
  <si>
    <t>Targeting</t>
  </si>
  <si>
    <t>Brant</t>
  </si>
  <si>
    <t>Mods</t>
  </si>
  <si>
    <t>Raptorans</t>
  </si>
  <si>
    <t>Races of the Wild</t>
  </si>
  <si>
    <t>30’/f40’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</si>
  <si>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</si>
  <si>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</si>
  <si>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</si>
  <si>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</si>
  <si>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</si>
  <si>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</si>
  <si>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</si>
  <si>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MM I</t>
  </si>
  <si>
    <t>Raptoran Bard 9</t>
  </si>
  <si>
    <t>Raptoran Duskblade 9</t>
  </si>
  <si>
    <t>Slash (Duskblade)</t>
  </si>
  <si>
    <t>Father Feather</t>
  </si>
  <si>
    <t>1d6+1+2 18-20 x2</t>
  </si>
  <si>
    <t>Rapier +1, 1st attack</t>
  </si>
  <si>
    <t>Rapier +1, 2nd attack</t>
  </si>
  <si>
    <t>Light Crossbow +1, Multi-Shot</t>
  </si>
  <si>
    <t>Sash</t>
  </si>
  <si>
    <t>Slash</t>
  </si>
  <si>
    <t>/all</t>
  </si>
  <si>
    <t>Ranged Touch Attack</t>
  </si>
  <si>
    <t>varies</t>
  </si>
  <si>
    <t>Notes</t>
  </si>
  <si>
    <t>1d8+1 x3</t>
  </si>
  <si>
    <t>Overcome SR</t>
  </si>
  <si>
    <t>d3</t>
  </si>
  <si>
    <t>Stoneskin</t>
  </si>
  <si>
    <t>Persephone</t>
  </si>
  <si>
    <t>dragon shaman</t>
  </si>
  <si>
    <t>Mummies</t>
  </si>
  <si>
    <t>Mummy</t>
  </si>
  <si>
    <t>V</t>
  </si>
  <si>
    <t>Slam</t>
  </si>
  <si>
    <t>Paralysis 1d4 rounds</t>
  </si>
  <si>
    <t>1d6+10 + Mummy Rot</t>
  </si>
  <si>
    <t>Despair (Will DC 16)</t>
  </si>
  <si>
    <t>Mummy Rot (Fort DC 16)</t>
  </si>
  <si>
    <t>1d6 Con + 1d6 Cha</t>
  </si>
  <si>
    <t>Mummy 1</t>
  </si>
  <si>
    <t>Mummy 2</t>
  </si>
  <si>
    <t>Mummy 3</t>
  </si>
  <si>
    <t>Mummy 4</t>
  </si>
  <si>
    <t>30’/f60’</t>
  </si>
  <si>
    <t>Mummy 5</t>
  </si>
  <si>
    <t>Mummy 6</t>
  </si>
  <si>
    <t>Sash (Bard)</t>
  </si>
  <si>
    <t>Bastard Blade of Blood, 1st attack</t>
  </si>
  <si>
    <t>Bastard Blade +1, 2nd attack</t>
  </si>
  <si>
    <t>1d10+3d6+3 19-20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</si>
</sst>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sz val="12"/>
      <name val="Times New Roman"/>
      <family val="2"/>
    </font>
    <font>
      <b/>
      <sz val="12"/>
      <color rgb="FFFFFF00"/>
      <name val="Times New Roman"/>
      <family val="1"/>
    </font>
    <font>
      <i/>
      <sz val="10"/>
      <color indexed="8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5" xfId="0" quotePrefix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33" xfId="0" quotePrefix="1" applyFont="1" applyBorder="1" applyAlignment="1">
      <alignment horizontal="center"/>
    </xf>
    <xf numFmtId="0" fontId="16" fillId="0" borderId="0" xfId="0" applyFont="1" applyAlignment="1">
      <alignment horizontal="center"/>
    </xf>
    <xf numFmtId="1" fontId="0" fillId="18" borderId="28" xfId="0" applyNumberForma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0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FF66"/>
      <color rgb="FFFF99FF"/>
      <color rgb="FF99FF99"/>
      <color rgb="FFCCFF99"/>
      <color rgb="FFCC99FF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17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14</c:v>
                </c:pt>
                <c:pt idx="4">
                  <c:v>27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25</c:v>
                </c:pt>
                <c:pt idx="4">
                  <c:v>19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17</c:v>
                </c:pt>
                <c:pt idx="3">
                  <c:v>32</c:v>
                </c:pt>
                <c:pt idx="4">
                  <c:v>35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22</c:v>
                </c:pt>
                <c:pt idx="4">
                  <c:v>50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33</c:v>
                </c:pt>
                <c:pt idx="2">
                  <c:v>25</c:v>
                </c:pt>
                <c:pt idx="3">
                  <c:v>58</c:v>
                </c:pt>
                <c:pt idx="4">
                  <c:v>56</c:v>
                </c:pt>
                <c:pt idx="5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62528"/>
        <c:axId val="100942976"/>
        <c:axId val="63213056"/>
      </c:area3DChart>
      <c:catAx>
        <c:axId val="99062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942976"/>
        <c:crosses val="autoZero"/>
        <c:auto val="1"/>
        <c:lblAlgn val="ctr"/>
        <c:lblOffset val="100"/>
        <c:noMultiLvlLbl val="0"/>
      </c:catAx>
      <c:valAx>
        <c:axId val="10094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9062528"/>
        <c:crosses val="autoZero"/>
        <c:crossBetween val="midCat"/>
      </c:valAx>
      <c:serAx>
        <c:axId val="6321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9429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33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14</c:v>
                </c:pt>
                <c:pt idx="3">
                  <c:v>25</c:v>
                </c:pt>
                <c:pt idx="4">
                  <c:v>32</c:v>
                </c:pt>
                <c:pt idx="5">
                  <c:v>22</c:v>
                </c:pt>
                <c:pt idx="6">
                  <c:v>58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27</c:v>
                </c:pt>
                <c:pt idx="3">
                  <c:v>19</c:v>
                </c:pt>
                <c:pt idx="4">
                  <c:v>35</c:v>
                </c:pt>
                <c:pt idx="5">
                  <c:v>50</c:v>
                </c:pt>
                <c:pt idx="6">
                  <c:v>56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19</c:v>
                </c:pt>
                <c:pt idx="3">
                  <c:v>27</c:v>
                </c:pt>
                <c:pt idx="4">
                  <c:v>37</c:v>
                </c:pt>
                <c:pt idx="5">
                  <c:v>42</c:v>
                </c:pt>
                <c:pt idx="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23648"/>
        <c:axId val="88129536"/>
        <c:axId val="97583552"/>
      </c:area3DChart>
      <c:catAx>
        <c:axId val="88123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129536"/>
        <c:crosses val="autoZero"/>
        <c:auto val="1"/>
        <c:lblAlgn val="ctr"/>
        <c:lblOffset val="100"/>
        <c:noMultiLvlLbl val="0"/>
      </c:catAx>
      <c:valAx>
        <c:axId val="8812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123648"/>
        <c:crosses val="autoZero"/>
        <c:crossBetween val="midCat"/>
      </c:valAx>
      <c:serAx>
        <c:axId val="97583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81295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17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14</c:v>
                </c:pt>
                <c:pt idx="4">
                  <c:v>27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25</c:v>
                </c:pt>
                <c:pt idx="4">
                  <c:v>19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17</c:v>
                </c:pt>
                <c:pt idx="3">
                  <c:v>32</c:v>
                </c:pt>
                <c:pt idx="4">
                  <c:v>35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22</c:v>
                </c:pt>
                <c:pt idx="4">
                  <c:v>50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33</c:v>
                </c:pt>
                <c:pt idx="2">
                  <c:v>25</c:v>
                </c:pt>
                <c:pt idx="3">
                  <c:v>58</c:v>
                </c:pt>
                <c:pt idx="4">
                  <c:v>56</c:v>
                </c:pt>
                <c:pt idx="5">
                  <c:v>52</c:v>
                </c:pt>
              </c:numCache>
            </c:numRef>
          </c:val>
        </c:ser>
        <c:bandFmts/>
        <c:axId val="88172032"/>
        <c:axId val="88173568"/>
        <c:axId val="104023808"/>
      </c:surface3DChart>
      <c:catAx>
        <c:axId val="88172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173568"/>
        <c:crosses val="autoZero"/>
        <c:auto val="1"/>
        <c:lblAlgn val="ctr"/>
        <c:lblOffset val="100"/>
        <c:noMultiLvlLbl val="0"/>
      </c:catAx>
      <c:valAx>
        <c:axId val="8817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172032"/>
        <c:crosses val="autoZero"/>
        <c:crossBetween val="midCat"/>
      </c:valAx>
      <c:serAx>
        <c:axId val="104023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81735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15</xdr:row>
      <xdr:rowOff>0</xdr:rowOff>
    </xdr:from>
    <xdr:to>
      <xdr:col>4</xdr:col>
      <xdr:colOff>316229</xdr:colOff>
      <xdr:row>24</xdr:row>
      <xdr:rowOff>7620</xdr:rowOff>
    </xdr:to>
    <xdr:sp macro="" textlink="">
      <xdr:nvSpPr>
        <xdr:cNvPr id="2" name="Hexagon 1"/>
        <xdr:cNvSpPr/>
      </xdr:nvSpPr>
      <xdr:spPr>
        <a:xfrm rot="16200000">
          <a:off x="1442084" y="4364355"/>
          <a:ext cx="17907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Normal="100" workbookViewId="0"/>
  </sheetViews>
  <sheetFormatPr defaultRowHeight="15.6" x14ac:dyDescent="0.3"/>
  <cols>
    <col min="1" max="1" width="17.19921875" customWidth="1"/>
    <col min="2" max="2" width="6.19921875" style="21" bestFit="1" customWidth="1"/>
    <col min="3" max="3" width="8.5" style="21" bestFit="1" customWidth="1"/>
    <col min="4" max="4" width="4.19921875" style="21" bestFit="1" customWidth="1"/>
    <col min="5" max="5" width="8.3984375" style="21" bestFit="1" customWidth="1"/>
    <col min="6" max="6" width="12.7968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7.3984375" bestFit="1" customWidth="1"/>
    <col min="14" max="14" width="16.699218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16</v>
      </c>
      <c r="I1" s="111"/>
      <c r="J1" s="111"/>
      <c r="K1" s="111"/>
      <c r="L1" s="111" t="s">
        <v>17</v>
      </c>
      <c r="M1" s="111"/>
      <c r="N1" s="111"/>
    </row>
    <row r="2" spans="1:14" ht="16.8" thickTop="1" thickBot="1" x14ac:dyDescent="0.35">
      <c r="A2" s="94" t="s">
        <v>7</v>
      </c>
      <c r="B2" s="94">
        <v>1</v>
      </c>
      <c r="C2" s="77">
        <v>4</v>
      </c>
      <c r="D2" s="143">
        <f t="shared" ref="D2:D9" ca="1" si="0">RANDBETWEEN(1,20)</f>
        <v>11</v>
      </c>
      <c r="E2" s="77">
        <f t="shared" ref="E2:E9" ca="1" si="1">SUM(C2:D2)</f>
        <v>15</v>
      </c>
      <c r="F2" s="77" t="s">
        <v>6</v>
      </c>
      <c r="H2" s="88" t="s">
        <v>0</v>
      </c>
      <c r="I2" s="89" t="s">
        <v>18</v>
      </c>
      <c r="J2" s="90" t="s">
        <v>19</v>
      </c>
      <c r="L2" s="99" t="s">
        <v>0</v>
      </c>
      <c r="M2" s="100" t="s">
        <v>18</v>
      </c>
      <c r="N2" s="101" t="s">
        <v>77</v>
      </c>
    </row>
    <row r="3" spans="1:14" x14ac:dyDescent="0.3">
      <c r="A3" s="78" t="s">
        <v>131</v>
      </c>
      <c r="B3" s="78">
        <v>2</v>
      </c>
      <c r="C3" s="77">
        <v>0</v>
      </c>
      <c r="D3" s="143">
        <f t="shared" ca="1" si="0"/>
        <v>18</v>
      </c>
      <c r="E3" s="77">
        <f t="shared" ca="1" si="1"/>
        <v>18</v>
      </c>
      <c r="F3" s="77" t="s">
        <v>82</v>
      </c>
      <c r="H3" s="91" t="s">
        <v>8</v>
      </c>
      <c r="I3" s="92">
        <v>10</v>
      </c>
      <c r="J3" s="93" t="s">
        <v>20</v>
      </c>
      <c r="L3" s="102" t="s">
        <v>130</v>
      </c>
      <c r="M3" s="78">
        <v>8</v>
      </c>
      <c r="N3" s="103" t="s">
        <v>109</v>
      </c>
    </row>
    <row r="4" spans="1:14" ht="16.2" thickBot="1" x14ac:dyDescent="0.35">
      <c r="A4" s="94" t="s">
        <v>8</v>
      </c>
      <c r="B4" s="94">
        <v>1</v>
      </c>
      <c r="C4" s="77">
        <f>3</f>
        <v>3</v>
      </c>
      <c r="D4" s="143">
        <f t="shared" ca="1" si="0"/>
        <v>11</v>
      </c>
      <c r="E4" s="77">
        <f t="shared" ca="1" si="1"/>
        <v>14</v>
      </c>
      <c r="F4" s="77" t="s">
        <v>9</v>
      </c>
      <c r="H4" s="91" t="s">
        <v>81</v>
      </c>
      <c r="I4" s="94">
        <v>10</v>
      </c>
      <c r="J4" s="93" t="s">
        <v>83</v>
      </c>
      <c r="L4" s="102"/>
      <c r="M4" s="78"/>
      <c r="N4" s="103"/>
    </row>
    <row r="5" spans="1:14" ht="18.600000000000001" x14ac:dyDescent="0.3">
      <c r="A5" s="94" t="s">
        <v>102</v>
      </c>
      <c r="B5" s="94">
        <v>1</v>
      </c>
      <c r="C5" s="77">
        <f>3+2</f>
        <v>5</v>
      </c>
      <c r="D5" s="143">
        <f t="shared" ca="1" si="0"/>
        <v>2</v>
      </c>
      <c r="E5" s="77">
        <f t="shared" ca="1" si="1"/>
        <v>7</v>
      </c>
      <c r="F5" s="77" t="s">
        <v>9</v>
      </c>
      <c r="H5" s="91" t="s">
        <v>73</v>
      </c>
      <c r="I5" s="94">
        <v>10</v>
      </c>
      <c r="J5" s="93" t="s">
        <v>21</v>
      </c>
      <c r="L5" s="135" t="s">
        <v>25</v>
      </c>
      <c r="M5" s="155">
        <f>AVERAGE(M3:M4)</f>
        <v>8</v>
      </c>
      <c r="N5" s="104"/>
    </row>
    <row r="6" spans="1:14" x14ac:dyDescent="0.3">
      <c r="A6" s="76" t="s">
        <v>128</v>
      </c>
      <c r="B6" s="76">
        <v>1</v>
      </c>
      <c r="C6" s="77">
        <v>1</v>
      </c>
      <c r="D6" s="143">
        <f t="shared" ca="1" si="0"/>
        <v>10</v>
      </c>
      <c r="E6" s="77">
        <f t="shared" ca="1" si="1"/>
        <v>11</v>
      </c>
      <c r="F6" s="77" t="s">
        <v>143</v>
      </c>
      <c r="H6" s="91" t="s">
        <v>22</v>
      </c>
      <c r="I6" s="94">
        <v>10</v>
      </c>
      <c r="J6" s="93" t="s">
        <v>23</v>
      </c>
      <c r="L6" s="136" t="s">
        <v>26</v>
      </c>
      <c r="M6" s="105">
        <f>SUM(M3:M4)</f>
        <v>8</v>
      </c>
      <c r="N6" s="103"/>
    </row>
    <row r="7" spans="1:14" x14ac:dyDescent="0.3">
      <c r="A7" s="94" t="s">
        <v>73</v>
      </c>
      <c r="B7" s="94">
        <v>1</v>
      </c>
      <c r="C7" s="77">
        <f>3</f>
        <v>3</v>
      </c>
      <c r="D7" s="143">
        <f t="shared" ca="1" si="0"/>
        <v>17</v>
      </c>
      <c r="E7" s="77">
        <f t="shared" ca="1" si="1"/>
        <v>20</v>
      </c>
      <c r="F7" s="77" t="s">
        <v>9</v>
      </c>
      <c r="H7" s="91" t="s">
        <v>7</v>
      </c>
      <c r="I7" s="94">
        <v>10</v>
      </c>
      <c r="J7" s="93" t="s">
        <v>24</v>
      </c>
      <c r="L7" s="136" t="s">
        <v>29</v>
      </c>
      <c r="M7" s="125">
        <f>M6/4</f>
        <v>2</v>
      </c>
      <c r="N7" s="103" t="s">
        <v>30</v>
      </c>
    </row>
    <row r="8" spans="1:14" ht="16.2" thickBot="1" x14ac:dyDescent="0.35">
      <c r="A8" s="94" t="s">
        <v>81</v>
      </c>
      <c r="B8" s="94">
        <v>1</v>
      </c>
      <c r="C8" s="77">
        <v>1</v>
      </c>
      <c r="D8" s="143">
        <f t="shared" ca="1" si="0"/>
        <v>9</v>
      </c>
      <c r="E8" s="77">
        <f t="shared" ca="1" si="1"/>
        <v>10</v>
      </c>
      <c r="F8" s="77" t="s">
        <v>82</v>
      </c>
      <c r="H8" s="171" t="s">
        <v>128</v>
      </c>
      <c r="I8" s="76">
        <v>11</v>
      </c>
      <c r="J8" s="172" t="s">
        <v>129</v>
      </c>
      <c r="L8" s="137" t="s">
        <v>31</v>
      </c>
      <c r="M8" s="126">
        <f>M7*2</f>
        <v>4</v>
      </c>
      <c r="N8" s="106" t="s">
        <v>32</v>
      </c>
    </row>
    <row r="9" spans="1:14" ht="16.8" thickTop="1" thickBot="1" x14ac:dyDescent="0.35">
      <c r="A9" s="76" t="s">
        <v>99</v>
      </c>
      <c r="B9" s="76">
        <v>1</v>
      </c>
      <c r="C9" s="77">
        <v>2</v>
      </c>
      <c r="D9" s="143">
        <f t="shared" ca="1" si="0"/>
        <v>10</v>
      </c>
      <c r="E9" s="77">
        <f t="shared" ca="1" si="1"/>
        <v>12</v>
      </c>
      <c r="F9" s="77" t="s">
        <v>101</v>
      </c>
      <c r="H9" s="171" t="s">
        <v>99</v>
      </c>
      <c r="I9" s="76">
        <v>18</v>
      </c>
      <c r="J9" s="172" t="s">
        <v>100</v>
      </c>
    </row>
    <row r="10" spans="1:14" x14ac:dyDescent="0.3">
      <c r="B10"/>
      <c r="C10"/>
      <c r="H10" s="132" t="s">
        <v>25</v>
      </c>
      <c r="I10" s="95">
        <f>AVERAGE(I3:I9)</f>
        <v>11.285714285714286</v>
      </c>
      <c r="J10" s="96"/>
      <c r="L10" s="87" t="s">
        <v>33</v>
      </c>
      <c r="M10" s="130">
        <f>I13</f>
        <v>19.75</v>
      </c>
    </row>
    <row r="11" spans="1:14" x14ac:dyDescent="0.3">
      <c r="D11" s="143">
        <f t="shared" ref="D11" ca="1" si="2">RANDBETWEEN(1,20)</f>
        <v>20</v>
      </c>
      <c r="H11" s="133" t="s">
        <v>26</v>
      </c>
      <c r="I11" s="97">
        <f>SUM(I3:I9)</f>
        <v>79</v>
      </c>
      <c r="J11" s="93"/>
      <c r="L11" s="87" t="s">
        <v>34</v>
      </c>
      <c r="M11" s="130">
        <f>I14</f>
        <v>39.5</v>
      </c>
    </row>
    <row r="12" spans="1:14" x14ac:dyDescent="0.3">
      <c r="H12" s="133" t="s">
        <v>27</v>
      </c>
      <c r="I12" s="97">
        <f>COUNT(I3:I9)</f>
        <v>7</v>
      </c>
      <c r="J12" s="93"/>
      <c r="L12" s="87" t="s">
        <v>35</v>
      </c>
      <c r="M12" s="130">
        <f>I11</f>
        <v>79</v>
      </c>
    </row>
    <row r="13" spans="1:14" x14ac:dyDescent="0.3">
      <c r="H13" s="133" t="s">
        <v>29</v>
      </c>
      <c r="I13" s="127">
        <f>I11/4</f>
        <v>19.75</v>
      </c>
      <c r="J13" s="93" t="s">
        <v>30</v>
      </c>
    </row>
    <row r="14" spans="1:14" ht="16.2" thickBot="1" x14ac:dyDescent="0.35">
      <c r="H14" s="134" t="s">
        <v>31</v>
      </c>
      <c r="I14" s="128">
        <f>I13*2</f>
        <v>39.5</v>
      </c>
      <c r="J14" s="98" t="s">
        <v>32</v>
      </c>
      <c r="L14" s="15" t="s">
        <v>36</v>
      </c>
      <c r="M14" s="129">
        <f>M6</f>
        <v>8</v>
      </c>
    </row>
    <row r="15" spans="1:14" ht="16.2" thickTop="1" x14ac:dyDescent="0.3">
      <c r="A15" t="s">
        <v>110</v>
      </c>
    </row>
    <row r="16" spans="1:14" x14ac:dyDescent="0.3">
      <c r="A16" t="s">
        <v>111</v>
      </c>
    </row>
  </sheetData>
  <sortState ref="A2:F12">
    <sortCondition descending="1" ref="E2:E12"/>
    <sortCondition descending="1" ref="C2:C12"/>
  </sortState>
  <conditionalFormatting sqref="M14">
    <cfRule type="cellIs" dxfId="203" priority="13" operator="greaterThan">
      <formula>$M$12</formula>
    </cfRule>
    <cfRule type="cellIs" dxfId="202" priority="14" operator="between">
      <formula>$M$11</formula>
      <formula>$M$12</formula>
    </cfRule>
    <cfRule type="cellIs" dxfId="201" priority="15" operator="between">
      <formula>$M$10</formula>
      <formula>$M$11</formula>
    </cfRule>
    <cfRule type="cellIs" dxfId="200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/>
  </sheetViews>
  <sheetFormatPr defaultRowHeight="15.6" x14ac:dyDescent="0.3"/>
  <cols>
    <col min="1" max="1" width="9.5" style="21" bestFit="1" customWidth="1"/>
    <col min="2" max="2" width="28.5" style="21" bestFit="1" customWidth="1"/>
    <col min="3" max="3" width="18.89843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96</v>
      </c>
    </row>
    <row r="2" spans="1:10" x14ac:dyDescent="0.3">
      <c r="A2" s="78" t="s">
        <v>131</v>
      </c>
      <c r="B2" s="77" t="s">
        <v>133</v>
      </c>
      <c r="C2" s="77" t="s">
        <v>135</v>
      </c>
      <c r="D2" s="85">
        <v>4</v>
      </c>
      <c r="E2" s="163">
        <v>7</v>
      </c>
      <c r="F2" s="163">
        <v>0</v>
      </c>
      <c r="G2" s="163">
        <v>0</v>
      </c>
      <c r="H2" s="160">
        <f t="shared" ref="H2" ca="1" si="0">RANDBETWEEN(1,20)</f>
        <v>4</v>
      </c>
      <c r="I2" s="77">
        <f t="shared" ref="I2" ca="1" si="1">SUM(D2:H2)</f>
        <v>15</v>
      </c>
      <c r="J2" s="166"/>
    </row>
    <row r="3" spans="1:10" x14ac:dyDescent="0.3">
      <c r="A3" s="78" t="s">
        <v>131</v>
      </c>
      <c r="B3" s="77" t="s">
        <v>137</v>
      </c>
      <c r="C3" s="77" t="s">
        <v>138</v>
      </c>
      <c r="D3" s="85"/>
      <c r="E3" s="163"/>
      <c r="F3" s="163"/>
      <c r="G3" s="163"/>
      <c r="H3" s="160"/>
      <c r="I3" s="77"/>
      <c r="J3" s="166"/>
    </row>
    <row r="4" spans="1:10" x14ac:dyDescent="0.3">
      <c r="A4" s="174" t="s">
        <v>131</v>
      </c>
      <c r="B4" s="80" t="s">
        <v>136</v>
      </c>
      <c r="C4" s="80" t="s">
        <v>134</v>
      </c>
      <c r="D4" s="175"/>
      <c r="E4" s="176"/>
      <c r="F4" s="176"/>
      <c r="G4" s="176"/>
      <c r="H4" s="81"/>
      <c r="I4" s="80"/>
      <c r="J4" s="177"/>
    </row>
    <row r="5" spans="1:10" ht="16.2" thickBot="1" x14ac:dyDescent="0.35"/>
    <row r="6" spans="1:10" ht="16.2" thickBot="1" x14ac:dyDescent="0.35">
      <c r="A6" s="107" t="s">
        <v>0</v>
      </c>
      <c r="B6" s="82" t="s">
        <v>37</v>
      </c>
      <c r="C6" s="82" t="s">
        <v>38</v>
      </c>
      <c r="D6" s="84" t="s">
        <v>39</v>
      </c>
      <c r="E6" s="82" t="s">
        <v>40</v>
      </c>
      <c r="F6" s="82" t="s">
        <v>41</v>
      </c>
      <c r="G6" s="82" t="s">
        <v>42</v>
      </c>
      <c r="H6" s="86" t="s">
        <v>43</v>
      </c>
      <c r="I6" s="83" t="s">
        <v>28</v>
      </c>
      <c r="J6" s="83" t="s">
        <v>123</v>
      </c>
    </row>
    <row r="7" spans="1:10" x14ac:dyDescent="0.3">
      <c r="A7" s="76" t="s">
        <v>118</v>
      </c>
      <c r="B7" s="77" t="s">
        <v>115</v>
      </c>
      <c r="C7" s="77" t="s">
        <v>114</v>
      </c>
      <c r="D7" s="85">
        <v>6</v>
      </c>
      <c r="E7" s="163">
        <v>2</v>
      </c>
      <c r="F7" s="163">
        <v>1</v>
      </c>
      <c r="G7" s="168">
        <f t="shared" ref="G7:G12" si="2">2+1</f>
        <v>3</v>
      </c>
      <c r="H7" s="143">
        <f t="shared" ref="H7:H12" ca="1" si="3">RANDBETWEEN(1,20)</f>
        <v>8</v>
      </c>
      <c r="I7" s="77">
        <f t="shared" ref="I7:I11" ca="1" si="4">SUM(D7:H7)</f>
        <v>20</v>
      </c>
      <c r="J7" s="182"/>
    </row>
    <row r="8" spans="1:10" x14ac:dyDescent="0.3">
      <c r="A8" s="76" t="s">
        <v>118</v>
      </c>
      <c r="B8" s="77" t="s">
        <v>116</v>
      </c>
      <c r="C8" s="77" t="s">
        <v>114</v>
      </c>
      <c r="D8" s="85">
        <v>1</v>
      </c>
      <c r="E8" s="163">
        <v>2</v>
      </c>
      <c r="F8" s="163">
        <v>1</v>
      </c>
      <c r="G8" s="168">
        <f t="shared" si="2"/>
        <v>3</v>
      </c>
      <c r="H8" s="143">
        <f t="shared" ca="1" si="3"/>
        <v>12</v>
      </c>
      <c r="I8" s="77">
        <f t="shared" ref="I8" ca="1" si="5">SUM(D8:H8)</f>
        <v>19</v>
      </c>
      <c r="J8" s="182"/>
    </row>
    <row r="9" spans="1:10" x14ac:dyDescent="0.3">
      <c r="A9" s="79" t="s">
        <v>118</v>
      </c>
      <c r="B9" s="80" t="s">
        <v>117</v>
      </c>
      <c r="C9" s="80" t="s">
        <v>124</v>
      </c>
      <c r="D9" s="175">
        <v>6</v>
      </c>
      <c r="E9" s="176">
        <v>2</v>
      </c>
      <c r="F9" s="176">
        <v>1</v>
      </c>
      <c r="G9" s="178">
        <f t="shared" si="2"/>
        <v>3</v>
      </c>
      <c r="H9" s="145">
        <f t="shared" ca="1" si="3"/>
        <v>10</v>
      </c>
      <c r="I9" s="80">
        <f t="shared" ref="I9" ca="1" si="6">SUM(D9:H9)</f>
        <v>22</v>
      </c>
      <c r="J9" s="183"/>
    </row>
    <row r="10" spans="1:10" x14ac:dyDescent="0.3">
      <c r="A10" s="76" t="s">
        <v>119</v>
      </c>
      <c r="B10" s="77" t="s">
        <v>147</v>
      </c>
      <c r="C10" s="77" t="s">
        <v>149</v>
      </c>
      <c r="D10" s="85">
        <v>9</v>
      </c>
      <c r="E10" s="163">
        <v>3</v>
      </c>
      <c r="F10" s="163">
        <v>1</v>
      </c>
      <c r="G10" s="168">
        <f t="shared" si="2"/>
        <v>3</v>
      </c>
      <c r="H10" s="143">
        <f t="shared" ca="1" si="3"/>
        <v>16</v>
      </c>
      <c r="I10" s="77">
        <f t="shared" ca="1" si="4"/>
        <v>32</v>
      </c>
      <c r="J10" s="182"/>
    </row>
    <row r="11" spans="1:10" x14ac:dyDescent="0.3">
      <c r="A11" s="76" t="s">
        <v>119</v>
      </c>
      <c r="B11" s="77" t="s">
        <v>148</v>
      </c>
      <c r="C11" s="77" t="s">
        <v>149</v>
      </c>
      <c r="D11" s="85">
        <v>4</v>
      </c>
      <c r="E11" s="163">
        <v>3</v>
      </c>
      <c r="F11" s="163">
        <v>1</v>
      </c>
      <c r="G11" s="168">
        <f t="shared" si="2"/>
        <v>3</v>
      </c>
      <c r="H11" s="143">
        <f t="shared" ca="1" si="3"/>
        <v>13</v>
      </c>
      <c r="I11" s="77">
        <f t="shared" ca="1" si="4"/>
        <v>24</v>
      </c>
      <c r="J11" s="182"/>
    </row>
    <row r="12" spans="1:10" x14ac:dyDescent="0.3">
      <c r="A12" s="79" t="s">
        <v>119</v>
      </c>
      <c r="B12" s="80" t="s">
        <v>121</v>
      </c>
      <c r="C12" s="80" t="s">
        <v>122</v>
      </c>
      <c r="D12" s="175">
        <v>4</v>
      </c>
      <c r="E12" s="176">
        <v>3</v>
      </c>
      <c r="F12" s="176">
        <v>1</v>
      </c>
      <c r="G12" s="178">
        <f t="shared" si="2"/>
        <v>3</v>
      </c>
      <c r="H12" s="145">
        <f t="shared" ca="1" si="3"/>
        <v>9</v>
      </c>
      <c r="I12" s="80">
        <f t="shared" ref="I12" ca="1" si="7">SUM(D12:H12)</f>
        <v>20</v>
      </c>
      <c r="J12" s="183"/>
    </row>
    <row r="13" spans="1:10" x14ac:dyDescent="0.3">
      <c r="J13" s="184"/>
    </row>
  </sheetData>
  <conditionalFormatting sqref="H2">
    <cfRule type="cellIs" dxfId="199" priority="913" operator="equal">
      <formula>20</formula>
    </cfRule>
    <cfRule type="cellIs" dxfId="198" priority="914" operator="equal">
      <formula>1</formula>
    </cfRule>
  </conditionalFormatting>
  <conditionalFormatting sqref="E2 G2">
    <cfRule type="cellIs" dxfId="197" priority="911" operator="equal">
      <formula>"No"</formula>
    </cfRule>
    <cfRule type="cellIs" dxfId="196" priority="912" operator="equal">
      <formula>"Yes"</formula>
    </cfRule>
  </conditionalFormatting>
  <conditionalFormatting sqref="H7 H10">
    <cfRule type="cellIs" dxfId="195" priority="659" operator="equal">
      <formula>20</formula>
    </cfRule>
    <cfRule type="cellIs" dxfId="194" priority="660" operator="equal">
      <formula>1</formula>
    </cfRule>
  </conditionalFormatting>
  <conditionalFormatting sqref="H7 H10">
    <cfRule type="cellIs" dxfId="193" priority="649" operator="equal">
      <formula>20</formula>
    </cfRule>
    <cfRule type="cellIs" dxfId="192" priority="650" operator="equal">
      <formula>1</formula>
    </cfRule>
  </conditionalFormatting>
  <conditionalFormatting sqref="H7">
    <cfRule type="cellIs" dxfId="191" priority="615" operator="equal">
      <formula>20</formula>
    </cfRule>
    <cfRule type="cellIs" dxfId="190" priority="616" operator="equal">
      <formula>1</formula>
    </cfRule>
  </conditionalFormatting>
  <conditionalFormatting sqref="E7">
    <cfRule type="cellIs" dxfId="189" priority="609" operator="equal">
      <formula>"No"</formula>
    </cfRule>
    <cfRule type="cellIs" dxfId="188" priority="610" operator="equal">
      <formula>"Yes"</formula>
    </cfRule>
  </conditionalFormatting>
  <conditionalFormatting sqref="H7">
    <cfRule type="cellIs" dxfId="187" priority="605" operator="equal">
      <formula>20</formula>
    </cfRule>
    <cfRule type="cellIs" dxfId="186" priority="606" operator="equal">
      <formula>1</formula>
    </cfRule>
  </conditionalFormatting>
  <conditionalFormatting sqref="E7">
    <cfRule type="cellIs" dxfId="185" priority="599" operator="equal">
      <formula>"No"</formula>
    </cfRule>
    <cfRule type="cellIs" dxfId="184" priority="600" operator="equal">
      <formula>"Yes"</formula>
    </cfRule>
  </conditionalFormatting>
  <conditionalFormatting sqref="E10:E11">
    <cfRule type="cellIs" dxfId="183" priority="571" operator="equal">
      <formula>"No"</formula>
    </cfRule>
    <cfRule type="cellIs" dxfId="182" priority="572" operator="equal">
      <formula>"Yes"</formula>
    </cfRule>
  </conditionalFormatting>
  <conditionalFormatting sqref="H10">
    <cfRule type="cellIs" dxfId="181" priority="577" operator="equal">
      <formula>20</formula>
    </cfRule>
    <cfRule type="cellIs" dxfId="180" priority="578" operator="equal">
      <formula>1</formula>
    </cfRule>
  </conditionalFormatting>
  <conditionalFormatting sqref="H10">
    <cfRule type="cellIs" dxfId="179" priority="567" operator="equal">
      <formula>20</formula>
    </cfRule>
    <cfRule type="cellIs" dxfId="178" priority="568" operator="equal">
      <formula>1</formula>
    </cfRule>
  </conditionalFormatting>
  <conditionalFormatting sqref="E10:E11">
    <cfRule type="cellIs" dxfId="177" priority="561" operator="equal">
      <formula>"No"</formula>
    </cfRule>
    <cfRule type="cellIs" dxfId="176" priority="562" operator="equal">
      <formula>"Yes"</formula>
    </cfRule>
  </conditionalFormatting>
  <conditionalFormatting sqref="G12">
    <cfRule type="cellIs" dxfId="175" priority="399" operator="equal">
      <formula>"No"</formula>
    </cfRule>
    <cfRule type="cellIs" dxfId="174" priority="400" operator="equal">
      <formula>"Yes"</formula>
    </cfRule>
  </conditionalFormatting>
  <conditionalFormatting sqref="G7 G10">
    <cfRule type="cellIs" dxfId="173" priority="451" operator="equal">
      <formula>"No"</formula>
    </cfRule>
    <cfRule type="cellIs" dxfId="172" priority="452" operator="equal">
      <formula>"Yes"</formula>
    </cfRule>
  </conditionalFormatting>
  <conditionalFormatting sqref="G7 G10">
    <cfRule type="cellIs" dxfId="171" priority="445" operator="equal">
      <formula>"No"</formula>
    </cfRule>
    <cfRule type="cellIs" dxfId="170" priority="446" operator="equal">
      <formula>"Yes"</formula>
    </cfRule>
  </conditionalFormatting>
  <conditionalFormatting sqref="G7 G10">
    <cfRule type="cellIs" dxfId="169" priority="443" operator="equal">
      <formula>"No"</formula>
    </cfRule>
    <cfRule type="cellIs" dxfId="168" priority="444" operator="equal">
      <formula>"Yes"</formula>
    </cfRule>
  </conditionalFormatting>
  <conditionalFormatting sqref="G7 G10">
    <cfRule type="cellIs" dxfId="167" priority="449" operator="equal">
      <formula>"No"</formula>
    </cfRule>
    <cfRule type="cellIs" dxfId="166" priority="450" operator="equal">
      <formula>"Yes"</formula>
    </cfRule>
  </conditionalFormatting>
  <conditionalFormatting sqref="G8">
    <cfRule type="cellIs" dxfId="165" priority="371" operator="equal">
      <formula>"No"</formula>
    </cfRule>
    <cfRule type="cellIs" dxfId="164" priority="372" operator="equal">
      <formula>"Yes"</formula>
    </cfRule>
  </conditionalFormatting>
  <conditionalFormatting sqref="G7 G10">
    <cfRule type="cellIs" dxfId="163" priority="447" operator="equal">
      <formula>"No"</formula>
    </cfRule>
    <cfRule type="cellIs" dxfId="162" priority="448" operator="equal">
      <formula>"Yes"</formula>
    </cfRule>
  </conditionalFormatting>
  <conditionalFormatting sqref="G12">
    <cfRule type="cellIs" dxfId="161" priority="391" operator="equal">
      <formula>"No"</formula>
    </cfRule>
    <cfRule type="cellIs" dxfId="160" priority="392" operator="equal">
      <formula>"Yes"</formula>
    </cfRule>
  </conditionalFormatting>
  <conditionalFormatting sqref="F7 F10:F11">
    <cfRule type="cellIs" dxfId="159" priority="441" operator="equal">
      <formula>"No"</formula>
    </cfRule>
    <cfRule type="cellIs" dxfId="158" priority="442" operator="equal">
      <formula>"Yes"</formula>
    </cfRule>
  </conditionalFormatting>
  <conditionalFormatting sqref="F7 F10:F11">
    <cfRule type="cellIs" dxfId="157" priority="439" operator="equal">
      <formula>"No"</formula>
    </cfRule>
    <cfRule type="cellIs" dxfId="156" priority="440" operator="equal">
      <formula>"Yes"</formula>
    </cfRule>
  </conditionalFormatting>
  <conditionalFormatting sqref="G12">
    <cfRule type="cellIs" dxfId="155" priority="393" operator="equal">
      <formula>"No"</formula>
    </cfRule>
    <cfRule type="cellIs" dxfId="154" priority="394" operator="equal">
      <formula>"Yes"</formula>
    </cfRule>
  </conditionalFormatting>
  <conditionalFormatting sqref="G12">
    <cfRule type="cellIs" dxfId="153" priority="397" operator="equal">
      <formula>"No"</formula>
    </cfRule>
    <cfRule type="cellIs" dxfId="152" priority="398" operator="equal">
      <formula>"Yes"</formula>
    </cfRule>
  </conditionalFormatting>
  <conditionalFormatting sqref="F12">
    <cfRule type="cellIs" dxfId="151" priority="389" operator="equal">
      <formula>"No"</formula>
    </cfRule>
    <cfRule type="cellIs" dxfId="150" priority="390" operator="equal">
      <formula>"Yes"</formula>
    </cfRule>
  </conditionalFormatting>
  <conditionalFormatting sqref="F12">
    <cfRule type="cellIs" dxfId="149" priority="387" operator="equal">
      <formula>"No"</formula>
    </cfRule>
    <cfRule type="cellIs" dxfId="148" priority="388" operator="equal">
      <formula>"Yes"</formula>
    </cfRule>
  </conditionalFormatting>
  <conditionalFormatting sqref="H12">
    <cfRule type="cellIs" dxfId="147" priority="411" operator="equal">
      <formula>20</formula>
    </cfRule>
    <cfRule type="cellIs" dxfId="146" priority="412" operator="equal">
      <formula>1</formula>
    </cfRule>
  </conditionalFormatting>
  <conditionalFormatting sqref="H12">
    <cfRule type="cellIs" dxfId="145" priority="409" operator="equal">
      <formula>20</formula>
    </cfRule>
    <cfRule type="cellIs" dxfId="144" priority="410" operator="equal">
      <formula>1</formula>
    </cfRule>
  </conditionalFormatting>
  <conditionalFormatting sqref="E12">
    <cfRule type="cellIs" dxfId="143" priority="405" operator="equal">
      <formula>"No"</formula>
    </cfRule>
    <cfRule type="cellIs" dxfId="142" priority="406" operator="equal">
      <formula>"Yes"</formula>
    </cfRule>
  </conditionalFormatting>
  <conditionalFormatting sqref="H12">
    <cfRule type="cellIs" dxfId="141" priority="407" operator="equal">
      <formula>20</formula>
    </cfRule>
    <cfRule type="cellIs" dxfId="140" priority="408" operator="equal">
      <formula>1</formula>
    </cfRule>
  </conditionalFormatting>
  <conditionalFormatting sqref="H12">
    <cfRule type="cellIs" dxfId="139" priority="403" operator="equal">
      <formula>20</formula>
    </cfRule>
    <cfRule type="cellIs" dxfId="138" priority="404" operator="equal">
      <formula>1</formula>
    </cfRule>
  </conditionalFormatting>
  <conditionalFormatting sqref="E12">
    <cfRule type="cellIs" dxfId="137" priority="401" operator="equal">
      <formula>"No"</formula>
    </cfRule>
    <cfRule type="cellIs" dxfId="136" priority="402" operator="equal">
      <formula>"Yes"</formula>
    </cfRule>
  </conditionalFormatting>
  <conditionalFormatting sqref="F8:F9">
    <cfRule type="cellIs" dxfId="135" priority="363" operator="equal">
      <formula>"No"</formula>
    </cfRule>
    <cfRule type="cellIs" dxfId="134" priority="364" operator="equal">
      <formula>"Yes"</formula>
    </cfRule>
  </conditionalFormatting>
  <conditionalFormatting sqref="F8:F9">
    <cfRule type="cellIs" dxfId="133" priority="361" operator="equal">
      <formula>"No"</formula>
    </cfRule>
    <cfRule type="cellIs" dxfId="132" priority="362" operator="equal">
      <formula>"Yes"</formula>
    </cfRule>
  </conditionalFormatting>
  <conditionalFormatting sqref="G12">
    <cfRule type="cellIs" dxfId="131" priority="395" operator="equal">
      <formula>"No"</formula>
    </cfRule>
    <cfRule type="cellIs" dxfId="130" priority="396" operator="equal">
      <formula>"Yes"</formula>
    </cfRule>
  </conditionalFormatting>
  <conditionalFormatting sqref="H8">
    <cfRule type="cellIs" dxfId="129" priority="385" operator="equal">
      <formula>20</formula>
    </cfRule>
    <cfRule type="cellIs" dxfId="128" priority="386" operator="equal">
      <formula>1</formula>
    </cfRule>
  </conditionalFormatting>
  <conditionalFormatting sqref="H8">
    <cfRule type="cellIs" dxfId="127" priority="383" operator="equal">
      <formula>20</formula>
    </cfRule>
    <cfRule type="cellIs" dxfId="126" priority="384" operator="equal">
      <formula>1</formula>
    </cfRule>
  </conditionalFormatting>
  <conditionalFormatting sqref="H8">
    <cfRule type="cellIs" dxfId="125" priority="381" operator="equal">
      <formula>20</formula>
    </cfRule>
    <cfRule type="cellIs" dxfId="124" priority="382" operator="equal">
      <formula>1</formula>
    </cfRule>
  </conditionalFormatting>
  <conditionalFormatting sqref="E8:E9">
    <cfRule type="cellIs" dxfId="123" priority="379" operator="equal">
      <formula>"No"</formula>
    </cfRule>
    <cfRule type="cellIs" dxfId="122" priority="380" operator="equal">
      <formula>"Yes"</formula>
    </cfRule>
  </conditionalFormatting>
  <conditionalFormatting sqref="H8">
    <cfRule type="cellIs" dxfId="121" priority="377" operator="equal">
      <formula>20</formula>
    </cfRule>
    <cfRule type="cellIs" dxfId="120" priority="378" operator="equal">
      <formula>1</formula>
    </cfRule>
  </conditionalFormatting>
  <conditionalFormatting sqref="E8:E9">
    <cfRule type="cellIs" dxfId="119" priority="375" operator="equal">
      <formula>"No"</formula>
    </cfRule>
    <cfRule type="cellIs" dxfId="118" priority="376" operator="equal">
      <formula>"Yes"</formula>
    </cfRule>
  </conditionalFormatting>
  <conditionalFormatting sqref="G9">
    <cfRule type="cellIs" dxfId="117" priority="345" operator="equal">
      <formula>"No"</formula>
    </cfRule>
    <cfRule type="cellIs" dxfId="116" priority="346" operator="equal">
      <formula>"Yes"</formula>
    </cfRule>
  </conditionalFormatting>
  <conditionalFormatting sqref="G9">
    <cfRule type="cellIs" dxfId="115" priority="343" operator="equal">
      <formula>"No"</formula>
    </cfRule>
    <cfRule type="cellIs" dxfId="114" priority="344" operator="equal">
      <formula>"Yes"</formula>
    </cfRule>
  </conditionalFormatting>
  <conditionalFormatting sqref="G8">
    <cfRule type="cellIs" dxfId="113" priority="373" operator="equal">
      <formula>"No"</formula>
    </cfRule>
    <cfRule type="cellIs" dxfId="112" priority="374" operator="equal">
      <formula>"Yes"</formula>
    </cfRule>
  </conditionalFormatting>
  <conditionalFormatting sqref="G8">
    <cfRule type="cellIs" dxfId="111" priority="369" operator="equal">
      <formula>"No"</formula>
    </cfRule>
    <cfRule type="cellIs" dxfId="110" priority="370" operator="equal">
      <formula>"Yes"</formula>
    </cfRule>
  </conditionalFormatting>
  <conditionalFormatting sqref="G8">
    <cfRule type="cellIs" dxfId="109" priority="367" operator="equal">
      <formula>"No"</formula>
    </cfRule>
    <cfRule type="cellIs" dxfId="108" priority="368" operator="equal">
      <formula>"Yes"</formula>
    </cfRule>
  </conditionalFormatting>
  <conditionalFormatting sqref="G8">
    <cfRule type="cellIs" dxfId="107" priority="365" operator="equal">
      <formula>"No"</formula>
    </cfRule>
    <cfRule type="cellIs" dxfId="106" priority="366" operator="equal">
      <formula>"Yes"</formula>
    </cfRule>
  </conditionalFormatting>
  <conditionalFormatting sqref="H9">
    <cfRule type="cellIs" dxfId="105" priority="359" operator="equal">
      <formula>20</formula>
    </cfRule>
    <cfRule type="cellIs" dxfId="104" priority="360" operator="equal">
      <formula>1</formula>
    </cfRule>
  </conditionalFormatting>
  <conditionalFormatting sqref="H9">
    <cfRule type="cellIs" dxfId="103" priority="357" operator="equal">
      <formula>20</formula>
    </cfRule>
    <cfRule type="cellIs" dxfId="102" priority="358" operator="equal">
      <formula>1</formula>
    </cfRule>
  </conditionalFormatting>
  <conditionalFormatting sqref="H9">
    <cfRule type="cellIs" dxfId="101" priority="355" operator="equal">
      <formula>20</formula>
    </cfRule>
    <cfRule type="cellIs" dxfId="100" priority="356" operator="equal">
      <formula>1</formula>
    </cfRule>
  </conditionalFormatting>
  <conditionalFormatting sqref="H9">
    <cfRule type="cellIs" dxfId="99" priority="353" operator="equal">
      <formula>20</formula>
    </cfRule>
    <cfRule type="cellIs" dxfId="98" priority="354" operator="equal">
      <formula>1</formula>
    </cfRule>
  </conditionalFormatting>
  <conditionalFormatting sqref="G9">
    <cfRule type="cellIs" dxfId="97" priority="351" operator="equal">
      <formula>"No"</formula>
    </cfRule>
    <cfRule type="cellIs" dxfId="96" priority="352" operator="equal">
      <formula>"Yes"</formula>
    </cfRule>
  </conditionalFormatting>
  <conditionalFormatting sqref="G9">
    <cfRule type="cellIs" dxfId="95" priority="349" operator="equal">
      <formula>"No"</formula>
    </cfRule>
    <cfRule type="cellIs" dxfId="94" priority="350" operator="equal">
      <formula>"Yes"</formula>
    </cfRule>
  </conditionalFormatting>
  <conditionalFormatting sqref="G9">
    <cfRule type="cellIs" dxfId="93" priority="347" operator="equal">
      <formula>"No"</formula>
    </cfRule>
    <cfRule type="cellIs" dxfId="92" priority="348" operator="equal">
      <formula>"Yes"</formula>
    </cfRule>
  </conditionalFormatting>
  <conditionalFormatting sqref="H3">
    <cfRule type="cellIs" dxfId="91" priority="231" operator="equal">
      <formula>20</formula>
    </cfRule>
    <cfRule type="cellIs" dxfId="90" priority="232" operator="equal">
      <formula>1</formula>
    </cfRule>
  </conditionalFormatting>
  <conditionalFormatting sqref="E3 G3">
    <cfRule type="cellIs" dxfId="89" priority="229" operator="equal">
      <formula>"No"</formula>
    </cfRule>
    <cfRule type="cellIs" dxfId="88" priority="230" operator="equal">
      <formula>"Yes"</formula>
    </cfRule>
  </conditionalFormatting>
  <conditionalFormatting sqref="H4">
    <cfRule type="cellIs" dxfId="87" priority="227" operator="equal">
      <formula>20</formula>
    </cfRule>
    <cfRule type="cellIs" dxfId="86" priority="228" operator="equal">
      <formula>1</formula>
    </cfRule>
  </conditionalFormatting>
  <conditionalFormatting sqref="E4 G4">
    <cfRule type="cellIs" dxfId="85" priority="225" operator="equal">
      <formula>"No"</formula>
    </cfRule>
    <cfRule type="cellIs" dxfId="84" priority="226" operator="equal">
      <formula>"Yes"</formula>
    </cfRule>
  </conditionalFormatting>
  <conditionalFormatting sqref="G11">
    <cfRule type="cellIs" dxfId="83" priority="87" operator="equal">
      <formula>"No"</formula>
    </cfRule>
    <cfRule type="cellIs" dxfId="82" priority="88" operator="equal">
      <formula>"Yes"</formula>
    </cfRule>
  </conditionalFormatting>
  <conditionalFormatting sqref="G11">
    <cfRule type="cellIs" dxfId="81" priority="89" operator="equal">
      <formula>"No"</formula>
    </cfRule>
    <cfRule type="cellIs" dxfId="80" priority="90" operator="equal">
      <formula>"Yes"</formula>
    </cfRule>
  </conditionalFormatting>
  <conditionalFormatting sqref="G11">
    <cfRule type="cellIs" dxfId="79" priority="85" operator="equal">
      <formula>"No"</formula>
    </cfRule>
    <cfRule type="cellIs" dxfId="78" priority="86" operator="equal">
      <formula>"Yes"</formula>
    </cfRule>
  </conditionalFormatting>
  <conditionalFormatting sqref="G11">
    <cfRule type="cellIs" dxfId="77" priority="83" operator="equal">
      <formula>"No"</formula>
    </cfRule>
    <cfRule type="cellIs" dxfId="76" priority="84" operator="equal">
      <formula>"Yes"</formula>
    </cfRule>
  </conditionalFormatting>
  <conditionalFormatting sqref="G11">
    <cfRule type="cellIs" dxfId="75" priority="81" operator="equal">
      <formula>"No"</formula>
    </cfRule>
    <cfRule type="cellIs" dxfId="74" priority="82" operator="equal">
      <formula>"Yes"</formula>
    </cfRule>
  </conditionalFormatting>
  <conditionalFormatting sqref="H11">
    <cfRule type="cellIs" dxfId="73" priority="79" operator="equal">
      <formula>20</formula>
    </cfRule>
    <cfRule type="cellIs" dxfId="72" priority="80" operator="equal">
      <formula>1</formula>
    </cfRule>
  </conditionalFormatting>
  <conditionalFormatting sqref="H11">
    <cfRule type="cellIs" dxfId="71" priority="77" operator="equal">
      <formula>20</formula>
    </cfRule>
    <cfRule type="cellIs" dxfId="70" priority="78" operator="equal">
      <formula>1</formula>
    </cfRule>
  </conditionalFormatting>
  <conditionalFormatting sqref="H11">
    <cfRule type="cellIs" dxfId="69" priority="75" operator="equal">
      <formula>20</formula>
    </cfRule>
    <cfRule type="cellIs" dxfId="68" priority="76" operator="equal">
      <formula>1</formula>
    </cfRule>
  </conditionalFormatting>
  <conditionalFormatting sqref="H11">
    <cfRule type="cellIs" dxfId="67" priority="73" operator="equal">
      <formula>20</formula>
    </cfRule>
    <cfRule type="cellIs" dxfId="66" priority="74" operator="equal">
      <formula>1</formula>
    </cfRule>
  </conditionalFormatting>
  <conditionalFormatting sqref="F2">
    <cfRule type="cellIs" dxfId="65" priority="7" operator="equal">
      <formula>"No"</formula>
    </cfRule>
    <cfRule type="cellIs" dxfId="64" priority="8" operator="equal">
      <formula>"Yes"</formula>
    </cfRule>
  </conditionalFormatting>
  <conditionalFormatting sqref="F3">
    <cfRule type="cellIs" dxfId="63" priority="5" operator="equal">
      <formula>"No"</formula>
    </cfRule>
    <cfRule type="cellIs" dxfId="62" priority="6" operator="equal">
      <formula>"Yes"</formula>
    </cfRule>
  </conditionalFormatting>
  <conditionalFormatting sqref="F4">
    <cfRule type="cellIs" dxfId="61" priority="3" operator="equal">
      <formula>"No"</formula>
    </cfRule>
    <cfRule type="cellIs" dxfId="60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showGridLines="0" workbookViewId="0"/>
  </sheetViews>
  <sheetFormatPr defaultColWidth="3.8984375" defaultRowHeight="15.6" x14ac:dyDescent="0.3"/>
  <cols>
    <col min="1" max="1" width="9.5" style="21" bestFit="1" customWidth="1"/>
    <col min="2" max="2" width="8.09765625" style="21" bestFit="1" customWidth="1"/>
    <col min="3" max="3" width="6.19921875" style="21" bestFit="1" customWidth="1"/>
    <col min="4" max="4" width="5.5" style="21" bestFit="1" customWidth="1"/>
    <col min="5" max="5" width="4.296875" style="21" bestFit="1" customWidth="1"/>
    <col min="6" max="6" width="5" style="21" bestFit="1" customWidth="1"/>
    <col min="7" max="7" width="3.8984375" style="21"/>
    <col min="8" max="8" width="12.296875" style="21" bestFit="1" customWidth="1"/>
    <col min="9" max="9" width="12" style="21" bestFit="1" customWidth="1"/>
    <col min="10" max="10" width="6.19921875" style="21" bestFit="1" customWidth="1"/>
    <col min="11" max="11" width="5.5" style="21" bestFit="1" customWidth="1"/>
    <col min="12" max="12" width="4.296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74</v>
      </c>
      <c r="C1" s="142" t="s">
        <v>44</v>
      </c>
      <c r="D1" s="142" t="s">
        <v>98</v>
      </c>
      <c r="E1" s="81" t="s">
        <v>3</v>
      </c>
      <c r="F1" s="142" t="s">
        <v>45</v>
      </c>
      <c r="H1" s="142" t="s">
        <v>0</v>
      </c>
      <c r="I1" s="142" t="s">
        <v>74</v>
      </c>
      <c r="J1" s="142" t="s">
        <v>44</v>
      </c>
      <c r="K1" s="142" t="s">
        <v>98</v>
      </c>
      <c r="L1" s="81" t="s">
        <v>3</v>
      </c>
      <c r="M1" s="142" t="s">
        <v>45</v>
      </c>
    </row>
    <row r="2" spans="1:13" x14ac:dyDescent="0.3">
      <c r="A2" s="159" t="s">
        <v>131</v>
      </c>
      <c r="B2" s="138" t="s">
        <v>46</v>
      </c>
      <c r="C2" s="139">
        <v>4</v>
      </c>
      <c r="D2" s="139">
        <v>0</v>
      </c>
      <c r="E2" s="162">
        <f t="shared" ref="E2:E4" ca="1" si="0">RANDBETWEEN(1,20)</f>
        <v>17</v>
      </c>
      <c r="F2" s="75">
        <f t="shared" ref="F2:F7" ca="1" si="1">SUM(C2:E2)</f>
        <v>21</v>
      </c>
      <c r="H2" s="74" t="s">
        <v>97</v>
      </c>
      <c r="I2" s="138" t="s">
        <v>46</v>
      </c>
      <c r="J2" s="75">
        <v>10</v>
      </c>
      <c r="K2" s="75">
        <v>0</v>
      </c>
      <c r="L2" s="144">
        <f t="shared" ref="L2:L10" ca="1" si="2">RANDBETWEEN(1,20)</f>
        <v>13</v>
      </c>
      <c r="M2" s="75">
        <f t="shared" ref="M2:M10" ca="1" si="3">SUM(J2:L2)</f>
        <v>23</v>
      </c>
    </row>
    <row r="3" spans="1:13" x14ac:dyDescent="0.3">
      <c r="A3" s="159" t="s">
        <v>131</v>
      </c>
      <c r="B3" s="138" t="s">
        <v>47</v>
      </c>
      <c r="C3" s="139">
        <v>2</v>
      </c>
      <c r="D3" s="139">
        <v>0</v>
      </c>
      <c r="E3" s="160">
        <f t="shared" ca="1" si="0"/>
        <v>1</v>
      </c>
      <c r="F3" s="77">
        <f t="shared" ca="1" si="1"/>
        <v>3</v>
      </c>
      <c r="H3" s="76" t="s">
        <v>97</v>
      </c>
      <c r="I3" s="138" t="s">
        <v>47</v>
      </c>
      <c r="J3" s="77">
        <v>5</v>
      </c>
      <c r="K3" s="77">
        <v>0</v>
      </c>
      <c r="L3" s="143">
        <f t="shared" ca="1" si="2"/>
        <v>12</v>
      </c>
      <c r="M3" s="77">
        <f t="shared" ca="1" si="3"/>
        <v>17</v>
      </c>
    </row>
    <row r="4" spans="1:13" x14ac:dyDescent="0.3">
      <c r="A4" s="161" t="s">
        <v>131</v>
      </c>
      <c r="B4" s="140" t="s">
        <v>48</v>
      </c>
      <c r="C4" s="141">
        <v>8</v>
      </c>
      <c r="D4" s="141">
        <v>0</v>
      </c>
      <c r="E4" s="81">
        <f t="shared" ca="1" si="0"/>
        <v>11</v>
      </c>
      <c r="F4" s="80">
        <f t="shared" ca="1" si="1"/>
        <v>19</v>
      </c>
      <c r="H4" s="79" t="s">
        <v>97</v>
      </c>
      <c r="I4" s="140" t="s">
        <v>48</v>
      </c>
      <c r="J4" s="80">
        <v>4</v>
      </c>
      <c r="K4" s="80">
        <v>0</v>
      </c>
      <c r="L4" s="145">
        <f t="shared" ca="1" si="2"/>
        <v>6</v>
      </c>
      <c r="M4" s="80">
        <f t="shared" ca="1" si="3"/>
        <v>10</v>
      </c>
    </row>
    <row r="5" spans="1:13" x14ac:dyDescent="0.3">
      <c r="A5" s="159"/>
      <c r="B5" s="5" t="s">
        <v>46</v>
      </c>
      <c r="C5" s="139"/>
      <c r="D5" s="139">
        <v>0</v>
      </c>
      <c r="E5" s="162">
        <f t="shared" ref="E5:E7" ca="1" si="4">RANDBETWEEN(1,20)</f>
        <v>10</v>
      </c>
      <c r="F5" s="75">
        <f t="shared" ca="1" si="1"/>
        <v>10</v>
      </c>
      <c r="H5" s="74" t="s">
        <v>119</v>
      </c>
      <c r="I5" s="138" t="s">
        <v>46</v>
      </c>
      <c r="J5" s="75">
        <v>10</v>
      </c>
      <c r="K5" s="179">
        <v>0</v>
      </c>
      <c r="L5" s="144">
        <f ca="1">RANDBETWEEN(1,20)</f>
        <v>10</v>
      </c>
      <c r="M5" s="75">
        <f ca="1">SUM(J5:L5)</f>
        <v>20</v>
      </c>
    </row>
    <row r="6" spans="1:13" x14ac:dyDescent="0.3">
      <c r="A6" s="159"/>
      <c r="B6" s="138" t="s">
        <v>47</v>
      </c>
      <c r="C6" s="139"/>
      <c r="D6" s="139">
        <v>0</v>
      </c>
      <c r="E6" s="160">
        <f t="shared" ca="1" si="4"/>
        <v>7</v>
      </c>
      <c r="F6" s="77">
        <f t="shared" ca="1" si="1"/>
        <v>7</v>
      </c>
      <c r="H6" s="76" t="s">
        <v>119</v>
      </c>
      <c r="I6" s="138" t="s">
        <v>47</v>
      </c>
      <c r="J6" s="77">
        <v>5</v>
      </c>
      <c r="K6" s="180">
        <v>1</v>
      </c>
      <c r="L6" s="143">
        <f ca="1">RANDBETWEEN(1,20)</f>
        <v>16</v>
      </c>
      <c r="M6" s="77">
        <f ca="1">SUM(J6:L6)</f>
        <v>22</v>
      </c>
    </row>
    <row r="7" spans="1:13" x14ac:dyDescent="0.3">
      <c r="A7" s="161"/>
      <c r="B7" s="140" t="s">
        <v>48</v>
      </c>
      <c r="C7" s="141"/>
      <c r="D7" s="141">
        <v>0</v>
      </c>
      <c r="E7" s="81">
        <f t="shared" ca="1" si="4"/>
        <v>12</v>
      </c>
      <c r="F7" s="80">
        <f t="shared" ca="1" si="1"/>
        <v>12</v>
      </c>
      <c r="H7" s="79" t="s">
        <v>119</v>
      </c>
      <c r="I7" s="140" t="s">
        <v>48</v>
      </c>
      <c r="J7" s="80">
        <v>4</v>
      </c>
      <c r="K7" s="181">
        <v>0</v>
      </c>
      <c r="L7" s="145">
        <f ca="1">RANDBETWEEN(1,20)</f>
        <v>15</v>
      </c>
      <c r="M7" s="80">
        <f ca="1">SUM(J7:L7)</f>
        <v>19</v>
      </c>
    </row>
    <row r="8" spans="1:13" x14ac:dyDescent="0.3">
      <c r="A8" s="161"/>
      <c r="B8" s="140" t="s">
        <v>89</v>
      </c>
      <c r="C8" s="141"/>
      <c r="D8" s="141">
        <v>0</v>
      </c>
      <c r="E8" s="81">
        <f ca="1">RANDBETWEEN(1,20)</f>
        <v>14</v>
      </c>
      <c r="F8" s="80">
        <f t="shared" ref="F8:F18" ca="1" si="5">SUM(C8:E8)</f>
        <v>14</v>
      </c>
      <c r="H8" s="74" t="s">
        <v>118</v>
      </c>
      <c r="I8" s="138" t="s">
        <v>46</v>
      </c>
      <c r="J8" s="75">
        <v>3</v>
      </c>
      <c r="K8" s="179">
        <v>0</v>
      </c>
      <c r="L8" s="144">
        <f t="shared" ca="1" si="2"/>
        <v>20</v>
      </c>
      <c r="M8" s="75">
        <f t="shared" ca="1" si="3"/>
        <v>23</v>
      </c>
    </row>
    <row r="9" spans="1:13" x14ac:dyDescent="0.3">
      <c r="A9" s="161"/>
      <c r="B9" s="140" t="s">
        <v>84</v>
      </c>
      <c r="C9" s="141"/>
      <c r="D9" s="141">
        <v>0</v>
      </c>
      <c r="E9" s="81">
        <f ca="1">RANDBETWEEN(1,20)</f>
        <v>9</v>
      </c>
      <c r="F9" s="80">
        <f t="shared" ca="1" si="5"/>
        <v>9</v>
      </c>
      <c r="H9" s="76" t="s">
        <v>118</v>
      </c>
      <c r="I9" s="138" t="s">
        <v>47</v>
      </c>
      <c r="J9" s="77">
        <v>10</v>
      </c>
      <c r="K9" s="180">
        <v>1</v>
      </c>
      <c r="L9" s="143">
        <f t="shared" ca="1" si="2"/>
        <v>12</v>
      </c>
      <c r="M9" s="77">
        <f t="shared" ca="1" si="3"/>
        <v>23</v>
      </c>
    </row>
    <row r="10" spans="1:13" x14ac:dyDescent="0.3">
      <c r="A10" s="161"/>
      <c r="B10" s="140" t="s">
        <v>79</v>
      </c>
      <c r="C10" s="141"/>
      <c r="D10" s="141">
        <v>0</v>
      </c>
      <c r="E10" s="81">
        <f ca="1">RANDBETWEEN(1,20)</f>
        <v>3</v>
      </c>
      <c r="F10" s="80">
        <f t="shared" ca="1" si="5"/>
        <v>3</v>
      </c>
      <c r="H10" s="79" t="s">
        <v>118</v>
      </c>
      <c r="I10" s="140" t="s">
        <v>48</v>
      </c>
      <c r="J10" s="80">
        <v>8</v>
      </c>
      <c r="K10" s="181">
        <v>0</v>
      </c>
      <c r="L10" s="145">
        <f t="shared" ca="1" si="2"/>
        <v>13</v>
      </c>
      <c r="M10" s="80">
        <f t="shared" ca="1" si="3"/>
        <v>21</v>
      </c>
    </row>
    <row r="11" spans="1:13" x14ac:dyDescent="0.3">
      <c r="A11" s="161" t="s">
        <v>131</v>
      </c>
      <c r="B11" s="140" t="s">
        <v>90</v>
      </c>
      <c r="C11" s="141">
        <v>7</v>
      </c>
      <c r="D11" s="141">
        <v>0</v>
      </c>
      <c r="E11" s="81">
        <f t="shared" ref="E11:E18" ca="1" si="6">RANDBETWEEN(1,20)</f>
        <v>13</v>
      </c>
      <c r="F11" s="80">
        <f t="shared" ca="1" si="5"/>
        <v>20</v>
      </c>
    </row>
    <row r="12" spans="1:13" x14ac:dyDescent="0.3">
      <c r="A12" s="161"/>
      <c r="B12" s="140" t="s">
        <v>87</v>
      </c>
      <c r="C12" s="141"/>
      <c r="D12" s="141">
        <v>0</v>
      </c>
      <c r="E12" s="81">
        <f t="shared" ca="1" si="6"/>
        <v>17</v>
      </c>
      <c r="F12" s="80">
        <f t="shared" ca="1" si="5"/>
        <v>17</v>
      </c>
      <c r="H12" s="142" t="s">
        <v>0</v>
      </c>
      <c r="I12" s="142" t="s">
        <v>94</v>
      </c>
      <c r="J12" s="142" t="s">
        <v>44</v>
      </c>
      <c r="K12" s="142" t="s">
        <v>98</v>
      </c>
      <c r="L12" s="81" t="s">
        <v>3</v>
      </c>
      <c r="M12" s="142" t="s">
        <v>45</v>
      </c>
    </row>
    <row r="13" spans="1:13" x14ac:dyDescent="0.3">
      <c r="A13" s="161"/>
      <c r="B13" s="140" t="s">
        <v>86</v>
      </c>
      <c r="C13" s="141"/>
      <c r="D13" s="141">
        <v>0</v>
      </c>
      <c r="E13" s="81">
        <f t="shared" ca="1" si="6"/>
        <v>1</v>
      </c>
      <c r="F13" s="80">
        <f t="shared" ca="1" si="5"/>
        <v>1</v>
      </c>
      <c r="H13" s="79" t="s">
        <v>113</v>
      </c>
      <c r="I13" s="140" t="s">
        <v>125</v>
      </c>
      <c r="J13" s="141">
        <v>10</v>
      </c>
      <c r="K13" s="141">
        <v>0</v>
      </c>
      <c r="L13" s="81">
        <f t="shared" ref="L13:L15" ca="1" si="7">RANDBETWEEN(1,20)</f>
        <v>6</v>
      </c>
      <c r="M13" s="80">
        <f t="shared" ref="M13" ca="1" si="8">L13+J13</f>
        <v>16</v>
      </c>
    </row>
    <row r="14" spans="1:13" x14ac:dyDescent="0.3">
      <c r="A14" s="161"/>
      <c r="B14" s="140" t="s">
        <v>91</v>
      </c>
      <c r="C14" s="141"/>
      <c r="D14" s="141">
        <v>0</v>
      </c>
      <c r="E14" s="81">
        <f t="shared" ca="1" si="6"/>
        <v>6</v>
      </c>
      <c r="F14" s="80">
        <f t="shared" ca="1" si="5"/>
        <v>6</v>
      </c>
      <c r="H14" s="79" t="s">
        <v>22</v>
      </c>
      <c r="I14" s="140" t="s">
        <v>125</v>
      </c>
      <c r="J14" s="141">
        <v>10</v>
      </c>
      <c r="K14" s="141">
        <v>0</v>
      </c>
      <c r="L14" s="81">
        <f t="shared" ca="1" si="7"/>
        <v>8</v>
      </c>
      <c r="M14" s="80">
        <f t="shared" ref="M14:M15" ca="1" si="9">L14+J14</f>
        <v>18</v>
      </c>
    </row>
    <row r="15" spans="1:13" x14ac:dyDescent="0.3">
      <c r="A15" s="161"/>
      <c r="B15" s="140" t="s">
        <v>85</v>
      </c>
      <c r="C15" s="141"/>
      <c r="D15" s="141">
        <v>0</v>
      </c>
      <c r="E15" s="81">
        <f t="shared" ca="1" si="6"/>
        <v>16</v>
      </c>
      <c r="F15" s="80">
        <f t="shared" ca="1" si="5"/>
        <v>16</v>
      </c>
      <c r="H15" s="79"/>
      <c r="I15" s="140" t="s">
        <v>90</v>
      </c>
      <c r="J15" s="141"/>
      <c r="K15" s="141">
        <v>0</v>
      </c>
      <c r="L15" s="81">
        <f t="shared" ca="1" si="7"/>
        <v>14</v>
      </c>
      <c r="M15" s="80">
        <f t="shared" ca="1" si="9"/>
        <v>14</v>
      </c>
    </row>
    <row r="16" spans="1:13" x14ac:dyDescent="0.3">
      <c r="A16" s="161"/>
      <c r="B16" s="140" t="s">
        <v>92</v>
      </c>
      <c r="C16" s="141"/>
      <c r="D16" s="141">
        <v>0</v>
      </c>
      <c r="E16" s="81">
        <f t="shared" ca="1" si="6"/>
        <v>1</v>
      </c>
      <c r="F16" s="80">
        <f t="shared" ca="1" si="5"/>
        <v>1</v>
      </c>
    </row>
    <row r="17" spans="1:6" x14ac:dyDescent="0.3">
      <c r="A17" s="161"/>
      <c r="B17" s="140" t="s">
        <v>88</v>
      </c>
      <c r="C17" s="141"/>
      <c r="D17" s="141">
        <v>0</v>
      </c>
      <c r="E17" s="81">
        <f t="shared" ca="1" si="6"/>
        <v>8</v>
      </c>
      <c r="F17" s="80">
        <f t="shared" ca="1" si="5"/>
        <v>8</v>
      </c>
    </row>
    <row r="18" spans="1:6" x14ac:dyDescent="0.3">
      <c r="A18" s="161"/>
      <c r="B18" s="140" t="s">
        <v>93</v>
      </c>
      <c r="C18" s="141"/>
      <c r="D18" s="141">
        <v>0</v>
      </c>
      <c r="E18" s="81">
        <f t="shared" ca="1" si="6"/>
        <v>2</v>
      </c>
      <c r="F18" s="80">
        <f t="shared" ca="1" si="5"/>
        <v>2</v>
      </c>
    </row>
  </sheetData>
  <sortState ref="B8:B18">
    <sortCondition ref="B8:B18"/>
  </sortState>
  <conditionalFormatting sqref="A8:A18">
    <cfRule type="cellIs" dxfId="59" priority="211" operator="equal">
      <formula>"No"</formula>
    </cfRule>
    <cfRule type="cellIs" dxfId="58" priority="212" operator="equal">
      <formula>"Yes"</formula>
    </cfRule>
  </conditionalFormatting>
  <conditionalFormatting sqref="A2">
    <cfRule type="cellIs" dxfId="57" priority="177" operator="equal">
      <formula>"No"</formula>
    </cfRule>
    <cfRule type="cellIs" dxfId="56" priority="178" operator="equal">
      <formula>"Yes"</formula>
    </cfRule>
  </conditionalFormatting>
  <conditionalFormatting sqref="A3:A4">
    <cfRule type="cellIs" dxfId="55" priority="175" operator="equal">
      <formula>"No"</formula>
    </cfRule>
    <cfRule type="cellIs" dxfId="54" priority="176" operator="equal">
      <formula>"Yes"</formula>
    </cfRule>
  </conditionalFormatting>
  <conditionalFormatting sqref="A2">
    <cfRule type="cellIs" dxfId="53" priority="173" operator="equal">
      <formula>"No"</formula>
    </cfRule>
    <cfRule type="cellIs" dxfId="52" priority="174" operator="equal">
      <formula>"Yes"</formula>
    </cfRule>
  </conditionalFormatting>
  <conditionalFormatting sqref="A3:A4">
    <cfRule type="cellIs" dxfId="51" priority="171" operator="equal">
      <formula>"No"</formula>
    </cfRule>
    <cfRule type="cellIs" dxfId="50" priority="172" operator="equal">
      <formula>"Yes"</formula>
    </cfRule>
  </conditionalFormatting>
  <conditionalFormatting sqref="A5">
    <cfRule type="cellIs" dxfId="49" priority="157" operator="equal">
      <formula>"No"</formula>
    </cfRule>
    <cfRule type="cellIs" dxfId="48" priority="158" operator="equal">
      <formula>"Yes"</formula>
    </cfRule>
  </conditionalFormatting>
  <conditionalFormatting sqref="A6:A7">
    <cfRule type="cellIs" dxfId="47" priority="155" operator="equal">
      <formula>"No"</formula>
    </cfRule>
    <cfRule type="cellIs" dxfId="46" priority="156" operator="equal">
      <formula>"Yes"</formula>
    </cfRule>
  </conditionalFormatting>
  <conditionalFormatting sqref="A5">
    <cfRule type="cellIs" dxfId="45" priority="153" operator="equal">
      <formula>"No"</formula>
    </cfRule>
    <cfRule type="cellIs" dxfId="44" priority="154" operator="equal">
      <formula>"Yes"</formula>
    </cfRule>
  </conditionalFormatting>
  <conditionalFormatting sqref="A6:A7">
    <cfRule type="cellIs" dxfId="43" priority="151" operator="equal">
      <formula>"No"</formula>
    </cfRule>
    <cfRule type="cellIs" dxfId="42" priority="152" operator="equal">
      <formula>"Yes"</formula>
    </cfRule>
  </conditionalFormatting>
  <conditionalFormatting sqref="A5">
    <cfRule type="cellIs" dxfId="41" priority="113" operator="equal">
      <formula>"No"</formula>
    </cfRule>
    <cfRule type="cellIs" dxfId="40" priority="114" operator="equal">
      <formula>"Yes"</formula>
    </cfRule>
  </conditionalFormatting>
  <conditionalFormatting sqref="A6:A7">
    <cfRule type="cellIs" dxfId="39" priority="111" operator="equal">
      <formula>"No"</formula>
    </cfRule>
    <cfRule type="cellIs" dxfId="38" priority="112" operator="equal">
      <formula>"Yes"</formula>
    </cfRule>
  </conditionalFormatting>
  <conditionalFormatting sqref="A5">
    <cfRule type="cellIs" dxfId="37" priority="109" operator="equal">
      <formula>"No"</formula>
    </cfRule>
    <cfRule type="cellIs" dxfId="36" priority="110" operator="equal">
      <formula>"Yes"</formula>
    </cfRule>
  </conditionalFormatting>
  <conditionalFormatting sqref="A6:A7">
    <cfRule type="cellIs" dxfId="35" priority="107" operator="equal">
      <formula>"No"</formula>
    </cfRule>
    <cfRule type="cellIs" dxfId="34" priority="108" operator="equal">
      <formula>"Yes"</formula>
    </cfRule>
  </conditionalFormatting>
  <conditionalFormatting sqref="A8">
    <cfRule type="cellIs" dxfId="33" priority="77" operator="equal">
      <formula>"No"</formula>
    </cfRule>
    <cfRule type="cellIs" dxfId="32" priority="78" operator="equal">
      <formula>"Yes"</formula>
    </cfRule>
  </conditionalFormatting>
  <conditionalFormatting sqref="A9:A11">
    <cfRule type="cellIs" dxfId="31" priority="75" operator="equal">
      <formula>"No"</formula>
    </cfRule>
    <cfRule type="cellIs" dxfId="30" priority="76" operator="equal">
      <formula>"Yes"</formula>
    </cfRule>
  </conditionalFormatting>
  <conditionalFormatting sqref="A8">
    <cfRule type="cellIs" dxfId="29" priority="51" operator="equal">
      <formula>"No"</formula>
    </cfRule>
    <cfRule type="cellIs" dxfId="28" priority="52" operator="equal">
      <formula>"Yes"</formula>
    </cfRule>
  </conditionalFormatting>
  <conditionalFormatting sqref="A9:A11">
    <cfRule type="cellIs" dxfId="27" priority="49" operator="equal">
      <formula>"No"</formula>
    </cfRule>
    <cfRule type="cellIs" dxfId="26" priority="50" operator="equal">
      <formula>"Yes"</formula>
    </cfRule>
  </conditionalFormatting>
  <conditionalFormatting sqref="A8">
    <cfRule type="cellIs" dxfId="25" priority="41" operator="equal">
      <formula>"No"</formula>
    </cfRule>
    <cfRule type="cellIs" dxfId="24" priority="42" operator="equal">
      <formula>"Yes"</formula>
    </cfRule>
  </conditionalFormatting>
  <conditionalFormatting sqref="A9:A11">
    <cfRule type="cellIs" dxfId="23" priority="39" operator="equal">
      <formula>"No"</formula>
    </cfRule>
    <cfRule type="cellIs" dxfId="22" priority="40" operator="equal">
      <formula>"Yes"</formula>
    </cfRule>
  </conditionalFormatting>
  <conditionalFormatting sqref="A9">
    <cfRule type="cellIs" dxfId="21" priority="37" operator="equal">
      <formula>"No"</formula>
    </cfRule>
    <cfRule type="cellIs" dxfId="20" priority="38" operator="equal">
      <formula>"Yes"</formula>
    </cfRule>
  </conditionalFormatting>
  <conditionalFormatting sqref="A10">
    <cfRule type="cellIs" dxfId="19" priority="35" operator="equal">
      <formula>"No"</formula>
    </cfRule>
    <cfRule type="cellIs" dxfId="18" priority="36" operator="equal">
      <formula>"Yes"</formula>
    </cfRule>
  </conditionalFormatting>
  <conditionalFormatting sqref="A8">
    <cfRule type="cellIs" dxfId="17" priority="25" operator="equal">
      <formula>"No"</formula>
    </cfRule>
    <cfRule type="cellIs" dxfId="16" priority="26" operator="equal">
      <formula>"Yes"</formula>
    </cfRule>
  </conditionalFormatting>
  <conditionalFormatting sqref="A11">
    <cfRule type="cellIs" dxfId="15" priority="23" operator="equal">
      <formula>"No"</formula>
    </cfRule>
    <cfRule type="cellIs" dxfId="14" priority="24" operator="equal">
      <formula>"Yes"</formula>
    </cfRule>
  </conditionalFormatting>
  <conditionalFormatting sqref="A12:A14">
    <cfRule type="cellIs" dxfId="13" priority="21" operator="equal">
      <formula>"No"</formula>
    </cfRule>
    <cfRule type="cellIs" dxfId="12" priority="22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15.6" x14ac:dyDescent="0.3"/>
  <cols>
    <col min="1" max="1" width="16.0976562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48" thickTop="1" thickBot="1" x14ac:dyDescent="0.35">
      <c r="A1" s="57" t="s">
        <v>0</v>
      </c>
      <c r="B1" s="116" t="s">
        <v>49</v>
      </c>
      <c r="C1" s="119" t="s">
        <v>50</v>
      </c>
      <c r="D1" s="122" t="s">
        <v>51</v>
      </c>
      <c r="E1" s="149" t="s">
        <v>78</v>
      </c>
      <c r="F1" s="112" t="s">
        <v>52</v>
      </c>
      <c r="G1" s="113"/>
      <c r="H1" s="54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146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58" t="s">
        <v>66</v>
      </c>
      <c r="V1" s="61" t="s">
        <v>67</v>
      </c>
      <c r="W1" s="68" t="s">
        <v>68</v>
      </c>
      <c r="X1" s="71" t="s">
        <v>69</v>
      </c>
      <c r="Y1" s="65" t="s">
        <v>70</v>
      </c>
      <c r="Z1" s="61" t="s">
        <v>71</v>
      </c>
      <c r="AA1" s="64" t="s">
        <v>72</v>
      </c>
      <c r="AC1" s="152" t="s">
        <v>127</v>
      </c>
    </row>
    <row r="2" spans="1:29" ht="16.2" thickTop="1" x14ac:dyDescent="0.3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75</v>
      </c>
      <c r="G2" s="115" t="s">
        <v>76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>SUM(H2:U2)</f>
        <v>0</v>
      </c>
      <c r="W2" s="69"/>
      <c r="X2" s="72"/>
      <c r="Y2" s="66">
        <v>64</v>
      </c>
      <c r="Z2" s="62">
        <f>Y2+X2-(V2+W2)</f>
        <v>64</v>
      </c>
      <c r="AA2" s="131">
        <f>SMALL(Y2:Z2,1)</f>
        <v>64</v>
      </c>
      <c r="AC2" s="153"/>
    </row>
    <row r="3" spans="1:29" x14ac:dyDescent="0.3">
      <c r="A3" s="148" t="s">
        <v>81</v>
      </c>
      <c r="B3" s="118">
        <v>22</v>
      </c>
      <c r="C3" s="121">
        <v>11</v>
      </c>
      <c r="D3" s="124">
        <v>23</v>
      </c>
      <c r="E3" s="151">
        <v>0</v>
      </c>
      <c r="F3" s="173" t="s">
        <v>120</v>
      </c>
      <c r="G3" s="115">
        <v>1</v>
      </c>
      <c r="H3" s="56">
        <v>22</v>
      </c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>SUM(H3:U3)</f>
        <v>22</v>
      </c>
      <c r="W3" s="70"/>
      <c r="X3" s="73"/>
      <c r="Y3" s="67">
        <f>105*1.2</f>
        <v>126</v>
      </c>
      <c r="Z3" s="63">
        <f>Y3+X3-(V3+W3)</f>
        <v>104</v>
      </c>
      <c r="AA3" s="131">
        <f>SMALL(Y3:Z3,1)</f>
        <v>104</v>
      </c>
      <c r="AC3" s="154"/>
    </row>
    <row r="4" spans="1:29" x14ac:dyDescent="0.3">
      <c r="A4" s="148" t="s">
        <v>73</v>
      </c>
      <c r="B4" s="118">
        <f>11+6</f>
        <v>17</v>
      </c>
      <c r="C4" s="121">
        <f>13</f>
        <v>13</v>
      </c>
      <c r="D4" s="124">
        <f>13+6</f>
        <v>19</v>
      </c>
      <c r="E4" s="151">
        <v>0</v>
      </c>
      <c r="F4" s="114" t="s">
        <v>75</v>
      </c>
      <c r="G4" s="115" t="s">
        <v>76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>SUM(H4:U4)</f>
        <v>0</v>
      </c>
      <c r="W4" s="70"/>
      <c r="X4" s="73"/>
      <c r="Y4" s="67">
        <f>52</f>
        <v>52</v>
      </c>
      <c r="Z4" s="63">
        <f>Y4+X4-(V4+W4)</f>
        <v>52</v>
      </c>
      <c r="AA4" s="131">
        <f>SMALL(Y4:Z4,1)</f>
        <v>52</v>
      </c>
      <c r="AC4" s="154"/>
    </row>
    <row r="5" spans="1:29" x14ac:dyDescent="0.3">
      <c r="A5" s="148" t="s">
        <v>22</v>
      </c>
      <c r="B5" s="118">
        <f>20+2</f>
        <v>22</v>
      </c>
      <c r="C5" s="121">
        <f>13+2+2</f>
        <v>17</v>
      </c>
      <c r="D5" s="124">
        <f>21+2+2</f>
        <v>25</v>
      </c>
      <c r="E5" s="151">
        <v>0</v>
      </c>
      <c r="F5" s="114" t="s">
        <v>75</v>
      </c>
      <c r="G5" s="115" t="s">
        <v>76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>SUM(H5:U5)</f>
        <v>0</v>
      </c>
      <c r="W5" s="70"/>
      <c r="X5" s="73"/>
      <c r="Y5" s="67">
        <v>70</v>
      </c>
      <c r="Z5" s="63">
        <f>Y5+X5-(V5+W5)</f>
        <v>70</v>
      </c>
      <c r="AA5" s="131">
        <f>SMALL(Y5:Z5,1)</f>
        <v>70</v>
      </c>
      <c r="AC5" s="154"/>
    </row>
    <row r="6" spans="1:29" ht="15.75" customHeight="1" x14ac:dyDescent="0.3">
      <c r="A6" s="148" t="s">
        <v>7</v>
      </c>
      <c r="B6" s="156">
        <f>19</f>
        <v>19</v>
      </c>
      <c r="C6" s="121">
        <f>14+1-1</f>
        <v>14</v>
      </c>
      <c r="D6" s="124">
        <f>23+1-1</f>
        <v>23</v>
      </c>
      <c r="E6" s="151">
        <v>0</v>
      </c>
      <c r="F6" s="114" t="s">
        <v>75</v>
      </c>
      <c r="G6" s="115" t="s">
        <v>76</v>
      </c>
      <c r="H6" s="56"/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>SUM(H6:U6)</f>
        <v>0</v>
      </c>
      <c r="W6" s="70"/>
      <c r="X6" s="73"/>
      <c r="Y6" s="67">
        <f>60</f>
        <v>60</v>
      </c>
      <c r="Z6" s="63">
        <f>Y6+X6-(V6+W6)</f>
        <v>60</v>
      </c>
      <c r="AA6" s="131">
        <f>SMALL(Y6:Z6,1)</f>
        <v>60</v>
      </c>
      <c r="AC6" s="154"/>
    </row>
    <row r="7" spans="1:29" x14ac:dyDescent="0.3">
      <c r="A7" s="167" t="s">
        <v>95</v>
      </c>
      <c r="B7" s="157">
        <v>22</v>
      </c>
      <c r="C7" s="158">
        <v>10</v>
      </c>
      <c r="D7" s="124">
        <v>22</v>
      </c>
      <c r="E7" s="151">
        <v>0</v>
      </c>
      <c r="F7" s="114" t="s">
        <v>80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0">SUM(H7:U7)</f>
        <v>0</v>
      </c>
      <c r="W7" s="70"/>
      <c r="X7" s="73"/>
      <c r="Y7" s="67">
        <v>45</v>
      </c>
      <c r="Z7" s="63">
        <f t="shared" ref="Z7:Z8" si="1">Y7+X7-(V7+W7)</f>
        <v>45</v>
      </c>
      <c r="AA7" s="131"/>
      <c r="AC7" s="154"/>
    </row>
    <row r="8" spans="1:29" x14ac:dyDescent="0.3">
      <c r="A8" s="164" t="s">
        <v>128</v>
      </c>
      <c r="B8" s="157">
        <v>23</v>
      </c>
      <c r="C8" s="158">
        <v>14</v>
      </c>
      <c r="D8" s="124">
        <v>24</v>
      </c>
      <c r="E8" s="151">
        <v>0</v>
      </c>
      <c r="F8" s="114" t="s">
        <v>80</v>
      </c>
      <c r="G8" s="115">
        <v>0</v>
      </c>
      <c r="H8" s="56">
        <v>26</v>
      </c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" si="2">SUM(H8:U8)</f>
        <v>26</v>
      </c>
      <c r="W8" s="70"/>
      <c r="X8" s="73"/>
      <c r="Y8" s="185">
        <v>102</v>
      </c>
      <c r="Z8" s="63">
        <f t="shared" si="1"/>
        <v>76</v>
      </c>
      <c r="AA8" s="169">
        <f t="shared" ref="AA8" si="3">SMALL(Y8:Z8,1)</f>
        <v>76</v>
      </c>
      <c r="AC8" s="154"/>
    </row>
    <row r="9" spans="1:29" x14ac:dyDescent="0.3">
      <c r="A9" s="164" t="s">
        <v>146</v>
      </c>
      <c r="B9" s="157">
        <v>13</v>
      </c>
      <c r="C9" s="158">
        <v>14</v>
      </c>
      <c r="D9" s="124">
        <v>17</v>
      </c>
      <c r="E9" s="151">
        <v>0</v>
      </c>
      <c r="F9" s="114" t="s">
        <v>80</v>
      </c>
      <c r="G9" s="115">
        <v>0</v>
      </c>
      <c r="H9" s="56"/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:V13" si="4">SUM(H9:U9)</f>
        <v>0</v>
      </c>
      <c r="W9" s="70"/>
      <c r="X9" s="73"/>
      <c r="Y9" s="185">
        <f t="shared" ref="Y9" si="5">(5*0.75*10)+10</f>
        <v>47.5</v>
      </c>
      <c r="Z9" s="63">
        <f t="shared" ref="Z9:Z13" si="6">Y9+X9-(V9+W9)</f>
        <v>47.5</v>
      </c>
      <c r="AA9" s="169">
        <f t="shared" ref="AA9:AA13" si="7">SMALL(Y9:Z9,1)</f>
        <v>47.5</v>
      </c>
      <c r="AC9" s="154"/>
    </row>
    <row r="10" spans="1:29" x14ac:dyDescent="0.3">
      <c r="A10" s="164" t="s">
        <v>112</v>
      </c>
      <c r="B10" s="157">
        <v>19</v>
      </c>
      <c r="C10" s="158">
        <v>10</v>
      </c>
      <c r="D10" s="124">
        <v>20</v>
      </c>
      <c r="E10" s="151">
        <v>0</v>
      </c>
      <c r="F10" s="114" t="s">
        <v>80</v>
      </c>
      <c r="G10" s="115">
        <v>0</v>
      </c>
      <c r="H10" s="56"/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4"/>
        <v>0</v>
      </c>
      <c r="W10" s="70"/>
      <c r="X10" s="73"/>
      <c r="Y10" s="67">
        <v>60</v>
      </c>
      <c r="Z10" s="63">
        <f t="shared" si="6"/>
        <v>60</v>
      </c>
      <c r="AA10" s="169">
        <f t="shared" si="7"/>
        <v>60</v>
      </c>
      <c r="AC10" s="154"/>
    </row>
    <row r="11" spans="1:29" x14ac:dyDescent="0.3">
      <c r="A11" s="165" t="s">
        <v>139</v>
      </c>
      <c r="B11" s="118">
        <v>20</v>
      </c>
      <c r="C11" s="121">
        <v>10</v>
      </c>
      <c r="D11" s="124">
        <v>20</v>
      </c>
      <c r="E11" s="151">
        <v>0</v>
      </c>
      <c r="F11" s="114" t="s">
        <v>120</v>
      </c>
      <c r="G11" s="115">
        <v>5</v>
      </c>
      <c r="H11" s="56"/>
      <c r="I11" s="22">
        <v>10</v>
      </c>
      <c r="J11" s="186">
        <f>1.5*32</f>
        <v>48</v>
      </c>
      <c r="K11" s="27"/>
      <c r="L11" s="30"/>
      <c r="M11" s="32">
        <v>6</v>
      </c>
      <c r="N11" s="38"/>
      <c r="O11" s="41"/>
      <c r="P11" s="44"/>
      <c r="Q11" s="47"/>
      <c r="R11" s="50"/>
      <c r="S11" s="53"/>
      <c r="T11" s="35"/>
      <c r="U11" s="60"/>
      <c r="V11" s="62">
        <f t="shared" si="4"/>
        <v>64</v>
      </c>
      <c r="W11" s="70"/>
      <c r="X11" s="73"/>
      <c r="Y11" s="67">
        <v>55</v>
      </c>
      <c r="Z11" s="63">
        <f t="shared" si="6"/>
        <v>-9</v>
      </c>
      <c r="AA11" s="131">
        <f t="shared" si="7"/>
        <v>-9</v>
      </c>
      <c r="AC11" s="154"/>
    </row>
    <row r="12" spans="1:29" x14ac:dyDescent="0.3">
      <c r="A12" s="165" t="s">
        <v>140</v>
      </c>
      <c r="B12" s="118">
        <v>20</v>
      </c>
      <c r="C12" s="121">
        <v>10</v>
      </c>
      <c r="D12" s="124">
        <v>20</v>
      </c>
      <c r="E12" s="151">
        <v>0</v>
      </c>
      <c r="F12" s="114" t="s">
        <v>120</v>
      </c>
      <c r="G12" s="115">
        <v>5</v>
      </c>
      <c r="H12" s="56"/>
      <c r="I12" s="22">
        <v>21</v>
      </c>
      <c r="J12" s="186" t="s">
        <v>132</v>
      </c>
      <c r="K12" s="27"/>
      <c r="L12" s="30"/>
      <c r="M12" s="32">
        <v>37</v>
      </c>
      <c r="N12" s="38"/>
      <c r="O12" s="41"/>
      <c r="P12" s="44"/>
      <c r="Q12" s="47"/>
      <c r="R12" s="50"/>
      <c r="S12" s="53"/>
      <c r="T12" s="35"/>
      <c r="U12" s="60"/>
      <c r="V12" s="62">
        <f t="shared" si="4"/>
        <v>58</v>
      </c>
      <c r="W12" s="70"/>
      <c r="X12" s="73"/>
      <c r="Y12" s="67">
        <v>55</v>
      </c>
      <c r="Z12" s="63">
        <f t="shared" si="6"/>
        <v>-3</v>
      </c>
      <c r="AA12" s="131">
        <f t="shared" si="7"/>
        <v>-3</v>
      </c>
      <c r="AC12" s="154"/>
    </row>
    <row r="13" spans="1:29" x14ac:dyDescent="0.3">
      <c r="A13" s="165" t="s">
        <v>141</v>
      </c>
      <c r="B13" s="118">
        <v>20</v>
      </c>
      <c r="C13" s="121">
        <v>10</v>
      </c>
      <c r="D13" s="124">
        <v>20</v>
      </c>
      <c r="E13" s="151">
        <v>0</v>
      </c>
      <c r="F13" s="114" t="s">
        <v>120</v>
      </c>
      <c r="G13" s="115">
        <v>5</v>
      </c>
      <c r="H13" s="56">
        <v>15</v>
      </c>
      <c r="I13" s="22"/>
      <c r="J13" s="186" t="s">
        <v>132</v>
      </c>
      <c r="K13" s="27"/>
      <c r="L13" s="30"/>
      <c r="M13" s="32">
        <v>19</v>
      </c>
      <c r="N13" s="38"/>
      <c r="O13" s="41"/>
      <c r="P13" s="44"/>
      <c r="Q13" s="47"/>
      <c r="R13" s="50"/>
      <c r="S13" s="53"/>
      <c r="T13" s="35">
        <v>22</v>
      </c>
      <c r="U13" s="60"/>
      <c r="V13" s="62">
        <f t="shared" si="4"/>
        <v>56</v>
      </c>
      <c r="W13" s="70"/>
      <c r="X13" s="73"/>
      <c r="Y13" s="67">
        <v>55</v>
      </c>
      <c r="Z13" s="63">
        <f t="shared" si="6"/>
        <v>-1</v>
      </c>
      <c r="AA13" s="131">
        <f t="shared" si="7"/>
        <v>-1</v>
      </c>
      <c r="AC13" s="154"/>
    </row>
    <row r="14" spans="1:29" x14ac:dyDescent="0.3">
      <c r="A14" s="165" t="s">
        <v>142</v>
      </c>
      <c r="B14" s="118">
        <v>20</v>
      </c>
      <c r="C14" s="121">
        <v>10</v>
      </c>
      <c r="D14" s="124">
        <v>20</v>
      </c>
      <c r="E14" s="151">
        <v>0</v>
      </c>
      <c r="F14" s="114" t="s">
        <v>120</v>
      </c>
      <c r="G14" s="115">
        <v>5</v>
      </c>
      <c r="H14" s="56">
        <v>70</v>
      </c>
      <c r="I14" s="22"/>
      <c r="J14" s="186" t="s">
        <v>132</v>
      </c>
      <c r="K14" s="27"/>
      <c r="L14" s="30"/>
      <c r="M14" s="32"/>
      <c r="N14" s="38"/>
      <c r="O14" s="41"/>
      <c r="P14" s="44"/>
      <c r="Q14" s="47"/>
      <c r="R14" s="50"/>
      <c r="S14" s="53"/>
      <c r="T14" s="35"/>
      <c r="U14" s="60"/>
      <c r="V14" s="62">
        <f t="shared" ref="V14" si="8">SUM(H14:U14)</f>
        <v>70</v>
      </c>
      <c r="W14" s="70"/>
      <c r="X14" s="73"/>
      <c r="Y14" s="67">
        <v>55</v>
      </c>
      <c r="Z14" s="63">
        <f t="shared" ref="Z14" si="9">Y14+X14-(V14+W14)</f>
        <v>-15</v>
      </c>
      <c r="AA14" s="131">
        <f t="shared" ref="AA14" si="10">SMALL(Y14:Z14,1)</f>
        <v>-15</v>
      </c>
      <c r="AC14" s="154"/>
    </row>
    <row r="15" spans="1:29" x14ac:dyDescent="0.3">
      <c r="A15" s="165" t="s">
        <v>144</v>
      </c>
      <c r="B15" s="118">
        <v>20</v>
      </c>
      <c r="C15" s="121">
        <v>10</v>
      </c>
      <c r="D15" s="124">
        <v>20</v>
      </c>
      <c r="E15" s="151">
        <v>0</v>
      </c>
      <c r="F15" s="114" t="s">
        <v>120</v>
      </c>
      <c r="G15" s="115">
        <v>5</v>
      </c>
      <c r="H15" s="56"/>
      <c r="I15" s="22">
        <v>38</v>
      </c>
      <c r="J15" s="186" t="s">
        <v>132</v>
      </c>
      <c r="K15" s="27"/>
      <c r="L15" s="30"/>
      <c r="M15" s="32">
        <v>35</v>
      </c>
      <c r="N15" s="38"/>
      <c r="O15" s="41"/>
      <c r="P15" s="44"/>
      <c r="Q15" s="47"/>
      <c r="R15" s="50"/>
      <c r="S15" s="53"/>
      <c r="T15" s="35"/>
      <c r="U15" s="60"/>
      <c r="V15" s="62">
        <f t="shared" ref="V15:V16" si="11">SUM(H15:U15)</f>
        <v>73</v>
      </c>
      <c r="W15" s="70"/>
      <c r="X15" s="73"/>
      <c r="Y15" s="67">
        <v>55</v>
      </c>
      <c r="Z15" s="63">
        <f t="shared" ref="Z15:Z16" si="12">Y15+X15-(V15+W15)</f>
        <v>-18</v>
      </c>
      <c r="AA15" s="131">
        <f t="shared" ref="AA15:AA16" si="13">SMALL(Y15:Z15,1)</f>
        <v>-18</v>
      </c>
      <c r="AC15" s="154"/>
    </row>
    <row r="16" spans="1:29" x14ac:dyDescent="0.3">
      <c r="A16" s="165" t="s">
        <v>145</v>
      </c>
      <c r="B16" s="118">
        <v>20</v>
      </c>
      <c r="C16" s="121">
        <v>10</v>
      </c>
      <c r="D16" s="124">
        <v>20</v>
      </c>
      <c r="E16" s="151">
        <v>0</v>
      </c>
      <c r="F16" s="114" t="s">
        <v>120</v>
      </c>
      <c r="G16" s="115">
        <v>5</v>
      </c>
      <c r="H16" s="56">
        <v>37</v>
      </c>
      <c r="I16" s="22">
        <v>59</v>
      </c>
      <c r="J16" s="186" t="s">
        <v>132</v>
      </c>
      <c r="K16" s="27"/>
      <c r="L16" s="30"/>
      <c r="M16" s="32">
        <v>23</v>
      </c>
      <c r="N16" s="38"/>
      <c r="O16" s="41"/>
      <c r="P16" s="44"/>
      <c r="Q16" s="47"/>
      <c r="R16" s="50"/>
      <c r="S16" s="53"/>
      <c r="T16" s="35"/>
      <c r="U16" s="60"/>
      <c r="V16" s="62">
        <f t="shared" si="11"/>
        <v>119</v>
      </c>
      <c r="W16" s="70"/>
      <c r="X16" s="73"/>
      <c r="Y16" s="67">
        <v>55</v>
      </c>
      <c r="Z16" s="63">
        <f t="shared" si="12"/>
        <v>-64</v>
      </c>
      <c r="AA16" s="131">
        <f t="shared" si="13"/>
        <v>-64</v>
      </c>
      <c r="AC16" s="154"/>
    </row>
  </sheetData>
  <sortState ref="A2:AA6">
    <sortCondition ref="A2:A6"/>
  </sortState>
  <conditionalFormatting sqref="AA2:AA5 AA9:AA13">
    <cfRule type="cellIs" dxfId="11" priority="228" stopIfTrue="1" operator="lessThan">
      <formula>0.5</formula>
    </cfRule>
  </conditionalFormatting>
  <conditionalFormatting sqref="AA2:AA5 AA9:AA13">
    <cfRule type="cellIs" dxfId="10" priority="257" operator="lessThan">
      <formula>Y2/2</formula>
    </cfRule>
  </conditionalFormatting>
  <conditionalFormatting sqref="AA6">
    <cfRule type="cellIs" dxfId="9" priority="109" stopIfTrue="1" operator="lessThan">
      <formula>0.5</formula>
    </cfRule>
  </conditionalFormatting>
  <conditionalFormatting sqref="AA6">
    <cfRule type="cellIs" dxfId="8" priority="110" operator="lessThan">
      <formula>Y6/2</formula>
    </cfRule>
  </conditionalFormatting>
  <conditionalFormatting sqref="AA7">
    <cfRule type="cellIs" dxfId="7" priority="97" stopIfTrue="1" operator="lessThan">
      <formula>0.5</formula>
    </cfRule>
  </conditionalFormatting>
  <conditionalFormatting sqref="AA7">
    <cfRule type="cellIs" dxfId="6" priority="98" operator="lessThan">
      <formula>Y7/2</formula>
    </cfRule>
  </conditionalFormatting>
  <conditionalFormatting sqref="AA14">
    <cfRule type="cellIs" dxfId="5" priority="5" stopIfTrue="1" operator="lessThan">
      <formula>0.5</formula>
    </cfRule>
  </conditionalFormatting>
  <conditionalFormatting sqref="AA14">
    <cfRule type="cellIs" dxfId="4" priority="6" operator="lessThan">
      <formula>Y14/2</formula>
    </cfRule>
  </conditionalFormatting>
  <conditionalFormatting sqref="AA15:AA16">
    <cfRule type="cellIs" dxfId="3" priority="3" stopIfTrue="1" operator="lessThan">
      <formula>0.5</formula>
    </cfRule>
  </conditionalFormatting>
  <conditionalFormatting sqref="AA15:AA16">
    <cfRule type="cellIs" dxfId="2" priority="4" operator="lessThan">
      <formula>Y15/2</formula>
    </cfRule>
  </conditionalFormatting>
  <conditionalFormatting sqref="AA8">
    <cfRule type="cellIs" dxfId="1" priority="1" stopIfTrue="1" operator="lessThan">
      <formula>0.5</formula>
    </cfRule>
  </conditionalFormatting>
  <conditionalFormatting sqref="AA8">
    <cfRule type="cellIs" dxfId="0" priority="2" operator="lessThan">
      <formula>Y8/2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126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4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ht="15.75" x14ac:dyDescent="0.25">
      <c r="B3" s="9" t="s">
        <v>103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12</v>
      </c>
      <c r="L3" s="1"/>
      <c r="M3" s="1"/>
      <c r="N3" s="1"/>
      <c r="O3" s="1"/>
      <c r="P3" s="1"/>
    </row>
    <row r="4" spans="1:16" ht="15.75" x14ac:dyDescent="0.25">
      <c r="B4" s="9" t="s">
        <v>104</v>
      </c>
      <c r="C4" s="10">
        <f ca="1">RANDBETWEEN(1,6)</f>
        <v>4</v>
      </c>
      <c r="D4" s="10">
        <f ca="1">RANDBETWEEN(1,6)+RANDBETWEEN(1,6)</f>
        <v>8</v>
      </c>
      <c r="E4" s="10">
        <f ca="1">RANDBETWEEN(1,6)+RANDBETWEEN(1,6)+RANDBETWEEN(1,6)</f>
        <v>15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27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ht="15.75" x14ac:dyDescent="0.25">
      <c r="B5" s="9" t="s">
        <v>105</v>
      </c>
      <c r="C5" s="10">
        <f ca="1">RANDBETWEEN(1,8)</f>
        <v>7</v>
      </c>
      <c r="D5" s="10">
        <f ca="1">RANDBETWEEN(1,8)+RANDBETWEEN(1,8)</f>
        <v>8</v>
      </c>
      <c r="E5" s="10">
        <f ca="1">RANDBETWEEN(1,8)+RANDBETWEEN(1,8)+RANDBETWEEN(1,8)</f>
        <v>13</v>
      </c>
      <c r="F5" s="10">
        <f ca="1">RANDBETWEEN(1,8)+RANDBETWEEN(1,8)+RANDBETWEEN(1,8)+RANDBETWEEN(1,8)</f>
        <v>25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27</v>
      </c>
      <c r="L5" s="1"/>
      <c r="M5" s="1"/>
      <c r="N5" s="1"/>
      <c r="O5" s="1"/>
      <c r="P5" s="1"/>
    </row>
    <row r="6" spans="1:16" ht="15.75" x14ac:dyDescent="0.25">
      <c r="B6" s="9" t="s">
        <v>106</v>
      </c>
      <c r="C6" s="10">
        <f ca="1">RANDBETWEEN(1,10)</f>
        <v>10</v>
      </c>
      <c r="D6" s="10">
        <f ca="1">RANDBETWEEN(1,10)+RANDBETWEEN(1,10)</f>
        <v>5</v>
      </c>
      <c r="E6" s="10">
        <f ca="1">RANDBETWEEN(1,10)+RANDBETWEEN(1,10)+RANDBETWEEN(1,10)</f>
        <v>17</v>
      </c>
      <c r="F6" s="10">
        <f ca="1">RANDBETWEEN(1,10)+RANDBETWEEN(1,10)+RANDBETWEEN(1,10)+RANDBETWEEN(1,10)</f>
        <v>32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ht="15.75" x14ac:dyDescent="0.25">
      <c r="B7" s="9" t="s">
        <v>107</v>
      </c>
      <c r="C7" s="10">
        <f ca="1">RANDBETWEEN(1,12)</f>
        <v>11</v>
      </c>
      <c r="D7" s="10">
        <f ca="1">RANDBETWEEN(1,12)+RANDBETWEEN(1,12)</f>
        <v>8</v>
      </c>
      <c r="E7" s="10">
        <f ca="1">RANDBETWEEN(1,12)+RANDBETWEEN(1,12)+RANDBETWEEN(1,12)</f>
        <v>12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50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ht="15.75" x14ac:dyDescent="0.25">
      <c r="B8" s="9" t="s">
        <v>43</v>
      </c>
      <c r="C8" s="10">
        <f ca="1">RANDBETWEEN(1,20)</f>
        <v>11</v>
      </c>
      <c r="D8" s="10">
        <f ca="1">RANDBETWEEN(1,20)+RANDBETWEEN(1,20)</f>
        <v>33</v>
      </c>
      <c r="E8" s="10">
        <f ca="1">RANDBETWEEN(1,20)+RANDBETWEEN(1,20)+RANDBETWEEN(1,20)</f>
        <v>25</v>
      </c>
      <c r="F8" s="10">
        <f ca="1">RANDBETWEEN(1,20)+RANDBETWEEN(1,20)+RANDBETWEEN(1,20)+RANDBETWEEN(1,20)</f>
        <v>58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52</v>
      </c>
      <c r="L8" s="1"/>
      <c r="M8" s="1"/>
      <c r="N8" s="1"/>
      <c r="O8" s="1"/>
      <c r="P8" s="1"/>
    </row>
    <row r="9" spans="1:16" ht="16.5" thickBot="1" x14ac:dyDescent="0.3">
      <c r="B9" s="12" t="s">
        <v>108</v>
      </c>
      <c r="C9" s="13">
        <f ca="1">RANDBETWEEN(1,100)</f>
        <v>21</v>
      </c>
      <c r="D9" s="13">
        <f ca="1">RANDBETWEEN(1,100)+RANDBETWEEN(1,100)</f>
        <v>173</v>
      </c>
      <c r="E9" s="13">
        <f ca="1">RANDBETWEEN(1,100)+RANDBETWEEN(1,100)+RANDBETWEEN(1,100)</f>
        <v>75</v>
      </c>
      <c r="F9" s="13">
        <f ca="1">RANDBETWEEN(1,100)+RANDBETWEEN(1,100)+RANDBETWEEN(1,100)+RANDBETWEEN(1,100)</f>
        <v>80</v>
      </c>
      <c r="G9" s="13">
        <f ca="1">RANDBETWEEN(1,100)+RANDBETWEEN(1,100)+RANDBETWEEN(1,100)+RANDBETWEEN(1,100)+RANDBETWEEN(1,100)</f>
        <v>349</v>
      </c>
      <c r="H9" s="14">
        <f ca="1">RANDBETWEEN(1,100)+RANDBETWEEN(1,100)+RANDBETWEEN(1,100)+RANDBETWEEN(1,100)+RANDBETWEEN(1,100)+RANDBETWEEN(1,100)</f>
        <v>290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18" ht="15.75" x14ac:dyDescent="0.25">
      <c r="A17" s="1"/>
      <c r="C17" s="1"/>
      <c r="D17" s="1"/>
      <c r="E17" s="1"/>
      <c r="F17" s="1"/>
    </row>
    <row r="18" spans="1:18" ht="15.75" x14ac:dyDescent="0.25">
      <c r="A18" s="1"/>
      <c r="C18" s="1"/>
      <c r="D18" s="1"/>
      <c r="E18" s="1"/>
      <c r="F18" s="1"/>
    </row>
    <row r="19" spans="1:18" ht="15.75" x14ac:dyDescent="0.25">
      <c r="A19" s="1"/>
      <c r="C19" s="1"/>
      <c r="D19" s="1"/>
      <c r="E19" s="1"/>
      <c r="F19" s="1"/>
    </row>
    <row r="20" spans="1:18" ht="15.75" x14ac:dyDescent="0.25">
      <c r="A20" s="1"/>
      <c r="C20" s="1"/>
      <c r="D20" s="1"/>
      <c r="E20" s="1"/>
      <c r="F20" s="1"/>
      <c r="R20" s="170"/>
    </row>
    <row r="21" spans="1:18" ht="15.75" x14ac:dyDescent="0.25">
      <c r="A21" s="1"/>
      <c r="C21" s="1"/>
      <c r="D21" s="1"/>
      <c r="E21" s="1"/>
      <c r="F21" s="1"/>
    </row>
    <row r="22" spans="1:18" ht="15.75" x14ac:dyDescent="0.25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2016-04-15T00:19:46Z</dcterms:modified>
</cp:coreProperties>
</file>