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345" windowWidth="12120" windowHeight="10365" activeTab="1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F3" i="3" l="1"/>
  <c r="G3" i="3" s="1"/>
  <c r="X3" i="3"/>
  <c r="Y3" i="3" s="1"/>
  <c r="AA3" i="3" s="1"/>
  <c r="F4" i="3"/>
  <c r="G4" i="3" s="1"/>
  <c r="X4" i="3"/>
  <c r="Y4" i="3" s="1"/>
  <c r="F5" i="3"/>
  <c r="G5" i="3" s="1"/>
  <c r="X5" i="3"/>
  <c r="Y5" i="3" s="1"/>
  <c r="AB5" i="3" s="1"/>
  <c r="F6" i="3"/>
  <c r="G6" i="3" s="1"/>
  <c r="X6" i="3"/>
  <c r="Y6" i="3" s="1"/>
  <c r="F7" i="3"/>
  <c r="G7" i="3" s="1"/>
  <c r="K7" i="3" s="1"/>
  <c r="X7" i="3"/>
  <c r="Y7" i="3" s="1"/>
  <c r="F8" i="3"/>
  <c r="G8" i="3" s="1"/>
  <c r="K8" i="3" s="1"/>
  <c r="X8" i="3"/>
  <c r="Y8" i="3" s="1"/>
  <c r="F9" i="3"/>
  <c r="G9" i="3" s="1"/>
  <c r="K9" i="3" s="1"/>
  <c r="X9" i="3"/>
  <c r="Y9" i="3" s="1"/>
  <c r="F10" i="3"/>
  <c r="G10" i="3" s="1"/>
  <c r="K10" i="3" s="1"/>
  <c r="X10" i="3"/>
  <c r="Y10" i="3" s="1"/>
  <c r="O10" i="3" l="1"/>
  <c r="O8" i="3"/>
  <c r="AB7" i="3"/>
  <c r="AH7" i="3"/>
  <c r="AB9" i="3"/>
  <c r="AH9" i="3"/>
  <c r="O9" i="3"/>
  <c r="AH3" i="3"/>
  <c r="AD9" i="3"/>
  <c r="AD7" i="3"/>
  <c r="AD3" i="3"/>
  <c r="AD10" i="3"/>
  <c r="AH10" i="3"/>
  <c r="AB10" i="3"/>
  <c r="AF10" i="3"/>
  <c r="AF8" i="3"/>
  <c r="AD8" i="3"/>
  <c r="AH8" i="3"/>
  <c r="AB8" i="3"/>
  <c r="AA4" i="3"/>
  <c r="AF4" i="3"/>
  <c r="AD4" i="3"/>
  <c r="AH4" i="3"/>
  <c r="AB4" i="3"/>
  <c r="AA6" i="3"/>
  <c r="AF6" i="3"/>
  <c r="AH6" i="3"/>
  <c r="O7" i="3"/>
  <c r="AF9" i="3"/>
  <c r="AF7" i="3"/>
  <c r="AF3" i="3"/>
  <c r="AB3" i="3"/>
  <c r="J10" i="3"/>
  <c r="L10" i="3"/>
  <c r="N10" i="3"/>
  <c r="P10" i="3"/>
  <c r="J9" i="3"/>
  <c r="L9" i="3"/>
  <c r="N9" i="3"/>
  <c r="P9" i="3"/>
  <c r="J8" i="3"/>
  <c r="L8" i="3"/>
  <c r="N8" i="3"/>
  <c r="P8" i="3"/>
  <c r="J7" i="3"/>
  <c r="L7" i="3"/>
  <c r="N7" i="3"/>
  <c r="P7" i="3"/>
  <c r="I5" i="3"/>
  <c r="K5" i="3"/>
  <c r="M5" i="3"/>
  <c r="O5" i="3"/>
  <c r="Q5" i="3"/>
  <c r="J5" i="3"/>
  <c r="L5" i="3"/>
  <c r="N5" i="3"/>
  <c r="P5" i="3"/>
  <c r="AA10" i="3"/>
  <c r="AC10" i="3"/>
  <c r="AE10" i="3"/>
  <c r="AG10" i="3"/>
  <c r="AI10" i="3"/>
  <c r="Q10" i="3"/>
  <c r="M10" i="3"/>
  <c r="I10" i="3"/>
  <c r="AA9" i="3"/>
  <c r="AC9" i="3"/>
  <c r="AE9" i="3"/>
  <c r="AG9" i="3"/>
  <c r="AI9" i="3"/>
  <c r="Q9" i="3"/>
  <c r="M9" i="3"/>
  <c r="I9" i="3"/>
  <c r="AA8" i="3"/>
  <c r="AC8" i="3"/>
  <c r="AE8" i="3"/>
  <c r="AG8" i="3"/>
  <c r="AI8" i="3"/>
  <c r="Q8" i="3"/>
  <c r="M8" i="3"/>
  <c r="I8" i="3"/>
  <c r="AA7" i="3"/>
  <c r="AC7" i="3"/>
  <c r="AE7" i="3"/>
  <c r="AG7" i="3"/>
  <c r="AI7" i="3"/>
  <c r="Q7" i="3"/>
  <c r="M7" i="3"/>
  <c r="I7" i="3"/>
  <c r="K6" i="3"/>
  <c r="O6" i="3"/>
  <c r="J6" i="3"/>
  <c r="L6" i="3"/>
  <c r="N6" i="3"/>
  <c r="P6" i="3"/>
  <c r="I6" i="3"/>
  <c r="M6" i="3"/>
  <c r="Q6" i="3"/>
  <c r="I4" i="3"/>
  <c r="K4" i="3"/>
  <c r="M4" i="3"/>
  <c r="O4" i="3"/>
  <c r="Q4" i="3"/>
  <c r="J4" i="3"/>
  <c r="L4" i="3"/>
  <c r="N4" i="3"/>
  <c r="P4" i="3"/>
  <c r="I3" i="3"/>
  <c r="K3" i="3"/>
  <c r="M3" i="3"/>
  <c r="O3" i="3"/>
  <c r="Q3" i="3"/>
  <c r="J3" i="3"/>
  <c r="L3" i="3"/>
  <c r="N3" i="3"/>
  <c r="P3" i="3"/>
  <c r="AD6" i="3"/>
  <c r="AB6" i="3"/>
  <c r="AI6" i="3"/>
  <c r="AG6" i="3"/>
  <c r="AE6" i="3"/>
  <c r="AC6" i="3"/>
  <c r="AI5" i="3"/>
  <c r="AG5" i="3"/>
  <c r="AE5" i="3"/>
  <c r="AC5" i="3"/>
  <c r="AA5" i="3"/>
  <c r="AI4" i="3"/>
  <c r="AG4" i="3"/>
  <c r="AE4" i="3"/>
  <c r="AC4" i="3"/>
  <c r="AI3" i="3"/>
  <c r="AG3" i="3"/>
  <c r="AE3" i="3"/>
  <c r="AC3" i="3"/>
  <c r="AH5" i="3"/>
  <c r="AF5" i="3"/>
  <c r="AD5" i="3"/>
  <c r="D31" i="10" l="1"/>
  <c r="E31" i="10" s="1"/>
  <c r="Y31" i="10" l="1"/>
  <c r="W31" i="10"/>
  <c r="U31" i="10"/>
  <c r="S31" i="10"/>
  <c r="Q31" i="10"/>
  <c r="O31" i="10"/>
  <c r="M31" i="10"/>
  <c r="K31" i="10"/>
  <c r="I31" i="10"/>
  <c r="G31" i="10"/>
  <c r="X31" i="10"/>
  <c r="V31" i="10"/>
  <c r="T31" i="10"/>
  <c r="R31" i="10"/>
  <c r="P31" i="10"/>
  <c r="N31" i="10"/>
  <c r="L31" i="10"/>
  <c r="J31" i="10"/>
  <c r="H31" i="10"/>
  <c r="F31" i="10"/>
  <c r="D2" i="10" l="1"/>
  <c r="E2" i="10" s="1"/>
  <c r="F2" i="10" s="1"/>
  <c r="D3" i="10"/>
  <c r="E3" i="10" s="1"/>
  <c r="F3" i="10" s="1"/>
  <c r="D4" i="10"/>
  <c r="E4" i="10" s="1"/>
  <c r="F4" i="10" s="1"/>
  <c r="D5" i="10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I17" i="10" s="1"/>
  <c r="D18" i="10"/>
  <c r="E18" i="10" s="1"/>
  <c r="D19" i="10"/>
  <c r="E19" i="10" s="1"/>
  <c r="D20" i="10"/>
  <c r="E20" i="10" s="1"/>
  <c r="D21" i="10"/>
  <c r="E21" i="10" s="1"/>
  <c r="D22" i="10"/>
  <c r="E22" i="10" s="1"/>
  <c r="M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Y30" i="10" s="1"/>
  <c r="T3" i="10" l="1"/>
  <c r="X9" i="10"/>
  <c r="T9" i="10"/>
  <c r="V9" i="10"/>
  <c r="P9" i="10"/>
  <c r="T8" i="10"/>
  <c r="T7" i="10"/>
  <c r="T5" i="10"/>
  <c r="L7" i="10"/>
  <c r="L5" i="10"/>
  <c r="L3" i="10"/>
  <c r="L8" i="10"/>
  <c r="L9" i="10"/>
  <c r="H9" i="10"/>
  <c r="Y9" i="10"/>
  <c r="W9" i="10"/>
  <c r="U9" i="10"/>
  <c r="R9" i="10"/>
  <c r="N9" i="10"/>
  <c r="J9" i="10"/>
  <c r="X8" i="10"/>
  <c r="P8" i="10"/>
  <c r="H8" i="10"/>
  <c r="X7" i="10"/>
  <c r="P7" i="10"/>
  <c r="H7" i="10"/>
  <c r="T6" i="10"/>
  <c r="X5" i="10"/>
  <c r="P5" i="10"/>
  <c r="H5" i="10"/>
  <c r="T4" i="10"/>
  <c r="L4" i="10"/>
  <c r="U10" i="10"/>
  <c r="U17" i="10"/>
  <c r="M10" i="10"/>
  <c r="V5" i="10"/>
  <c r="R5" i="10"/>
  <c r="N5" i="10"/>
  <c r="J5" i="10"/>
  <c r="X4" i="10"/>
  <c r="P4" i="10"/>
  <c r="H4" i="10"/>
  <c r="X3" i="10"/>
  <c r="P3" i="10"/>
  <c r="H3" i="10"/>
  <c r="T2" i="10"/>
  <c r="G21" i="10"/>
  <c r="Y21" i="10"/>
  <c r="G19" i="10"/>
  <c r="U19" i="10"/>
  <c r="G15" i="10"/>
  <c r="M15" i="10"/>
  <c r="U15" i="10"/>
  <c r="G13" i="10"/>
  <c r="U13" i="10"/>
  <c r="G11" i="10"/>
  <c r="U11" i="10"/>
  <c r="U22" i="10"/>
  <c r="M17" i="10"/>
  <c r="Y10" i="10"/>
  <c r="Q10" i="10"/>
  <c r="I10" i="10"/>
  <c r="L6" i="10"/>
  <c r="L2" i="10"/>
  <c r="G23" i="10"/>
  <c r="M23" i="10"/>
  <c r="Q23" i="10"/>
  <c r="Y23" i="10"/>
  <c r="U23" i="10"/>
  <c r="G16" i="10"/>
  <c r="Q16" i="10"/>
  <c r="M16" i="10"/>
  <c r="U16" i="10"/>
  <c r="I16" i="10"/>
  <c r="Y16" i="10"/>
  <c r="M24" i="10"/>
  <c r="U24" i="10"/>
  <c r="I24" i="10"/>
  <c r="Q24" i="10"/>
  <c r="X24" i="10"/>
  <c r="G20" i="10"/>
  <c r="I20" i="10"/>
  <c r="Y20" i="10"/>
  <c r="M20" i="10"/>
  <c r="U20" i="10"/>
  <c r="Q20" i="10"/>
  <c r="I18" i="10"/>
  <c r="Y18" i="10"/>
  <c r="M18" i="10"/>
  <c r="U18" i="10"/>
  <c r="Q18" i="10"/>
  <c r="G14" i="10"/>
  <c r="M14" i="10"/>
  <c r="U14" i="10"/>
  <c r="I14" i="10"/>
  <c r="Q14" i="10"/>
  <c r="Y14" i="10"/>
  <c r="G12" i="10"/>
  <c r="Y12" i="10"/>
  <c r="U12" i="10"/>
  <c r="Q12" i="10"/>
  <c r="Y22" i="10"/>
  <c r="Q22" i="10"/>
  <c r="I22" i="10"/>
  <c r="U21" i="10"/>
  <c r="M21" i="10"/>
  <c r="Y19" i="10"/>
  <c r="Q19" i="10"/>
  <c r="Y17" i="10"/>
  <c r="Q17" i="10"/>
  <c r="Y15" i="10"/>
  <c r="Q15" i="10"/>
  <c r="I15" i="10"/>
  <c r="Y13" i="10"/>
  <c r="Q13" i="10"/>
  <c r="Y11" i="10"/>
  <c r="Q11" i="10"/>
  <c r="W10" i="10"/>
  <c r="S10" i="10"/>
  <c r="O10" i="10"/>
  <c r="K10" i="10"/>
  <c r="G10" i="10"/>
  <c r="V7" i="10"/>
  <c r="R7" i="10"/>
  <c r="N7" i="10"/>
  <c r="J7" i="10"/>
  <c r="X6" i="10"/>
  <c r="P6" i="10"/>
  <c r="H6" i="10"/>
  <c r="V3" i="10"/>
  <c r="R3" i="10"/>
  <c r="N3" i="10"/>
  <c r="J3" i="10"/>
  <c r="X2" i="10"/>
  <c r="P2" i="10"/>
  <c r="H2" i="10"/>
  <c r="Q21" i="10"/>
  <c r="P28" i="10"/>
  <c r="G28" i="10"/>
  <c r="I28" i="10"/>
  <c r="K28" i="10"/>
  <c r="M28" i="10"/>
  <c r="O28" i="10"/>
  <c r="Q28" i="10"/>
  <c r="S28" i="10"/>
  <c r="U28" i="10"/>
  <c r="W28" i="10"/>
  <c r="Y28" i="10"/>
  <c r="F28" i="10"/>
  <c r="H28" i="10"/>
  <c r="J28" i="10"/>
  <c r="L28" i="10"/>
  <c r="N28" i="10"/>
  <c r="R28" i="10"/>
  <c r="T28" i="10"/>
  <c r="V28" i="10"/>
  <c r="X28" i="10"/>
  <c r="G26" i="10"/>
  <c r="I26" i="10"/>
  <c r="K26" i="10"/>
  <c r="M26" i="10"/>
  <c r="O26" i="10"/>
  <c r="Q26" i="10"/>
  <c r="S26" i="10"/>
  <c r="U26" i="10"/>
  <c r="W26" i="10"/>
  <c r="Y26" i="10"/>
  <c r="F26" i="10"/>
  <c r="H26" i="10"/>
  <c r="J26" i="10"/>
  <c r="L26" i="10"/>
  <c r="N26" i="10"/>
  <c r="P26" i="10"/>
  <c r="R26" i="10"/>
  <c r="T26" i="10"/>
  <c r="V26" i="10"/>
  <c r="X26" i="10"/>
  <c r="F29" i="10"/>
  <c r="H29" i="10"/>
  <c r="J29" i="10"/>
  <c r="L29" i="10"/>
  <c r="N29" i="10"/>
  <c r="P29" i="10"/>
  <c r="R29" i="10"/>
  <c r="T29" i="10"/>
  <c r="V29" i="10"/>
  <c r="X29" i="10"/>
  <c r="G29" i="10"/>
  <c r="I29" i="10"/>
  <c r="K29" i="10"/>
  <c r="M29" i="10"/>
  <c r="O29" i="10"/>
  <c r="Q29" i="10"/>
  <c r="S29" i="10"/>
  <c r="U29" i="10"/>
  <c r="W29" i="10"/>
  <c r="Y29" i="10"/>
  <c r="G27" i="10"/>
  <c r="I27" i="10"/>
  <c r="K27" i="10"/>
  <c r="M27" i="10"/>
  <c r="O27" i="10"/>
  <c r="Q27" i="10"/>
  <c r="S27" i="10"/>
  <c r="U27" i="10"/>
  <c r="W27" i="10"/>
  <c r="Y27" i="10"/>
  <c r="F27" i="10"/>
  <c r="H27" i="10"/>
  <c r="J27" i="10"/>
  <c r="L27" i="10"/>
  <c r="N27" i="10"/>
  <c r="P27" i="10"/>
  <c r="R27" i="10"/>
  <c r="T27" i="10"/>
  <c r="V27" i="10"/>
  <c r="X27" i="10"/>
  <c r="F25" i="10"/>
  <c r="L25" i="10"/>
  <c r="P25" i="10"/>
  <c r="T25" i="10"/>
  <c r="G25" i="10"/>
  <c r="I25" i="10"/>
  <c r="K25" i="10"/>
  <c r="M25" i="10"/>
  <c r="O25" i="10"/>
  <c r="Q25" i="10"/>
  <c r="S25" i="10"/>
  <c r="U25" i="10"/>
  <c r="W25" i="10"/>
  <c r="Y25" i="10"/>
  <c r="H25" i="10"/>
  <c r="J25" i="10"/>
  <c r="N25" i="10"/>
  <c r="R25" i="10"/>
  <c r="V25" i="10"/>
  <c r="X25" i="10"/>
  <c r="F24" i="10"/>
  <c r="H24" i="10"/>
  <c r="J24" i="10"/>
  <c r="L24" i="10"/>
  <c r="N24" i="10"/>
  <c r="P24" i="10"/>
  <c r="R24" i="10"/>
  <c r="T24" i="10"/>
  <c r="V24" i="10"/>
  <c r="I23" i="10"/>
  <c r="F22" i="10"/>
  <c r="H22" i="10"/>
  <c r="J22" i="10"/>
  <c r="L22" i="10"/>
  <c r="N22" i="10"/>
  <c r="P22" i="10"/>
  <c r="R22" i="10"/>
  <c r="T22" i="10"/>
  <c r="V22" i="10"/>
  <c r="X22" i="10"/>
  <c r="I21" i="10"/>
  <c r="M19" i="10"/>
  <c r="I19" i="10"/>
  <c r="F18" i="10"/>
  <c r="H18" i="10"/>
  <c r="J18" i="10"/>
  <c r="L18" i="10"/>
  <c r="N18" i="10"/>
  <c r="P18" i="10"/>
  <c r="R18" i="10"/>
  <c r="T18" i="10"/>
  <c r="V18" i="10"/>
  <c r="X18" i="10"/>
  <c r="F17" i="10"/>
  <c r="H17" i="10"/>
  <c r="J17" i="10"/>
  <c r="L17" i="10"/>
  <c r="N17" i="10"/>
  <c r="P17" i="10"/>
  <c r="R17" i="10"/>
  <c r="T17" i="10"/>
  <c r="V17" i="10"/>
  <c r="X17" i="10"/>
  <c r="M13" i="10"/>
  <c r="I13" i="10"/>
  <c r="M12" i="10"/>
  <c r="I12" i="10"/>
  <c r="M11" i="10"/>
  <c r="I11" i="10"/>
  <c r="Y24" i="10"/>
  <c r="W24" i="10"/>
  <c r="S24" i="10"/>
  <c r="O24" i="10"/>
  <c r="K24" i="10"/>
  <c r="G24" i="10"/>
  <c r="W23" i="10"/>
  <c r="S23" i="10"/>
  <c r="O23" i="10"/>
  <c r="K23" i="10"/>
  <c r="W22" i="10"/>
  <c r="S22" i="10"/>
  <c r="O22" i="10"/>
  <c r="K22" i="10"/>
  <c r="G22" i="10"/>
  <c r="W21" i="10"/>
  <c r="S21" i="10"/>
  <c r="O21" i="10"/>
  <c r="K21" i="10"/>
  <c r="W20" i="10"/>
  <c r="S20" i="10"/>
  <c r="O20" i="10"/>
  <c r="K20" i="10"/>
  <c r="W19" i="10"/>
  <c r="S19" i="10"/>
  <c r="O19" i="10"/>
  <c r="K19" i="10"/>
  <c r="W18" i="10"/>
  <c r="S18" i="10"/>
  <c r="O18" i="10"/>
  <c r="K18" i="10"/>
  <c r="G18" i="10"/>
  <c r="W17" i="10"/>
  <c r="S17" i="10"/>
  <c r="O17" i="10"/>
  <c r="K17" i="10"/>
  <c r="G17" i="10"/>
  <c r="W16" i="10"/>
  <c r="S16" i="10"/>
  <c r="O16" i="10"/>
  <c r="K16" i="10"/>
  <c r="W15" i="10"/>
  <c r="S15" i="10"/>
  <c r="O15" i="10"/>
  <c r="K15" i="10"/>
  <c r="W14" i="10"/>
  <c r="S14" i="10"/>
  <c r="O14" i="10"/>
  <c r="K14" i="10"/>
  <c r="W13" i="10"/>
  <c r="S13" i="10"/>
  <c r="O13" i="10"/>
  <c r="K13" i="10"/>
  <c r="W12" i="10"/>
  <c r="S12" i="10"/>
  <c r="O12" i="10"/>
  <c r="K12" i="10"/>
  <c r="W11" i="10"/>
  <c r="S11" i="10"/>
  <c r="O11" i="10"/>
  <c r="K11" i="10"/>
  <c r="F23" i="10"/>
  <c r="H23" i="10"/>
  <c r="J23" i="10"/>
  <c r="L23" i="10"/>
  <c r="N23" i="10"/>
  <c r="P23" i="10"/>
  <c r="R23" i="10"/>
  <c r="T23" i="10"/>
  <c r="V23" i="10"/>
  <c r="X23" i="10"/>
  <c r="F21" i="10"/>
  <c r="H21" i="10"/>
  <c r="J21" i="10"/>
  <c r="L21" i="10"/>
  <c r="N21" i="10"/>
  <c r="P21" i="10"/>
  <c r="R21" i="10"/>
  <c r="T21" i="10"/>
  <c r="V21" i="10"/>
  <c r="X21" i="10"/>
  <c r="F20" i="10"/>
  <c r="H20" i="10"/>
  <c r="J20" i="10"/>
  <c r="L20" i="10"/>
  <c r="N20" i="10"/>
  <c r="P20" i="10"/>
  <c r="R20" i="10"/>
  <c r="T20" i="10"/>
  <c r="V20" i="10"/>
  <c r="X20" i="10"/>
  <c r="F19" i="10"/>
  <c r="H19" i="10"/>
  <c r="J19" i="10"/>
  <c r="L19" i="10"/>
  <c r="N19" i="10"/>
  <c r="P19" i="10"/>
  <c r="R19" i="10"/>
  <c r="T19" i="10"/>
  <c r="V19" i="10"/>
  <c r="X19" i="10"/>
  <c r="F16" i="10"/>
  <c r="H16" i="10"/>
  <c r="J16" i="10"/>
  <c r="L16" i="10"/>
  <c r="N16" i="10"/>
  <c r="P16" i="10"/>
  <c r="R16" i="10"/>
  <c r="T16" i="10"/>
  <c r="V16" i="10"/>
  <c r="X16" i="10"/>
  <c r="F15" i="10"/>
  <c r="H15" i="10"/>
  <c r="J15" i="10"/>
  <c r="L15" i="10"/>
  <c r="N15" i="10"/>
  <c r="P15" i="10"/>
  <c r="R15" i="10"/>
  <c r="T15" i="10"/>
  <c r="V15" i="10"/>
  <c r="X15" i="10"/>
  <c r="F14" i="10"/>
  <c r="H14" i="10"/>
  <c r="J14" i="10"/>
  <c r="L14" i="10"/>
  <c r="N14" i="10"/>
  <c r="P14" i="10"/>
  <c r="R14" i="10"/>
  <c r="T14" i="10"/>
  <c r="V14" i="10"/>
  <c r="X14" i="10"/>
  <c r="F13" i="10"/>
  <c r="H13" i="10"/>
  <c r="J13" i="10"/>
  <c r="L13" i="10"/>
  <c r="N13" i="10"/>
  <c r="P13" i="10"/>
  <c r="R13" i="10"/>
  <c r="T13" i="10"/>
  <c r="V13" i="10"/>
  <c r="X13" i="10"/>
  <c r="F12" i="10"/>
  <c r="H12" i="10"/>
  <c r="J12" i="10"/>
  <c r="L12" i="10"/>
  <c r="N12" i="10"/>
  <c r="P12" i="10"/>
  <c r="R12" i="10"/>
  <c r="T12" i="10"/>
  <c r="V12" i="10"/>
  <c r="X12" i="10"/>
  <c r="F11" i="10"/>
  <c r="H11" i="10"/>
  <c r="J11" i="10"/>
  <c r="L11" i="10"/>
  <c r="N11" i="10"/>
  <c r="P11" i="10"/>
  <c r="R11" i="10"/>
  <c r="T11" i="10"/>
  <c r="V11" i="10"/>
  <c r="X11" i="10"/>
  <c r="X10" i="10"/>
  <c r="V10" i="10"/>
  <c r="T10" i="10"/>
  <c r="R10" i="10"/>
  <c r="P10" i="10"/>
  <c r="N10" i="10"/>
  <c r="L10" i="10"/>
  <c r="J10" i="10"/>
  <c r="H10" i="10"/>
  <c r="G9" i="10"/>
  <c r="I9" i="10"/>
  <c r="K9" i="10"/>
  <c r="M9" i="10"/>
  <c r="O9" i="10"/>
  <c r="Q9" i="10"/>
  <c r="S9" i="10"/>
  <c r="V8" i="10"/>
  <c r="R8" i="10"/>
  <c r="N8" i="10"/>
  <c r="J8" i="10"/>
  <c r="G7" i="10"/>
  <c r="I7" i="10"/>
  <c r="K7" i="10"/>
  <c r="M7" i="10"/>
  <c r="O7" i="10"/>
  <c r="Q7" i="10"/>
  <c r="S7" i="10"/>
  <c r="U7" i="10"/>
  <c r="W7" i="10"/>
  <c r="Y7" i="10"/>
  <c r="V6" i="10"/>
  <c r="R6" i="10"/>
  <c r="N6" i="10"/>
  <c r="J6" i="10"/>
  <c r="G5" i="10"/>
  <c r="I5" i="10"/>
  <c r="K5" i="10"/>
  <c r="M5" i="10"/>
  <c r="O5" i="10"/>
  <c r="Q5" i="10"/>
  <c r="S5" i="10"/>
  <c r="U5" i="10"/>
  <c r="W5" i="10"/>
  <c r="Y5" i="10"/>
  <c r="V4" i="10"/>
  <c r="R4" i="10"/>
  <c r="N4" i="10"/>
  <c r="J4" i="10"/>
  <c r="G3" i="10"/>
  <c r="I3" i="10"/>
  <c r="K3" i="10"/>
  <c r="M3" i="10"/>
  <c r="O3" i="10"/>
  <c r="Q3" i="10"/>
  <c r="S3" i="10"/>
  <c r="U3" i="10"/>
  <c r="W3" i="10"/>
  <c r="Y3" i="10"/>
  <c r="V2" i="10"/>
  <c r="R2" i="10"/>
  <c r="N2" i="10"/>
  <c r="J2" i="10"/>
  <c r="G8" i="10"/>
  <c r="I8" i="10"/>
  <c r="K8" i="10"/>
  <c r="M8" i="10"/>
  <c r="O8" i="10"/>
  <c r="Q8" i="10"/>
  <c r="S8" i="10"/>
  <c r="U8" i="10"/>
  <c r="W8" i="10"/>
  <c r="Y8" i="10"/>
  <c r="G6" i="10"/>
  <c r="I6" i="10"/>
  <c r="K6" i="10"/>
  <c r="M6" i="10"/>
  <c r="O6" i="10"/>
  <c r="Q6" i="10"/>
  <c r="S6" i="10"/>
  <c r="U6" i="10"/>
  <c r="W6" i="10"/>
  <c r="Y6" i="10"/>
  <c r="G4" i="10"/>
  <c r="I4" i="10"/>
  <c r="K4" i="10"/>
  <c r="M4" i="10"/>
  <c r="O4" i="10"/>
  <c r="Q4" i="10"/>
  <c r="S4" i="10"/>
  <c r="U4" i="10"/>
  <c r="W4" i="10"/>
  <c r="Y4" i="10"/>
  <c r="G2" i="10"/>
  <c r="I2" i="10"/>
  <c r="K2" i="10"/>
  <c r="M2" i="10"/>
  <c r="O2" i="10"/>
  <c r="Q2" i="10"/>
  <c r="S2" i="10"/>
  <c r="U2" i="10"/>
  <c r="W2" i="10"/>
  <c r="Y2" i="10"/>
  <c r="I30" i="10"/>
  <c r="M30" i="10"/>
  <c r="F30" i="10"/>
  <c r="H30" i="10"/>
  <c r="J30" i="10"/>
  <c r="L30" i="10"/>
  <c r="N30" i="10"/>
  <c r="P30" i="10"/>
  <c r="R30" i="10"/>
  <c r="T30" i="10"/>
  <c r="V30" i="10"/>
  <c r="X30" i="10"/>
  <c r="G30" i="10"/>
  <c r="K30" i="10"/>
  <c r="O30" i="10"/>
  <c r="Q30" i="10"/>
  <c r="S30" i="10"/>
  <c r="U30" i="10"/>
  <c r="W30" i="10"/>
  <c r="R9" i="14" l="1"/>
  <c r="V9" i="14" s="1"/>
  <c r="W9" i="14" s="1"/>
  <c r="F11" i="3" l="1"/>
  <c r="G11" i="3" s="1"/>
  <c r="I11" i="3" s="1"/>
  <c r="X11" i="3"/>
  <c r="Y11" i="3" s="1"/>
  <c r="F12" i="3"/>
  <c r="G12" i="3" s="1"/>
  <c r="X12" i="3"/>
  <c r="Y12" i="3" s="1"/>
  <c r="F13" i="3"/>
  <c r="G13" i="3" s="1"/>
  <c r="X13" i="3"/>
  <c r="Y13" i="3" s="1"/>
  <c r="F14" i="3"/>
  <c r="G14" i="3" s="1"/>
  <c r="X14" i="3"/>
  <c r="Y14" i="3" s="1"/>
  <c r="F15" i="3"/>
  <c r="G15" i="3" s="1"/>
  <c r="X15" i="3"/>
  <c r="Y15" i="3" s="1"/>
  <c r="AA15" i="3" s="1"/>
  <c r="O11" i="3" l="1"/>
  <c r="AH15" i="3"/>
  <c r="K11" i="3"/>
  <c r="AA13" i="3"/>
  <c r="AH13" i="3"/>
  <c r="AD13" i="3"/>
  <c r="AD15" i="3"/>
  <c r="AA12" i="3"/>
  <c r="AD12" i="3"/>
  <c r="AH12" i="3"/>
  <c r="AB12" i="3"/>
  <c r="AF12" i="3"/>
  <c r="AA11" i="3"/>
  <c r="AF11" i="3"/>
  <c r="AD11" i="3"/>
  <c r="AH11" i="3"/>
  <c r="AA14" i="3"/>
  <c r="AD14" i="3"/>
  <c r="AH14" i="3"/>
  <c r="AB14" i="3"/>
  <c r="AF14" i="3"/>
  <c r="AF15" i="3"/>
  <c r="AB15" i="3"/>
  <c r="AF13" i="3"/>
  <c r="AB13" i="3"/>
  <c r="Q11" i="3"/>
  <c r="M11" i="3"/>
  <c r="M14" i="3"/>
  <c r="J14" i="3"/>
  <c r="L14" i="3"/>
  <c r="N14" i="3"/>
  <c r="P14" i="3"/>
  <c r="I14" i="3"/>
  <c r="K14" i="3"/>
  <c r="O14" i="3"/>
  <c r="Q14" i="3"/>
  <c r="J12" i="3"/>
  <c r="L12" i="3"/>
  <c r="N12" i="3"/>
  <c r="P12" i="3"/>
  <c r="I12" i="3"/>
  <c r="K12" i="3"/>
  <c r="M12" i="3"/>
  <c r="O12" i="3"/>
  <c r="Q12" i="3"/>
  <c r="K15" i="3"/>
  <c r="Q15" i="3"/>
  <c r="J15" i="3"/>
  <c r="L15" i="3"/>
  <c r="N15" i="3"/>
  <c r="P15" i="3"/>
  <c r="I15" i="3"/>
  <c r="M15" i="3"/>
  <c r="O15" i="3"/>
  <c r="J13" i="3"/>
  <c r="L13" i="3"/>
  <c r="N13" i="3"/>
  <c r="P13" i="3"/>
  <c r="I13" i="3"/>
  <c r="K13" i="3"/>
  <c r="M13" i="3"/>
  <c r="O13" i="3"/>
  <c r="Q13" i="3"/>
  <c r="AB11" i="3"/>
  <c r="AI15" i="3"/>
  <c r="AG15" i="3"/>
  <c r="AE15" i="3"/>
  <c r="AC15" i="3"/>
  <c r="AI14" i="3"/>
  <c r="AG14" i="3"/>
  <c r="AE14" i="3"/>
  <c r="AC14" i="3"/>
  <c r="AI13" i="3"/>
  <c r="AG13" i="3"/>
  <c r="AE13" i="3"/>
  <c r="AC13" i="3"/>
  <c r="AI12" i="3"/>
  <c r="AG12" i="3"/>
  <c r="AE12" i="3"/>
  <c r="AC12" i="3"/>
  <c r="AI11" i="3"/>
  <c r="AG11" i="3"/>
  <c r="AE11" i="3"/>
  <c r="AC11" i="3"/>
  <c r="J11" i="3"/>
  <c r="L11" i="3"/>
  <c r="N11" i="3"/>
  <c r="P11" i="3"/>
  <c r="X16" i="3" l="1"/>
  <c r="Y16" i="3" s="1"/>
  <c r="F16" i="3"/>
  <c r="G16" i="3" s="1"/>
  <c r="Q16" i="3" s="1"/>
  <c r="AI16" i="3" l="1"/>
  <c r="AG16" i="3"/>
  <c r="AE16" i="3"/>
  <c r="AC16" i="3"/>
  <c r="AA16" i="3"/>
  <c r="AH16" i="3"/>
  <c r="AF16" i="3"/>
  <c r="AD16" i="3"/>
  <c r="AB16" i="3"/>
  <c r="J16" i="3"/>
  <c r="L16" i="3"/>
  <c r="N16" i="3"/>
  <c r="P16" i="3"/>
  <c r="I16" i="3"/>
  <c r="K16" i="3"/>
  <c r="M16" i="3"/>
  <c r="O16" i="3"/>
  <c r="R21" i="14" l="1"/>
  <c r="V21" i="14" s="1"/>
  <c r="W21" i="14" s="1"/>
  <c r="R13" i="14" l="1"/>
  <c r="V13" i="14" s="1"/>
  <c r="W13" i="14" s="1"/>
  <c r="E11" i="13" l="1"/>
  <c r="E9" i="13"/>
  <c r="E14" i="13"/>
  <c r="E8" i="13"/>
  <c r="E4" i="13"/>
  <c r="E7" i="13"/>
  <c r="E10" i="13"/>
  <c r="E5" i="13"/>
  <c r="E13" i="13"/>
  <c r="E12" i="13"/>
  <c r="E2" i="13"/>
  <c r="E15" i="13"/>
  <c r="R18" i="14" l="1"/>
  <c r="V18" i="14" s="1"/>
  <c r="W18" i="14" s="1"/>
  <c r="D17" i="13" l="1"/>
  <c r="H11" i="13" l="1"/>
  <c r="H9" i="13"/>
  <c r="H10" i="13"/>
  <c r="L10" i="13"/>
  <c r="H12" i="13" l="1"/>
  <c r="H13" i="13"/>
  <c r="R23" i="14"/>
  <c r="V23" i="14" s="1"/>
  <c r="W23" i="14" s="1"/>
  <c r="R17" i="14"/>
  <c r="V17" i="14" s="1"/>
  <c r="W17" i="14" s="1"/>
  <c r="R16" i="14"/>
  <c r="V16" i="14" s="1"/>
  <c r="W16" i="14" s="1"/>
  <c r="R15" i="14"/>
  <c r="V15" i="14" s="1"/>
  <c r="W15" i="14" s="1"/>
  <c r="R11" i="14"/>
  <c r="V11" i="14" s="1"/>
  <c r="W11" i="14" s="1"/>
  <c r="R19" i="14"/>
  <c r="V19" i="14" s="1"/>
  <c r="W19" i="14" s="1"/>
  <c r="R4" i="14" l="1"/>
  <c r="V4" i="14" s="1"/>
  <c r="W4" i="14" s="1"/>
  <c r="R8" i="14" l="1"/>
  <c r="R3" i="14"/>
  <c r="R5" i="14"/>
  <c r="V3" i="14" l="1"/>
  <c r="W3" i="14" s="1"/>
  <c r="V8" i="14"/>
  <c r="W8" i="14" s="1"/>
  <c r="V5" i="14"/>
  <c r="W5" i="14" s="1"/>
  <c r="R22" i="14"/>
  <c r="V22" i="14" l="1"/>
  <c r="W22" i="14" s="1"/>
  <c r="E6" i="13" l="1"/>
  <c r="R24" i="14" l="1"/>
  <c r="V24" i="14" l="1"/>
  <c r="W24" i="14" s="1"/>
  <c r="C5" i="12"/>
  <c r="D5" i="12"/>
  <c r="E5" i="12"/>
  <c r="F5" i="12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D2" i="12"/>
  <c r="E2" i="12"/>
  <c r="F2" i="12"/>
  <c r="G2" i="12"/>
  <c r="H2" i="12"/>
  <c r="D3" i="12"/>
  <c r="E3" i="12"/>
  <c r="F3" i="12"/>
  <c r="G3" i="12"/>
  <c r="H3" i="12"/>
  <c r="D4" i="12"/>
  <c r="E4" i="12"/>
  <c r="F4" i="12"/>
  <c r="G4" i="12"/>
  <c r="H4" i="12"/>
  <c r="G5" i="12"/>
  <c r="H5" i="12"/>
  <c r="G6" i="12"/>
  <c r="H6" i="12"/>
  <c r="G7" i="12"/>
  <c r="H7" i="12"/>
  <c r="G8" i="12"/>
  <c r="H8" i="12"/>
  <c r="G9" i="12"/>
  <c r="H9" i="12"/>
  <c r="C2" i="12"/>
  <c r="C3" i="12"/>
  <c r="C4" i="12"/>
  <c r="R7" i="14" l="1"/>
  <c r="V7" i="14" l="1"/>
  <c r="W7" i="14" s="1"/>
  <c r="R14" i="14"/>
  <c r="R20" i="14"/>
  <c r="V20" i="14" l="1"/>
  <c r="W20" i="14" s="1"/>
  <c r="V14" i="14"/>
  <c r="W14" i="14" s="1"/>
  <c r="R10" i="14" l="1"/>
  <c r="V10" i="14" s="1"/>
  <c r="R12" i="14"/>
  <c r="V12" i="14" s="1"/>
  <c r="W10" i="14" l="1"/>
  <c r="E3" i="13" l="1"/>
  <c r="R6" i="14" l="1"/>
  <c r="V6" i="14" l="1"/>
  <c r="W6" i="14" s="1"/>
  <c r="W12" i="14" l="1"/>
</calcChain>
</file>

<file path=xl/comments1.xml><?xml version="1.0" encoding="utf-8"?>
<comments xmlns="http://schemas.openxmlformats.org/spreadsheetml/2006/main">
  <authors>
    <author>Alexis Álvarez</author>
  </authors>
  <commentList>
    <comment ref="C6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C7" authorId="0">
      <text>
        <r>
          <rPr>
            <sz val="12"/>
            <color indexed="81"/>
            <rFont val="Times New Roman"/>
            <family val="1"/>
          </rPr>
          <t xml:space="preserve">Strength 16
+ 4 </t>
        </r>
        <r>
          <rPr>
            <i/>
            <sz val="12"/>
            <color indexed="81"/>
            <rFont val="Times New Roman"/>
            <family val="1"/>
          </rPr>
          <t>bull’s strength</t>
        </r>
        <r>
          <rPr>
            <sz val="12"/>
            <color indexed="81"/>
            <rFont val="Times New Roman"/>
            <family val="1"/>
          </rPr>
          <t xml:space="preserve">
+6 </t>
        </r>
        <r>
          <rPr>
            <i/>
            <sz val="12"/>
            <color indexed="81"/>
            <rFont val="Times New Roman"/>
            <family val="1"/>
          </rPr>
          <t>divine power
Mods:  3 + 2 + 3 = +8</t>
        </r>
      </text>
    </comment>
    <comment ref="E11" authorId="0">
      <text>
        <r>
          <rPr>
            <sz val="12"/>
            <color indexed="81"/>
            <rFont val="Times New Roman"/>
            <family val="1"/>
          </rPr>
          <t>Aura of Aquatic Might, Jiménez +1
Bless +1</t>
        </r>
      </text>
    </comment>
    <comment ref="W11" authorId="0">
      <text>
        <r>
          <rPr>
            <sz val="12"/>
            <color indexed="81"/>
            <rFont val="Times New Roman"/>
            <family val="1"/>
          </rPr>
          <t>Aura of Aquatic Might, Jiménez +1
Bless +1</t>
        </r>
      </text>
    </comment>
    <comment ref="E12" authorId="0">
      <text>
        <r>
          <rPr>
            <sz val="12"/>
            <color indexed="81"/>
            <rFont val="Times New Roman"/>
            <family val="1"/>
          </rPr>
          <t>Aura of Aquatic Might, Jiménez +1
Bless +1</t>
        </r>
      </text>
    </comment>
    <comment ref="W12" authorId="0">
      <text>
        <r>
          <rPr>
            <sz val="12"/>
            <color indexed="81"/>
            <rFont val="Times New Roman"/>
            <family val="1"/>
          </rPr>
          <t>Aura of Aquatic Might, Jiménez +1
Bless +1</t>
        </r>
      </text>
    </comment>
  </commentList>
</comments>
</file>

<file path=xl/comments2.xml><?xml version="1.0" encoding="utf-8"?>
<comments xmlns="http://schemas.openxmlformats.org/spreadsheetml/2006/main">
  <authors>
    <author>Alexis Álvarez</author>
  </authors>
  <commentList>
    <comment ref="T6" authorId="0">
      <text>
        <r>
          <rPr>
            <sz val="12"/>
            <color indexed="81"/>
            <rFont val="Times New Roman"/>
            <family val="1"/>
          </rPr>
          <t xml:space="preserve">Cast </t>
        </r>
        <r>
          <rPr>
            <i/>
            <sz val="12"/>
            <color indexed="81"/>
            <rFont val="Times New Roman"/>
            <family val="1"/>
          </rPr>
          <t xml:space="preserve">vigor </t>
        </r>
        <r>
          <rPr>
            <sz val="12"/>
            <color indexed="81"/>
            <rFont val="Times New Roman"/>
            <family val="1"/>
          </rPr>
          <t>on Round 16</t>
        </r>
      </text>
    </comment>
    <comment ref="U8" authorId="0">
      <text>
        <r>
          <rPr>
            <sz val="12"/>
            <color indexed="81"/>
            <rFont val="Times New Roman"/>
            <family val="1"/>
          </rPr>
          <t>71 + 12  Raging</t>
        </r>
      </text>
    </comment>
  </commentList>
</comments>
</file>

<file path=xl/sharedStrings.xml><?xml version="1.0" encoding="utf-8"?>
<sst xmlns="http://schemas.openxmlformats.org/spreadsheetml/2006/main" count="257" uniqueCount="142">
  <si>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</si>
  <si>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</si>
  <si>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</si>
  <si>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</si>
  <si>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</si>
  <si>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</si>
  <si>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</si>
  <si>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</si>
  <si>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</si>
  <si>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</si>
  <si>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</si>
  <si>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</si>
  <si>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</si>
  <si>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</si>
  <si>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</si>
  <si>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</si>
  <si>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</si>
  <si>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</si>
  <si>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</si>
  <si>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</si>
  <si>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</si>
  <si>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</si>
  <si>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</si>
  <si>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</si>
  <si>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</si>
  <si>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</si>
  <si>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</si>
  <si>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</si>
  <si>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</si>
  <si>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</si>
  <si>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</si>
  <si>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</si>
  <si>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</si>
  <si>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</si>
  <si>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</si>
  <si>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</si>
  <si>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</si>
  <si>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</si>
  <si>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</si>
  <si>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</si>
  <si>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</si>
  <si>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</si>
  <si>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</si>
  <si>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</si>
  <si>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</si>
  <si>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</si>
  <si>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</si>
  <si>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</si>
  <si>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</si>
  <si>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</si>
  <si>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</si>
  <si>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</si>
  <si>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</si>
  <si>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</si>
  <si>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t>Ti’ki</t>
  </si>
  <si>
    <t>Dex+</t>
  </si>
  <si>
    <t>Str+</t>
  </si>
  <si>
    <t>W+</t>
  </si>
  <si>
    <t>Other+</t>
  </si>
  <si>
    <t>Party Composition</t>
  </si>
  <si>
    <t>ECL</t>
  </si>
  <si>
    <t>Classes</t>
  </si>
  <si>
    <t>Class</t>
  </si>
  <si>
    <t>Levels</t>
  </si>
  <si>
    <t>rogue</t>
  </si>
  <si>
    <t>cleric</t>
  </si>
  <si>
    <t>fighter</t>
  </si>
  <si>
    <t>Avg. ECL</t>
  </si>
  <si>
    <t>Party Members</t>
  </si>
  <si>
    <t>Aegis</t>
  </si>
  <si>
    <t>Val</t>
  </si>
  <si>
    <t>Faram</t>
  </si>
  <si>
    <t>ninja</t>
  </si>
  <si>
    <t>centaur</t>
  </si>
  <si>
    <t>barbarian / fighter</t>
  </si>
  <si>
    <t>barbarian</t>
  </si>
  <si>
    <t>Arena CR</t>
  </si>
  <si>
    <t>Campaign CR</t>
  </si>
  <si>
    <t>Multiple encounters</t>
  </si>
  <si>
    <t>Single encounter</t>
  </si>
  <si>
    <t>Total Levels</t>
  </si>
  <si>
    <t>rogue / diviner</t>
  </si>
  <si>
    <t>diviner</t>
  </si>
  <si>
    <t>Spot</t>
  </si>
  <si>
    <t>Listen</t>
  </si>
  <si>
    <t>Eriven</t>
  </si>
  <si>
    <t>sahuagin</t>
  </si>
  <si>
    <t>bullywug</t>
  </si>
  <si>
    <t>kuo-toa</t>
  </si>
  <si>
    <t>troglodyte</t>
  </si>
  <si>
    <t>Jiménez</t>
  </si>
  <si>
    <t>Darr</t>
  </si>
  <si>
    <t>Bubb</t>
  </si>
  <si>
    <t>Skeeter</t>
  </si>
  <si>
    <t>bullywug (halfspear)</t>
  </si>
  <si>
    <t>troglodyte (javelin)</t>
  </si>
  <si>
    <t>sahuagin (talon)</t>
  </si>
  <si>
    <t>bullywug 1</t>
  </si>
  <si>
    <t>bullywug 2</t>
  </si>
  <si>
    <t>kuo-toa 1</t>
  </si>
  <si>
    <t>kuo-toa 2</t>
  </si>
  <si>
    <t>kuo-toa 3</t>
  </si>
  <si>
    <t>sahuagin 1</t>
  </si>
  <si>
    <t>troglodyte 1</t>
  </si>
  <si>
    <t>troglodyte 2</t>
  </si>
  <si>
    <t>Jiménez (MW light crossbow)</t>
  </si>
  <si>
    <r>
      <t>Jadin</t>
    </r>
    <r>
      <rPr>
        <i/>
        <vertAlign val="superscript"/>
        <sz val="12"/>
        <color rgb="FF00B050"/>
        <rFont val="Times New Roman"/>
        <family val="1"/>
      </rPr>
      <t>cg</t>
    </r>
  </si>
  <si>
    <t>kuo-toa 4</t>
  </si>
  <si>
    <t>ma</t>
  </si>
  <si>
    <r>
      <t xml:space="preserve">Adds </t>
    </r>
    <r>
      <rPr>
        <i/>
        <sz val="12"/>
        <color theme="1"/>
        <rFont val="Times New Roman"/>
        <family val="1"/>
      </rPr>
      <t>mage armor</t>
    </r>
    <r>
      <rPr>
        <sz val="12"/>
        <color theme="1"/>
        <rFont val="Times New Roman"/>
        <family val="1"/>
      </rPr>
      <t xml:space="preserve"> +4 bonus</t>
    </r>
  </si>
  <si>
    <t>pfg</t>
  </si>
  <si>
    <t>Adds deflection bonus vs. Good opponents</t>
  </si>
  <si>
    <t>pfe</t>
  </si>
  <si>
    <t>Adds deflection bonus vs. Evil opponents</t>
  </si>
  <si>
    <t>kuo-toa (shortspear javelins)</t>
  </si>
  <si>
    <t>sahuagin (harpoon, hvy xbow)</t>
  </si>
  <si>
    <t>Jiménez (MW dagger, touch)</t>
  </si>
  <si>
    <t>blwg/trog</t>
  </si>
  <si>
    <t>bullywug 3</t>
  </si>
  <si>
    <t>Jiménez (spiritual weapon)</t>
  </si>
  <si>
    <t>Jiménez (pincer staff +1)</t>
  </si>
  <si>
    <t>sahuagin 2</t>
  </si>
  <si>
    <t>troglodyte (club)</t>
  </si>
  <si>
    <r>
      <t>Darr</t>
    </r>
    <r>
      <rPr>
        <b/>
        <vertAlign val="superscript"/>
        <sz val="12"/>
        <color theme="1"/>
        <rFont val="Times New Roman"/>
        <family val="1"/>
      </rPr>
      <t>pfg</t>
    </r>
  </si>
  <si>
    <t>Wolf</t>
  </si>
  <si>
    <t>Strength</t>
  </si>
  <si>
    <r>
      <t>Jiménez</t>
    </r>
    <r>
      <rPr>
        <b/>
        <vertAlign val="superscript"/>
        <sz val="12"/>
        <color theme="1"/>
        <rFont val="Times New Roman"/>
        <family val="1"/>
      </rPr>
      <t xml:space="preserve"> pfe</t>
    </r>
  </si>
  <si>
    <t>Hide (Underwater)</t>
  </si>
  <si>
    <t>kuo-toa (shortspear)</t>
  </si>
  <si>
    <t>kuo-toa (bite)</t>
  </si>
  <si>
    <t>Frm/wlf</t>
  </si>
  <si>
    <t>Dispel Magic</t>
  </si>
  <si>
    <r>
      <t>Jadin</t>
    </r>
    <r>
      <rPr>
        <b/>
        <vertAlign val="superscript"/>
        <sz val="12"/>
        <color theme="1"/>
        <rFont val="Times New Roman"/>
        <family val="1"/>
      </rPr>
      <t>cg</t>
    </r>
  </si>
  <si>
    <t>k-t/Ervn</t>
  </si>
  <si>
    <t>troglodyte (claw)</t>
  </si>
  <si>
    <t>troglodyte (bite)</t>
  </si>
  <si>
    <t>Jiménez (Dex chk)</t>
  </si>
  <si>
    <t>Skeeter (halfspear)</t>
  </si>
  <si>
    <t>Darr (pike, claw, bite)</t>
  </si>
  <si>
    <t>Bubb (talon)</t>
  </si>
  <si>
    <t>Darr (net, javelin)</t>
  </si>
  <si>
    <t>Bubb (heavy crossbow)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</si>
</sst>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indexed="81"/>
      <name val="Times New Roman"/>
      <family val="1"/>
    </font>
    <font>
      <i/>
      <vertAlign val="superscript"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8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11" fillId="11" borderId="18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3" fillId="14" borderId="18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0" fillId="6" borderId="15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13" borderId="55" xfId="0" applyFont="1" applyFill="1" applyBorder="1" applyAlignment="1">
      <alignment horizontal="center"/>
    </xf>
    <xf numFmtId="0" fontId="2" fillId="12" borderId="55" xfId="0" applyFont="1" applyFill="1" applyBorder="1" applyAlignment="1">
      <alignment horizontal="center"/>
    </xf>
    <xf numFmtId="0" fontId="2" fillId="10" borderId="55" xfId="0" applyFont="1" applyFill="1" applyBorder="1" applyAlignment="1">
      <alignment horizontal="center"/>
    </xf>
    <xf numFmtId="0" fontId="14" fillId="14" borderId="55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/>
    </xf>
    <xf numFmtId="0" fontId="2" fillId="16" borderId="55" xfId="0" applyFont="1" applyFill="1" applyBorder="1" applyAlignment="1">
      <alignment horizontal="center"/>
    </xf>
    <xf numFmtId="0" fontId="2" fillId="17" borderId="55" xfId="0" applyFont="1" applyFill="1" applyBorder="1" applyAlignment="1">
      <alignment horizontal="center"/>
    </xf>
    <xf numFmtId="0" fontId="2" fillId="9" borderId="55" xfId="0" applyFont="1" applyFill="1" applyBorder="1" applyAlignment="1">
      <alignment horizontal="center"/>
    </xf>
    <xf numFmtId="0" fontId="2" fillId="15" borderId="55" xfId="0" applyFont="1" applyFill="1" applyBorder="1" applyAlignment="1">
      <alignment horizontal="center"/>
    </xf>
    <xf numFmtId="0" fontId="12" fillId="11" borderId="55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right"/>
    </xf>
    <xf numFmtId="0" fontId="1" fillId="0" borderId="48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2" fillId="5" borderId="59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/>
    </xf>
    <xf numFmtId="0" fontId="1" fillId="0" borderId="61" xfId="0" applyFont="1" applyBorder="1" applyAlignment="1">
      <alignment horizontal="right"/>
    </xf>
    <xf numFmtId="0" fontId="1" fillId="18" borderId="47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43" xfId="0" applyFont="1" applyBorder="1" applyAlignment="1">
      <alignment horizontal="center" vertical="center" textRotation="90"/>
    </xf>
    <xf numFmtId="0" fontId="1" fillId="0" borderId="46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/>
    </xf>
    <xf numFmtId="0" fontId="1" fillId="0" borderId="0" xfId="1" applyFont="1" applyAlignment="1">
      <alignment horizontal="centerContinuous"/>
    </xf>
    <xf numFmtId="0" fontId="7" fillId="0" borderId="64" xfId="4" applyFont="1" applyFill="1" applyBorder="1" applyAlignment="1">
      <alignment horizontal="center"/>
    </xf>
    <xf numFmtId="0" fontId="7" fillId="0" borderId="65" xfId="4" applyFont="1" applyFill="1" applyBorder="1" applyAlignment="1">
      <alignment horizontal="center"/>
    </xf>
    <xf numFmtId="0" fontId="7" fillId="0" borderId="66" xfId="4" applyFont="1" applyFill="1" applyBorder="1" applyAlignment="1">
      <alignment horizontal="center"/>
    </xf>
    <xf numFmtId="0" fontId="3" fillId="0" borderId="67" xfId="4" applyFont="1" applyFill="1" applyBorder="1" applyAlignment="1">
      <alignment horizontal="center"/>
    </xf>
    <xf numFmtId="0" fontId="3" fillId="0" borderId="68" xfId="4" applyFill="1" applyBorder="1" applyAlignment="1">
      <alignment horizontal="center"/>
    </xf>
    <xf numFmtId="0" fontId="3" fillId="0" borderId="69" xfId="4" applyFill="1" applyBorder="1" applyAlignment="1">
      <alignment horizontal="center"/>
    </xf>
    <xf numFmtId="0" fontId="3" fillId="0" borderId="70" xfId="4" applyFont="1" applyFill="1" applyBorder="1" applyAlignment="1">
      <alignment horizontal="center"/>
    </xf>
    <xf numFmtId="0" fontId="3" fillId="0" borderId="15" xfId="4" applyFill="1" applyBorder="1" applyAlignment="1">
      <alignment horizontal="center"/>
    </xf>
    <xf numFmtId="0" fontId="3" fillId="0" borderId="71" xfId="4" applyFill="1" applyBorder="1" applyAlignment="1">
      <alignment horizontal="center"/>
    </xf>
    <xf numFmtId="0" fontId="3" fillId="0" borderId="72" xfId="4" applyFill="1" applyBorder="1" applyAlignment="1">
      <alignment horizontal="center"/>
    </xf>
    <xf numFmtId="0" fontId="3" fillId="0" borderId="71" xfId="4" applyFont="1" applyFill="1" applyBorder="1" applyAlignment="1">
      <alignment horizontal="center"/>
    </xf>
    <xf numFmtId="0" fontId="7" fillId="0" borderId="70" xfId="4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75" xfId="4" applyFont="1" applyFill="1" applyBorder="1" applyAlignment="1">
      <alignment horizontal="right"/>
    </xf>
    <xf numFmtId="164" fontId="7" fillId="0" borderId="77" xfId="4" applyNumberFormat="1" applyFont="1" applyFill="1" applyBorder="1" applyAlignment="1">
      <alignment horizontal="center"/>
    </xf>
    <xf numFmtId="0" fontId="3" fillId="0" borderId="78" xfId="4" applyFill="1" applyBorder="1" applyAlignment="1">
      <alignment horizontal="center"/>
    </xf>
    <xf numFmtId="0" fontId="2" fillId="0" borderId="0" xfId="1" applyFont="1" applyAlignment="1"/>
    <xf numFmtId="0" fontId="3" fillId="0" borderId="73" xfId="4" applyFont="1" applyFill="1" applyBorder="1" applyAlignment="1">
      <alignment horizontal="center"/>
    </xf>
    <xf numFmtId="0" fontId="3" fillId="0" borderId="16" xfId="4" applyFill="1" applyBorder="1" applyAlignment="1">
      <alignment horizontal="center"/>
    </xf>
    <xf numFmtId="0" fontId="3" fillId="0" borderId="74" xfId="4" applyFill="1" applyBorder="1" applyAlignment="1">
      <alignment horizontal="center"/>
    </xf>
    <xf numFmtId="0" fontId="3" fillId="0" borderId="75" xfId="4" applyFont="1" applyFill="1" applyBorder="1" applyAlignment="1">
      <alignment horizontal="center"/>
    </xf>
    <xf numFmtId="0" fontId="3" fillId="0" borderId="76" xfId="4" applyFill="1" applyBorder="1" applyAlignment="1">
      <alignment horizontal="center"/>
    </xf>
    <xf numFmtId="0" fontId="7" fillId="0" borderId="79" xfId="4" applyFont="1" applyFill="1" applyBorder="1" applyAlignment="1">
      <alignment horizontal="center"/>
    </xf>
    <xf numFmtId="0" fontId="7" fillId="0" borderId="80" xfId="4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 wrapText="1"/>
    </xf>
    <xf numFmtId="0" fontId="2" fillId="2" borderId="8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43" xfId="0" applyFont="1" applyBorder="1" applyAlignment="1">
      <alignment horizontal="right" vertical="center" textRotation="90"/>
    </xf>
    <xf numFmtId="0" fontId="1" fillId="0" borderId="0" xfId="0" applyFont="1" applyAlignment="1">
      <alignment horizontal="center" vertical="center" textRotation="90"/>
    </xf>
    <xf numFmtId="0" fontId="12" fillId="11" borderId="21" xfId="0" applyFont="1" applyFill="1" applyBorder="1" applyAlignment="1">
      <alignment horizontal="center"/>
    </xf>
    <xf numFmtId="0" fontId="2" fillId="2" borderId="81" xfId="0" applyFont="1" applyFill="1" applyBorder="1" applyAlignment="1">
      <alignment horizontal="center"/>
    </xf>
    <xf numFmtId="0" fontId="2" fillId="2" borderId="82" xfId="0" quotePrefix="1" applyFont="1" applyFill="1" applyBorder="1" applyAlignment="1">
      <alignment horizontal="center"/>
    </xf>
    <xf numFmtId="0" fontId="2" fillId="4" borderId="83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2" fillId="0" borderId="0" xfId="0" applyFont="1" applyAlignment="1"/>
    <xf numFmtId="0" fontId="1" fillId="13" borderId="43" xfId="0" applyFont="1" applyFill="1" applyBorder="1" applyAlignment="1">
      <alignment horizontal="center" vertical="center" textRotation="90"/>
    </xf>
    <xf numFmtId="0" fontId="1" fillId="6" borderId="28" xfId="0" applyFont="1" applyFill="1" applyBorder="1" applyAlignment="1">
      <alignment horizontal="right"/>
    </xf>
    <xf numFmtId="0" fontId="2" fillId="9" borderId="41" xfId="0" applyFont="1" applyFill="1" applyBorder="1" applyAlignment="1">
      <alignment horizontal="center"/>
    </xf>
    <xf numFmtId="0" fontId="2" fillId="13" borderId="41" xfId="0" applyFont="1" applyFill="1" applyBorder="1" applyAlignment="1">
      <alignment horizontal="center"/>
    </xf>
    <xf numFmtId="0" fontId="1" fillId="0" borderId="84" xfId="0" applyFont="1" applyBorder="1" applyAlignment="1">
      <alignment horizontal="right"/>
    </xf>
    <xf numFmtId="0" fontId="2" fillId="8" borderId="85" xfId="0" applyFont="1" applyFill="1" applyBorder="1" applyAlignment="1">
      <alignment horizontal="right"/>
    </xf>
    <xf numFmtId="0" fontId="1" fillId="6" borderId="85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 textRotation="90"/>
    </xf>
    <xf numFmtId="0" fontId="1" fillId="0" borderId="86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625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FDBFB9"/>
      <color rgb="FF99FFCC"/>
      <color rgb="FF0000FF"/>
      <color rgb="FF00FF00"/>
      <color rgb="FFFF6600"/>
      <color rgb="FFCCFF99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13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24</c:v>
                </c:pt>
                <c:pt idx="4">
                  <c:v>23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10</c:v>
                </c:pt>
                <c:pt idx="3">
                  <c:v>23</c:v>
                </c:pt>
                <c:pt idx="4">
                  <c:v>32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22</c:v>
                </c:pt>
                <c:pt idx="3">
                  <c:v>36</c:v>
                </c:pt>
                <c:pt idx="4">
                  <c:v>23</c:v>
                </c:pt>
                <c:pt idx="5">
                  <c:v>51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29</c:v>
                </c:pt>
                <c:pt idx="3">
                  <c:v>50</c:v>
                </c:pt>
                <c:pt idx="4">
                  <c:v>68</c:v>
                </c:pt>
                <c:pt idx="5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887168"/>
        <c:axId val="266888704"/>
        <c:axId val="266883072"/>
      </c:area3DChart>
      <c:catAx>
        <c:axId val="26688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6888704"/>
        <c:crosses val="autoZero"/>
        <c:auto val="1"/>
        <c:lblAlgn val="ctr"/>
        <c:lblOffset val="100"/>
        <c:noMultiLvlLbl val="0"/>
      </c:catAx>
      <c:valAx>
        <c:axId val="26688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6887168"/>
        <c:crosses val="autoZero"/>
        <c:crossBetween val="midCat"/>
      </c:valAx>
      <c:serAx>
        <c:axId val="26688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66888704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14</c:v>
                </c:pt>
                <c:pt idx="5">
                  <c:v>10</c:v>
                </c:pt>
                <c:pt idx="6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13</c:v>
                </c:pt>
                <c:pt idx="3">
                  <c:v>16</c:v>
                </c:pt>
                <c:pt idx="4">
                  <c:v>10</c:v>
                </c:pt>
                <c:pt idx="5">
                  <c:v>22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24</c:v>
                </c:pt>
                <c:pt idx="4">
                  <c:v>23</c:v>
                </c:pt>
                <c:pt idx="5">
                  <c:v>36</c:v>
                </c:pt>
                <c:pt idx="6">
                  <c:v>50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23</c:v>
                </c:pt>
                <c:pt idx="4">
                  <c:v>32</c:v>
                </c:pt>
                <c:pt idx="5">
                  <c:v>23</c:v>
                </c:pt>
                <c:pt idx="6">
                  <c:v>68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22</c:v>
                </c:pt>
                <c:pt idx="4">
                  <c:v>28</c:v>
                </c:pt>
                <c:pt idx="5">
                  <c:v>51</c:v>
                </c:pt>
                <c:pt idx="6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926336"/>
        <c:axId val="276766720"/>
        <c:axId val="266886656"/>
      </c:area3DChart>
      <c:catAx>
        <c:axId val="26692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76766720"/>
        <c:crosses val="autoZero"/>
        <c:auto val="1"/>
        <c:lblAlgn val="ctr"/>
        <c:lblOffset val="100"/>
        <c:noMultiLvlLbl val="0"/>
      </c:catAx>
      <c:valAx>
        <c:axId val="27676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6926336"/>
        <c:crosses val="autoZero"/>
        <c:crossBetween val="midCat"/>
      </c:valAx>
      <c:serAx>
        <c:axId val="26688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76766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13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24</c:v>
                </c:pt>
                <c:pt idx="4">
                  <c:v>23</c:v>
                </c:pt>
                <c:pt idx="5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10</c:v>
                </c:pt>
                <c:pt idx="3">
                  <c:v>23</c:v>
                </c:pt>
                <c:pt idx="4">
                  <c:v>32</c:v>
                </c:pt>
                <c:pt idx="5">
                  <c:v>28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22</c:v>
                </c:pt>
                <c:pt idx="3">
                  <c:v>36</c:v>
                </c:pt>
                <c:pt idx="4">
                  <c:v>23</c:v>
                </c:pt>
                <c:pt idx="5">
                  <c:v>51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29</c:v>
                </c:pt>
                <c:pt idx="3">
                  <c:v>50</c:v>
                </c:pt>
                <c:pt idx="4">
                  <c:v>68</c:v>
                </c:pt>
                <c:pt idx="5">
                  <c:v>38</c:v>
                </c:pt>
              </c:numCache>
            </c:numRef>
          </c:val>
        </c:ser>
        <c:bandFmts/>
        <c:axId val="276804736"/>
        <c:axId val="276806272"/>
        <c:axId val="276762112"/>
      </c:surface3DChart>
      <c:catAx>
        <c:axId val="27680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276806272"/>
        <c:crosses val="autoZero"/>
        <c:auto val="1"/>
        <c:lblAlgn val="ctr"/>
        <c:lblOffset val="100"/>
        <c:noMultiLvlLbl val="0"/>
      </c:catAx>
      <c:valAx>
        <c:axId val="27680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804736"/>
        <c:crosses val="autoZero"/>
        <c:crossBetween val="midCat"/>
      </c:valAx>
      <c:serAx>
        <c:axId val="27676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2768062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9.25" style="18" bestFit="1" customWidth="1"/>
    <col min="2" max="2" width="6.125" style="18" bestFit="1" customWidth="1"/>
    <col min="3" max="3" width="8.375" style="18" bestFit="1" customWidth="1"/>
    <col min="4" max="4" width="4.375" style="18" bestFit="1" customWidth="1"/>
    <col min="5" max="5" width="12.5" style="18" bestFit="1" customWidth="1"/>
    <col min="6" max="6" width="2.875" style="18" customWidth="1"/>
    <col min="7" max="7" width="14.375" style="18" bestFit="1" customWidth="1"/>
    <col min="8" max="8" width="4.75" style="18" bestFit="1" customWidth="1"/>
    <col min="9" max="9" width="15.75" style="18" bestFit="1" customWidth="1"/>
    <col min="10" max="10" width="2.875" style="18" customWidth="1"/>
    <col min="11" max="11" width="8" style="18" bestFit="1" customWidth="1"/>
    <col min="12" max="12" width="6.5" style="18" bestFit="1" customWidth="1"/>
    <col min="13" max="16384" width="9" style="18"/>
  </cols>
  <sheetData>
    <row r="1" spans="1:12" s="17" customFormat="1" ht="16.5" thickBot="1" x14ac:dyDescent="0.3">
      <c r="A1" s="93" t="s">
        <v>6</v>
      </c>
      <c r="B1" s="94" t="s">
        <v>47</v>
      </c>
      <c r="C1" s="95" t="s">
        <v>24</v>
      </c>
      <c r="D1" s="95" t="s">
        <v>1</v>
      </c>
      <c r="E1" s="94" t="s">
        <v>25</v>
      </c>
      <c r="G1" s="133" t="s">
        <v>59</v>
      </c>
      <c r="H1" s="133"/>
      <c r="I1" s="133"/>
      <c r="J1" s="133"/>
      <c r="K1" s="133"/>
      <c r="L1" s="133"/>
    </row>
    <row r="2" spans="1:12" ht="17.25" thickTop="1" thickBot="1" x14ac:dyDescent="0.3">
      <c r="A2" s="82" t="s">
        <v>54</v>
      </c>
      <c r="B2" s="97">
        <v>1</v>
      </c>
      <c r="C2" s="77">
        <v>3</v>
      </c>
      <c r="D2" s="75">
        <f t="shared" ref="D2:D15" ca="1" si="0">RANDBETWEEN(1,20)</f>
        <v>13</v>
      </c>
      <c r="E2" s="78">
        <f t="shared" ref="E2:E15" ca="1" si="1">D2+C2</f>
        <v>16</v>
      </c>
      <c r="G2" s="134" t="s">
        <v>6</v>
      </c>
      <c r="H2" s="135" t="s">
        <v>60</v>
      </c>
      <c r="I2" s="136" t="s">
        <v>61</v>
      </c>
      <c r="K2" s="158" t="s">
        <v>62</v>
      </c>
      <c r="L2" s="159" t="s">
        <v>63</v>
      </c>
    </row>
    <row r="3" spans="1:12" ht="18.75" x14ac:dyDescent="0.25">
      <c r="A3" s="82" t="s">
        <v>106</v>
      </c>
      <c r="B3" s="97">
        <v>1</v>
      </c>
      <c r="C3" s="77">
        <v>5</v>
      </c>
      <c r="D3" s="75">
        <f t="shared" ca="1" si="0"/>
        <v>11</v>
      </c>
      <c r="E3" s="78">
        <f t="shared" ca="1" si="1"/>
        <v>16</v>
      </c>
      <c r="G3" s="137" t="s">
        <v>53</v>
      </c>
      <c r="H3" s="138">
        <v>6</v>
      </c>
      <c r="I3" s="139" t="s">
        <v>65</v>
      </c>
      <c r="K3" s="140" t="s">
        <v>65</v>
      </c>
      <c r="L3" s="143">
        <v>6</v>
      </c>
    </row>
    <row r="4" spans="1:12" x14ac:dyDescent="0.25">
      <c r="A4" s="82" t="s">
        <v>71</v>
      </c>
      <c r="B4" s="97">
        <v>1</v>
      </c>
      <c r="C4" s="77">
        <v>3</v>
      </c>
      <c r="D4" s="75">
        <f t="shared" ca="1" si="0"/>
        <v>12</v>
      </c>
      <c r="E4" s="78">
        <f t="shared" ca="1" si="1"/>
        <v>15</v>
      </c>
      <c r="G4" s="140" t="s">
        <v>85</v>
      </c>
      <c r="H4" s="141">
        <v>2</v>
      </c>
      <c r="I4" s="142" t="s">
        <v>66</v>
      </c>
      <c r="K4" s="140" t="s">
        <v>72</v>
      </c>
      <c r="L4" s="143">
        <v>6</v>
      </c>
    </row>
    <row r="5" spans="1:12" x14ac:dyDescent="0.25">
      <c r="A5" s="82" t="s">
        <v>69</v>
      </c>
      <c r="B5" s="97">
        <v>1</v>
      </c>
      <c r="C5" s="77">
        <v>3</v>
      </c>
      <c r="D5" s="75">
        <f t="shared" ca="1" si="0"/>
        <v>10</v>
      </c>
      <c r="E5" s="78">
        <f t="shared" ca="1" si="1"/>
        <v>13</v>
      </c>
      <c r="G5" s="140" t="s">
        <v>71</v>
      </c>
      <c r="H5" s="141">
        <v>3</v>
      </c>
      <c r="I5" s="142" t="s">
        <v>81</v>
      </c>
      <c r="K5" s="140" t="s">
        <v>73</v>
      </c>
      <c r="L5" s="143">
        <v>3</v>
      </c>
    </row>
    <row r="6" spans="1:12" x14ac:dyDescent="0.25">
      <c r="A6" s="82" t="s">
        <v>70</v>
      </c>
      <c r="B6" s="97">
        <v>1</v>
      </c>
      <c r="C6" s="77">
        <v>7</v>
      </c>
      <c r="D6" s="75">
        <f t="shared" ca="1" si="0"/>
        <v>1</v>
      </c>
      <c r="E6" s="78">
        <f t="shared" ca="1" si="1"/>
        <v>8</v>
      </c>
      <c r="G6" s="140" t="s">
        <v>54</v>
      </c>
      <c r="H6" s="141">
        <v>6</v>
      </c>
      <c r="I6" s="142" t="s">
        <v>72</v>
      </c>
      <c r="K6" s="140" t="s">
        <v>75</v>
      </c>
      <c r="L6" s="143">
        <v>3</v>
      </c>
    </row>
    <row r="7" spans="1:12" x14ac:dyDescent="0.25">
      <c r="A7" s="96" t="s">
        <v>93</v>
      </c>
      <c r="B7" s="98">
        <v>2</v>
      </c>
      <c r="C7" s="77">
        <v>0</v>
      </c>
      <c r="D7" s="75">
        <f t="shared" ca="1" si="0"/>
        <v>10</v>
      </c>
      <c r="E7" s="78">
        <f t="shared" ca="1" si="1"/>
        <v>10</v>
      </c>
      <c r="G7" s="140" t="s">
        <v>69</v>
      </c>
      <c r="H7" s="141">
        <v>3</v>
      </c>
      <c r="I7" s="144" t="s">
        <v>73</v>
      </c>
      <c r="K7" s="140" t="s">
        <v>66</v>
      </c>
      <c r="L7" s="143">
        <v>5</v>
      </c>
    </row>
    <row r="8" spans="1:12" ht="16.5" thickBot="1" x14ac:dyDescent="0.3">
      <c r="A8" s="96" t="s">
        <v>90</v>
      </c>
      <c r="B8" s="98">
        <v>2</v>
      </c>
      <c r="C8" s="77">
        <v>5</v>
      </c>
      <c r="D8" s="75">
        <f t="shared" ca="1" si="0"/>
        <v>20</v>
      </c>
      <c r="E8" s="78">
        <f t="shared" ca="1" si="1"/>
        <v>25</v>
      </c>
      <c r="G8" s="153" t="s">
        <v>70</v>
      </c>
      <c r="H8" s="154">
        <v>6</v>
      </c>
      <c r="I8" s="155" t="s">
        <v>74</v>
      </c>
      <c r="K8" s="140" t="s">
        <v>64</v>
      </c>
      <c r="L8" s="143">
        <v>2</v>
      </c>
    </row>
    <row r="9" spans="1:12" ht="16.5" thickBot="1" x14ac:dyDescent="0.3">
      <c r="A9" s="96" t="s">
        <v>89</v>
      </c>
      <c r="B9" s="98">
        <v>2</v>
      </c>
      <c r="C9" s="77">
        <v>-1</v>
      </c>
      <c r="D9" s="75">
        <f t="shared" ca="1" si="0"/>
        <v>7</v>
      </c>
      <c r="E9" s="78">
        <f t="shared" ca="1" si="1"/>
        <v>6</v>
      </c>
      <c r="G9" s="145" t="s">
        <v>67</v>
      </c>
      <c r="H9" s="146">
        <f>AVERAGE(H3:H8)</f>
        <v>4.333333333333333</v>
      </c>
      <c r="I9" s="142"/>
      <c r="K9" s="156" t="s">
        <v>82</v>
      </c>
      <c r="L9" s="157">
        <v>1</v>
      </c>
    </row>
    <row r="10" spans="1:12" ht="16.5" thickTop="1" x14ac:dyDescent="0.25">
      <c r="A10" s="96" t="s">
        <v>91</v>
      </c>
      <c r="B10" s="98">
        <v>2</v>
      </c>
      <c r="C10" s="77">
        <v>-1</v>
      </c>
      <c r="D10" s="75">
        <f t="shared" ca="1" si="0"/>
        <v>8</v>
      </c>
      <c r="E10" s="78">
        <f t="shared" ca="1" si="1"/>
        <v>7</v>
      </c>
      <c r="G10" s="145" t="s">
        <v>80</v>
      </c>
      <c r="H10" s="147">
        <f>SUM(H3:H8)</f>
        <v>26</v>
      </c>
      <c r="I10" s="142"/>
      <c r="K10" s="152"/>
      <c r="L10" s="18">
        <f>SUM(L3:L9)</f>
        <v>26</v>
      </c>
    </row>
    <row r="11" spans="1:12" x14ac:dyDescent="0.25">
      <c r="A11" s="82" t="s">
        <v>85</v>
      </c>
      <c r="B11" s="97">
        <v>1</v>
      </c>
      <c r="C11" s="77">
        <v>4</v>
      </c>
      <c r="D11" s="75">
        <f t="shared" ca="1" si="0"/>
        <v>17</v>
      </c>
      <c r="E11" s="78">
        <f t="shared" ca="1" si="1"/>
        <v>21</v>
      </c>
      <c r="G11" s="145" t="s">
        <v>68</v>
      </c>
      <c r="H11" s="148">
        <f>COUNT(H3:H8)</f>
        <v>6</v>
      </c>
      <c r="I11" s="142"/>
    </row>
    <row r="12" spans="1:12" x14ac:dyDescent="0.25">
      <c r="A12" s="96" t="s">
        <v>86</v>
      </c>
      <c r="B12" s="98">
        <v>2</v>
      </c>
      <c r="C12" s="77">
        <v>1</v>
      </c>
      <c r="D12" s="75">
        <f t="shared" ca="1" si="0"/>
        <v>3</v>
      </c>
      <c r="E12" s="78">
        <f t="shared" ca="1" si="1"/>
        <v>4</v>
      </c>
      <c r="G12" s="145" t="s">
        <v>77</v>
      </c>
      <c r="H12" s="146">
        <f>((H9)*(H11/4))</f>
        <v>6.5</v>
      </c>
      <c r="I12" s="142" t="s">
        <v>78</v>
      </c>
    </row>
    <row r="13" spans="1:12" ht="16.5" thickBot="1" x14ac:dyDescent="0.3">
      <c r="A13" s="96" t="s">
        <v>92</v>
      </c>
      <c r="B13" s="98">
        <v>2</v>
      </c>
      <c r="C13" s="77">
        <v>1</v>
      </c>
      <c r="D13" s="75">
        <f t="shared" ca="1" si="0"/>
        <v>4</v>
      </c>
      <c r="E13" s="78">
        <f t="shared" ca="1" si="1"/>
        <v>5</v>
      </c>
      <c r="G13" s="149" t="s">
        <v>76</v>
      </c>
      <c r="H13" s="150">
        <f>((H9)*(H11/2))</f>
        <v>13</v>
      </c>
      <c r="I13" s="151" t="s">
        <v>79</v>
      </c>
    </row>
    <row r="14" spans="1:12" ht="16.5" thickTop="1" x14ac:dyDescent="0.25">
      <c r="A14" s="96" t="s">
        <v>88</v>
      </c>
      <c r="B14" s="98">
        <v>2</v>
      </c>
      <c r="C14" s="77">
        <v>0</v>
      </c>
      <c r="D14" s="75">
        <f t="shared" ca="1" si="0"/>
        <v>12</v>
      </c>
      <c r="E14" s="78">
        <f t="shared" ca="1" si="1"/>
        <v>12</v>
      </c>
    </row>
    <row r="15" spans="1:12" x14ac:dyDescent="0.25">
      <c r="A15" s="96" t="s">
        <v>87</v>
      </c>
      <c r="B15" s="98">
        <v>2</v>
      </c>
      <c r="C15" s="77">
        <v>0</v>
      </c>
      <c r="D15" s="75">
        <f t="shared" ca="1" si="0"/>
        <v>18</v>
      </c>
      <c r="E15" s="78">
        <f t="shared" ca="1" si="1"/>
        <v>18</v>
      </c>
    </row>
    <row r="17" spans="4:4" x14ac:dyDescent="0.25">
      <c r="D17" s="75">
        <f t="shared" ref="D17" ca="1" si="2">RANDBETWEEN(1,20)</f>
        <v>18</v>
      </c>
    </row>
  </sheetData>
  <sortState ref="A2:E15">
    <sortCondition descending="1" ref="E2:E15"/>
    <sortCondition descending="1" ref="C2:C15"/>
  </sortState>
  <conditionalFormatting sqref="D1 D18:D1048576">
    <cfRule type="cellIs" dxfId="624" priority="179" operator="equal">
      <formula>1</formula>
    </cfRule>
    <cfRule type="cellIs" dxfId="623" priority="18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1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25" defaultRowHeight="15.75" x14ac:dyDescent="0.25"/>
  <cols>
    <col min="1" max="1" width="24" style="62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8" width="1" style="2" customWidth="1"/>
    <col min="9" max="10" width="3.875" style="2" bestFit="1" customWidth="1"/>
    <col min="11" max="11" width="4.625" style="2" bestFit="1" customWidth="1"/>
    <col min="12" max="15" width="3.875" style="2" bestFit="1" customWidth="1"/>
    <col min="16" max="16" width="4.375" style="2" bestFit="1" customWidth="1"/>
    <col min="17" max="17" width="3.375" style="27" bestFit="1" customWidth="1"/>
    <col min="18" max="18" width="1" style="79" customWidth="1"/>
    <col min="19" max="19" width="23.75" style="16" bestFit="1" customWidth="1"/>
    <col min="20" max="20" width="5.5" style="79" bestFit="1" customWidth="1"/>
    <col min="21" max="21" width="5.5" style="79" customWidth="1"/>
    <col min="22" max="22" width="3.875" style="79" bestFit="1" customWidth="1"/>
    <col min="23" max="23" width="6.875" style="2" bestFit="1" customWidth="1"/>
    <col min="24" max="24" width="3.875" style="2" bestFit="1" customWidth="1"/>
    <col min="25" max="25" width="5.25" style="2" bestFit="1" customWidth="1"/>
    <col min="26" max="26" width="1" style="2" customWidth="1"/>
    <col min="27" max="27" width="4.5" style="2" bestFit="1" customWidth="1"/>
    <col min="28" max="34" width="3.875" style="2" bestFit="1" customWidth="1"/>
    <col min="35" max="35" width="3.375" style="27" bestFit="1" customWidth="1"/>
    <col min="36" max="36" width="11.875" style="2" bestFit="1" customWidth="1"/>
    <col min="37" max="16384" width="9.125" style="2"/>
  </cols>
  <sheetData>
    <row r="1" spans="1:35" s="164" customFormat="1" ht="57" customHeight="1" thickBot="1" x14ac:dyDescent="0.3">
      <c r="A1" s="163"/>
      <c r="B1" s="130"/>
      <c r="C1" s="130"/>
      <c r="D1" s="130"/>
      <c r="E1" s="130"/>
      <c r="F1" s="130"/>
      <c r="G1" s="130"/>
      <c r="H1" s="130"/>
      <c r="I1" s="130"/>
      <c r="J1" s="130" t="s">
        <v>70</v>
      </c>
      <c r="K1" s="130" t="s">
        <v>117</v>
      </c>
      <c r="L1" s="130" t="s">
        <v>69</v>
      </c>
      <c r="M1" s="130"/>
      <c r="N1" s="172" t="s">
        <v>132</v>
      </c>
      <c r="O1" s="130"/>
      <c r="P1" s="130"/>
      <c r="Q1" s="131"/>
      <c r="R1" s="179"/>
      <c r="S1" s="132"/>
      <c r="T1" s="130"/>
      <c r="U1" s="130"/>
      <c r="V1" s="130"/>
      <c r="W1" s="130"/>
      <c r="X1" s="130"/>
      <c r="Y1" s="130"/>
      <c r="Z1" s="130"/>
      <c r="AA1" s="130"/>
      <c r="AB1" s="130" t="s">
        <v>130</v>
      </c>
      <c r="AC1" s="164" t="s">
        <v>86</v>
      </c>
      <c r="AD1" s="164" t="s">
        <v>133</v>
      </c>
      <c r="AE1" s="164" t="s">
        <v>54</v>
      </c>
      <c r="AG1" s="172" t="s">
        <v>123</v>
      </c>
      <c r="AH1" s="172" t="s">
        <v>126</v>
      </c>
      <c r="AI1" s="131"/>
    </row>
    <row r="2" spans="1:35" s="1" customFormat="1" ht="16.5" thickBot="1" x14ac:dyDescent="0.3">
      <c r="A2" s="125" t="s">
        <v>50</v>
      </c>
      <c r="B2" s="126" t="s">
        <v>3</v>
      </c>
      <c r="C2" s="121" t="s">
        <v>56</v>
      </c>
      <c r="D2" s="120" t="s">
        <v>57</v>
      </c>
      <c r="E2" s="121" t="s">
        <v>58</v>
      </c>
      <c r="F2" s="121" t="s">
        <v>4</v>
      </c>
      <c r="G2" s="121" t="s">
        <v>5</v>
      </c>
      <c r="H2" s="121"/>
      <c r="I2" s="121">
        <v>11</v>
      </c>
      <c r="J2" s="127">
        <v>13</v>
      </c>
      <c r="K2" s="127">
        <v>15</v>
      </c>
      <c r="L2" s="127">
        <v>17</v>
      </c>
      <c r="M2" s="127">
        <v>19</v>
      </c>
      <c r="N2" s="127">
        <v>21</v>
      </c>
      <c r="O2" s="127">
        <v>23</v>
      </c>
      <c r="P2" s="127">
        <v>25</v>
      </c>
      <c r="Q2" s="128">
        <v>27</v>
      </c>
      <c r="R2" s="180"/>
      <c r="S2" s="176" t="s">
        <v>50</v>
      </c>
      <c r="T2" s="126" t="s">
        <v>3</v>
      </c>
      <c r="U2" s="127" t="s">
        <v>55</v>
      </c>
      <c r="V2" s="120" t="s">
        <v>57</v>
      </c>
      <c r="W2" s="121" t="s">
        <v>58</v>
      </c>
      <c r="X2" s="121" t="s">
        <v>4</v>
      </c>
      <c r="Y2" s="121" t="s">
        <v>5</v>
      </c>
      <c r="Z2" s="121"/>
      <c r="AA2" s="121">
        <v>12</v>
      </c>
      <c r="AB2" s="127">
        <v>14</v>
      </c>
      <c r="AC2" s="127">
        <v>16</v>
      </c>
      <c r="AD2" s="127">
        <v>18</v>
      </c>
      <c r="AE2" s="127">
        <v>20</v>
      </c>
      <c r="AF2" s="127">
        <v>22</v>
      </c>
      <c r="AG2" s="127">
        <v>24</v>
      </c>
      <c r="AH2" s="127">
        <v>26</v>
      </c>
      <c r="AI2" s="129">
        <v>28</v>
      </c>
    </row>
    <row r="3" spans="1:35" s="1" customFormat="1" x14ac:dyDescent="0.25">
      <c r="A3" s="119" t="s">
        <v>137</v>
      </c>
      <c r="B3" s="122">
        <v>1</v>
      </c>
      <c r="C3" s="75">
        <v>0</v>
      </c>
      <c r="D3" s="75">
        <v>0</v>
      </c>
      <c r="E3" s="75">
        <v>0</v>
      </c>
      <c r="F3" s="75">
        <f t="shared" ref="F3:F5" ca="1" si="0">RANDBETWEEN(1,20)</f>
        <v>13</v>
      </c>
      <c r="G3" s="75">
        <f t="shared" ref="G3:G5" ca="1" si="1">SUM(B3:F3)</f>
        <v>14</v>
      </c>
      <c r="H3" s="75"/>
      <c r="I3" s="75" t="str">
        <f t="shared" ref="I3:Q5" ca="1" si="2">IF($G3&gt;I$2-1,"Yes","No")</f>
        <v>Yes</v>
      </c>
      <c r="J3" s="79" t="str">
        <f t="shared" ca="1" si="2"/>
        <v>Yes</v>
      </c>
      <c r="K3" s="79" t="str">
        <f t="shared" ca="1" si="2"/>
        <v>No</v>
      </c>
      <c r="L3" s="79" t="str">
        <f t="shared" ca="1" si="2"/>
        <v>No</v>
      </c>
      <c r="M3" s="79" t="str">
        <f t="shared" ca="1" si="2"/>
        <v>No</v>
      </c>
      <c r="N3" s="79" t="str">
        <f t="shared" ca="1" si="2"/>
        <v>No</v>
      </c>
      <c r="O3" s="79" t="str">
        <f t="shared" ca="1" si="2"/>
        <v>No</v>
      </c>
      <c r="P3" s="79" t="str">
        <f t="shared" ca="1" si="2"/>
        <v>No</v>
      </c>
      <c r="Q3" s="27" t="str">
        <f t="shared" ca="1" si="2"/>
        <v>No</v>
      </c>
      <c r="R3" s="79"/>
      <c r="S3" s="177" t="s">
        <v>137</v>
      </c>
      <c r="T3" s="122">
        <v>1</v>
      </c>
      <c r="U3" s="162">
        <v>0</v>
      </c>
      <c r="V3" s="75">
        <v>0</v>
      </c>
      <c r="W3" s="75">
        <v>0</v>
      </c>
      <c r="X3" s="75">
        <f t="shared" ref="X3:X5" ca="1" si="3">RANDBETWEEN(1,20)</f>
        <v>1</v>
      </c>
      <c r="Y3" s="75">
        <f t="shared" ref="Y3:Y5" ca="1" si="4">SUM(T3:X3)</f>
        <v>2</v>
      </c>
      <c r="Z3" s="75"/>
      <c r="AA3" s="75" t="str">
        <f t="shared" ref="AA3:AI5" ca="1" si="5">IF($Y3&gt;AA$2-1,"Yes","No")</f>
        <v>No</v>
      </c>
      <c r="AB3" s="79" t="str">
        <f t="shared" ca="1" si="5"/>
        <v>No</v>
      </c>
      <c r="AC3" s="79" t="str">
        <f t="shared" ca="1" si="5"/>
        <v>No</v>
      </c>
      <c r="AD3" s="79" t="str">
        <f t="shared" ca="1" si="5"/>
        <v>No</v>
      </c>
      <c r="AE3" s="79" t="str">
        <f t="shared" ca="1" si="5"/>
        <v>No</v>
      </c>
      <c r="AF3" s="79" t="str">
        <f t="shared" ca="1" si="5"/>
        <v>No</v>
      </c>
      <c r="AG3" s="79" t="str">
        <f t="shared" ca="1" si="5"/>
        <v>No</v>
      </c>
      <c r="AH3" s="79" t="str">
        <f t="shared" ca="1" si="5"/>
        <v>No</v>
      </c>
      <c r="AI3" s="27" t="str">
        <f t="shared" ca="1" si="5"/>
        <v>No</v>
      </c>
    </row>
    <row r="4" spans="1:35" s="1" customFormat="1" x14ac:dyDescent="0.25">
      <c r="A4" s="119" t="s">
        <v>138</v>
      </c>
      <c r="B4" s="122">
        <v>2</v>
      </c>
      <c r="C4" s="75">
        <v>-1</v>
      </c>
      <c r="D4" s="75">
        <v>0</v>
      </c>
      <c r="E4" s="75">
        <v>0</v>
      </c>
      <c r="F4" s="75">
        <f t="shared" ca="1" si="0"/>
        <v>2</v>
      </c>
      <c r="G4" s="75">
        <f t="shared" ca="1" si="1"/>
        <v>3</v>
      </c>
      <c r="H4" s="75"/>
      <c r="I4" s="75" t="str">
        <f t="shared" ca="1" si="2"/>
        <v>No</v>
      </c>
      <c r="J4" s="79" t="str">
        <f t="shared" ca="1" si="2"/>
        <v>No</v>
      </c>
      <c r="K4" s="79" t="str">
        <f t="shared" ca="1" si="2"/>
        <v>No</v>
      </c>
      <c r="L4" s="79" t="str">
        <f t="shared" ca="1" si="2"/>
        <v>No</v>
      </c>
      <c r="M4" s="79" t="str">
        <f t="shared" ca="1" si="2"/>
        <v>No</v>
      </c>
      <c r="N4" s="79" t="str">
        <f t="shared" ca="1" si="2"/>
        <v>No</v>
      </c>
      <c r="O4" s="79" t="str">
        <f t="shared" ca="1" si="2"/>
        <v>No</v>
      </c>
      <c r="P4" s="79" t="str">
        <f t="shared" ca="1" si="2"/>
        <v>No</v>
      </c>
      <c r="Q4" s="27" t="str">
        <f t="shared" ca="1" si="2"/>
        <v>No</v>
      </c>
      <c r="R4" s="79"/>
      <c r="S4" s="177" t="s">
        <v>140</v>
      </c>
      <c r="T4" s="122">
        <v>4</v>
      </c>
      <c r="U4" s="162">
        <v>-1</v>
      </c>
      <c r="V4" s="75">
        <v>0</v>
      </c>
      <c r="W4" s="75">
        <v>0</v>
      </c>
      <c r="X4" s="75">
        <f t="shared" ca="1" si="3"/>
        <v>18</v>
      </c>
      <c r="Y4" s="75">
        <f t="shared" ca="1" si="4"/>
        <v>21</v>
      </c>
      <c r="Z4" s="75"/>
      <c r="AA4" s="75" t="str">
        <f t="shared" ca="1" si="5"/>
        <v>Yes</v>
      </c>
      <c r="AB4" s="79" t="str">
        <f t="shared" ca="1" si="5"/>
        <v>Yes</v>
      </c>
      <c r="AC4" s="79" t="str">
        <f t="shared" ca="1" si="5"/>
        <v>Yes</v>
      </c>
      <c r="AD4" s="79" t="str">
        <f t="shared" ca="1" si="5"/>
        <v>Yes</v>
      </c>
      <c r="AE4" s="79" t="str">
        <f t="shared" ca="1" si="5"/>
        <v>Yes</v>
      </c>
      <c r="AF4" s="79" t="str">
        <f t="shared" ca="1" si="5"/>
        <v>No</v>
      </c>
      <c r="AG4" s="79" t="str">
        <f t="shared" ca="1" si="5"/>
        <v>No</v>
      </c>
      <c r="AH4" s="79" t="str">
        <f t="shared" ca="1" si="5"/>
        <v>No</v>
      </c>
      <c r="AI4" s="27" t="str">
        <f t="shared" ca="1" si="5"/>
        <v>No</v>
      </c>
    </row>
    <row r="5" spans="1:35" s="1" customFormat="1" x14ac:dyDescent="0.25">
      <c r="A5" s="119" t="s">
        <v>139</v>
      </c>
      <c r="B5" s="122">
        <v>2</v>
      </c>
      <c r="C5" s="75">
        <v>2</v>
      </c>
      <c r="D5" s="75">
        <v>0</v>
      </c>
      <c r="E5" s="75">
        <v>0</v>
      </c>
      <c r="F5" s="75">
        <f t="shared" ca="1" si="0"/>
        <v>12</v>
      </c>
      <c r="G5" s="75">
        <f t="shared" ca="1" si="1"/>
        <v>16</v>
      </c>
      <c r="H5" s="75"/>
      <c r="I5" s="75" t="str">
        <f t="shared" ca="1" si="2"/>
        <v>Yes</v>
      </c>
      <c r="J5" s="79" t="str">
        <f t="shared" ca="1" si="2"/>
        <v>Yes</v>
      </c>
      <c r="K5" s="79" t="str">
        <f t="shared" ca="1" si="2"/>
        <v>Yes</v>
      </c>
      <c r="L5" s="79" t="str">
        <f t="shared" ca="1" si="2"/>
        <v>No</v>
      </c>
      <c r="M5" s="79" t="str">
        <f t="shared" ca="1" si="2"/>
        <v>No</v>
      </c>
      <c r="N5" s="79" t="str">
        <f t="shared" ca="1" si="2"/>
        <v>No</v>
      </c>
      <c r="O5" s="79" t="str">
        <f t="shared" ca="1" si="2"/>
        <v>No</v>
      </c>
      <c r="P5" s="79" t="str">
        <f t="shared" ca="1" si="2"/>
        <v>No</v>
      </c>
      <c r="Q5" s="27" t="str">
        <f t="shared" ca="1" si="2"/>
        <v>No</v>
      </c>
      <c r="R5" s="79"/>
      <c r="S5" s="177" t="s">
        <v>141</v>
      </c>
      <c r="T5" s="122">
        <v>2</v>
      </c>
      <c r="U5" s="162">
        <v>1</v>
      </c>
      <c r="V5" s="75">
        <v>0</v>
      </c>
      <c r="W5" s="75">
        <v>0</v>
      </c>
      <c r="X5" s="75">
        <f t="shared" ca="1" si="3"/>
        <v>3</v>
      </c>
      <c r="Y5" s="75">
        <f t="shared" ca="1" si="4"/>
        <v>6</v>
      </c>
      <c r="Z5" s="75"/>
      <c r="AA5" s="75" t="str">
        <f t="shared" ca="1" si="5"/>
        <v>No</v>
      </c>
      <c r="AB5" s="79" t="str">
        <f t="shared" ca="1" si="5"/>
        <v>No</v>
      </c>
      <c r="AC5" s="79" t="str">
        <f t="shared" ca="1" si="5"/>
        <v>No</v>
      </c>
      <c r="AD5" s="79" t="str">
        <f t="shared" ca="1" si="5"/>
        <v>No</v>
      </c>
      <c r="AE5" s="79" t="str">
        <f t="shared" ca="1" si="5"/>
        <v>No</v>
      </c>
      <c r="AF5" s="79" t="str">
        <f t="shared" ca="1" si="5"/>
        <v>No</v>
      </c>
      <c r="AG5" s="79" t="str">
        <f t="shared" ca="1" si="5"/>
        <v>No</v>
      </c>
      <c r="AH5" s="79" t="str">
        <f t="shared" ca="1" si="5"/>
        <v>No</v>
      </c>
      <c r="AI5" s="27" t="str">
        <f t="shared" ca="1" si="5"/>
        <v>No</v>
      </c>
    </row>
    <row r="6" spans="1:35" x14ac:dyDescent="0.25">
      <c r="A6" s="119" t="s">
        <v>120</v>
      </c>
      <c r="B6" s="122">
        <v>10</v>
      </c>
      <c r="C6" s="75">
        <v>8</v>
      </c>
      <c r="D6" s="75">
        <v>1</v>
      </c>
      <c r="E6" s="75">
        <v>0</v>
      </c>
      <c r="F6" s="75">
        <f t="shared" ref="F6:F16" ca="1" si="6">RANDBETWEEN(1,20)</f>
        <v>13</v>
      </c>
      <c r="G6" s="75">
        <f t="shared" ref="G6" ca="1" si="7">SUM(B6:F6)</f>
        <v>32</v>
      </c>
      <c r="H6" s="75"/>
      <c r="I6" s="75" t="str">
        <f t="shared" ref="I6:Q10" ca="1" si="8">IF($G6&gt;I$2-1,"Yes","No")</f>
        <v>Yes</v>
      </c>
      <c r="J6" s="79" t="str">
        <f t="shared" ca="1" si="8"/>
        <v>Yes</v>
      </c>
      <c r="K6" s="79" t="str">
        <f t="shared" ca="1" si="8"/>
        <v>Yes</v>
      </c>
      <c r="L6" s="79" t="str">
        <f t="shared" ca="1" si="8"/>
        <v>Yes</v>
      </c>
      <c r="M6" s="79" t="str">
        <f t="shared" ca="1" si="8"/>
        <v>Yes</v>
      </c>
      <c r="N6" s="79" t="str">
        <f t="shared" ca="1" si="8"/>
        <v>Yes</v>
      </c>
      <c r="O6" s="79" t="str">
        <f t="shared" ca="1" si="8"/>
        <v>Yes</v>
      </c>
      <c r="P6" s="79" t="str">
        <f t="shared" ca="1" si="8"/>
        <v>Yes</v>
      </c>
      <c r="Q6" s="27" t="str">
        <f t="shared" ca="1" si="8"/>
        <v>Yes</v>
      </c>
      <c r="S6" s="177" t="s">
        <v>136</v>
      </c>
      <c r="T6" s="122">
        <v>10</v>
      </c>
      <c r="U6" s="162">
        <v>1</v>
      </c>
      <c r="V6" s="75">
        <v>1</v>
      </c>
      <c r="W6" s="75">
        <v>0</v>
      </c>
      <c r="X6" s="75">
        <f t="shared" ref="X6:X16" ca="1" si="9">RANDBETWEEN(1,20)</f>
        <v>20</v>
      </c>
      <c r="Y6" s="75">
        <f t="shared" ref="Y6" ca="1" si="10">SUM(T6:X6)</f>
        <v>32</v>
      </c>
      <c r="Z6" s="75"/>
      <c r="AA6" s="75" t="str">
        <f t="shared" ref="AA6:AI10" ca="1" si="11">IF($Y6&gt;AA$2-1,"Yes","No")</f>
        <v>Yes</v>
      </c>
      <c r="AB6" s="79" t="str">
        <f t="shared" ca="1" si="11"/>
        <v>Yes</v>
      </c>
      <c r="AC6" s="79" t="str">
        <f t="shared" ca="1" si="11"/>
        <v>Yes</v>
      </c>
      <c r="AD6" s="79" t="str">
        <f t="shared" ca="1" si="11"/>
        <v>Yes</v>
      </c>
      <c r="AE6" s="79" t="str">
        <f t="shared" ca="1" si="11"/>
        <v>Yes</v>
      </c>
      <c r="AF6" s="79" t="str">
        <f t="shared" ca="1" si="11"/>
        <v>Yes</v>
      </c>
      <c r="AG6" s="79" t="str">
        <f t="shared" ca="1" si="11"/>
        <v>Yes</v>
      </c>
      <c r="AH6" s="79" t="str">
        <f t="shared" ca="1" si="11"/>
        <v>Yes</v>
      </c>
      <c r="AI6" s="27" t="str">
        <f t="shared" ca="1" si="11"/>
        <v>Yes</v>
      </c>
    </row>
    <row r="7" spans="1:35" x14ac:dyDescent="0.25">
      <c r="A7" s="119" t="s">
        <v>116</v>
      </c>
      <c r="B7" s="122">
        <v>10</v>
      </c>
      <c r="C7" s="75">
        <v>8</v>
      </c>
      <c r="D7" s="75">
        <v>1</v>
      </c>
      <c r="E7" s="75">
        <v>0</v>
      </c>
      <c r="F7" s="75">
        <f t="shared" ca="1" si="6"/>
        <v>4</v>
      </c>
      <c r="G7" s="75">
        <f t="shared" ref="G7" ca="1" si="12">SUM(B7:F7)</f>
        <v>23</v>
      </c>
      <c r="H7" s="75"/>
      <c r="I7" s="75" t="str">
        <f t="shared" ca="1" si="8"/>
        <v>Yes</v>
      </c>
      <c r="J7" s="79" t="str">
        <f t="shared" ca="1" si="8"/>
        <v>Yes</v>
      </c>
      <c r="K7" s="79" t="str">
        <f t="shared" ca="1" si="8"/>
        <v>Yes</v>
      </c>
      <c r="L7" s="79" t="str">
        <f t="shared" ca="1" si="8"/>
        <v>Yes</v>
      </c>
      <c r="M7" s="79" t="str">
        <f t="shared" ca="1" si="8"/>
        <v>Yes</v>
      </c>
      <c r="N7" s="79" t="str">
        <f t="shared" ca="1" si="8"/>
        <v>Yes</v>
      </c>
      <c r="O7" s="79" t="str">
        <f t="shared" ca="1" si="8"/>
        <v>Yes</v>
      </c>
      <c r="P7" s="79" t="str">
        <f t="shared" ca="1" si="8"/>
        <v>No</v>
      </c>
      <c r="Q7" s="27" t="str">
        <f t="shared" ca="1" si="8"/>
        <v>No</v>
      </c>
      <c r="S7" s="177" t="s">
        <v>105</v>
      </c>
      <c r="T7" s="122">
        <v>10</v>
      </c>
      <c r="U7" s="162">
        <v>1</v>
      </c>
      <c r="V7" s="75">
        <v>1</v>
      </c>
      <c r="W7" s="75">
        <v>0</v>
      </c>
      <c r="X7" s="75">
        <f t="shared" ca="1" si="9"/>
        <v>15</v>
      </c>
      <c r="Y7" s="75">
        <f t="shared" ref="Y7:Y10" ca="1" si="13">SUM(T7:X7)</f>
        <v>27</v>
      </c>
      <c r="Z7" s="75"/>
      <c r="AA7" s="75" t="str">
        <f t="shared" ca="1" si="11"/>
        <v>Yes</v>
      </c>
      <c r="AB7" s="79" t="str">
        <f t="shared" ca="1" si="11"/>
        <v>Yes</v>
      </c>
      <c r="AC7" s="79" t="str">
        <f t="shared" ca="1" si="11"/>
        <v>Yes</v>
      </c>
      <c r="AD7" s="79" t="str">
        <f t="shared" ca="1" si="11"/>
        <v>Yes</v>
      </c>
      <c r="AE7" s="79" t="str">
        <f t="shared" ca="1" si="11"/>
        <v>Yes</v>
      </c>
      <c r="AF7" s="79" t="str">
        <f t="shared" ca="1" si="11"/>
        <v>Yes</v>
      </c>
      <c r="AG7" s="79" t="str">
        <f t="shared" ca="1" si="11"/>
        <v>Yes</v>
      </c>
      <c r="AH7" s="79" t="str">
        <f t="shared" ca="1" si="11"/>
        <v>Yes</v>
      </c>
      <c r="AI7" s="27" t="str">
        <f t="shared" ca="1" si="11"/>
        <v>No</v>
      </c>
    </row>
    <row r="8" spans="1:35" x14ac:dyDescent="0.25">
      <c r="A8" s="119" t="s">
        <v>119</v>
      </c>
      <c r="B8" s="122">
        <v>10</v>
      </c>
      <c r="C8" s="75">
        <v>5</v>
      </c>
      <c r="D8" s="75">
        <v>0</v>
      </c>
      <c r="E8" s="75">
        <v>0</v>
      </c>
      <c r="F8" s="75">
        <f t="shared" ca="1" si="6"/>
        <v>3</v>
      </c>
      <c r="G8" s="75">
        <f t="shared" ref="G8" ca="1" si="14">SUM(B8:F8)</f>
        <v>18</v>
      </c>
      <c r="H8" s="75"/>
      <c r="I8" s="75" t="str">
        <f t="shared" ca="1" si="8"/>
        <v>Yes</v>
      </c>
      <c r="J8" s="79" t="str">
        <f t="shared" ca="1" si="8"/>
        <v>Yes</v>
      </c>
      <c r="K8" s="79" t="str">
        <f t="shared" ca="1" si="8"/>
        <v>Yes</v>
      </c>
      <c r="L8" s="79" t="str">
        <f t="shared" ca="1" si="8"/>
        <v>Yes</v>
      </c>
      <c r="M8" s="79" t="str">
        <f t="shared" ca="1" si="8"/>
        <v>No</v>
      </c>
      <c r="N8" s="79" t="str">
        <f t="shared" ca="1" si="8"/>
        <v>No</v>
      </c>
      <c r="O8" s="79" t="str">
        <f t="shared" ca="1" si="8"/>
        <v>No</v>
      </c>
      <c r="P8" s="79" t="str">
        <f t="shared" ca="1" si="8"/>
        <v>No</v>
      </c>
      <c r="Q8" s="27" t="str">
        <f t="shared" ca="1" si="8"/>
        <v>No</v>
      </c>
      <c r="S8" s="177" t="s">
        <v>119</v>
      </c>
      <c r="T8" s="122">
        <v>10</v>
      </c>
      <c r="U8" s="162">
        <v>5</v>
      </c>
      <c r="V8" s="75">
        <v>0</v>
      </c>
      <c r="W8" s="75">
        <v>0</v>
      </c>
      <c r="X8" s="75">
        <f t="shared" ca="1" si="9"/>
        <v>7</v>
      </c>
      <c r="Y8" s="75">
        <f t="shared" ref="Y8" ca="1" si="15">SUM(T8:X8)</f>
        <v>22</v>
      </c>
      <c r="Z8" s="75"/>
      <c r="AA8" s="75" t="str">
        <f t="shared" ca="1" si="11"/>
        <v>Yes</v>
      </c>
      <c r="AB8" s="79" t="str">
        <f t="shared" ca="1" si="11"/>
        <v>Yes</v>
      </c>
      <c r="AC8" s="79" t="str">
        <f t="shared" ca="1" si="11"/>
        <v>Yes</v>
      </c>
      <c r="AD8" s="79" t="str">
        <f t="shared" ca="1" si="11"/>
        <v>Yes</v>
      </c>
      <c r="AE8" s="79" t="str">
        <f t="shared" ca="1" si="11"/>
        <v>Yes</v>
      </c>
      <c r="AF8" s="79" t="str">
        <f t="shared" ca="1" si="11"/>
        <v>Yes</v>
      </c>
      <c r="AG8" s="79" t="str">
        <f t="shared" ca="1" si="11"/>
        <v>No</v>
      </c>
      <c r="AH8" s="79" t="str">
        <f t="shared" ca="1" si="11"/>
        <v>No</v>
      </c>
      <c r="AI8" s="27" t="str">
        <f t="shared" ca="1" si="11"/>
        <v>No</v>
      </c>
    </row>
    <row r="9" spans="1:35" x14ac:dyDescent="0.25">
      <c r="A9" s="119" t="s">
        <v>96</v>
      </c>
      <c r="B9" s="122">
        <v>2</v>
      </c>
      <c r="C9" s="75">
        <v>2</v>
      </c>
      <c r="D9" s="75">
        <v>0</v>
      </c>
      <c r="E9" s="75">
        <v>0</v>
      </c>
      <c r="F9" s="75">
        <f t="shared" ca="1" si="6"/>
        <v>4</v>
      </c>
      <c r="G9" s="75">
        <f t="shared" ref="G9:G10" ca="1" si="16">SUM(B9:F9)</f>
        <v>8</v>
      </c>
      <c r="H9" s="75"/>
      <c r="I9" s="75" t="str">
        <f t="shared" ca="1" si="8"/>
        <v>No</v>
      </c>
      <c r="J9" s="79" t="str">
        <f t="shared" ca="1" si="8"/>
        <v>No</v>
      </c>
      <c r="K9" s="79" t="str">
        <f t="shared" ca="1" si="8"/>
        <v>No</v>
      </c>
      <c r="L9" s="79" t="str">
        <f t="shared" ca="1" si="8"/>
        <v>No</v>
      </c>
      <c r="M9" s="79" t="str">
        <f t="shared" ca="1" si="8"/>
        <v>No</v>
      </c>
      <c r="N9" s="79" t="str">
        <f t="shared" ca="1" si="8"/>
        <v>No</v>
      </c>
      <c r="O9" s="79" t="str">
        <f t="shared" ca="1" si="8"/>
        <v>No</v>
      </c>
      <c r="P9" s="79" t="str">
        <f t="shared" ca="1" si="8"/>
        <v>No</v>
      </c>
      <c r="Q9" s="27" t="str">
        <f t="shared" ca="1" si="8"/>
        <v>No</v>
      </c>
      <c r="S9" s="177" t="s">
        <v>115</v>
      </c>
      <c r="T9" s="122">
        <v>2</v>
      </c>
      <c r="U9" s="162">
        <v>1</v>
      </c>
      <c r="V9" s="75">
        <v>0</v>
      </c>
      <c r="W9" s="75">
        <v>0</v>
      </c>
      <c r="X9" s="75">
        <f t="shared" ca="1" si="9"/>
        <v>9</v>
      </c>
      <c r="Y9" s="75">
        <f t="shared" ca="1" si="13"/>
        <v>12</v>
      </c>
      <c r="Z9" s="75"/>
      <c r="AA9" s="75" t="str">
        <f t="shared" ca="1" si="11"/>
        <v>Yes</v>
      </c>
      <c r="AB9" s="79" t="str">
        <f t="shared" ca="1" si="11"/>
        <v>No</v>
      </c>
      <c r="AC9" s="79" t="str">
        <f t="shared" ca="1" si="11"/>
        <v>No</v>
      </c>
      <c r="AD9" s="79" t="str">
        <f t="shared" ca="1" si="11"/>
        <v>No</v>
      </c>
      <c r="AE9" s="79" t="str">
        <f t="shared" ca="1" si="11"/>
        <v>No</v>
      </c>
      <c r="AF9" s="79" t="str">
        <f t="shared" ca="1" si="11"/>
        <v>No</v>
      </c>
      <c r="AG9" s="79" t="str">
        <f t="shared" ca="1" si="11"/>
        <v>No</v>
      </c>
      <c r="AH9" s="79" t="str">
        <f t="shared" ca="1" si="11"/>
        <v>No</v>
      </c>
      <c r="AI9" s="27" t="str">
        <f t="shared" ca="1" si="11"/>
        <v>No</v>
      </c>
    </row>
    <row r="10" spans="1:35" x14ac:dyDescent="0.25">
      <c r="A10" s="119" t="s">
        <v>94</v>
      </c>
      <c r="B10" s="122">
        <v>1</v>
      </c>
      <c r="C10" s="75">
        <v>0</v>
      </c>
      <c r="D10" s="75">
        <v>0</v>
      </c>
      <c r="E10" s="75">
        <v>0</v>
      </c>
      <c r="F10" s="75">
        <f t="shared" ca="1" si="6"/>
        <v>10</v>
      </c>
      <c r="G10" s="75">
        <f t="shared" ca="1" si="16"/>
        <v>11</v>
      </c>
      <c r="H10" s="75"/>
      <c r="I10" s="75" t="str">
        <f t="shared" ca="1" si="8"/>
        <v>Yes</v>
      </c>
      <c r="J10" s="79" t="str">
        <f t="shared" ca="1" si="8"/>
        <v>No</v>
      </c>
      <c r="K10" s="79" t="str">
        <f t="shared" ca="1" si="8"/>
        <v>No</v>
      </c>
      <c r="L10" s="79" t="str">
        <f t="shared" ca="1" si="8"/>
        <v>No</v>
      </c>
      <c r="M10" s="79" t="str">
        <f t="shared" ca="1" si="8"/>
        <v>No</v>
      </c>
      <c r="N10" s="79" t="str">
        <f t="shared" ca="1" si="8"/>
        <v>No</v>
      </c>
      <c r="O10" s="79" t="str">
        <f t="shared" ca="1" si="8"/>
        <v>No</v>
      </c>
      <c r="P10" s="79" t="str">
        <f t="shared" ca="1" si="8"/>
        <v>No</v>
      </c>
      <c r="Q10" s="27" t="str">
        <f t="shared" ca="1" si="8"/>
        <v>No</v>
      </c>
      <c r="S10" s="177" t="s">
        <v>94</v>
      </c>
      <c r="T10" s="122">
        <v>1</v>
      </c>
      <c r="U10" s="162">
        <v>0</v>
      </c>
      <c r="V10" s="75">
        <v>0</v>
      </c>
      <c r="W10" s="75">
        <v>0</v>
      </c>
      <c r="X10" s="75">
        <f t="shared" ca="1" si="9"/>
        <v>16</v>
      </c>
      <c r="Y10" s="75">
        <f t="shared" ca="1" si="13"/>
        <v>17</v>
      </c>
      <c r="Z10" s="75"/>
      <c r="AA10" s="75" t="str">
        <f t="shared" ca="1" si="11"/>
        <v>Yes</v>
      </c>
      <c r="AB10" s="79" t="str">
        <f t="shared" ca="1" si="11"/>
        <v>Yes</v>
      </c>
      <c r="AC10" s="79" t="str">
        <f t="shared" ca="1" si="11"/>
        <v>Yes</v>
      </c>
      <c r="AD10" s="79" t="str">
        <f t="shared" ca="1" si="11"/>
        <v>No</v>
      </c>
      <c r="AE10" s="79" t="str">
        <f t="shared" ca="1" si="11"/>
        <v>No</v>
      </c>
      <c r="AF10" s="79" t="str">
        <f t="shared" ca="1" si="11"/>
        <v>No</v>
      </c>
      <c r="AG10" s="79" t="str">
        <f t="shared" ca="1" si="11"/>
        <v>No</v>
      </c>
      <c r="AH10" s="79" t="str">
        <f t="shared" ca="1" si="11"/>
        <v>No</v>
      </c>
      <c r="AI10" s="27" t="str">
        <f t="shared" ca="1" si="11"/>
        <v>No</v>
      </c>
    </row>
    <row r="11" spans="1:35" x14ac:dyDescent="0.25">
      <c r="A11" s="119" t="s">
        <v>128</v>
      </c>
      <c r="B11" s="122">
        <v>2</v>
      </c>
      <c r="C11" s="75">
        <v>1</v>
      </c>
      <c r="D11" s="75">
        <v>0</v>
      </c>
      <c r="E11" s="175">
        <v>2</v>
      </c>
      <c r="F11" s="75">
        <f t="shared" ca="1" si="6"/>
        <v>9</v>
      </c>
      <c r="G11" s="75">
        <f t="shared" ref="G11:G14" ca="1" si="17">SUM(B11:F11)</f>
        <v>14</v>
      </c>
      <c r="H11" s="75"/>
      <c r="I11" s="75" t="str">
        <f t="shared" ref="I11:Q16" ca="1" si="18">IF($G11&gt;I$2-1,"Yes","No")</f>
        <v>Yes</v>
      </c>
      <c r="J11" s="79" t="str">
        <f t="shared" ca="1" si="18"/>
        <v>Yes</v>
      </c>
      <c r="K11" s="79" t="str">
        <f t="shared" ca="1" si="18"/>
        <v>No</v>
      </c>
      <c r="L11" s="79" t="str">
        <f t="shared" ca="1" si="18"/>
        <v>No</v>
      </c>
      <c r="M11" s="79" t="str">
        <f t="shared" ca="1" si="18"/>
        <v>No</v>
      </c>
      <c r="N11" s="79" t="str">
        <f t="shared" ca="1" si="18"/>
        <v>No</v>
      </c>
      <c r="O11" s="79" t="str">
        <f t="shared" ca="1" si="18"/>
        <v>No</v>
      </c>
      <c r="P11" s="79" t="str">
        <f t="shared" ca="1" si="18"/>
        <v>No</v>
      </c>
      <c r="Q11" s="27" t="str">
        <f t="shared" ca="1" si="18"/>
        <v>No</v>
      </c>
      <c r="S11" s="177" t="s">
        <v>114</v>
      </c>
      <c r="T11" s="122">
        <v>2</v>
      </c>
      <c r="U11" s="162">
        <v>0</v>
      </c>
      <c r="V11" s="75">
        <v>0</v>
      </c>
      <c r="W11" s="175">
        <v>2</v>
      </c>
      <c r="X11" s="75">
        <f t="shared" ca="1" si="9"/>
        <v>17</v>
      </c>
      <c r="Y11" s="75">
        <f t="shared" ref="Y11:Y14" ca="1" si="19">SUM(T11:X11)</f>
        <v>21</v>
      </c>
      <c r="Z11" s="75"/>
      <c r="AA11" s="75" t="str">
        <f t="shared" ref="AA11:AI16" ca="1" si="20">IF($Y11&gt;AA$2-1,"Yes","No")</f>
        <v>Yes</v>
      </c>
      <c r="AB11" s="79" t="str">
        <f t="shared" ca="1" si="20"/>
        <v>Yes</v>
      </c>
      <c r="AC11" s="79" t="str">
        <f t="shared" ca="1" si="20"/>
        <v>Yes</v>
      </c>
      <c r="AD11" s="79" t="str">
        <f t="shared" ca="1" si="20"/>
        <v>Yes</v>
      </c>
      <c r="AE11" s="79" t="str">
        <f t="shared" ca="1" si="20"/>
        <v>Yes</v>
      </c>
      <c r="AF11" s="79" t="str">
        <f t="shared" ca="1" si="20"/>
        <v>No</v>
      </c>
      <c r="AG11" s="79" t="str">
        <f t="shared" ca="1" si="20"/>
        <v>No</v>
      </c>
      <c r="AH11" s="79" t="str">
        <f t="shared" ca="1" si="20"/>
        <v>No</v>
      </c>
      <c r="AI11" s="27" t="str">
        <f t="shared" ca="1" si="20"/>
        <v>No</v>
      </c>
    </row>
    <row r="12" spans="1:35" x14ac:dyDescent="0.25">
      <c r="A12" s="119" t="s">
        <v>129</v>
      </c>
      <c r="B12" s="122">
        <v>2</v>
      </c>
      <c r="C12" s="75">
        <v>1</v>
      </c>
      <c r="D12" s="75">
        <v>0</v>
      </c>
      <c r="E12" s="175">
        <v>2</v>
      </c>
      <c r="F12" s="75">
        <f t="shared" ca="1" si="6"/>
        <v>9</v>
      </c>
      <c r="G12" s="75">
        <f t="shared" ref="G12" ca="1" si="21">SUM(B12:F12)</f>
        <v>14</v>
      </c>
      <c r="H12" s="75"/>
      <c r="I12" s="75" t="str">
        <f t="shared" ca="1" si="18"/>
        <v>Yes</v>
      </c>
      <c r="J12" s="79" t="str">
        <f t="shared" ca="1" si="18"/>
        <v>Yes</v>
      </c>
      <c r="K12" s="79" t="str">
        <f t="shared" ca="1" si="18"/>
        <v>No</v>
      </c>
      <c r="L12" s="79" t="str">
        <f t="shared" ca="1" si="18"/>
        <v>No</v>
      </c>
      <c r="M12" s="79" t="str">
        <f t="shared" ca="1" si="18"/>
        <v>No</v>
      </c>
      <c r="N12" s="79" t="str">
        <f t="shared" ca="1" si="18"/>
        <v>No</v>
      </c>
      <c r="O12" s="79" t="str">
        <f t="shared" ca="1" si="18"/>
        <v>No</v>
      </c>
      <c r="P12" s="79" t="str">
        <f t="shared" ca="1" si="18"/>
        <v>No</v>
      </c>
      <c r="Q12" s="27" t="str">
        <f t="shared" ca="1" si="18"/>
        <v>No</v>
      </c>
      <c r="S12" s="177" t="s">
        <v>114</v>
      </c>
      <c r="T12" s="122">
        <v>2</v>
      </c>
      <c r="U12" s="162">
        <v>0</v>
      </c>
      <c r="V12" s="75">
        <v>0</v>
      </c>
      <c r="W12" s="175">
        <v>2</v>
      </c>
      <c r="X12" s="75">
        <f t="shared" ca="1" si="9"/>
        <v>20</v>
      </c>
      <c r="Y12" s="75">
        <f t="shared" ref="Y12" ca="1" si="22">SUM(T12:X12)</f>
        <v>24</v>
      </c>
      <c r="Z12" s="75"/>
      <c r="AA12" s="75" t="str">
        <f t="shared" ca="1" si="20"/>
        <v>Yes</v>
      </c>
      <c r="AB12" s="79" t="str">
        <f t="shared" ca="1" si="20"/>
        <v>Yes</v>
      </c>
      <c r="AC12" s="79" t="str">
        <f t="shared" ca="1" si="20"/>
        <v>Yes</v>
      </c>
      <c r="AD12" s="79" t="str">
        <f t="shared" ca="1" si="20"/>
        <v>Yes</v>
      </c>
      <c r="AE12" s="79" t="str">
        <f t="shared" ca="1" si="20"/>
        <v>Yes</v>
      </c>
      <c r="AF12" s="79" t="str">
        <f t="shared" ca="1" si="20"/>
        <v>Yes</v>
      </c>
      <c r="AG12" s="79" t="str">
        <f t="shared" ca="1" si="20"/>
        <v>Yes</v>
      </c>
      <c r="AH12" s="79" t="str">
        <f t="shared" ca="1" si="20"/>
        <v>No</v>
      </c>
      <c r="AI12" s="27" t="str">
        <f t="shared" ca="1" si="20"/>
        <v>No</v>
      </c>
    </row>
    <row r="13" spans="1:35" x14ac:dyDescent="0.25">
      <c r="A13" s="119" t="s">
        <v>122</v>
      </c>
      <c r="B13" s="122">
        <v>1</v>
      </c>
      <c r="C13" s="75">
        <v>0</v>
      </c>
      <c r="D13" s="75">
        <v>1</v>
      </c>
      <c r="E13" s="75">
        <v>0</v>
      </c>
      <c r="F13" s="75">
        <f t="shared" ca="1" si="6"/>
        <v>2</v>
      </c>
      <c r="G13" s="75">
        <f t="shared" ca="1" si="17"/>
        <v>4</v>
      </c>
      <c r="H13" s="75"/>
      <c r="I13" s="75" t="str">
        <f t="shared" ca="1" si="18"/>
        <v>No</v>
      </c>
      <c r="J13" s="79" t="str">
        <f t="shared" ca="1" si="18"/>
        <v>No</v>
      </c>
      <c r="K13" s="79" t="str">
        <f t="shared" ca="1" si="18"/>
        <v>No</v>
      </c>
      <c r="L13" s="79" t="str">
        <f t="shared" ca="1" si="18"/>
        <v>No</v>
      </c>
      <c r="M13" s="79" t="str">
        <f t="shared" ca="1" si="18"/>
        <v>No</v>
      </c>
      <c r="N13" s="79" t="str">
        <f t="shared" ca="1" si="18"/>
        <v>No</v>
      </c>
      <c r="O13" s="79" t="str">
        <f t="shared" ca="1" si="18"/>
        <v>No</v>
      </c>
      <c r="P13" s="79" t="str">
        <f t="shared" ca="1" si="18"/>
        <v>No</v>
      </c>
      <c r="Q13" s="27" t="str">
        <f t="shared" ca="1" si="18"/>
        <v>No</v>
      </c>
      <c r="S13" s="177" t="s">
        <v>95</v>
      </c>
      <c r="T13" s="122">
        <v>1</v>
      </c>
      <c r="U13" s="162">
        <v>-1</v>
      </c>
      <c r="V13" s="75">
        <v>0</v>
      </c>
      <c r="W13" s="75">
        <v>0</v>
      </c>
      <c r="X13" s="75">
        <f t="shared" ca="1" si="9"/>
        <v>14</v>
      </c>
      <c r="Y13" s="75">
        <f t="shared" ca="1" si="19"/>
        <v>14</v>
      </c>
      <c r="Z13" s="75"/>
      <c r="AA13" s="75" t="str">
        <f t="shared" ca="1" si="20"/>
        <v>Yes</v>
      </c>
      <c r="AB13" s="79" t="str">
        <f t="shared" ca="1" si="20"/>
        <v>Yes</v>
      </c>
      <c r="AC13" s="79" t="str">
        <f t="shared" ca="1" si="20"/>
        <v>No</v>
      </c>
      <c r="AD13" s="79" t="str">
        <f t="shared" ca="1" si="20"/>
        <v>No</v>
      </c>
      <c r="AE13" s="79" t="str">
        <f t="shared" ca="1" si="20"/>
        <v>No</v>
      </c>
      <c r="AF13" s="79" t="str">
        <f t="shared" ca="1" si="20"/>
        <v>No</v>
      </c>
      <c r="AG13" s="79" t="str">
        <f t="shared" ca="1" si="20"/>
        <v>No</v>
      </c>
      <c r="AH13" s="79" t="str">
        <f t="shared" ca="1" si="20"/>
        <v>No</v>
      </c>
      <c r="AI13" s="27" t="str">
        <f t="shared" ca="1" si="20"/>
        <v>No</v>
      </c>
    </row>
    <row r="14" spans="1:35" x14ac:dyDescent="0.25">
      <c r="A14" s="119" t="s">
        <v>134</v>
      </c>
      <c r="B14" s="122">
        <v>1</v>
      </c>
      <c r="C14" s="75">
        <v>0</v>
      </c>
      <c r="D14" s="75">
        <v>-1</v>
      </c>
      <c r="E14" s="75">
        <v>0</v>
      </c>
      <c r="F14" s="75">
        <f t="shared" ca="1" si="6"/>
        <v>15</v>
      </c>
      <c r="G14" s="75">
        <f t="shared" ca="1" si="17"/>
        <v>15</v>
      </c>
      <c r="H14" s="75"/>
      <c r="I14" s="75" t="str">
        <f t="shared" ca="1" si="18"/>
        <v>Yes</v>
      </c>
      <c r="J14" s="79" t="str">
        <f t="shared" ca="1" si="18"/>
        <v>Yes</v>
      </c>
      <c r="K14" s="79" t="str">
        <f t="shared" ca="1" si="18"/>
        <v>Yes</v>
      </c>
      <c r="L14" s="79" t="str">
        <f t="shared" ca="1" si="18"/>
        <v>No</v>
      </c>
      <c r="M14" s="79" t="str">
        <f t="shared" ca="1" si="18"/>
        <v>No</v>
      </c>
      <c r="N14" s="79" t="str">
        <f t="shared" ca="1" si="18"/>
        <v>No</v>
      </c>
      <c r="O14" s="79" t="str">
        <f t="shared" ca="1" si="18"/>
        <v>No</v>
      </c>
      <c r="P14" s="79" t="str">
        <f t="shared" ca="1" si="18"/>
        <v>No</v>
      </c>
      <c r="Q14" s="27" t="str">
        <f t="shared" ca="1" si="18"/>
        <v>No</v>
      </c>
      <c r="S14" s="177" t="s">
        <v>95</v>
      </c>
      <c r="T14" s="122">
        <v>1</v>
      </c>
      <c r="U14" s="162">
        <v>-1</v>
      </c>
      <c r="V14" s="75">
        <v>0</v>
      </c>
      <c r="W14" s="75">
        <v>0</v>
      </c>
      <c r="X14" s="75">
        <f t="shared" ca="1" si="9"/>
        <v>12</v>
      </c>
      <c r="Y14" s="75">
        <f t="shared" ca="1" si="19"/>
        <v>12</v>
      </c>
      <c r="Z14" s="75"/>
      <c r="AA14" s="75" t="str">
        <f t="shared" ca="1" si="20"/>
        <v>Yes</v>
      </c>
      <c r="AB14" s="79" t="str">
        <f t="shared" ca="1" si="20"/>
        <v>No</v>
      </c>
      <c r="AC14" s="79" t="str">
        <f t="shared" ca="1" si="20"/>
        <v>No</v>
      </c>
      <c r="AD14" s="79" t="str">
        <f t="shared" ca="1" si="20"/>
        <v>No</v>
      </c>
      <c r="AE14" s="79" t="str">
        <f t="shared" ca="1" si="20"/>
        <v>No</v>
      </c>
      <c r="AF14" s="79" t="str">
        <f t="shared" ca="1" si="20"/>
        <v>No</v>
      </c>
      <c r="AG14" s="79" t="str">
        <f t="shared" ca="1" si="20"/>
        <v>No</v>
      </c>
      <c r="AH14" s="79" t="str">
        <f t="shared" ca="1" si="20"/>
        <v>No</v>
      </c>
      <c r="AI14" s="27" t="str">
        <f t="shared" ca="1" si="20"/>
        <v>No</v>
      </c>
    </row>
    <row r="15" spans="1:35" x14ac:dyDescent="0.25">
      <c r="A15" s="119" t="s">
        <v>135</v>
      </c>
      <c r="B15" s="122">
        <v>1</v>
      </c>
      <c r="C15" s="75">
        <v>0</v>
      </c>
      <c r="D15" s="75">
        <v>-1</v>
      </c>
      <c r="E15" s="75">
        <v>0</v>
      </c>
      <c r="F15" s="75">
        <f t="shared" ca="1" si="6"/>
        <v>2</v>
      </c>
      <c r="G15" s="75">
        <f t="shared" ref="G15" ca="1" si="23">SUM(B15:F15)</f>
        <v>2</v>
      </c>
      <c r="H15" s="75"/>
      <c r="I15" s="75" t="str">
        <f t="shared" ca="1" si="18"/>
        <v>No</v>
      </c>
      <c r="J15" s="79" t="str">
        <f t="shared" ca="1" si="18"/>
        <v>No</v>
      </c>
      <c r="K15" s="79" t="str">
        <f t="shared" ca="1" si="18"/>
        <v>No</v>
      </c>
      <c r="L15" s="79" t="str">
        <f t="shared" ca="1" si="18"/>
        <v>No</v>
      </c>
      <c r="M15" s="79" t="str">
        <f t="shared" ca="1" si="18"/>
        <v>No</v>
      </c>
      <c r="N15" s="79" t="str">
        <f t="shared" ca="1" si="18"/>
        <v>No</v>
      </c>
      <c r="O15" s="79" t="str">
        <f t="shared" ca="1" si="18"/>
        <v>No</v>
      </c>
      <c r="P15" s="79" t="str">
        <f t="shared" ca="1" si="18"/>
        <v>No</v>
      </c>
      <c r="Q15" s="27" t="str">
        <f t="shared" ca="1" si="18"/>
        <v>No</v>
      </c>
      <c r="S15" s="177" t="s">
        <v>95</v>
      </c>
      <c r="T15" s="122">
        <v>1</v>
      </c>
      <c r="U15" s="162">
        <v>-1</v>
      </c>
      <c r="V15" s="75">
        <v>0</v>
      </c>
      <c r="W15" s="75">
        <v>0</v>
      </c>
      <c r="X15" s="75">
        <f t="shared" ca="1" si="9"/>
        <v>10</v>
      </c>
      <c r="Y15" s="75">
        <f t="shared" ref="Y15" ca="1" si="24">SUM(T15:X15)</f>
        <v>10</v>
      </c>
      <c r="Z15" s="75"/>
      <c r="AA15" s="75" t="str">
        <f t="shared" ca="1" si="20"/>
        <v>No</v>
      </c>
      <c r="AB15" s="79" t="str">
        <f t="shared" ca="1" si="20"/>
        <v>No</v>
      </c>
      <c r="AC15" s="79" t="str">
        <f t="shared" ca="1" si="20"/>
        <v>No</v>
      </c>
      <c r="AD15" s="79" t="str">
        <f t="shared" ca="1" si="20"/>
        <v>No</v>
      </c>
      <c r="AE15" s="79" t="str">
        <f t="shared" ca="1" si="20"/>
        <v>No</v>
      </c>
      <c r="AF15" s="79" t="str">
        <f t="shared" ca="1" si="20"/>
        <v>No</v>
      </c>
      <c r="AG15" s="79" t="str">
        <f t="shared" ca="1" si="20"/>
        <v>No</v>
      </c>
      <c r="AH15" s="79" t="str">
        <f t="shared" ca="1" si="20"/>
        <v>No</v>
      </c>
      <c r="AI15" s="27" t="str">
        <f t="shared" ca="1" si="20"/>
        <v>No</v>
      </c>
    </row>
    <row r="16" spans="1:35" x14ac:dyDescent="0.25">
      <c r="A16" s="173" t="s">
        <v>124</v>
      </c>
      <c r="B16" s="122">
        <v>3</v>
      </c>
      <c r="C16" s="75">
        <v>0</v>
      </c>
      <c r="D16" s="75">
        <v>0</v>
      </c>
      <c r="E16" s="75">
        <v>0</v>
      </c>
      <c r="F16" s="75">
        <f t="shared" ca="1" si="6"/>
        <v>10</v>
      </c>
      <c r="G16" s="75">
        <f t="shared" ref="G16" ca="1" si="25">SUM(B16:F16)</f>
        <v>13</v>
      </c>
      <c r="H16" s="75"/>
      <c r="I16" s="75" t="str">
        <f t="shared" ca="1" si="18"/>
        <v>Yes</v>
      </c>
      <c r="J16" s="79" t="str">
        <f t="shared" ca="1" si="18"/>
        <v>Yes</v>
      </c>
      <c r="K16" s="79" t="str">
        <f t="shared" ca="1" si="18"/>
        <v>No</v>
      </c>
      <c r="L16" s="79" t="str">
        <f t="shared" ca="1" si="18"/>
        <v>No</v>
      </c>
      <c r="M16" s="79" t="str">
        <f t="shared" ca="1" si="18"/>
        <v>No</v>
      </c>
      <c r="N16" s="79" t="str">
        <f t="shared" ca="1" si="18"/>
        <v>No</v>
      </c>
      <c r="O16" s="79" t="str">
        <f t="shared" ca="1" si="18"/>
        <v>No</v>
      </c>
      <c r="P16" s="79" t="str">
        <f t="shared" ca="1" si="18"/>
        <v>No</v>
      </c>
      <c r="Q16" s="27" t="str">
        <f t="shared" ca="1" si="18"/>
        <v>No</v>
      </c>
      <c r="S16" s="178" t="s">
        <v>124</v>
      </c>
      <c r="T16" s="122">
        <v>3</v>
      </c>
      <c r="U16" s="174"/>
      <c r="V16" s="75">
        <v>0</v>
      </c>
      <c r="W16" s="75">
        <v>0</v>
      </c>
      <c r="X16" s="75">
        <f t="shared" ca="1" si="9"/>
        <v>19</v>
      </c>
      <c r="Y16" s="75">
        <f t="shared" ref="Y16" ca="1" si="26">SUM(T16:X16)</f>
        <v>22</v>
      </c>
      <c r="Z16" s="75"/>
      <c r="AA16" s="75" t="str">
        <f t="shared" ca="1" si="20"/>
        <v>Yes</v>
      </c>
      <c r="AB16" s="79" t="str">
        <f t="shared" ca="1" si="20"/>
        <v>Yes</v>
      </c>
      <c r="AC16" s="79" t="str">
        <f t="shared" ca="1" si="20"/>
        <v>Yes</v>
      </c>
      <c r="AD16" s="79" t="str">
        <f t="shared" ca="1" si="20"/>
        <v>Yes</v>
      </c>
      <c r="AE16" s="79" t="str">
        <f t="shared" ca="1" si="20"/>
        <v>Yes</v>
      </c>
      <c r="AF16" s="79" t="str">
        <f t="shared" ca="1" si="20"/>
        <v>Yes</v>
      </c>
      <c r="AG16" s="79" t="str">
        <f t="shared" ca="1" si="20"/>
        <v>No</v>
      </c>
      <c r="AH16" s="79" t="str">
        <f t="shared" ca="1" si="20"/>
        <v>No</v>
      </c>
      <c r="AI16" s="27" t="str">
        <f t="shared" ca="1" si="20"/>
        <v>No</v>
      </c>
    </row>
    <row r="17" spans="1:2" x14ac:dyDescent="0.25">
      <c r="A17" s="2"/>
    </row>
    <row r="18" spans="1:2" ht="18.75" x14ac:dyDescent="0.25">
      <c r="A18" s="170" t="s">
        <v>108</v>
      </c>
      <c r="B18" s="171" t="s">
        <v>109</v>
      </c>
    </row>
    <row r="19" spans="1:2" ht="18.75" x14ac:dyDescent="0.25">
      <c r="A19" s="170" t="s">
        <v>110</v>
      </c>
      <c r="B19" s="171" t="s">
        <v>111</v>
      </c>
    </row>
    <row r="20" spans="1:2" ht="18.75" x14ac:dyDescent="0.25">
      <c r="A20" s="170" t="s">
        <v>112</v>
      </c>
      <c r="B20" s="171" t="s">
        <v>113</v>
      </c>
    </row>
    <row r="21" spans="1:2" x14ac:dyDescent="0.25">
      <c r="A21" s="2"/>
    </row>
  </sheetData>
  <sortState ref="A4:AB30">
    <sortCondition ref="A4:A9"/>
  </sortState>
  <conditionalFormatting sqref="A2:I2 AJ11:XFD16 A25:XFD1048576 U17:XFD24 U2:Z2 A1:H1 AK1:XFD5 A17:S17 A9:D10 A21:S24 C18:S20 B7:D8 F9:R10 X9:XFD10 AJ8:XFD8 V9:V10 F7:R7 X7:XFD7 AJ6:XFD6 V7">
    <cfRule type="cellIs" dxfId="622" priority="2508" operator="equal">
      <formula>"No"</formula>
    </cfRule>
    <cfRule type="cellIs" dxfId="621" priority="2509" operator="equal">
      <formula>"Yes"</formula>
    </cfRule>
  </conditionalFormatting>
  <conditionalFormatting sqref="X2 F18:F1048576 F1:F2 X17:X1048576 F9:F10 X9:X10 F7 X7">
    <cfRule type="cellIs" dxfId="620" priority="2504" operator="equal">
      <formula>1</formula>
    </cfRule>
    <cfRule type="cellIs" dxfId="619" priority="2507" operator="equal">
      <formula>20</formula>
    </cfRule>
  </conditionalFormatting>
  <conditionalFormatting sqref="K2">
    <cfRule type="cellIs" dxfId="618" priority="2116" operator="equal">
      <formula>"No"</formula>
    </cfRule>
    <cfRule type="cellIs" dxfId="617" priority="2117" operator="equal">
      <formula>"Yes"</formula>
    </cfRule>
  </conditionalFormatting>
  <conditionalFormatting sqref="J2">
    <cfRule type="cellIs" dxfId="616" priority="2130" operator="equal">
      <formula>"No"</formula>
    </cfRule>
    <cfRule type="cellIs" dxfId="615" priority="2131" operator="equal">
      <formula>"Yes"</formula>
    </cfRule>
  </conditionalFormatting>
  <conditionalFormatting sqref="M2">
    <cfRule type="cellIs" dxfId="614" priority="2092" operator="equal">
      <formula>"No"</formula>
    </cfRule>
    <cfRule type="cellIs" dxfId="613" priority="2093" operator="equal">
      <formula>"Yes"</formula>
    </cfRule>
  </conditionalFormatting>
  <conditionalFormatting sqref="Q2:R2">
    <cfRule type="cellIs" dxfId="612" priority="2126" operator="equal">
      <formula>"No"</formula>
    </cfRule>
    <cfRule type="cellIs" dxfId="611" priority="2127" operator="equal">
      <formula>"Yes"</formula>
    </cfRule>
  </conditionalFormatting>
  <conditionalFormatting sqref="M2">
    <cfRule type="cellIs" dxfId="610" priority="2124" operator="equal">
      <formula>"No"</formula>
    </cfRule>
    <cfRule type="cellIs" dxfId="609" priority="2125" operator="equal">
      <formula>"Yes"</formula>
    </cfRule>
  </conditionalFormatting>
  <conditionalFormatting sqref="N2">
    <cfRule type="cellIs" dxfId="608" priority="2120" operator="equal">
      <formula>"No"</formula>
    </cfRule>
    <cfRule type="cellIs" dxfId="607" priority="2121" operator="equal">
      <formula>"Yes"</formula>
    </cfRule>
  </conditionalFormatting>
  <conditionalFormatting sqref="K2">
    <cfRule type="cellIs" dxfId="606" priority="2104" operator="equal">
      <formula>"No"</formula>
    </cfRule>
    <cfRule type="cellIs" dxfId="605" priority="2105" operator="equal">
      <formula>"Yes"</formula>
    </cfRule>
  </conditionalFormatting>
  <conditionalFormatting sqref="N2">
    <cfRule type="cellIs" dxfId="604" priority="2100" operator="equal">
      <formula>"No"</formula>
    </cfRule>
    <cfRule type="cellIs" dxfId="603" priority="2101" operator="equal">
      <formula>"Yes"</formula>
    </cfRule>
  </conditionalFormatting>
  <conditionalFormatting sqref="Q2:R2">
    <cfRule type="cellIs" dxfId="602" priority="2132" operator="equal">
      <formula>"No"</formula>
    </cfRule>
    <cfRule type="cellIs" dxfId="601" priority="2133" operator="equal">
      <formula>"Yes"</formula>
    </cfRule>
  </conditionalFormatting>
  <conditionalFormatting sqref="Q2:R2">
    <cfRule type="cellIs" dxfId="600" priority="2088" operator="equal">
      <formula>"No"</formula>
    </cfRule>
    <cfRule type="cellIs" dxfId="599" priority="2089" operator="equal">
      <formula>"Yes"</formula>
    </cfRule>
  </conditionalFormatting>
  <conditionalFormatting sqref="Q2:R2">
    <cfRule type="cellIs" dxfId="598" priority="2090" operator="equal">
      <formula>"No"</formula>
    </cfRule>
    <cfRule type="cellIs" dxfId="597" priority="2091" operator="equal">
      <formula>"Yes"</formula>
    </cfRule>
  </conditionalFormatting>
  <conditionalFormatting sqref="P2">
    <cfRule type="cellIs" dxfId="596" priority="2080" operator="equal">
      <formula>"No"</formula>
    </cfRule>
    <cfRule type="cellIs" dxfId="595" priority="2081" operator="equal">
      <formula>"Yes"</formula>
    </cfRule>
  </conditionalFormatting>
  <conditionalFormatting sqref="P2">
    <cfRule type="cellIs" dxfId="594" priority="2078" operator="equal">
      <formula>"No"</formula>
    </cfRule>
    <cfRule type="cellIs" dxfId="593" priority="2079" operator="equal">
      <formula>"Yes"</formula>
    </cfRule>
  </conditionalFormatting>
  <conditionalFormatting sqref="P2">
    <cfRule type="cellIs" dxfId="592" priority="2074" operator="equal">
      <formula>"No"</formula>
    </cfRule>
    <cfRule type="cellIs" dxfId="591" priority="2075" operator="equal">
      <formula>"Yes"</formula>
    </cfRule>
  </conditionalFormatting>
  <conditionalFormatting sqref="L2">
    <cfRule type="cellIs" dxfId="590" priority="1524" operator="equal">
      <formula>"No"</formula>
    </cfRule>
    <cfRule type="cellIs" dxfId="589" priority="1525" operator="equal">
      <formula>"Yes"</formula>
    </cfRule>
  </conditionalFormatting>
  <conditionalFormatting sqref="L2">
    <cfRule type="cellIs" dxfId="588" priority="1528" operator="equal">
      <formula>"No"</formula>
    </cfRule>
    <cfRule type="cellIs" dxfId="587" priority="1529" operator="equal">
      <formula>"Yes"</formula>
    </cfRule>
  </conditionalFormatting>
  <conditionalFormatting sqref="T1:Z1">
    <cfRule type="cellIs" dxfId="586" priority="1392" operator="equal">
      <formula>"No"</formula>
    </cfRule>
    <cfRule type="cellIs" dxfId="585" priority="1393" operator="equal">
      <formula>"Yes"</formula>
    </cfRule>
  </conditionalFormatting>
  <conditionalFormatting sqref="X1">
    <cfRule type="cellIs" dxfId="584" priority="1390" operator="equal">
      <formula>1</formula>
    </cfRule>
    <cfRule type="cellIs" dxfId="583" priority="1391" operator="equal">
      <formula>20</formula>
    </cfRule>
  </conditionalFormatting>
  <conditionalFormatting sqref="I1">
    <cfRule type="cellIs" dxfId="582" priority="1334" operator="equal">
      <formula>"No"</formula>
    </cfRule>
    <cfRule type="cellIs" dxfId="581" priority="1335" operator="equal">
      <formula>"Yes"</formula>
    </cfRule>
  </conditionalFormatting>
  <conditionalFormatting sqref="L1">
    <cfRule type="cellIs" dxfId="580" priority="1283" operator="equal">
      <formula>"No"</formula>
    </cfRule>
    <cfRule type="cellIs" dxfId="579" priority="1284" operator="equal">
      <formula>"Yes"</formula>
    </cfRule>
  </conditionalFormatting>
  <conditionalFormatting sqref="L1">
    <cfRule type="cellIs" dxfId="578" priority="1285" operator="equal">
      <formula>"No"</formula>
    </cfRule>
    <cfRule type="cellIs" dxfId="577" priority="1286" operator="equal">
      <formula>"Yes"</formula>
    </cfRule>
  </conditionalFormatting>
  <conditionalFormatting sqref="J1">
    <cfRule type="cellIs" dxfId="576" priority="1235" operator="equal">
      <formula>"No"</formula>
    </cfRule>
    <cfRule type="cellIs" dxfId="575" priority="1236" operator="equal">
      <formula>"Yes"</formula>
    </cfRule>
  </conditionalFormatting>
  <conditionalFormatting sqref="J1">
    <cfRule type="cellIs" dxfId="574" priority="1231" operator="equal">
      <formula>"No"</formula>
    </cfRule>
    <cfRule type="cellIs" dxfId="573" priority="1232" operator="equal">
      <formula>"Yes"</formula>
    </cfRule>
  </conditionalFormatting>
  <conditionalFormatting sqref="J1">
    <cfRule type="cellIs" dxfId="572" priority="1233" operator="equal">
      <formula>"No"</formula>
    </cfRule>
    <cfRule type="cellIs" dxfId="571" priority="1234" operator="equal">
      <formula>"Yes"</formula>
    </cfRule>
  </conditionalFormatting>
  <conditionalFormatting sqref="J1">
    <cfRule type="cellIs" dxfId="570" priority="1229" operator="equal">
      <formula>"No"</formula>
    </cfRule>
    <cfRule type="cellIs" dxfId="569" priority="1230" operator="equal">
      <formula>"Yes"</formula>
    </cfRule>
  </conditionalFormatting>
  <conditionalFormatting sqref="K1">
    <cfRule type="cellIs" dxfId="568" priority="1180" operator="equal">
      <formula>"No"</formula>
    </cfRule>
    <cfRule type="cellIs" dxfId="567" priority="1181" operator="equal">
      <formula>"Yes"</formula>
    </cfRule>
  </conditionalFormatting>
  <conditionalFormatting sqref="K1">
    <cfRule type="cellIs" dxfId="566" priority="1176" operator="equal">
      <formula>"No"</formula>
    </cfRule>
    <cfRule type="cellIs" dxfId="565" priority="1177" operator="equal">
      <formula>"Yes"</formula>
    </cfRule>
  </conditionalFormatting>
  <conditionalFormatting sqref="K1">
    <cfRule type="cellIs" dxfId="564" priority="1178" operator="equal">
      <formula>"No"</formula>
    </cfRule>
    <cfRule type="cellIs" dxfId="563" priority="1179" operator="equal">
      <formula>"Yes"</formula>
    </cfRule>
  </conditionalFormatting>
  <conditionalFormatting sqref="K1">
    <cfRule type="cellIs" dxfId="562" priority="1174" operator="equal">
      <formula>"No"</formula>
    </cfRule>
    <cfRule type="cellIs" dxfId="561" priority="1175" operator="equal">
      <formula>"Yes"</formula>
    </cfRule>
  </conditionalFormatting>
  <conditionalFormatting sqref="I2">
    <cfRule type="cellIs" dxfId="560" priority="1128" operator="equal">
      <formula>"No"</formula>
    </cfRule>
    <cfRule type="cellIs" dxfId="559" priority="1129" operator="equal">
      <formula>"Yes"</formula>
    </cfRule>
  </conditionalFormatting>
  <conditionalFormatting sqref="K2">
    <cfRule type="cellIs" dxfId="558" priority="1122" operator="equal">
      <formula>"No"</formula>
    </cfRule>
    <cfRule type="cellIs" dxfId="557" priority="1123" operator="equal">
      <formula>"Yes"</formula>
    </cfRule>
  </conditionalFormatting>
  <conditionalFormatting sqref="K2">
    <cfRule type="cellIs" dxfId="556" priority="1132" operator="equal">
      <formula>"No"</formula>
    </cfRule>
    <cfRule type="cellIs" dxfId="555" priority="1133" operator="equal">
      <formula>"Yes"</formula>
    </cfRule>
  </conditionalFormatting>
  <conditionalFormatting sqref="L2">
    <cfRule type="cellIs" dxfId="554" priority="1130" operator="equal">
      <formula>"No"</formula>
    </cfRule>
    <cfRule type="cellIs" dxfId="553" priority="1131" operator="equal">
      <formula>"Yes"</formula>
    </cfRule>
  </conditionalFormatting>
  <conditionalFormatting sqref="I2">
    <cfRule type="cellIs" dxfId="552" priority="1126" operator="equal">
      <formula>"No"</formula>
    </cfRule>
    <cfRule type="cellIs" dxfId="551" priority="1127" operator="equal">
      <formula>"Yes"</formula>
    </cfRule>
  </conditionalFormatting>
  <conditionalFormatting sqref="L2">
    <cfRule type="cellIs" dxfId="550" priority="1124" operator="equal">
      <formula>"No"</formula>
    </cfRule>
    <cfRule type="cellIs" dxfId="549" priority="1125" operator="equal">
      <formula>"Yes"</formula>
    </cfRule>
  </conditionalFormatting>
  <conditionalFormatting sqref="N2">
    <cfRule type="cellIs" dxfId="548" priority="1120" operator="equal">
      <formula>"No"</formula>
    </cfRule>
    <cfRule type="cellIs" dxfId="547" priority="1121" operator="equal">
      <formula>"Yes"</formula>
    </cfRule>
  </conditionalFormatting>
  <conditionalFormatting sqref="N2">
    <cfRule type="cellIs" dxfId="546" priority="1118" operator="equal">
      <formula>"No"</formula>
    </cfRule>
    <cfRule type="cellIs" dxfId="545" priority="1119" operator="equal">
      <formula>"Yes"</formula>
    </cfRule>
  </conditionalFormatting>
  <conditionalFormatting sqref="N2">
    <cfRule type="cellIs" dxfId="544" priority="1116" operator="equal">
      <formula>"No"</formula>
    </cfRule>
    <cfRule type="cellIs" dxfId="543" priority="1117" operator="equal">
      <formula>"Yes"</formula>
    </cfRule>
  </conditionalFormatting>
  <conditionalFormatting sqref="J2">
    <cfRule type="cellIs" dxfId="542" priority="1112" operator="equal">
      <formula>"No"</formula>
    </cfRule>
    <cfRule type="cellIs" dxfId="541" priority="1113" operator="equal">
      <formula>"Yes"</formula>
    </cfRule>
  </conditionalFormatting>
  <conditionalFormatting sqref="J2">
    <cfRule type="cellIs" dxfId="540" priority="1114" operator="equal">
      <formula>"No"</formula>
    </cfRule>
    <cfRule type="cellIs" dxfId="539" priority="1115" operator="equal">
      <formula>"Yes"</formula>
    </cfRule>
  </conditionalFormatting>
  <conditionalFormatting sqref="M2">
    <cfRule type="cellIs" dxfId="538" priority="1106" operator="equal">
      <formula>"No"</formula>
    </cfRule>
    <cfRule type="cellIs" dxfId="537" priority="1107" operator="equal">
      <formula>"Yes"</formula>
    </cfRule>
  </conditionalFormatting>
  <conditionalFormatting sqref="M2">
    <cfRule type="cellIs" dxfId="536" priority="1110" operator="equal">
      <formula>"No"</formula>
    </cfRule>
    <cfRule type="cellIs" dxfId="535" priority="1111" operator="equal">
      <formula>"Yes"</formula>
    </cfRule>
  </conditionalFormatting>
  <conditionalFormatting sqref="M2">
    <cfRule type="cellIs" dxfId="534" priority="1108" operator="equal">
      <formula>"No"</formula>
    </cfRule>
    <cfRule type="cellIs" dxfId="533" priority="1109" operator="equal">
      <formula>"Yes"</formula>
    </cfRule>
  </conditionalFormatting>
  <conditionalFormatting sqref="L1">
    <cfRule type="cellIs" dxfId="532" priority="1086" operator="equal">
      <formula>"No"</formula>
    </cfRule>
    <cfRule type="cellIs" dxfId="531" priority="1087" operator="equal">
      <formula>"Yes"</formula>
    </cfRule>
  </conditionalFormatting>
  <conditionalFormatting sqref="L1">
    <cfRule type="cellIs" dxfId="530" priority="1088" operator="equal">
      <formula>"No"</formula>
    </cfRule>
    <cfRule type="cellIs" dxfId="529" priority="1089" operator="equal">
      <formula>"Yes"</formula>
    </cfRule>
  </conditionalFormatting>
  <conditionalFormatting sqref="L1">
    <cfRule type="cellIs" dxfId="528" priority="1084" operator="equal">
      <formula>"No"</formula>
    </cfRule>
    <cfRule type="cellIs" dxfId="527" priority="1085" operator="equal">
      <formula>"Yes"</formula>
    </cfRule>
  </conditionalFormatting>
  <conditionalFormatting sqref="J1">
    <cfRule type="cellIs" dxfId="526" priority="1096" operator="equal">
      <formula>"No"</formula>
    </cfRule>
    <cfRule type="cellIs" dxfId="525" priority="1097" operator="equal">
      <formula>"Yes"</formula>
    </cfRule>
  </conditionalFormatting>
  <conditionalFormatting sqref="J1">
    <cfRule type="cellIs" dxfId="524" priority="1098" operator="equal">
      <formula>"No"</formula>
    </cfRule>
    <cfRule type="cellIs" dxfId="523" priority="1099" operator="equal">
      <formula>"Yes"</formula>
    </cfRule>
  </conditionalFormatting>
  <conditionalFormatting sqref="L1">
    <cfRule type="cellIs" dxfId="522" priority="1082" operator="equal">
      <formula>"No"</formula>
    </cfRule>
    <cfRule type="cellIs" dxfId="521" priority="1083" operator="equal">
      <formula>"Yes"</formula>
    </cfRule>
  </conditionalFormatting>
  <conditionalFormatting sqref="I1">
    <cfRule type="cellIs" dxfId="520" priority="1080" operator="equal">
      <formula>"No"</formula>
    </cfRule>
    <cfRule type="cellIs" dxfId="519" priority="1081" operator="equal">
      <formula>"Yes"</formula>
    </cfRule>
  </conditionalFormatting>
  <conditionalFormatting sqref="I1">
    <cfRule type="cellIs" dxfId="518" priority="1076" operator="equal">
      <formula>"No"</formula>
    </cfRule>
    <cfRule type="cellIs" dxfId="517" priority="1077" operator="equal">
      <formula>"Yes"</formula>
    </cfRule>
  </conditionalFormatting>
  <conditionalFormatting sqref="I1">
    <cfRule type="cellIs" dxfId="516" priority="1078" operator="equal">
      <formula>"No"</formula>
    </cfRule>
    <cfRule type="cellIs" dxfId="515" priority="1079" operator="equal">
      <formula>"Yes"</formula>
    </cfRule>
  </conditionalFormatting>
  <conditionalFormatting sqref="I1">
    <cfRule type="cellIs" dxfId="514" priority="1074" operator="equal">
      <formula>"No"</formula>
    </cfRule>
    <cfRule type="cellIs" dxfId="513" priority="1075" operator="equal">
      <formula>"Yes"</formula>
    </cfRule>
  </conditionalFormatting>
  <conditionalFormatting sqref="K1">
    <cfRule type="cellIs" dxfId="512" priority="1072" operator="equal">
      <formula>"No"</formula>
    </cfRule>
    <cfRule type="cellIs" dxfId="511" priority="1073" operator="equal">
      <formula>"Yes"</formula>
    </cfRule>
  </conditionalFormatting>
  <conditionalFormatting sqref="K1">
    <cfRule type="cellIs" dxfId="510" priority="1068" operator="equal">
      <formula>"No"</formula>
    </cfRule>
    <cfRule type="cellIs" dxfId="509" priority="1069" operator="equal">
      <formula>"Yes"</formula>
    </cfRule>
  </conditionalFormatting>
  <conditionalFormatting sqref="K1">
    <cfRule type="cellIs" dxfId="508" priority="1070" operator="equal">
      <formula>"No"</formula>
    </cfRule>
    <cfRule type="cellIs" dxfId="507" priority="1071" operator="equal">
      <formula>"Yes"</formula>
    </cfRule>
  </conditionalFormatting>
  <conditionalFormatting sqref="K1">
    <cfRule type="cellIs" dxfId="506" priority="1066" operator="equal">
      <formula>"No"</formula>
    </cfRule>
    <cfRule type="cellIs" dxfId="505" priority="1067" operator="equal">
      <formula>"Yes"</formula>
    </cfRule>
  </conditionalFormatting>
  <conditionalFormatting sqref="O2">
    <cfRule type="cellIs" dxfId="504" priority="1058" operator="equal">
      <formula>"No"</formula>
    </cfRule>
    <cfRule type="cellIs" dxfId="503" priority="1059" operator="equal">
      <formula>"Yes"</formula>
    </cfRule>
  </conditionalFormatting>
  <conditionalFormatting sqref="O2">
    <cfRule type="cellIs" dxfId="502" priority="1056" operator="equal">
      <formula>"No"</formula>
    </cfRule>
    <cfRule type="cellIs" dxfId="501" priority="1057" operator="equal">
      <formula>"Yes"</formula>
    </cfRule>
  </conditionalFormatting>
  <conditionalFormatting sqref="O2">
    <cfRule type="cellIs" dxfId="500" priority="1046" operator="equal">
      <formula>"No"</formula>
    </cfRule>
    <cfRule type="cellIs" dxfId="499" priority="1047" operator="equal">
      <formula>"Yes"</formula>
    </cfRule>
  </conditionalFormatting>
  <conditionalFormatting sqref="O2">
    <cfRule type="cellIs" dxfId="498" priority="1044" operator="equal">
      <formula>"No"</formula>
    </cfRule>
    <cfRule type="cellIs" dxfId="497" priority="1045" operator="equal">
      <formula>"Yes"</formula>
    </cfRule>
  </conditionalFormatting>
  <conditionalFormatting sqref="O2">
    <cfRule type="cellIs" dxfId="496" priority="1042" operator="equal">
      <formula>"No"</formula>
    </cfRule>
    <cfRule type="cellIs" dxfId="495" priority="1043" operator="equal">
      <formula>"Yes"</formula>
    </cfRule>
  </conditionalFormatting>
  <conditionalFormatting sqref="AA1">
    <cfRule type="cellIs" dxfId="494" priority="978" operator="equal">
      <formula>"No"</formula>
    </cfRule>
    <cfRule type="cellIs" dxfId="493" priority="979" operator="equal">
      <formula>"Yes"</formula>
    </cfRule>
  </conditionalFormatting>
  <conditionalFormatting sqref="AA1">
    <cfRule type="cellIs" dxfId="492" priority="902" operator="equal">
      <formula>"No"</formula>
    </cfRule>
    <cfRule type="cellIs" dxfId="491" priority="903" operator="equal">
      <formula>"Yes"</formula>
    </cfRule>
  </conditionalFormatting>
  <conditionalFormatting sqref="AA1">
    <cfRule type="cellIs" dxfId="490" priority="898" operator="equal">
      <formula>"No"</formula>
    </cfRule>
    <cfRule type="cellIs" dxfId="489" priority="899" operator="equal">
      <formula>"Yes"</formula>
    </cfRule>
  </conditionalFormatting>
  <conditionalFormatting sqref="AA1">
    <cfRule type="cellIs" dxfId="488" priority="900" operator="equal">
      <formula>"No"</formula>
    </cfRule>
    <cfRule type="cellIs" dxfId="487" priority="901" operator="equal">
      <formula>"Yes"</formula>
    </cfRule>
  </conditionalFormatting>
  <conditionalFormatting sqref="AA1">
    <cfRule type="cellIs" dxfId="486" priority="896" operator="equal">
      <formula>"No"</formula>
    </cfRule>
    <cfRule type="cellIs" dxfId="485" priority="897" operator="equal">
      <formula>"Yes"</formula>
    </cfRule>
  </conditionalFormatting>
  <conditionalFormatting sqref="AA2">
    <cfRule type="cellIs" dxfId="484" priority="738" operator="equal">
      <formula>"No"</formula>
    </cfRule>
    <cfRule type="cellIs" dxfId="483" priority="739" operator="equal">
      <formula>"Yes"</formula>
    </cfRule>
  </conditionalFormatting>
  <conditionalFormatting sqref="AI2">
    <cfRule type="cellIs" dxfId="482" priority="736" operator="equal">
      <formula>"No"</formula>
    </cfRule>
    <cfRule type="cellIs" dxfId="481" priority="737" operator="equal">
      <formula>"Yes"</formula>
    </cfRule>
  </conditionalFormatting>
  <conditionalFormatting sqref="AC2">
    <cfRule type="cellIs" dxfId="480" priority="726" operator="equal">
      <formula>"No"</formula>
    </cfRule>
    <cfRule type="cellIs" dxfId="479" priority="727" operator="equal">
      <formula>"Yes"</formula>
    </cfRule>
  </conditionalFormatting>
  <conditionalFormatting sqref="AB2">
    <cfRule type="cellIs" dxfId="478" priority="734" operator="equal">
      <formula>"No"</formula>
    </cfRule>
    <cfRule type="cellIs" dxfId="477" priority="735" operator="equal">
      <formula>"Yes"</formula>
    </cfRule>
  </conditionalFormatting>
  <conditionalFormatting sqref="AE2">
    <cfRule type="cellIs" dxfId="476" priority="720" operator="equal">
      <formula>"No"</formula>
    </cfRule>
    <cfRule type="cellIs" dxfId="475" priority="721" operator="equal">
      <formula>"Yes"</formula>
    </cfRule>
  </conditionalFormatting>
  <conditionalFormatting sqref="AI2">
    <cfRule type="cellIs" dxfId="474" priority="732" operator="equal">
      <formula>"No"</formula>
    </cfRule>
    <cfRule type="cellIs" dxfId="473" priority="733" operator="equal">
      <formula>"Yes"</formula>
    </cfRule>
  </conditionalFormatting>
  <conditionalFormatting sqref="AE2">
    <cfRule type="cellIs" dxfId="472" priority="730" operator="equal">
      <formula>"No"</formula>
    </cfRule>
    <cfRule type="cellIs" dxfId="471" priority="731" operator="equal">
      <formula>"Yes"</formula>
    </cfRule>
  </conditionalFormatting>
  <conditionalFormatting sqref="AF2">
    <cfRule type="cellIs" dxfId="470" priority="728" operator="equal">
      <formula>"No"</formula>
    </cfRule>
    <cfRule type="cellIs" dxfId="469" priority="729" operator="equal">
      <formula>"Yes"</formula>
    </cfRule>
  </conditionalFormatting>
  <conditionalFormatting sqref="AC2">
    <cfRule type="cellIs" dxfId="468" priority="724" operator="equal">
      <formula>"No"</formula>
    </cfRule>
    <cfRule type="cellIs" dxfId="467" priority="725" operator="equal">
      <formula>"Yes"</formula>
    </cfRule>
  </conditionalFormatting>
  <conditionalFormatting sqref="AF2">
    <cfRule type="cellIs" dxfId="466" priority="722" operator="equal">
      <formula>"No"</formula>
    </cfRule>
    <cfRule type="cellIs" dxfId="465" priority="723" operator="equal">
      <formula>"Yes"</formula>
    </cfRule>
  </conditionalFormatting>
  <conditionalFormatting sqref="AI2">
    <cfRule type="cellIs" dxfId="464" priority="716" operator="equal">
      <formula>"No"</formula>
    </cfRule>
    <cfRule type="cellIs" dxfId="463" priority="717" operator="equal">
      <formula>"Yes"</formula>
    </cfRule>
  </conditionalFormatting>
  <conditionalFormatting sqref="AI2">
    <cfRule type="cellIs" dxfId="462" priority="718" operator="equal">
      <formula>"No"</formula>
    </cfRule>
    <cfRule type="cellIs" dxfId="461" priority="719" operator="equal">
      <formula>"Yes"</formula>
    </cfRule>
  </conditionalFormatting>
  <conditionalFormatting sqref="AH2">
    <cfRule type="cellIs" dxfId="460" priority="714" operator="equal">
      <formula>"No"</formula>
    </cfRule>
    <cfRule type="cellIs" dxfId="459" priority="715" operator="equal">
      <formula>"Yes"</formula>
    </cfRule>
  </conditionalFormatting>
  <conditionalFormatting sqref="AH2">
    <cfRule type="cellIs" dxfId="458" priority="712" operator="equal">
      <formula>"No"</formula>
    </cfRule>
    <cfRule type="cellIs" dxfId="457" priority="713" operator="equal">
      <formula>"Yes"</formula>
    </cfRule>
  </conditionalFormatting>
  <conditionalFormatting sqref="AH2">
    <cfRule type="cellIs" dxfId="456" priority="710" operator="equal">
      <formula>"No"</formula>
    </cfRule>
    <cfRule type="cellIs" dxfId="455" priority="711" operator="equal">
      <formula>"Yes"</formula>
    </cfRule>
  </conditionalFormatting>
  <conditionalFormatting sqref="AD2">
    <cfRule type="cellIs" dxfId="454" priority="706" operator="equal">
      <formula>"No"</formula>
    </cfRule>
    <cfRule type="cellIs" dxfId="453" priority="707" operator="equal">
      <formula>"Yes"</formula>
    </cfRule>
  </conditionalFormatting>
  <conditionalFormatting sqref="AD2">
    <cfRule type="cellIs" dxfId="452" priority="708" operator="equal">
      <formula>"No"</formula>
    </cfRule>
    <cfRule type="cellIs" dxfId="451" priority="709" operator="equal">
      <formula>"Yes"</formula>
    </cfRule>
  </conditionalFormatting>
  <conditionalFormatting sqref="AA2">
    <cfRule type="cellIs" dxfId="450" priority="700" operator="equal">
      <formula>"No"</formula>
    </cfRule>
    <cfRule type="cellIs" dxfId="449" priority="701" operator="equal">
      <formula>"Yes"</formula>
    </cfRule>
  </conditionalFormatting>
  <conditionalFormatting sqref="AC2">
    <cfRule type="cellIs" dxfId="448" priority="694" operator="equal">
      <formula>"No"</formula>
    </cfRule>
    <cfRule type="cellIs" dxfId="447" priority="695" operator="equal">
      <formula>"Yes"</formula>
    </cfRule>
  </conditionalFormatting>
  <conditionalFormatting sqref="AC2">
    <cfRule type="cellIs" dxfId="446" priority="704" operator="equal">
      <formula>"No"</formula>
    </cfRule>
    <cfRule type="cellIs" dxfId="445" priority="705" operator="equal">
      <formula>"Yes"</formula>
    </cfRule>
  </conditionalFormatting>
  <conditionalFormatting sqref="AD2">
    <cfRule type="cellIs" dxfId="444" priority="702" operator="equal">
      <formula>"No"</formula>
    </cfRule>
    <cfRule type="cellIs" dxfId="443" priority="703" operator="equal">
      <formula>"Yes"</formula>
    </cfRule>
  </conditionalFormatting>
  <conditionalFormatting sqref="AA2">
    <cfRule type="cellIs" dxfId="442" priority="698" operator="equal">
      <formula>"No"</formula>
    </cfRule>
    <cfRule type="cellIs" dxfId="441" priority="699" operator="equal">
      <formula>"Yes"</formula>
    </cfRule>
  </conditionalFormatting>
  <conditionalFormatting sqref="AD2">
    <cfRule type="cellIs" dxfId="440" priority="696" operator="equal">
      <formula>"No"</formula>
    </cfRule>
    <cfRule type="cellIs" dxfId="439" priority="697" operator="equal">
      <formula>"Yes"</formula>
    </cfRule>
  </conditionalFormatting>
  <conditionalFormatting sqref="AF2">
    <cfRule type="cellIs" dxfId="438" priority="692" operator="equal">
      <formula>"No"</formula>
    </cfRule>
    <cfRule type="cellIs" dxfId="437" priority="693" operator="equal">
      <formula>"Yes"</formula>
    </cfRule>
  </conditionalFormatting>
  <conditionalFormatting sqref="AF2">
    <cfRule type="cellIs" dxfId="436" priority="690" operator="equal">
      <formula>"No"</formula>
    </cfRule>
    <cfRule type="cellIs" dxfId="435" priority="691" operator="equal">
      <formula>"Yes"</formula>
    </cfRule>
  </conditionalFormatting>
  <conditionalFormatting sqref="AF2">
    <cfRule type="cellIs" dxfId="434" priority="688" operator="equal">
      <formula>"No"</formula>
    </cfRule>
    <cfRule type="cellIs" dxfId="433" priority="689" operator="equal">
      <formula>"Yes"</formula>
    </cfRule>
  </conditionalFormatting>
  <conditionalFormatting sqref="AB2">
    <cfRule type="cellIs" dxfId="432" priority="684" operator="equal">
      <formula>"No"</formula>
    </cfRule>
    <cfRule type="cellIs" dxfId="431" priority="685" operator="equal">
      <formula>"Yes"</formula>
    </cfRule>
  </conditionalFormatting>
  <conditionalFormatting sqref="AB2">
    <cfRule type="cellIs" dxfId="430" priority="686" operator="equal">
      <formula>"No"</formula>
    </cfRule>
    <cfRule type="cellIs" dxfId="429" priority="687" operator="equal">
      <formula>"Yes"</formula>
    </cfRule>
  </conditionalFormatting>
  <conditionalFormatting sqref="AE2">
    <cfRule type="cellIs" dxfId="428" priority="678" operator="equal">
      <formula>"No"</formula>
    </cfRule>
    <cfRule type="cellIs" dxfId="427" priority="679" operator="equal">
      <formula>"Yes"</formula>
    </cfRule>
  </conditionalFormatting>
  <conditionalFormatting sqref="AE2">
    <cfRule type="cellIs" dxfId="426" priority="682" operator="equal">
      <formula>"No"</formula>
    </cfRule>
    <cfRule type="cellIs" dxfId="425" priority="683" operator="equal">
      <formula>"Yes"</formula>
    </cfRule>
  </conditionalFormatting>
  <conditionalFormatting sqref="AE2">
    <cfRule type="cellIs" dxfId="424" priority="680" operator="equal">
      <formula>"No"</formula>
    </cfRule>
    <cfRule type="cellIs" dxfId="423" priority="681" operator="equal">
      <formula>"Yes"</formula>
    </cfRule>
  </conditionalFormatting>
  <conditionalFormatting sqref="AG2">
    <cfRule type="cellIs" dxfId="422" priority="676" operator="equal">
      <formula>"No"</formula>
    </cfRule>
    <cfRule type="cellIs" dxfId="421" priority="677" operator="equal">
      <formula>"Yes"</formula>
    </cfRule>
  </conditionalFormatting>
  <conditionalFormatting sqref="AG2">
    <cfRule type="cellIs" dxfId="420" priority="674" operator="equal">
      <formula>"No"</formula>
    </cfRule>
    <cfRule type="cellIs" dxfId="419" priority="675" operator="equal">
      <formula>"Yes"</formula>
    </cfRule>
  </conditionalFormatting>
  <conditionalFormatting sqref="AG2">
    <cfRule type="cellIs" dxfId="418" priority="672" operator="equal">
      <formula>"No"</formula>
    </cfRule>
    <cfRule type="cellIs" dxfId="417" priority="673" operator="equal">
      <formula>"Yes"</formula>
    </cfRule>
  </conditionalFormatting>
  <conditionalFormatting sqref="AG2">
    <cfRule type="cellIs" dxfId="416" priority="670" operator="equal">
      <formula>"No"</formula>
    </cfRule>
    <cfRule type="cellIs" dxfId="415" priority="671" operator="equal">
      <formula>"Yes"</formula>
    </cfRule>
  </conditionalFormatting>
  <conditionalFormatting sqref="AG2">
    <cfRule type="cellIs" dxfId="414" priority="668" operator="equal">
      <formula>"No"</formula>
    </cfRule>
    <cfRule type="cellIs" dxfId="413" priority="669" operator="equal">
      <formula>"Yes"</formula>
    </cfRule>
  </conditionalFormatting>
  <conditionalFormatting sqref="AI1">
    <cfRule type="cellIs" dxfId="412" priority="664" operator="equal">
      <formula>"No"</formula>
    </cfRule>
    <cfRule type="cellIs" dxfId="411" priority="665" operator="equal">
      <formula>"Yes"</formula>
    </cfRule>
  </conditionalFormatting>
  <conditionalFormatting sqref="AI1">
    <cfRule type="cellIs" dxfId="410" priority="666" operator="equal">
      <formula>"No"</formula>
    </cfRule>
    <cfRule type="cellIs" dxfId="409" priority="667" operator="equal">
      <formula>"Yes"</formula>
    </cfRule>
  </conditionalFormatting>
  <conditionalFormatting sqref="AI1">
    <cfRule type="cellIs" dxfId="408" priority="662" operator="equal">
      <formula>"No"</formula>
    </cfRule>
    <cfRule type="cellIs" dxfId="407" priority="663" operator="equal">
      <formula>"Yes"</formula>
    </cfRule>
  </conditionalFormatting>
  <conditionalFormatting sqref="AI1">
    <cfRule type="cellIs" dxfId="406" priority="660" operator="equal">
      <formula>"No"</formula>
    </cfRule>
    <cfRule type="cellIs" dxfId="405" priority="661" operator="equal">
      <formula>"Yes"</formula>
    </cfRule>
  </conditionalFormatting>
  <conditionalFormatting sqref="M1">
    <cfRule type="cellIs" dxfId="404" priority="493" operator="equal">
      <formula>"No"</formula>
    </cfRule>
    <cfRule type="cellIs" dxfId="403" priority="494" operator="equal">
      <formula>"Yes"</formula>
    </cfRule>
  </conditionalFormatting>
  <conditionalFormatting sqref="M1">
    <cfRule type="cellIs" dxfId="402" priority="491" operator="equal">
      <formula>"No"</formula>
    </cfRule>
    <cfRule type="cellIs" dxfId="401" priority="492" operator="equal">
      <formula>"Yes"</formula>
    </cfRule>
  </conditionalFormatting>
  <conditionalFormatting sqref="M1">
    <cfRule type="cellIs" dxfId="400" priority="487" operator="equal">
      <formula>"No"</formula>
    </cfRule>
    <cfRule type="cellIs" dxfId="399" priority="488" operator="equal">
      <formula>"Yes"</formula>
    </cfRule>
  </conditionalFormatting>
  <conditionalFormatting sqref="M1">
    <cfRule type="cellIs" dxfId="398" priority="489" operator="equal">
      <formula>"No"</formula>
    </cfRule>
    <cfRule type="cellIs" dxfId="397" priority="490" operator="equal">
      <formula>"Yes"</formula>
    </cfRule>
  </conditionalFormatting>
  <conditionalFormatting sqref="M1">
    <cfRule type="cellIs" dxfId="396" priority="485" operator="equal">
      <formula>"No"</formula>
    </cfRule>
    <cfRule type="cellIs" dxfId="395" priority="486" operator="equal">
      <formula>"Yes"</formula>
    </cfRule>
  </conditionalFormatting>
  <conditionalFormatting sqref="M1">
    <cfRule type="cellIs" dxfId="394" priority="483" operator="equal">
      <formula>"No"</formula>
    </cfRule>
    <cfRule type="cellIs" dxfId="393" priority="484" operator="equal">
      <formula>"Yes"</formula>
    </cfRule>
  </conditionalFormatting>
  <conditionalFormatting sqref="Q1:S1">
    <cfRule type="cellIs" dxfId="392" priority="479" operator="equal">
      <formula>"No"</formula>
    </cfRule>
    <cfRule type="cellIs" dxfId="391" priority="480" operator="equal">
      <formula>"Yes"</formula>
    </cfRule>
  </conditionalFormatting>
  <conditionalFormatting sqref="Q1:S1">
    <cfRule type="cellIs" dxfId="390" priority="481" operator="equal">
      <formula>"No"</formula>
    </cfRule>
    <cfRule type="cellIs" dxfId="389" priority="482" operator="equal">
      <formula>"Yes"</formula>
    </cfRule>
  </conditionalFormatting>
  <conditionalFormatting sqref="Q1:S1">
    <cfRule type="cellIs" dxfId="388" priority="477" operator="equal">
      <formula>"No"</formula>
    </cfRule>
    <cfRule type="cellIs" dxfId="387" priority="478" operator="equal">
      <formula>"Yes"</formula>
    </cfRule>
  </conditionalFormatting>
  <conditionalFormatting sqref="Q1:S1">
    <cfRule type="cellIs" dxfId="386" priority="475" operator="equal">
      <formula>"No"</formula>
    </cfRule>
    <cfRule type="cellIs" dxfId="385" priority="476" operator="equal">
      <formula>"Yes"</formula>
    </cfRule>
  </conditionalFormatting>
  <conditionalFormatting sqref="F7">
    <cfRule type="cellIs" dxfId="384" priority="460" operator="equal">
      <formula>19</formula>
    </cfRule>
  </conditionalFormatting>
  <conditionalFormatting sqref="F7 X7">
    <cfRule type="cellIs" dxfId="383" priority="459" operator="equal">
      <formula>19</formula>
    </cfRule>
  </conditionalFormatting>
  <conditionalFormatting sqref="F9:F10">
    <cfRule type="cellIs" dxfId="382" priority="458" operator="equal">
      <formula>19</formula>
    </cfRule>
  </conditionalFormatting>
  <conditionalFormatting sqref="F9:F10 X9:X10">
    <cfRule type="cellIs" dxfId="381" priority="457" operator="equal">
      <formula>19</formula>
    </cfRule>
  </conditionalFormatting>
  <conditionalFormatting sqref="S2 S9 S7">
    <cfRule type="cellIs" dxfId="380" priority="421" operator="equal">
      <formula>"No"</formula>
    </cfRule>
    <cfRule type="cellIs" dxfId="379" priority="422" operator="equal">
      <formula>"Yes"</formula>
    </cfRule>
  </conditionalFormatting>
  <conditionalFormatting sqref="T2">
    <cfRule type="cellIs" dxfId="378" priority="417" operator="equal">
      <formula>"No"</formula>
    </cfRule>
    <cfRule type="cellIs" dxfId="377" priority="418" operator="equal">
      <formula>"Yes"</formula>
    </cfRule>
  </conditionalFormatting>
  <conditionalFormatting sqref="U15:V15 X15:AI15 A15:R15">
    <cfRule type="cellIs" dxfId="376" priority="347" operator="equal">
      <formula>"No"</formula>
    </cfRule>
    <cfRule type="cellIs" dxfId="375" priority="348" operator="equal">
      <formula>"Yes"</formula>
    </cfRule>
  </conditionalFormatting>
  <conditionalFormatting sqref="S15">
    <cfRule type="cellIs" dxfId="374" priority="341" operator="equal">
      <formula>"No"</formula>
    </cfRule>
    <cfRule type="cellIs" dxfId="373" priority="342" operator="equal">
      <formula>"Yes"</formula>
    </cfRule>
  </conditionalFormatting>
  <conditionalFormatting sqref="U9:U10 U7">
    <cfRule type="cellIs" dxfId="372" priority="337" operator="equal">
      <formula>"No"</formula>
    </cfRule>
    <cfRule type="cellIs" dxfId="371" priority="338" operator="equal">
      <formula>"Yes"</formula>
    </cfRule>
  </conditionalFormatting>
  <conditionalFormatting sqref="T15">
    <cfRule type="cellIs" dxfId="370" priority="339" operator="equal">
      <formula>"No"</formula>
    </cfRule>
    <cfRule type="cellIs" dxfId="369" priority="340" operator="equal">
      <formula>"Yes"</formula>
    </cfRule>
  </conditionalFormatting>
  <conditionalFormatting sqref="T9:T10 T7">
    <cfRule type="cellIs" dxfId="368" priority="335" operator="equal">
      <formula>"No"</formula>
    </cfRule>
    <cfRule type="cellIs" dxfId="367" priority="336" operator="equal">
      <formula>"Yes"</formula>
    </cfRule>
  </conditionalFormatting>
  <conditionalFormatting sqref="AB1">
    <cfRule type="cellIs" dxfId="366" priority="367" operator="equal">
      <formula>"No"</formula>
    </cfRule>
    <cfRule type="cellIs" dxfId="365" priority="368" operator="equal">
      <formula>"Yes"</formula>
    </cfRule>
  </conditionalFormatting>
  <conditionalFormatting sqref="AB1">
    <cfRule type="cellIs" dxfId="364" priority="365" operator="equal">
      <formula>"No"</formula>
    </cfRule>
    <cfRule type="cellIs" dxfId="363" priority="366" operator="equal">
      <formula>"Yes"</formula>
    </cfRule>
  </conditionalFormatting>
  <conditionalFormatting sqref="AB1">
    <cfRule type="cellIs" dxfId="362" priority="361" operator="equal">
      <formula>"No"</formula>
    </cfRule>
    <cfRule type="cellIs" dxfId="361" priority="362" operator="equal">
      <formula>"Yes"</formula>
    </cfRule>
  </conditionalFormatting>
  <conditionalFormatting sqref="AB1">
    <cfRule type="cellIs" dxfId="360" priority="363" operator="equal">
      <formula>"No"</formula>
    </cfRule>
    <cfRule type="cellIs" dxfId="359" priority="364" operator="equal">
      <formula>"Yes"</formula>
    </cfRule>
  </conditionalFormatting>
  <conditionalFormatting sqref="AB1">
    <cfRule type="cellIs" dxfId="358" priority="359" operator="equal">
      <formula>"No"</formula>
    </cfRule>
    <cfRule type="cellIs" dxfId="357" priority="360" operator="equal">
      <formula>"Yes"</formula>
    </cfRule>
  </conditionalFormatting>
  <conditionalFormatting sqref="A11:R11 U11:V11 X11:AI11">
    <cfRule type="cellIs" dxfId="356" priority="357" operator="equal">
      <formula>"No"</formula>
    </cfRule>
    <cfRule type="cellIs" dxfId="355" priority="358" operator="equal">
      <formula>"Yes"</formula>
    </cfRule>
  </conditionalFormatting>
  <conditionalFormatting sqref="X11 F11">
    <cfRule type="cellIs" dxfId="354" priority="355" operator="equal">
      <formula>1</formula>
    </cfRule>
    <cfRule type="cellIs" dxfId="353" priority="356" operator="equal">
      <formula>20</formula>
    </cfRule>
  </conditionalFormatting>
  <conditionalFormatting sqref="F11">
    <cfRule type="cellIs" dxfId="352" priority="354" operator="equal">
      <formula>19</formula>
    </cfRule>
  </conditionalFormatting>
  <conditionalFormatting sqref="F11 X11">
    <cfRule type="cellIs" dxfId="351" priority="353" operator="equal">
      <formula>19</formula>
    </cfRule>
  </conditionalFormatting>
  <conditionalFormatting sqref="S11">
    <cfRule type="cellIs" dxfId="350" priority="351" operator="equal">
      <formula>"No"</formula>
    </cfRule>
    <cfRule type="cellIs" dxfId="349" priority="352" operator="equal">
      <formula>"Yes"</formula>
    </cfRule>
  </conditionalFormatting>
  <conditionalFormatting sqref="T11">
    <cfRule type="cellIs" dxfId="348" priority="349" operator="equal">
      <formula>"No"</formula>
    </cfRule>
    <cfRule type="cellIs" dxfId="347" priority="350" operator="equal">
      <formula>"Yes"</formula>
    </cfRule>
  </conditionalFormatting>
  <conditionalFormatting sqref="X15 F15">
    <cfRule type="cellIs" dxfId="346" priority="345" operator="equal">
      <formula>1</formula>
    </cfRule>
    <cfRule type="cellIs" dxfId="345" priority="346" operator="equal">
      <formula>20</formula>
    </cfRule>
  </conditionalFormatting>
  <conditionalFormatting sqref="F15">
    <cfRule type="cellIs" dxfId="344" priority="344" operator="equal">
      <formula>19</formula>
    </cfRule>
  </conditionalFormatting>
  <conditionalFormatting sqref="F15 X15">
    <cfRule type="cellIs" dxfId="343" priority="343" operator="equal">
      <formula>19</formula>
    </cfRule>
  </conditionalFormatting>
  <conditionalFormatting sqref="S10">
    <cfRule type="cellIs" dxfId="342" priority="333" operator="equal">
      <formula>"No"</formula>
    </cfRule>
    <cfRule type="cellIs" dxfId="341" priority="334" operator="equal">
      <formula>"Yes"</formula>
    </cfRule>
  </conditionalFormatting>
  <conditionalFormatting sqref="A7:A8">
    <cfRule type="cellIs" dxfId="340" priority="327" operator="equal">
      <formula>"No"</formula>
    </cfRule>
    <cfRule type="cellIs" dxfId="339" priority="328" operator="equal">
      <formula>"Yes"</formula>
    </cfRule>
  </conditionalFormatting>
  <conditionalFormatting sqref="AG1">
    <cfRule type="cellIs" dxfId="338" priority="319" operator="equal">
      <formula>"No"</formula>
    </cfRule>
    <cfRule type="cellIs" dxfId="337" priority="320" operator="equal">
      <formula>"Yes"</formula>
    </cfRule>
  </conditionalFormatting>
  <conditionalFormatting sqref="AG1">
    <cfRule type="cellIs" dxfId="336" priority="317" operator="equal">
      <formula>"No"</formula>
    </cfRule>
    <cfRule type="cellIs" dxfId="335" priority="318" operator="equal">
      <formula>"Yes"</formula>
    </cfRule>
  </conditionalFormatting>
  <conditionalFormatting sqref="AG1">
    <cfRule type="cellIs" dxfId="334" priority="315" operator="equal">
      <formula>"No"</formula>
    </cfRule>
    <cfRule type="cellIs" dxfId="333" priority="316" operator="equal">
      <formula>"Yes"</formula>
    </cfRule>
  </conditionalFormatting>
  <conditionalFormatting sqref="AG1">
    <cfRule type="cellIs" dxfId="332" priority="313" operator="equal">
      <formula>"No"</formula>
    </cfRule>
    <cfRule type="cellIs" dxfId="331" priority="314" operator="equal">
      <formula>"Yes"</formula>
    </cfRule>
  </conditionalFormatting>
  <conditionalFormatting sqref="AG1">
    <cfRule type="cellIs" dxfId="330" priority="309" operator="equal">
      <formula>"No"</formula>
    </cfRule>
    <cfRule type="cellIs" dxfId="329" priority="310" operator="equal">
      <formula>"Yes"</formula>
    </cfRule>
  </conditionalFormatting>
  <conditionalFormatting sqref="AG1">
    <cfRule type="cellIs" dxfId="328" priority="311" operator="equal">
      <formula>"No"</formula>
    </cfRule>
    <cfRule type="cellIs" dxfId="327" priority="312" operator="equal">
      <formula>"Yes"</formula>
    </cfRule>
  </conditionalFormatting>
  <conditionalFormatting sqref="AG1">
    <cfRule type="cellIs" dxfId="326" priority="307" operator="equal">
      <formula>"No"</formula>
    </cfRule>
    <cfRule type="cellIs" dxfId="325" priority="308" operator="equal">
      <formula>"Yes"</formula>
    </cfRule>
  </conditionalFormatting>
  <conditionalFormatting sqref="A18:B20">
    <cfRule type="cellIs" dxfId="324" priority="305" operator="equal">
      <formula>"No"</formula>
    </cfRule>
    <cfRule type="cellIs" dxfId="323" priority="306" operator="equal">
      <formula>"Yes"</formula>
    </cfRule>
  </conditionalFormatting>
  <conditionalFormatting sqref="E7:E10">
    <cfRule type="cellIs" dxfId="322" priority="291" operator="equal">
      <formula>"No"</formula>
    </cfRule>
    <cfRule type="cellIs" dxfId="321" priority="292" operator="equal">
      <formula>"Yes"</formula>
    </cfRule>
  </conditionalFormatting>
  <conditionalFormatting sqref="W15">
    <cfRule type="cellIs" dxfId="320" priority="285" operator="equal">
      <formula>"No"</formula>
    </cfRule>
    <cfRule type="cellIs" dxfId="319" priority="286" operator="equal">
      <formula>"Yes"</formula>
    </cfRule>
  </conditionalFormatting>
  <conditionalFormatting sqref="W9:W10 W7">
    <cfRule type="cellIs" dxfId="318" priority="283" operator="equal">
      <formula>"No"</formula>
    </cfRule>
    <cfRule type="cellIs" dxfId="317" priority="284" operator="equal">
      <formula>"Yes"</formula>
    </cfRule>
  </conditionalFormatting>
  <conditionalFormatting sqref="V8 X8:AI8 F8:R8">
    <cfRule type="cellIs" dxfId="316" priority="277" operator="equal">
      <formula>"No"</formula>
    </cfRule>
    <cfRule type="cellIs" dxfId="315" priority="278" operator="equal">
      <formula>"Yes"</formula>
    </cfRule>
  </conditionalFormatting>
  <conditionalFormatting sqref="X8 F8">
    <cfRule type="cellIs" dxfId="314" priority="275" operator="equal">
      <formula>1</formula>
    </cfRule>
    <cfRule type="cellIs" dxfId="313" priority="276" operator="equal">
      <formula>20</formula>
    </cfRule>
  </conditionalFormatting>
  <conditionalFormatting sqref="F8">
    <cfRule type="cellIs" dxfId="312" priority="274" operator="equal">
      <formula>19</formula>
    </cfRule>
  </conditionalFormatting>
  <conditionalFormatting sqref="F8 X8">
    <cfRule type="cellIs" dxfId="311" priority="273" operator="equal">
      <formula>19</formula>
    </cfRule>
  </conditionalFormatting>
  <conditionalFormatting sqref="T8">
    <cfRule type="cellIs" dxfId="310" priority="267" operator="equal">
      <formula>"No"</formula>
    </cfRule>
    <cfRule type="cellIs" dxfId="309" priority="268" operator="equal">
      <formula>"Yes"</formula>
    </cfRule>
  </conditionalFormatting>
  <conditionalFormatting sqref="U8">
    <cfRule type="cellIs" dxfId="308" priority="269" operator="equal">
      <formula>"No"</formula>
    </cfRule>
    <cfRule type="cellIs" dxfId="307" priority="270" operator="equal">
      <formula>"Yes"</formula>
    </cfRule>
  </conditionalFormatting>
  <conditionalFormatting sqref="W8">
    <cfRule type="cellIs" dxfId="306" priority="265" operator="equal">
      <formula>"No"</formula>
    </cfRule>
    <cfRule type="cellIs" dxfId="305" priority="266" operator="equal">
      <formula>"Yes"</formula>
    </cfRule>
  </conditionalFormatting>
  <conditionalFormatting sqref="S8">
    <cfRule type="cellIs" dxfId="304" priority="261" operator="equal">
      <formula>"No"</formula>
    </cfRule>
    <cfRule type="cellIs" dxfId="303" priority="262" operator="equal">
      <formula>"Yes"</formula>
    </cfRule>
  </conditionalFormatting>
  <conditionalFormatting sqref="B6 F6:R6 X6:AI6 V6 D6">
    <cfRule type="cellIs" dxfId="302" priority="259" operator="equal">
      <formula>"No"</formula>
    </cfRule>
    <cfRule type="cellIs" dxfId="301" priority="260" operator="equal">
      <formula>"Yes"</formula>
    </cfRule>
  </conditionalFormatting>
  <conditionalFormatting sqref="F6 X6">
    <cfRule type="cellIs" dxfId="300" priority="257" operator="equal">
      <formula>1</formula>
    </cfRule>
    <cfRule type="cellIs" dxfId="299" priority="258" operator="equal">
      <formula>20</formula>
    </cfRule>
  </conditionalFormatting>
  <conditionalFormatting sqref="F6">
    <cfRule type="cellIs" dxfId="298" priority="256" operator="equal">
      <formula>19</formula>
    </cfRule>
  </conditionalFormatting>
  <conditionalFormatting sqref="F6 X6">
    <cfRule type="cellIs" dxfId="297" priority="255" operator="equal">
      <formula>19</formula>
    </cfRule>
  </conditionalFormatting>
  <conditionalFormatting sqref="S6">
    <cfRule type="cellIs" dxfId="296" priority="253" operator="equal">
      <formula>"No"</formula>
    </cfRule>
    <cfRule type="cellIs" dxfId="295" priority="254" operator="equal">
      <formula>"Yes"</formula>
    </cfRule>
  </conditionalFormatting>
  <conditionalFormatting sqref="U6">
    <cfRule type="cellIs" dxfId="294" priority="251" operator="equal">
      <formula>"No"</formula>
    </cfRule>
    <cfRule type="cellIs" dxfId="293" priority="252" operator="equal">
      <formula>"Yes"</formula>
    </cfRule>
  </conditionalFormatting>
  <conditionalFormatting sqref="T6">
    <cfRule type="cellIs" dxfId="292" priority="249" operator="equal">
      <formula>"No"</formula>
    </cfRule>
    <cfRule type="cellIs" dxfId="291" priority="250" operator="equal">
      <formula>"Yes"</formula>
    </cfRule>
  </conditionalFormatting>
  <conditionalFormatting sqref="A6">
    <cfRule type="cellIs" dxfId="290" priority="247" operator="equal">
      <formula>"No"</formula>
    </cfRule>
    <cfRule type="cellIs" dxfId="289" priority="248" operator="equal">
      <formula>"Yes"</formula>
    </cfRule>
  </conditionalFormatting>
  <conditionalFormatting sqref="E6">
    <cfRule type="cellIs" dxfId="288" priority="245" operator="equal">
      <formula>"No"</formula>
    </cfRule>
    <cfRule type="cellIs" dxfId="287" priority="246" operator="equal">
      <formula>"Yes"</formula>
    </cfRule>
  </conditionalFormatting>
  <conditionalFormatting sqref="W6">
    <cfRule type="cellIs" dxfId="286" priority="243" operator="equal">
      <formula>"No"</formula>
    </cfRule>
    <cfRule type="cellIs" dxfId="285" priority="244" operator="equal">
      <formula>"Yes"</formula>
    </cfRule>
  </conditionalFormatting>
  <conditionalFormatting sqref="U13:V13 X13:AI13 A13:R13">
    <cfRule type="cellIs" dxfId="284" priority="241" operator="equal">
      <formula>"No"</formula>
    </cfRule>
    <cfRule type="cellIs" dxfId="283" priority="242" operator="equal">
      <formula>"Yes"</formula>
    </cfRule>
  </conditionalFormatting>
  <conditionalFormatting sqref="S13">
    <cfRule type="cellIs" dxfId="282" priority="235" operator="equal">
      <formula>"No"</formula>
    </cfRule>
    <cfRule type="cellIs" dxfId="281" priority="236" operator="equal">
      <formula>"Yes"</formula>
    </cfRule>
  </conditionalFormatting>
  <conditionalFormatting sqref="T13">
    <cfRule type="cellIs" dxfId="280" priority="233" operator="equal">
      <formula>"No"</formula>
    </cfRule>
    <cfRule type="cellIs" dxfId="279" priority="234" operator="equal">
      <formula>"Yes"</formula>
    </cfRule>
  </conditionalFormatting>
  <conditionalFormatting sqref="X13 F13">
    <cfRule type="cellIs" dxfId="278" priority="239" operator="equal">
      <formula>1</formula>
    </cfRule>
    <cfRule type="cellIs" dxfId="277" priority="240" operator="equal">
      <formula>20</formula>
    </cfRule>
  </conditionalFormatting>
  <conditionalFormatting sqref="F13">
    <cfRule type="cellIs" dxfId="276" priority="238" operator="equal">
      <formula>19</formula>
    </cfRule>
  </conditionalFormatting>
  <conditionalFormatting sqref="F13 X13">
    <cfRule type="cellIs" dxfId="275" priority="237" operator="equal">
      <formula>19</formula>
    </cfRule>
  </conditionalFormatting>
  <conditionalFormatting sqref="W13">
    <cfRule type="cellIs" dxfId="274" priority="231" operator="equal">
      <formula>"No"</formula>
    </cfRule>
    <cfRule type="cellIs" dxfId="273" priority="232" operator="equal">
      <formula>"Yes"</formula>
    </cfRule>
  </conditionalFormatting>
  <conditionalFormatting sqref="X16:AI16 F16:R16">
    <cfRule type="cellIs" dxfId="272" priority="175" operator="equal">
      <formula>"No"</formula>
    </cfRule>
    <cfRule type="cellIs" dxfId="271" priority="176" operator="equal">
      <formula>"Yes"</formula>
    </cfRule>
  </conditionalFormatting>
  <conditionalFormatting sqref="X16 F16">
    <cfRule type="cellIs" dxfId="270" priority="173" operator="equal">
      <formula>1</formula>
    </cfRule>
    <cfRule type="cellIs" dxfId="269" priority="174" operator="equal">
      <formula>20</formula>
    </cfRule>
  </conditionalFormatting>
  <conditionalFormatting sqref="F16">
    <cfRule type="cellIs" dxfId="268" priority="172" operator="equal">
      <formula>19</formula>
    </cfRule>
  </conditionalFormatting>
  <conditionalFormatting sqref="F16 X16">
    <cfRule type="cellIs" dxfId="267" priority="171" operator="equal">
      <formula>19</formula>
    </cfRule>
  </conditionalFormatting>
  <conditionalFormatting sqref="A16:C16 E16">
    <cfRule type="cellIs" dxfId="266" priority="163" operator="equal">
      <formula>"No"</formula>
    </cfRule>
    <cfRule type="cellIs" dxfId="265" priority="164" operator="equal">
      <formula>"Yes"</formula>
    </cfRule>
  </conditionalFormatting>
  <conditionalFormatting sqref="D16">
    <cfRule type="cellIs" dxfId="264" priority="161" operator="equal">
      <formula>"No"</formula>
    </cfRule>
    <cfRule type="cellIs" dxfId="263" priority="162" operator="equal">
      <formula>"Yes"</formula>
    </cfRule>
  </conditionalFormatting>
  <conditionalFormatting sqref="S16:T16">
    <cfRule type="cellIs" dxfId="262" priority="159" operator="equal">
      <formula>"No"</formula>
    </cfRule>
    <cfRule type="cellIs" dxfId="261" priority="160" operator="equal">
      <formula>"Yes"</formula>
    </cfRule>
  </conditionalFormatting>
  <conditionalFormatting sqref="V16:W16">
    <cfRule type="cellIs" dxfId="260" priority="157" operator="equal">
      <formula>"No"</formula>
    </cfRule>
    <cfRule type="cellIs" dxfId="259" priority="158" operator="equal">
      <formula>"Yes"</formula>
    </cfRule>
  </conditionalFormatting>
  <conditionalFormatting sqref="U16">
    <cfRule type="cellIs" dxfId="258" priority="155" operator="equal">
      <formula>"No"</formula>
    </cfRule>
    <cfRule type="cellIs" dxfId="257" priority="156" operator="equal">
      <formula>"Yes"</formula>
    </cfRule>
  </conditionalFormatting>
  <conditionalFormatting sqref="AH1">
    <cfRule type="cellIs" dxfId="256" priority="153" operator="equal">
      <formula>"No"</formula>
    </cfRule>
    <cfRule type="cellIs" dxfId="255" priority="154" operator="equal">
      <formula>"Yes"</formula>
    </cfRule>
  </conditionalFormatting>
  <conditionalFormatting sqref="AH1">
    <cfRule type="cellIs" dxfId="254" priority="149" operator="equal">
      <formula>"No"</formula>
    </cfRule>
    <cfRule type="cellIs" dxfId="253" priority="150" operator="equal">
      <formula>"Yes"</formula>
    </cfRule>
  </conditionalFormatting>
  <conditionalFormatting sqref="AH1">
    <cfRule type="cellIs" dxfId="252" priority="151" operator="equal">
      <formula>"No"</formula>
    </cfRule>
    <cfRule type="cellIs" dxfId="251" priority="152" operator="equal">
      <formula>"Yes"</formula>
    </cfRule>
  </conditionalFormatting>
  <conditionalFormatting sqref="AH1">
    <cfRule type="cellIs" dxfId="250" priority="147" operator="equal">
      <formula>"No"</formula>
    </cfRule>
    <cfRule type="cellIs" dxfId="249" priority="148" operator="equal">
      <formula>"Yes"</formula>
    </cfRule>
  </conditionalFormatting>
  <conditionalFormatting sqref="AH1">
    <cfRule type="cellIs" dxfId="248" priority="143" operator="equal">
      <formula>"No"</formula>
    </cfRule>
    <cfRule type="cellIs" dxfId="247" priority="144" operator="equal">
      <formula>"Yes"</formula>
    </cfRule>
  </conditionalFormatting>
  <conditionalFormatting sqref="AH1">
    <cfRule type="cellIs" dxfId="246" priority="145" operator="equal">
      <formula>"No"</formula>
    </cfRule>
    <cfRule type="cellIs" dxfId="245" priority="146" operator="equal">
      <formula>"Yes"</formula>
    </cfRule>
  </conditionalFormatting>
  <conditionalFormatting sqref="AH1">
    <cfRule type="cellIs" dxfId="244" priority="141" operator="equal">
      <formula>"No"</formula>
    </cfRule>
    <cfRule type="cellIs" dxfId="243" priority="142" operator="equal">
      <formula>"Yes"</formula>
    </cfRule>
  </conditionalFormatting>
  <conditionalFormatting sqref="P1">
    <cfRule type="cellIs" dxfId="242" priority="139" operator="equal">
      <formula>"No"</formula>
    </cfRule>
    <cfRule type="cellIs" dxfId="241" priority="140" operator="equal">
      <formula>"Yes"</formula>
    </cfRule>
  </conditionalFormatting>
  <conditionalFormatting sqref="P1">
    <cfRule type="cellIs" dxfId="240" priority="135" operator="equal">
      <formula>"No"</formula>
    </cfRule>
    <cfRule type="cellIs" dxfId="239" priority="136" operator="equal">
      <formula>"Yes"</formula>
    </cfRule>
  </conditionalFormatting>
  <conditionalFormatting sqref="P1">
    <cfRule type="cellIs" dxfId="238" priority="137" operator="equal">
      <formula>"No"</formula>
    </cfRule>
    <cfRule type="cellIs" dxfId="237" priority="138" operator="equal">
      <formula>"Yes"</formula>
    </cfRule>
  </conditionalFormatting>
  <conditionalFormatting sqref="P1">
    <cfRule type="cellIs" dxfId="236" priority="133" operator="equal">
      <formula>"No"</formula>
    </cfRule>
    <cfRule type="cellIs" dxfId="235" priority="134" operator="equal">
      <formula>"Yes"</formula>
    </cfRule>
  </conditionalFormatting>
  <conditionalFormatting sqref="P1">
    <cfRule type="cellIs" dxfId="234" priority="129" operator="equal">
      <formula>"No"</formula>
    </cfRule>
    <cfRule type="cellIs" dxfId="233" priority="130" operator="equal">
      <formula>"Yes"</formula>
    </cfRule>
  </conditionalFormatting>
  <conditionalFormatting sqref="P1">
    <cfRule type="cellIs" dxfId="232" priority="131" operator="equal">
      <formula>"No"</formula>
    </cfRule>
    <cfRule type="cellIs" dxfId="231" priority="132" operator="equal">
      <formula>"Yes"</formula>
    </cfRule>
  </conditionalFormatting>
  <conditionalFormatting sqref="P1">
    <cfRule type="cellIs" dxfId="230" priority="127" operator="equal">
      <formula>"No"</formula>
    </cfRule>
    <cfRule type="cellIs" dxfId="229" priority="128" operator="equal">
      <formula>"Yes"</formula>
    </cfRule>
  </conditionalFormatting>
  <conditionalFormatting sqref="A12:D12 U12:V12 X12:AI12 F12:R12">
    <cfRule type="cellIs" dxfId="228" priority="125" operator="equal">
      <formula>"No"</formula>
    </cfRule>
    <cfRule type="cellIs" dxfId="227" priority="126" operator="equal">
      <formula>"Yes"</formula>
    </cfRule>
  </conditionalFormatting>
  <conditionalFormatting sqref="X12 F12">
    <cfRule type="cellIs" dxfId="226" priority="123" operator="equal">
      <formula>1</formula>
    </cfRule>
    <cfRule type="cellIs" dxfId="225" priority="124" operator="equal">
      <formula>20</formula>
    </cfRule>
  </conditionalFormatting>
  <conditionalFormatting sqref="F12">
    <cfRule type="cellIs" dxfId="224" priority="122" operator="equal">
      <formula>19</formula>
    </cfRule>
  </conditionalFormatting>
  <conditionalFormatting sqref="F12 X12">
    <cfRule type="cellIs" dxfId="223" priority="121" operator="equal">
      <formula>19</formula>
    </cfRule>
  </conditionalFormatting>
  <conditionalFormatting sqref="S12">
    <cfRule type="cellIs" dxfId="222" priority="119" operator="equal">
      <formula>"No"</formula>
    </cfRule>
    <cfRule type="cellIs" dxfId="221" priority="120" operator="equal">
      <formula>"Yes"</formula>
    </cfRule>
  </conditionalFormatting>
  <conditionalFormatting sqref="T12">
    <cfRule type="cellIs" dxfId="220" priority="117" operator="equal">
      <formula>"No"</formula>
    </cfRule>
    <cfRule type="cellIs" dxfId="219" priority="118" operator="equal">
      <formula>"Yes"</formula>
    </cfRule>
  </conditionalFormatting>
  <conditionalFormatting sqref="U14:V14 X14:AI14 A14:R14">
    <cfRule type="cellIs" dxfId="218" priority="113" operator="equal">
      <formula>"No"</formula>
    </cfRule>
    <cfRule type="cellIs" dxfId="217" priority="114" operator="equal">
      <formula>"Yes"</formula>
    </cfRule>
  </conditionalFormatting>
  <conditionalFormatting sqref="S14">
    <cfRule type="cellIs" dxfId="216" priority="107" operator="equal">
      <formula>"No"</formula>
    </cfRule>
    <cfRule type="cellIs" dxfId="215" priority="108" operator="equal">
      <formula>"Yes"</formula>
    </cfRule>
  </conditionalFormatting>
  <conditionalFormatting sqref="T14">
    <cfRule type="cellIs" dxfId="214" priority="105" operator="equal">
      <formula>"No"</formula>
    </cfRule>
    <cfRule type="cellIs" dxfId="213" priority="106" operator="equal">
      <formula>"Yes"</formula>
    </cfRule>
  </conditionalFormatting>
  <conditionalFormatting sqref="X14 F14">
    <cfRule type="cellIs" dxfId="212" priority="111" operator="equal">
      <formula>1</formula>
    </cfRule>
    <cfRule type="cellIs" dxfId="211" priority="112" operator="equal">
      <formula>20</formula>
    </cfRule>
  </conditionalFormatting>
  <conditionalFormatting sqref="F14">
    <cfRule type="cellIs" dxfId="210" priority="110" operator="equal">
      <formula>19</formula>
    </cfRule>
  </conditionalFormatting>
  <conditionalFormatting sqref="F14 X14">
    <cfRule type="cellIs" dxfId="209" priority="109" operator="equal">
      <formula>19</formula>
    </cfRule>
  </conditionalFormatting>
  <conditionalFormatting sqref="W14">
    <cfRule type="cellIs" dxfId="208" priority="103" operator="equal">
      <formula>"No"</formula>
    </cfRule>
    <cfRule type="cellIs" dxfId="207" priority="104" operator="equal">
      <formula>"Yes"</formula>
    </cfRule>
  </conditionalFormatting>
  <conditionalFormatting sqref="N1">
    <cfRule type="cellIs" dxfId="206" priority="91" operator="equal">
      <formula>"No"</formula>
    </cfRule>
    <cfRule type="cellIs" dxfId="205" priority="92" operator="equal">
      <formula>"Yes"</formula>
    </cfRule>
  </conditionalFormatting>
  <conditionalFormatting sqref="N1">
    <cfRule type="cellIs" dxfId="204" priority="87" operator="equal">
      <formula>"No"</formula>
    </cfRule>
    <cfRule type="cellIs" dxfId="203" priority="88" operator="equal">
      <formula>"Yes"</formula>
    </cfRule>
  </conditionalFormatting>
  <conditionalFormatting sqref="N1">
    <cfRule type="cellIs" dxfId="202" priority="89" operator="equal">
      <formula>"No"</formula>
    </cfRule>
    <cfRule type="cellIs" dxfId="201" priority="90" operator="equal">
      <formula>"Yes"</formula>
    </cfRule>
  </conditionalFormatting>
  <conditionalFormatting sqref="N1">
    <cfRule type="cellIs" dxfId="200" priority="85" operator="equal">
      <formula>"No"</formula>
    </cfRule>
    <cfRule type="cellIs" dxfId="199" priority="86" operator="equal">
      <formula>"Yes"</formula>
    </cfRule>
  </conditionalFormatting>
  <conditionalFormatting sqref="N1">
    <cfRule type="cellIs" dxfId="198" priority="81" operator="equal">
      <formula>"No"</formula>
    </cfRule>
    <cfRule type="cellIs" dxfId="197" priority="82" operator="equal">
      <formula>"Yes"</formula>
    </cfRule>
  </conditionalFormatting>
  <conditionalFormatting sqref="N1">
    <cfRule type="cellIs" dxfId="196" priority="83" operator="equal">
      <formula>"No"</formula>
    </cfRule>
    <cfRule type="cellIs" dxfId="195" priority="84" operator="equal">
      <formula>"Yes"</formula>
    </cfRule>
  </conditionalFormatting>
  <conditionalFormatting sqref="N1">
    <cfRule type="cellIs" dxfId="194" priority="79" operator="equal">
      <formula>"No"</formula>
    </cfRule>
    <cfRule type="cellIs" dxfId="193" priority="80" operator="equal">
      <formula>"Yes"</formula>
    </cfRule>
  </conditionalFormatting>
  <conditionalFormatting sqref="O1">
    <cfRule type="cellIs" dxfId="192" priority="77" operator="equal">
      <formula>"No"</formula>
    </cfRule>
    <cfRule type="cellIs" dxfId="191" priority="78" operator="equal">
      <formula>"Yes"</formula>
    </cfRule>
  </conditionalFormatting>
  <conditionalFormatting sqref="O1">
    <cfRule type="cellIs" dxfId="190" priority="73" operator="equal">
      <formula>"No"</formula>
    </cfRule>
    <cfRule type="cellIs" dxfId="189" priority="74" operator="equal">
      <formula>"Yes"</formula>
    </cfRule>
  </conditionalFormatting>
  <conditionalFormatting sqref="O1">
    <cfRule type="cellIs" dxfId="188" priority="75" operator="equal">
      <formula>"No"</formula>
    </cfRule>
    <cfRule type="cellIs" dxfId="187" priority="76" operator="equal">
      <formula>"Yes"</formula>
    </cfRule>
  </conditionalFormatting>
  <conditionalFormatting sqref="O1">
    <cfRule type="cellIs" dxfId="186" priority="71" operator="equal">
      <formula>"No"</formula>
    </cfRule>
    <cfRule type="cellIs" dxfId="185" priority="72" operator="equal">
      <formula>"Yes"</formula>
    </cfRule>
  </conditionalFormatting>
  <conditionalFormatting sqref="O1">
    <cfRule type="cellIs" dxfId="184" priority="67" operator="equal">
      <formula>"No"</formula>
    </cfRule>
    <cfRule type="cellIs" dxfId="183" priority="68" operator="equal">
      <formula>"Yes"</formula>
    </cfRule>
  </conditionalFormatting>
  <conditionalFormatting sqref="O1">
    <cfRule type="cellIs" dxfId="182" priority="69" operator="equal">
      <formula>"No"</formula>
    </cfRule>
    <cfRule type="cellIs" dxfId="181" priority="70" operator="equal">
      <formula>"Yes"</formula>
    </cfRule>
  </conditionalFormatting>
  <conditionalFormatting sqref="O1">
    <cfRule type="cellIs" dxfId="180" priority="65" operator="equal">
      <formula>"No"</formula>
    </cfRule>
    <cfRule type="cellIs" dxfId="179" priority="66" operator="equal">
      <formula>"Yes"</formula>
    </cfRule>
  </conditionalFormatting>
  <conditionalFormatting sqref="F3:R5 X3:AI5">
    <cfRule type="cellIs" dxfId="178" priority="49" operator="equal">
      <formula>"No"</formula>
    </cfRule>
    <cfRule type="cellIs" dxfId="177" priority="50" operator="equal">
      <formula>"Yes"</formula>
    </cfRule>
  </conditionalFormatting>
  <conditionalFormatting sqref="F3:F5 X3:X5">
    <cfRule type="cellIs" dxfId="176" priority="47" operator="equal">
      <formula>1</formula>
    </cfRule>
    <cfRule type="cellIs" dxfId="175" priority="48" operator="equal">
      <formula>20</formula>
    </cfRule>
  </conditionalFormatting>
  <conditionalFormatting sqref="F3:F5">
    <cfRule type="cellIs" dxfId="174" priority="46" operator="equal">
      <formula>19</formula>
    </cfRule>
  </conditionalFormatting>
  <conditionalFormatting sqref="F3:F5 X3:X5">
    <cfRule type="cellIs" dxfId="173" priority="45" operator="equal">
      <formula>19</formula>
    </cfRule>
  </conditionalFormatting>
  <conditionalFormatting sqref="B3:B5">
    <cfRule type="cellIs" dxfId="172" priority="29" operator="equal">
      <formula>"No"</formula>
    </cfRule>
    <cfRule type="cellIs" dxfId="171" priority="30" operator="equal">
      <formula>"Yes"</formula>
    </cfRule>
  </conditionalFormatting>
  <conditionalFormatting sqref="C3:D5">
    <cfRule type="cellIs" dxfId="170" priority="27" operator="equal">
      <formula>"No"</formula>
    </cfRule>
    <cfRule type="cellIs" dxfId="169" priority="28" operator="equal">
      <formula>"Yes"</formula>
    </cfRule>
  </conditionalFormatting>
  <conditionalFormatting sqref="U3:V3 V4:V5">
    <cfRule type="cellIs" dxfId="168" priority="25" operator="equal">
      <formula>"No"</formula>
    </cfRule>
    <cfRule type="cellIs" dxfId="167" priority="26" operator="equal">
      <formula>"Yes"</formula>
    </cfRule>
  </conditionalFormatting>
  <conditionalFormatting sqref="T4:T5">
    <cfRule type="cellIs" dxfId="166" priority="17" operator="equal">
      <formula>"No"</formula>
    </cfRule>
    <cfRule type="cellIs" dxfId="165" priority="18" operator="equal">
      <formula>"Yes"</formula>
    </cfRule>
  </conditionalFormatting>
  <conditionalFormatting sqref="E3:E5">
    <cfRule type="cellIs" dxfId="164" priority="35" operator="equal">
      <formula>"No"</formula>
    </cfRule>
    <cfRule type="cellIs" dxfId="163" priority="36" operator="equal">
      <formula>"Yes"</formula>
    </cfRule>
  </conditionalFormatting>
  <conditionalFormatting sqref="W3:W5">
    <cfRule type="cellIs" dxfId="162" priority="33" operator="equal">
      <formula>"No"</formula>
    </cfRule>
    <cfRule type="cellIs" dxfId="161" priority="34" operator="equal">
      <formula>"Yes"</formula>
    </cfRule>
  </conditionalFormatting>
  <conditionalFormatting sqref="A3:A5">
    <cfRule type="cellIs" dxfId="160" priority="31" operator="equal">
      <formula>"No"</formula>
    </cfRule>
    <cfRule type="cellIs" dxfId="159" priority="32" operator="equal">
      <formula>"Yes"</formula>
    </cfRule>
  </conditionalFormatting>
  <conditionalFormatting sqref="S5">
    <cfRule type="cellIs" dxfId="158" priority="23" operator="equal">
      <formula>"No"</formula>
    </cfRule>
    <cfRule type="cellIs" dxfId="157" priority="24" operator="equal">
      <formula>"Yes"</formula>
    </cfRule>
  </conditionalFormatting>
  <conditionalFormatting sqref="T3">
    <cfRule type="cellIs" dxfId="156" priority="21" operator="equal">
      <formula>"No"</formula>
    </cfRule>
    <cfRule type="cellIs" dxfId="155" priority="22" operator="equal">
      <formula>"Yes"</formula>
    </cfRule>
  </conditionalFormatting>
  <conditionalFormatting sqref="U4:U5">
    <cfRule type="cellIs" dxfId="154" priority="19" operator="equal">
      <formula>"No"</formula>
    </cfRule>
    <cfRule type="cellIs" dxfId="153" priority="20" operator="equal">
      <formula>"Yes"</formula>
    </cfRule>
  </conditionalFormatting>
  <conditionalFormatting sqref="S3">
    <cfRule type="cellIs" dxfId="152" priority="15" operator="equal">
      <formula>"No"</formula>
    </cfRule>
    <cfRule type="cellIs" dxfId="151" priority="16" operator="equal">
      <formula>"Yes"</formula>
    </cfRule>
  </conditionalFormatting>
  <conditionalFormatting sqref="S4">
    <cfRule type="cellIs" dxfId="150" priority="13" operator="equal">
      <formula>"No"</formula>
    </cfRule>
    <cfRule type="cellIs" dxfId="149" priority="14" operator="equal">
      <formula>"Yes"</formula>
    </cfRule>
  </conditionalFormatting>
  <conditionalFormatting sqref="E12">
    <cfRule type="cellIs" dxfId="148" priority="11" operator="equal">
      <formula>"No"</formula>
    </cfRule>
    <cfRule type="cellIs" dxfId="147" priority="12" operator="equal">
      <formula>"Yes"</formula>
    </cfRule>
  </conditionalFormatting>
  <conditionalFormatting sqref="W11">
    <cfRule type="cellIs" dxfId="146" priority="5" operator="equal">
      <formula>"No"</formula>
    </cfRule>
    <cfRule type="cellIs" dxfId="145" priority="6" operator="equal">
      <formula>"Yes"</formula>
    </cfRule>
  </conditionalFormatting>
  <conditionalFormatting sqref="W12">
    <cfRule type="cellIs" dxfId="144" priority="3" operator="equal">
      <formula>"No"</formula>
    </cfRule>
    <cfRule type="cellIs" dxfId="143" priority="4" operator="equal">
      <formula>"Yes"</formula>
    </cfRule>
  </conditionalFormatting>
  <conditionalFormatting sqref="C6">
    <cfRule type="cellIs" dxfId="142" priority="1" operator="equal">
      <formula>"No"</formula>
    </cfRule>
    <cfRule type="cellIs" dxfId="141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GridLines="0" workbookViewId="0">
      <pane ySplit="1" topLeftCell="A2" activePane="bottomLeft" state="frozen"/>
      <selection activeCell="A9" sqref="A9"/>
      <selection pane="bottomLeft" activeCell="A2" sqref="A2"/>
    </sheetView>
  </sheetViews>
  <sheetFormatPr defaultRowHeight="15.75" x14ac:dyDescent="0.25"/>
  <cols>
    <col min="1" max="1" width="14.12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20" width="3.875" style="2" customWidth="1"/>
    <col min="21" max="22" width="3.875" style="2" bestFit="1" customWidth="1"/>
    <col min="23" max="24" width="3.375" style="2" bestFit="1" customWidth="1"/>
    <col min="25" max="25" width="3.375" style="27" bestFit="1" customWidth="1"/>
    <col min="26" max="26" width="13" style="2" bestFit="1" customWidth="1"/>
    <col min="27" max="16384" width="9" style="2"/>
  </cols>
  <sheetData>
    <row r="1" spans="1:25" s="1" customFormat="1" ht="16.5" thickBot="1" x14ac:dyDescent="0.3">
      <c r="A1" s="91" t="s">
        <v>6</v>
      </c>
      <c r="B1" s="80" t="s">
        <v>22</v>
      </c>
      <c r="C1" s="81" t="s">
        <v>21</v>
      </c>
      <c r="D1" s="81" t="s">
        <v>1</v>
      </c>
      <c r="E1" s="81" t="s">
        <v>2</v>
      </c>
      <c r="F1" s="81">
        <v>10</v>
      </c>
      <c r="G1" s="80">
        <v>11</v>
      </c>
      <c r="H1" s="80">
        <v>12</v>
      </c>
      <c r="I1" s="80">
        <v>13</v>
      </c>
      <c r="J1" s="80">
        <v>14</v>
      </c>
      <c r="K1" s="80">
        <v>15</v>
      </c>
      <c r="L1" s="80">
        <v>16</v>
      </c>
      <c r="M1" s="80">
        <v>17</v>
      </c>
      <c r="N1" s="80">
        <v>18</v>
      </c>
      <c r="O1" s="80">
        <v>19</v>
      </c>
      <c r="P1" s="80">
        <v>20</v>
      </c>
      <c r="Q1" s="80">
        <v>21</v>
      </c>
      <c r="R1" s="80">
        <v>22</v>
      </c>
      <c r="S1" s="80">
        <v>23</v>
      </c>
      <c r="T1" s="80">
        <v>24</v>
      </c>
      <c r="U1" s="80">
        <v>25</v>
      </c>
      <c r="V1" s="80">
        <v>26</v>
      </c>
      <c r="W1" s="80">
        <v>27</v>
      </c>
      <c r="X1" s="80">
        <v>28</v>
      </c>
      <c r="Y1" s="92">
        <v>29</v>
      </c>
    </row>
    <row r="2" spans="1:25" x14ac:dyDescent="0.25">
      <c r="A2" s="73" t="s">
        <v>92</v>
      </c>
      <c r="B2" s="2" t="s">
        <v>44</v>
      </c>
      <c r="C2" s="75">
        <v>3</v>
      </c>
      <c r="D2" s="75">
        <f t="shared" ref="D2:D22" ca="1" si="0">RANDBETWEEN(1,20)</f>
        <v>10</v>
      </c>
      <c r="E2" s="75">
        <f t="shared" ref="E2:E25" ca="1" si="1">D2+C2</f>
        <v>13</v>
      </c>
      <c r="F2" s="75" t="str">
        <f t="shared" ref="F2:Y25" ca="1" si="2">IF($E2&gt;F$1-1,"Yes","No")</f>
        <v>Yes</v>
      </c>
      <c r="G2" s="79" t="str">
        <f t="shared" ca="1" si="2"/>
        <v>Yes</v>
      </c>
      <c r="H2" s="79" t="str">
        <f t="shared" ca="1" si="2"/>
        <v>Yes</v>
      </c>
      <c r="I2" s="79" t="str">
        <f t="shared" ca="1" si="2"/>
        <v>Yes</v>
      </c>
      <c r="J2" s="79" t="str">
        <f t="shared" ca="1" si="2"/>
        <v>No</v>
      </c>
      <c r="K2" s="79" t="str">
        <f t="shared" ca="1" si="2"/>
        <v>No</v>
      </c>
      <c r="L2" s="79" t="str">
        <f t="shared" ca="1" si="2"/>
        <v>No</v>
      </c>
      <c r="M2" s="79" t="str">
        <f t="shared" ca="1" si="2"/>
        <v>No</v>
      </c>
      <c r="N2" s="79" t="str">
        <f t="shared" ca="1" si="2"/>
        <v>No</v>
      </c>
      <c r="O2" s="79" t="str">
        <f t="shared" ca="1" si="2"/>
        <v>No</v>
      </c>
      <c r="P2" s="79" t="str">
        <f t="shared" ca="1" si="2"/>
        <v>No</v>
      </c>
      <c r="Q2" s="79" t="str">
        <f t="shared" ca="1" si="2"/>
        <v>No</v>
      </c>
      <c r="R2" s="79" t="str">
        <f t="shared" ca="1" si="2"/>
        <v>No</v>
      </c>
      <c r="S2" s="79" t="str">
        <f t="shared" ca="1" si="2"/>
        <v>No</v>
      </c>
      <c r="T2" s="79" t="str">
        <f t="shared" ca="1" si="2"/>
        <v>No</v>
      </c>
      <c r="U2" s="79" t="str">
        <f t="shared" ca="1" si="2"/>
        <v>No</v>
      </c>
      <c r="V2" s="79" t="str">
        <f t="shared" ca="1" si="2"/>
        <v>No</v>
      </c>
      <c r="W2" s="79" t="str">
        <f t="shared" ca="1" si="2"/>
        <v>No</v>
      </c>
      <c r="X2" s="79" t="str">
        <f t="shared" ca="1" si="2"/>
        <v>No</v>
      </c>
      <c r="Y2" s="27" t="str">
        <f t="shared" ca="1" si="2"/>
        <v>No</v>
      </c>
    </row>
    <row r="3" spans="1:25" x14ac:dyDescent="0.25">
      <c r="A3" s="73" t="s">
        <v>92</v>
      </c>
      <c r="B3" s="79" t="s">
        <v>45</v>
      </c>
      <c r="C3" s="75">
        <v>4</v>
      </c>
      <c r="D3" s="75">
        <f t="shared" ca="1" si="0"/>
        <v>6</v>
      </c>
      <c r="E3" s="75">
        <f t="shared" ca="1" si="1"/>
        <v>10</v>
      </c>
      <c r="F3" s="75" t="str">
        <f t="shared" ca="1" si="2"/>
        <v>Yes</v>
      </c>
      <c r="G3" s="79" t="str">
        <f t="shared" ca="1" si="2"/>
        <v>No</v>
      </c>
      <c r="H3" s="79" t="str">
        <f t="shared" ca="1" si="2"/>
        <v>No</v>
      </c>
      <c r="I3" s="79" t="str">
        <f t="shared" ca="1" si="2"/>
        <v>No</v>
      </c>
      <c r="J3" s="79" t="str">
        <f t="shared" ca="1" si="2"/>
        <v>No</v>
      </c>
      <c r="K3" s="79" t="str">
        <f t="shared" ca="1" si="2"/>
        <v>No</v>
      </c>
      <c r="L3" s="79" t="str">
        <f t="shared" ca="1" si="2"/>
        <v>No</v>
      </c>
      <c r="M3" s="79" t="str">
        <f t="shared" ca="1" si="2"/>
        <v>No</v>
      </c>
      <c r="N3" s="79" t="str">
        <f t="shared" ca="1" si="2"/>
        <v>No</v>
      </c>
      <c r="O3" s="79" t="str">
        <f t="shared" ca="1" si="2"/>
        <v>No</v>
      </c>
      <c r="P3" s="79" t="str">
        <f t="shared" ca="1" si="2"/>
        <v>No</v>
      </c>
      <c r="Q3" s="79" t="str">
        <f t="shared" ca="1" si="2"/>
        <v>No</v>
      </c>
      <c r="R3" s="79" t="str">
        <f t="shared" ca="1" si="2"/>
        <v>No</v>
      </c>
      <c r="S3" s="79" t="str">
        <f t="shared" ca="1" si="2"/>
        <v>No</v>
      </c>
      <c r="T3" s="79" t="str">
        <f t="shared" ca="1" si="2"/>
        <v>No</v>
      </c>
      <c r="U3" s="79" t="str">
        <f t="shared" ca="1" si="2"/>
        <v>No</v>
      </c>
      <c r="V3" s="79" t="str">
        <f t="shared" ca="1" si="2"/>
        <v>No</v>
      </c>
      <c r="W3" s="79" t="str">
        <f t="shared" ca="1" si="2"/>
        <v>No</v>
      </c>
      <c r="X3" s="79" t="str">
        <f t="shared" ca="1" si="2"/>
        <v>No</v>
      </c>
      <c r="Y3" s="27" t="str">
        <f t="shared" ca="1" si="2"/>
        <v>No</v>
      </c>
    </row>
    <row r="4" spans="1:25" x14ac:dyDescent="0.25">
      <c r="A4" s="74" t="s">
        <v>92</v>
      </c>
      <c r="B4" s="60" t="s">
        <v>46</v>
      </c>
      <c r="C4" s="76">
        <v>4</v>
      </c>
      <c r="D4" s="76">
        <f t="shared" ca="1" si="0"/>
        <v>2</v>
      </c>
      <c r="E4" s="76">
        <f t="shared" ca="1" si="1"/>
        <v>6</v>
      </c>
      <c r="F4" s="76" t="str">
        <f t="shared" ca="1" si="2"/>
        <v>No</v>
      </c>
      <c r="G4" s="60" t="str">
        <f t="shared" ca="1" si="2"/>
        <v>No</v>
      </c>
      <c r="H4" s="60" t="str">
        <f t="shared" ca="1" si="2"/>
        <v>No</v>
      </c>
      <c r="I4" s="60" t="str">
        <f t="shared" ca="1" si="2"/>
        <v>No</v>
      </c>
      <c r="J4" s="60" t="str">
        <f t="shared" ca="1" si="2"/>
        <v>No</v>
      </c>
      <c r="K4" s="60" t="str">
        <f t="shared" ca="1" si="2"/>
        <v>No</v>
      </c>
      <c r="L4" s="60" t="str">
        <f t="shared" ca="1" si="2"/>
        <v>No</v>
      </c>
      <c r="M4" s="60" t="str">
        <f t="shared" ca="1" si="2"/>
        <v>No</v>
      </c>
      <c r="N4" s="60" t="str">
        <f t="shared" ca="1" si="2"/>
        <v>No</v>
      </c>
      <c r="O4" s="60" t="str">
        <f t="shared" ca="1" si="2"/>
        <v>No</v>
      </c>
      <c r="P4" s="60" t="str">
        <f t="shared" ca="1" si="2"/>
        <v>No</v>
      </c>
      <c r="Q4" s="60" t="str">
        <f t="shared" ca="1" si="2"/>
        <v>No</v>
      </c>
      <c r="R4" s="60" t="str">
        <f t="shared" ca="1" si="2"/>
        <v>No</v>
      </c>
      <c r="S4" s="60" t="str">
        <f t="shared" ca="1" si="2"/>
        <v>No</v>
      </c>
      <c r="T4" s="60" t="str">
        <f t="shared" ca="1" si="2"/>
        <v>No</v>
      </c>
      <c r="U4" s="60" t="str">
        <f t="shared" ca="1" si="2"/>
        <v>No</v>
      </c>
      <c r="V4" s="60" t="str">
        <f t="shared" ca="1" si="2"/>
        <v>No</v>
      </c>
      <c r="W4" s="60" t="str">
        <f t="shared" ca="1" si="2"/>
        <v>No</v>
      </c>
      <c r="X4" s="60" t="str">
        <f t="shared" ca="1" si="2"/>
        <v>No</v>
      </c>
      <c r="Y4" s="61" t="str">
        <f t="shared" ca="1" si="2"/>
        <v>No</v>
      </c>
    </row>
    <row r="5" spans="1:25" x14ac:dyDescent="0.25">
      <c r="A5" s="73" t="s">
        <v>91</v>
      </c>
      <c r="B5" s="2" t="s">
        <v>44</v>
      </c>
      <c r="C5" s="75">
        <v>2</v>
      </c>
      <c r="D5" s="75">
        <f t="shared" ca="1" si="0"/>
        <v>9</v>
      </c>
      <c r="E5" s="75">
        <f t="shared" ca="1" si="1"/>
        <v>11</v>
      </c>
      <c r="F5" s="75" t="str">
        <f t="shared" ca="1" si="2"/>
        <v>Yes</v>
      </c>
      <c r="G5" s="2" t="str">
        <f t="shared" ca="1" si="2"/>
        <v>Yes</v>
      </c>
      <c r="H5" s="2" t="str">
        <f t="shared" ca="1" si="2"/>
        <v>No</v>
      </c>
      <c r="I5" s="2" t="str">
        <f t="shared" ca="1" si="2"/>
        <v>No</v>
      </c>
      <c r="J5" s="2" t="str">
        <f t="shared" ca="1" si="2"/>
        <v>No</v>
      </c>
      <c r="K5" s="2" t="str">
        <f t="shared" ca="1" si="2"/>
        <v>No</v>
      </c>
      <c r="L5" s="2" t="str">
        <f t="shared" ca="1" si="2"/>
        <v>No</v>
      </c>
      <c r="M5" s="2" t="str">
        <f t="shared" ca="1" si="2"/>
        <v>No</v>
      </c>
      <c r="N5" s="2" t="str">
        <f t="shared" ca="1" si="2"/>
        <v>No</v>
      </c>
      <c r="O5" s="2" t="str">
        <f t="shared" ca="1" si="2"/>
        <v>No</v>
      </c>
      <c r="P5" s="2" t="str">
        <f t="shared" ca="1" si="2"/>
        <v>No</v>
      </c>
      <c r="Q5" s="2" t="str">
        <f t="shared" ca="1" si="2"/>
        <v>No</v>
      </c>
      <c r="R5" s="2" t="str">
        <f t="shared" ca="1" si="2"/>
        <v>No</v>
      </c>
      <c r="S5" s="2" t="str">
        <f t="shared" ca="1" si="2"/>
        <v>No</v>
      </c>
      <c r="T5" s="2" t="str">
        <f t="shared" ca="1" si="2"/>
        <v>No</v>
      </c>
      <c r="U5" s="2" t="str">
        <f t="shared" ca="1" si="2"/>
        <v>No</v>
      </c>
      <c r="V5" s="2" t="str">
        <f t="shared" ca="1" si="2"/>
        <v>No</v>
      </c>
      <c r="W5" s="2" t="str">
        <f t="shared" ca="1" si="2"/>
        <v>No</v>
      </c>
      <c r="X5" s="2" t="str">
        <f t="shared" ca="1" si="2"/>
        <v>No</v>
      </c>
      <c r="Y5" s="27" t="str">
        <f t="shared" ca="1" si="2"/>
        <v>No</v>
      </c>
    </row>
    <row r="6" spans="1:25" x14ac:dyDescent="0.25">
      <c r="A6" s="73" t="s">
        <v>91</v>
      </c>
      <c r="B6" s="79" t="s">
        <v>45</v>
      </c>
      <c r="C6" s="75">
        <v>1</v>
      </c>
      <c r="D6" s="75">
        <f t="shared" ca="1" si="0"/>
        <v>7</v>
      </c>
      <c r="E6" s="75">
        <f t="shared" ca="1" si="1"/>
        <v>8</v>
      </c>
      <c r="F6" s="75" t="str">
        <f t="shared" ca="1" si="2"/>
        <v>No</v>
      </c>
      <c r="G6" s="79" t="str">
        <f t="shared" ca="1" si="2"/>
        <v>No</v>
      </c>
      <c r="H6" s="79" t="str">
        <f t="shared" ca="1" si="2"/>
        <v>No</v>
      </c>
      <c r="I6" s="79" t="str">
        <f t="shared" ca="1" si="2"/>
        <v>No</v>
      </c>
      <c r="J6" s="79" t="str">
        <f t="shared" ca="1" si="2"/>
        <v>No</v>
      </c>
      <c r="K6" s="79" t="str">
        <f t="shared" ca="1" si="2"/>
        <v>No</v>
      </c>
      <c r="L6" s="79" t="str">
        <f t="shared" ca="1" si="2"/>
        <v>No</v>
      </c>
      <c r="M6" s="79" t="str">
        <f t="shared" ca="1" si="2"/>
        <v>No</v>
      </c>
      <c r="N6" s="79" t="str">
        <f t="shared" ca="1" si="2"/>
        <v>No</v>
      </c>
      <c r="O6" s="79" t="str">
        <f t="shared" ca="1" si="2"/>
        <v>No</v>
      </c>
      <c r="P6" s="79" t="str">
        <f t="shared" ca="1" si="2"/>
        <v>No</v>
      </c>
      <c r="Q6" s="79" t="str">
        <f t="shared" ca="1" si="2"/>
        <v>No</v>
      </c>
      <c r="R6" s="79" t="str">
        <f t="shared" ca="1" si="2"/>
        <v>No</v>
      </c>
      <c r="S6" s="79" t="str">
        <f t="shared" ca="1" si="2"/>
        <v>No</v>
      </c>
      <c r="T6" s="79" t="str">
        <f t="shared" ca="1" si="2"/>
        <v>No</v>
      </c>
      <c r="U6" s="79" t="str">
        <f t="shared" ca="1" si="2"/>
        <v>No</v>
      </c>
      <c r="V6" s="79" t="str">
        <f t="shared" ca="1" si="2"/>
        <v>No</v>
      </c>
      <c r="W6" s="79" t="str">
        <f t="shared" ca="1" si="2"/>
        <v>No</v>
      </c>
      <c r="X6" s="79" t="str">
        <f t="shared" ca="1" si="2"/>
        <v>No</v>
      </c>
      <c r="Y6" s="27" t="str">
        <f t="shared" ca="1" si="2"/>
        <v>No</v>
      </c>
    </row>
    <row r="7" spans="1:25" x14ac:dyDescent="0.25">
      <c r="A7" s="74" t="s">
        <v>91</v>
      </c>
      <c r="B7" s="60" t="s">
        <v>46</v>
      </c>
      <c r="C7" s="76">
        <v>-1</v>
      </c>
      <c r="D7" s="76">
        <f t="shared" ca="1" si="0"/>
        <v>10</v>
      </c>
      <c r="E7" s="76">
        <f t="shared" ca="1" si="1"/>
        <v>9</v>
      </c>
      <c r="F7" s="76" t="str">
        <f t="shared" ca="1" si="2"/>
        <v>No</v>
      </c>
      <c r="G7" s="60" t="str">
        <f t="shared" ca="1" si="2"/>
        <v>No</v>
      </c>
      <c r="H7" s="60" t="str">
        <f t="shared" ca="1" si="2"/>
        <v>No</v>
      </c>
      <c r="I7" s="60" t="str">
        <f t="shared" ca="1" si="2"/>
        <v>No</v>
      </c>
      <c r="J7" s="60" t="str">
        <f t="shared" ca="1" si="2"/>
        <v>No</v>
      </c>
      <c r="K7" s="60" t="str">
        <f t="shared" ca="1" si="2"/>
        <v>No</v>
      </c>
      <c r="L7" s="60" t="str">
        <f t="shared" ca="1" si="2"/>
        <v>No</v>
      </c>
      <c r="M7" s="60" t="str">
        <f t="shared" ca="1" si="2"/>
        <v>No</v>
      </c>
      <c r="N7" s="60" t="str">
        <f t="shared" ca="1" si="2"/>
        <v>No</v>
      </c>
      <c r="O7" s="60" t="str">
        <f t="shared" ca="1" si="2"/>
        <v>No</v>
      </c>
      <c r="P7" s="60" t="str">
        <f t="shared" ca="1" si="2"/>
        <v>No</v>
      </c>
      <c r="Q7" s="60" t="str">
        <f t="shared" ca="1" si="2"/>
        <v>No</v>
      </c>
      <c r="R7" s="60" t="str">
        <f t="shared" ca="1" si="2"/>
        <v>No</v>
      </c>
      <c r="S7" s="60" t="str">
        <f t="shared" ca="1" si="2"/>
        <v>No</v>
      </c>
      <c r="T7" s="60" t="str">
        <f t="shared" ca="1" si="2"/>
        <v>No</v>
      </c>
      <c r="U7" s="60" t="str">
        <f t="shared" ca="1" si="2"/>
        <v>No</v>
      </c>
      <c r="V7" s="60" t="str">
        <f t="shared" ca="1" si="2"/>
        <v>No</v>
      </c>
      <c r="W7" s="60" t="str">
        <f t="shared" ca="1" si="2"/>
        <v>No</v>
      </c>
      <c r="X7" s="60" t="str">
        <f t="shared" ca="1" si="2"/>
        <v>No</v>
      </c>
      <c r="Y7" s="61" t="str">
        <f t="shared" ca="1" si="2"/>
        <v>No</v>
      </c>
    </row>
    <row r="8" spans="1:25" x14ac:dyDescent="0.25">
      <c r="A8" s="73" t="s">
        <v>93</v>
      </c>
      <c r="B8" s="2" t="s">
        <v>44</v>
      </c>
      <c r="C8" s="75">
        <v>5</v>
      </c>
      <c r="D8" s="75">
        <f t="shared" ca="1" si="0"/>
        <v>7</v>
      </c>
      <c r="E8" s="75">
        <f t="shared" ca="1" si="1"/>
        <v>12</v>
      </c>
      <c r="F8" s="75" t="str">
        <f t="shared" ca="1" si="2"/>
        <v>Yes</v>
      </c>
      <c r="G8" s="79" t="str">
        <f t="shared" ca="1" si="2"/>
        <v>Yes</v>
      </c>
      <c r="H8" s="79" t="str">
        <f t="shared" ca="1" si="2"/>
        <v>Yes</v>
      </c>
      <c r="I8" s="79" t="str">
        <f t="shared" ca="1" si="2"/>
        <v>No</v>
      </c>
      <c r="J8" s="79" t="str">
        <f t="shared" ca="1" si="2"/>
        <v>No</v>
      </c>
      <c r="K8" s="79" t="str">
        <f t="shared" ca="1" si="2"/>
        <v>No</v>
      </c>
      <c r="L8" s="79" t="str">
        <f t="shared" ca="1" si="2"/>
        <v>No</v>
      </c>
      <c r="M8" s="79" t="str">
        <f t="shared" ca="1" si="2"/>
        <v>No</v>
      </c>
      <c r="N8" s="79" t="str">
        <f t="shared" ca="1" si="2"/>
        <v>No</v>
      </c>
      <c r="O8" s="79" t="str">
        <f t="shared" ca="1" si="2"/>
        <v>No</v>
      </c>
      <c r="P8" s="79" t="str">
        <f t="shared" ref="J8:Y29" ca="1" si="3">IF($E8&gt;P$1-1,"Yes","No")</f>
        <v>No</v>
      </c>
      <c r="Q8" s="79" t="str">
        <f t="shared" ca="1" si="3"/>
        <v>No</v>
      </c>
      <c r="R8" s="79" t="str">
        <f t="shared" ca="1" si="3"/>
        <v>No</v>
      </c>
      <c r="S8" s="79" t="str">
        <f t="shared" ca="1" si="3"/>
        <v>No</v>
      </c>
      <c r="T8" s="79" t="str">
        <f t="shared" ca="1" si="3"/>
        <v>No</v>
      </c>
      <c r="U8" s="79" t="str">
        <f t="shared" ca="1" si="2"/>
        <v>No</v>
      </c>
      <c r="V8" s="79" t="str">
        <f t="shared" ca="1" si="2"/>
        <v>No</v>
      </c>
      <c r="W8" s="79" t="str">
        <f t="shared" ca="1" si="2"/>
        <v>No</v>
      </c>
      <c r="X8" s="79" t="str">
        <f t="shared" ca="1" si="2"/>
        <v>No</v>
      </c>
      <c r="Y8" s="27" t="str">
        <f t="shared" ca="1" si="2"/>
        <v>No</v>
      </c>
    </row>
    <row r="9" spans="1:25" x14ac:dyDescent="0.25">
      <c r="A9" s="73" t="s">
        <v>93</v>
      </c>
      <c r="B9" s="79" t="s">
        <v>45</v>
      </c>
      <c r="C9" s="75">
        <v>0</v>
      </c>
      <c r="D9" s="75">
        <f t="shared" ca="1" si="0"/>
        <v>8</v>
      </c>
      <c r="E9" s="75">
        <f t="shared" ca="1" si="1"/>
        <v>8</v>
      </c>
      <c r="F9" s="75" t="str">
        <f t="shared" ca="1" si="2"/>
        <v>No</v>
      </c>
      <c r="G9" s="79" t="str">
        <f t="shared" ca="1" si="2"/>
        <v>No</v>
      </c>
      <c r="H9" s="79" t="str">
        <f t="shared" ca="1" si="2"/>
        <v>No</v>
      </c>
      <c r="I9" s="79" t="str">
        <f t="shared" ca="1" si="2"/>
        <v>No</v>
      </c>
      <c r="J9" s="79" t="str">
        <f t="shared" ca="1" si="3"/>
        <v>No</v>
      </c>
      <c r="K9" s="79" t="str">
        <f t="shared" ca="1" si="3"/>
        <v>No</v>
      </c>
      <c r="L9" s="79" t="str">
        <f t="shared" ca="1" si="3"/>
        <v>No</v>
      </c>
      <c r="M9" s="79" t="str">
        <f t="shared" ca="1" si="3"/>
        <v>No</v>
      </c>
      <c r="N9" s="79" t="str">
        <f t="shared" ca="1" si="3"/>
        <v>No</v>
      </c>
      <c r="O9" s="79" t="str">
        <f t="shared" ca="1" si="3"/>
        <v>No</v>
      </c>
      <c r="P9" s="79" t="str">
        <f t="shared" ca="1" si="3"/>
        <v>No</v>
      </c>
      <c r="Q9" s="79" t="str">
        <f t="shared" ca="1" si="3"/>
        <v>No</v>
      </c>
      <c r="R9" s="79" t="str">
        <f t="shared" ca="1" si="3"/>
        <v>No</v>
      </c>
      <c r="S9" s="79" t="str">
        <f t="shared" ca="1" si="3"/>
        <v>No</v>
      </c>
      <c r="T9" s="79" t="str">
        <f t="shared" ca="1" si="3"/>
        <v>No</v>
      </c>
      <c r="U9" s="79" t="str">
        <f t="shared" ca="1" si="2"/>
        <v>No</v>
      </c>
      <c r="V9" s="79" t="str">
        <f t="shared" ca="1" si="2"/>
        <v>No</v>
      </c>
      <c r="W9" s="79" t="str">
        <f t="shared" ca="1" si="2"/>
        <v>No</v>
      </c>
      <c r="X9" s="79" t="str">
        <f t="shared" ca="1" si="2"/>
        <v>No</v>
      </c>
      <c r="Y9" s="27" t="str">
        <f t="shared" ca="1" si="2"/>
        <v>No</v>
      </c>
    </row>
    <row r="10" spans="1:25" x14ac:dyDescent="0.25">
      <c r="A10" s="74" t="s">
        <v>93</v>
      </c>
      <c r="B10" s="60" t="s">
        <v>46</v>
      </c>
      <c r="C10" s="76">
        <v>-2</v>
      </c>
      <c r="D10" s="76">
        <f t="shared" ca="1" si="0"/>
        <v>13</v>
      </c>
      <c r="E10" s="76">
        <f t="shared" ca="1" si="1"/>
        <v>11</v>
      </c>
      <c r="F10" s="76" t="str">
        <f t="shared" ca="1" si="2"/>
        <v>Yes</v>
      </c>
      <c r="G10" s="60" t="str">
        <f t="shared" ca="1" si="2"/>
        <v>Yes</v>
      </c>
      <c r="H10" s="60" t="str">
        <f t="shared" ca="1" si="2"/>
        <v>No</v>
      </c>
      <c r="I10" s="60" t="str">
        <f t="shared" ca="1" si="2"/>
        <v>No</v>
      </c>
      <c r="J10" s="60" t="str">
        <f t="shared" ca="1" si="3"/>
        <v>No</v>
      </c>
      <c r="K10" s="60" t="str">
        <f t="shared" ca="1" si="3"/>
        <v>No</v>
      </c>
      <c r="L10" s="60" t="str">
        <f t="shared" ca="1" si="3"/>
        <v>No</v>
      </c>
      <c r="M10" s="60" t="str">
        <f t="shared" ca="1" si="3"/>
        <v>No</v>
      </c>
      <c r="N10" s="60" t="str">
        <f t="shared" ca="1" si="3"/>
        <v>No</v>
      </c>
      <c r="O10" s="60" t="str">
        <f t="shared" ca="1" si="3"/>
        <v>No</v>
      </c>
      <c r="P10" s="60" t="str">
        <f t="shared" ca="1" si="3"/>
        <v>No</v>
      </c>
      <c r="Q10" s="60" t="str">
        <f t="shared" ca="1" si="3"/>
        <v>No</v>
      </c>
      <c r="R10" s="60" t="str">
        <f t="shared" ca="1" si="3"/>
        <v>No</v>
      </c>
      <c r="S10" s="60" t="str">
        <f t="shared" ca="1" si="3"/>
        <v>No</v>
      </c>
      <c r="T10" s="60" t="str">
        <f t="shared" ca="1" si="3"/>
        <v>No</v>
      </c>
      <c r="U10" s="60" t="str">
        <f t="shared" ca="1" si="2"/>
        <v>No</v>
      </c>
      <c r="V10" s="60" t="str">
        <f t="shared" ca="1" si="2"/>
        <v>No</v>
      </c>
      <c r="W10" s="60" t="str">
        <f t="shared" ca="1" si="2"/>
        <v>No</v>
      </c>
      <c r="X10" s="60" t="str">
        <f t="shared" ca="1" si="2"/>
        <v>No</v>
      </c>
      <c r="Y10" s="61" t="str">
        <f t="shared" ca="1" si="2"/>
        <v>No</v>
      </c>
    </row>
    <row r="11" spans="1:25" x14ac:dyDescent="0.25">
      <c r="A11" s="73" t="s">
        <v>90</v>
      </c>
      <c r="B11" s="2" t="s">
        <v>44</v>
      </c>
      <c r="C11" s="75">
        <v>8</v>
      </c>
      <c r="D11" s="75">
        <f t="shared" ca="1" si="0"/>
        <v>4</v>
      </c>
      <c r="E11" s="75">
        <f t="shared" ref="E11:E22" ca="1" si="4">D11+C11</f>
        <v>12</v>
      </c>
      <c r="F11" s="75" t="str">
        <f t="shared" ca="1" si="2"/>
        <v>Yes</v>
      </c>
      <c r="G11" s="79" t="str">
        <f t="shared" ca="1" si="2"/>
        <v>Yes</v>
      </c>
      <c r="H11" s="79" t="str">
        <f t="shared" ca="1" si="2"/>
        <v>Yes</v>
      </c>
      <c r="I11" s="79" t="str">
        <f t="shared" ca="1" si="2"/>
        <v>No</v>
      </c>
      <c r="J11" s="79" t="str">
        <f t="shared" ca="1" si="2"/>
        <v>No</v>
      </c>
      <c r="K11" s="79" t="str">
        <f t="shared" ca="1" si="2"/>
        <v>No</v>
      </c>
      <c r="L11" s="79" t="str">
        <f t="shared" ca="1" si="3"/>
        <v>No</v>
      </c>
      <c r="M11" s="79" t="str">
        <f t="shared" ca="1" si="3"/>
        <v>No</v>
      </c>
      <c r="N11" s="79" t="str">
        <f t="shared" ca="1" si="3"/>
        <v>No</v>
      </c>
      <c r="O11" s="79" t="str">
        <f t="shared" ca="1" si="3"/>
        <v>No</v>
      </c>
      <c r="P11" s="79" t="str">
        <f t="shared" ca="1" si="3"/>
        <v>No</v>
      </c>
      <c r="Q11" s="79" t="str">
        <f t="shared" ca="1" si="3"/>
        <v>No</v>
      </c>
      <c r="R11" s="79" t="str">
        <f t="shared" ca="1" si="3"/>
        <v>No</v>
      </c>
      <c r="S11" s="79" t="str">
        <f t="shared" ca="1" si="3"/>
        <v>No</v>
      </c>
      <c r="T11" s="79" t="str">
        <f t="shared" ca="1" si="3"/>
        <v>No</v>
      </c>
      <c r="U11" s="79" t="str">
        <f t="shared" ca="1" si="3"/>
        <v>No</v>
      </c>
      <c r="V11" s="79" t="str">
        <f t="shared" ca="1" si="3"/>
        <v>No</v>
      </c>
      <c r="W11" s="79" t="str">
        <f t="shared" ca="1" si="3"/>
        <v>No</v>
      </c>
      <c r="X11" s="79" t="str">
        <f t="shared" ca="1" si="3"/>
        <v>No</v>
      </c>
      <c r="Y11" s="27" t="str">
        <f t="shared" ca="1" si="3"/>
        <v>No</v>
      </c>
    </row>
    <row r="12" spans="1:25" x14ac:dyDescent="0.25">
      <c r="A12" s="73" t="s">
        <v>90</v>
      </c>
      <c r="B12" s="79" t="s">
        <v>45</v>
      </c>
      <c r="C12" s="75">
        <v>9</v>
      </c>
      <c r="D12" s="75">
        <f t="shared" ca="1" si="0"/>
        <v>7</v>
      </c>
      <c r="E12" s="75">
        <f t="shared" ca="1" si="4"/>
        <v>16</v>
      </c>
      <c r="F12" s="75" t="str">
        <f t="shared" ref="F12:U22" ca="1" si="5">IF($E12&gt;F$1-1,"Yes","No")</f>
        <v>Yes</v>
      </c>
      <c r="G12" s="79" t="str">
        <f t="shared" ca="1" si="5"/>
        <v>Yes</v>
      </c>
      <c r="H12" s="79" t="str">
        <f t="shared" ca="1" si="5"/>
        <v>Yes</v>
      </c>
      <c r="I12" s="79" t="str">
        <f t="shared" ca="1" si="5"/>
        <v>Yes</v>
      </c>
      <c r="J12" s="79" t="str">
        <f t="shared" ca="1" si="3"/>
        <v>Yes</v>
      </c>
      <c r="K12" s="79" t="str">
        <f t="shared" ca="1" si="3"/>
        <v>Yes</v>
      </c>
      <c r="L12" s="79" t="str">
        <f t="shared" ca="1" si="3"/>
        <v>Yes</v>
      </c>
      <c r="M12" s="79" t="str">
        <f t="shared" ca="1" si="3"/>
        <v>No</v>
      </c>
      <c r="N12" s="79" t="str">
        <f t="shared" ca="1" si="3"/>
        <v>No</v>
      </c>
      <c r="O12" s="79" t="str">
        <f t="shared" ca="1" si="3"/>
        <v>No</v>
      </c>
      <c r="P12" s="79" t="str">
        <f t="shared" ca="1" si="3"/>
        <v>No</v>
      </c>
      <c r="Q12" s="79" t="str">
        <f t="shared" ca="1" si="3"/>
        <v>No</v>
      </c>
      <c r="R12" s="79" t="str">
        <f t="shared" ca="1" si="3"/>
        <v>No</v>
      </c>
      <c r="S12" s="79" t="str">
        <f t="shared" ca="1" si="3"/>
        <v>No</v>
      </c>
      <c r="T12" s="79" t="str">
        <f t="shared" ca="1" si="3"/>
        <v>No</v>
      </c>
      <c r="U12" s="79" t="str">
        <f t="shared" ca="1" si="5"/>
        <v>No</v>
      </c>
      <c r="V12" s="79" t="str">
        <f t="shared" ca="1" si="3"/>
        <v>No</v>
      </c>
      <c r="W12" s="79" t="str">
        <f t="shared" ca="1" si="3"/>
        <v>No</v>
      </c>
      <c r="X12" s="79" t="str">
        <f t="shared" ca="1" si="3"/>
        <v>No</v>
      </c>
      <c r="Y12" s="27" t="str">
        <f t="shared" ca="1" si="3"/>
        <v>No</v>
      </c>
    </row>
    <row r="13" spans="1:25" x14ac:dyDescent="0.25">
      <c r="A13" s="74" t="s">
        <v>90</v>
      </c>
      <c r="B13" s="60" t="s">
        <v>46</v>
      </c>
      <c r="C13" s="76">
        <v>13</v>
      </c>
      <c r="D13" s="76">
        <f t="shared" ca="1" si="0"/>
        <v>14</v>
      </c>
      <c r="E13" s="76">
        <f t="shared" ca="1" si="4"/>
        <v>27</v>
      </c>
      <c r="F13" s="76" t="str">
        <f t="shared" ca="1" si="5"/>
        <v>Yes</v>
      </c>
      <c r="G13" s="60" t="str">
        <f t="shared" ca="1" si="5"/>
        <v>Yes</v>
      </c>
      <c r="H13" s="60" t="str">
        <f t="shared" ca="1" si="5"/>
        <v>Yes</v>
      </c>
      <c r="I13" s="60" t="str">
        <f t="shared" ca="1" si="5"/>
        <v>Yes</v>
      </c>
      <c r="J13" s="60" t="str">
        <f t="shared" ca="1" si="3"/>
        <v>Yes</v>
      </c>
      <c r="K13" s="60" t="str">
        <f t="shared" ca="1" si="3"/>
        <v>Yes</v>
      </c>
      <c r="L13" s="60" t="str">
        <f t="shared" ca="1" si="3"/>
        <v>Yes</v>
      </c>
      <c r="M13" s="60" t="str">
        <f t="shared" ca="1" si="3"/>
        <v>Yes</v>
      </c>
      <c r="N13" s="60" t="str">
        <f t="shared" ca="1" si="3"/>
        <v>Yes</v>
      </c>
      <c r="O13" s="60" t="str">
        <f t="shared" ca="1" si="3"/>
        <v>Yes</v>
      </c>
      <c r="P13" s="60" t="str">
        <f t="shared" ca="1" si="3"/>
        <v>Yes</v>
      </c>
      <c r="Q13" s="60" t="str">
        <f t="shared" ca="1" si="3"/>
        <v>Yes</v>
      </c>
      <c r="R13" s="60" t="str">
        <f t="shared" ca="1" si="3"/>
        <v>Yes</v>
      </c>
      <c r="S13" s="60" t="str">
        <f t="shared" ca="1" si="3"/>
        <v>Yes</v>
      </c>
      <c r="T13" s="60" t="str">
        <f t="shared" ca="1" si="3"/>
        <v>Yes</v>
      </c>
      <c r="U13" s="60" t="str">
        <f t="shared" ca="1" si="5"/>
        <v>Yes</v>
      </c>
      <c r="V13" s="60" t="str">
        <f t="shared" ca="1" si="3"/>
        <v>Yes</v>
      </c>
      <c r="W13" s="60" t="str">
        <f t="shared" ca="1" si="3"/>
        <v>Yes</v>
      </c>
      <c r="X13" s="60" t="str">
        <f t="shared" ca="1" si="3"/>
        <v>No</v>
      </c>
      <c r="Y13" s="61" t="str">
        <f t="shared" ca="1" si="3"/>
        <v>No</v>
      </c>
    </row>
    <row r="14" spans="1:25" x14ac:dyDescent="0.25">
      <c r="A14" s="73" t="s">
        <v>87</v>
      </c>
      <c r="B14" s="2" t="s">
        <v>44</v>
      </c>
      <c r="C14" s="75">
        <v>5</v>
      </c>
      <c r="D14" s="75">
        <f t="shared" ca="1" si="0"/>
        <v>6</v>
      </c>
      <c r="E14" s="75">
        <f t="shared" ref="E14:E16" ca="1" si="6">D14+C14</f>
        <v>11</v>
      </c>
      <c r="F14" s="75" t="str">
        <f t="shared" ca="1" si="5"/>
        <v>Yes</v>
      </c>
      <c r="G14" s="79" t="str">
        <f t="shared" ca="1" si="5"/>
        <v>Yes</v>
      </c>
      <c r="H14" s="79" t="str">
        <f t="shared" ca="1" si="5"/>
        <v>No</v>
      </c>
      <c r="I14" s="79" t="str">
        <f t="shared" ca="1" si="5"/>
        <v>No</v>
      </c>
      <c r="J14" s="79" t="str">
        <f t="shared" ca="1" si="5"/>
        <v>No</v>
      </c>
      <c r="K14" s="79" t="str">
        <f t="shared" ca="1" si="5"/>
        <v>No</v>
      </c>
      <c r="L14" s="79" t="str">
        <f t="shared" ca="1" si="5"/>
        <v>No</v>
      </c>
      <c r="M14" s="79" t="str">
        <f t="shared" ca="1" si="5"/>
        <v>No</v>
      </c>
      <c r="N14" s="79" t="str">
        <f t="shared" ca="1" si="5"/>
        <v>No</v>
      </c>
      <c r="O14" s="79" t="str">
        <f t="shared" ca="1" si="5"/>
        <v>No</v>
      </c>
      <c r="P14" s="79" t="str">
        <f t="shared" ca="1" si="3"/>
        <v>No</v>
      </c>
      <c r="Q14" s="79" t="str">
        <f t="shared" ca="1" si="3"/>
        <v>No</v>
      </c>
      <c r="R14" s="79" t="str">
        <f t="shared" ca="1" si="3"/>
        <v>No</v>
      </c>
      <c r="S14" s="79" t="str">
        <f t="shared" ca="1" si="3"/>
        <v>No</v>
      </c>
      <c r="T14" s="79" t="str">
        <f t="shared" ca="1" si="3"/>
        <v>No</v>
      </c>
      <c r="U14" s="79" t="str">
        <f t="shared" ca="1" si="5"/>
        <v>No</v>
      </c>
      <c r="V14" s="79" t="str">
        <f t="shared" ca="1" si="3"/>
        <v>No</v>
      </c>
      <c r="W14" s="79" t="str">
        <f t="shared" ca="1" si="3"/>
        <v>No</v>
      </c>
      <c r="X14" s="79" t="str">
        <f t="shared" ca="1" si="3"/>
        <v>No</v>
      </c>
      <c r="Y14" s="27" t="str">
        <f t="shared" ca="1" si="3"/>
        <v>No</v>
      </c>
    </row>
    <row r="15" spans="1:25" x14ac:dyDescent="0.25">
      <c r="A15" s="73" t="s">
        <v>87</v>
      </c>
      <c r="B15" s="79" t="s">
        <v>45</v>
      </c>
      <c r="C15" s="75">
        <v>0</v>
      </c>
      <c r="D15" s="75">
        <f t="shared" ca="1" si="0"/>
        <v>19</v>
      </c>
      <c r="E15" s="75">
        <f t="shared" ca="1" si="6"/>
        <v>19</v>
      </c>
      <c r="F15" s="75" t="str">
        <f t="shared" ca="1" si="5"/>
        <v>Yes</v>
      </c>
      <c r="G15" s="79" t="str">
        <f t="shared" ca="1" si="5"/>
        <v>Yes</v>
      </c>
      <c r="H15" s="79" t="str">
        <f t="shared" ca="1" si="5"/>
        <v>Yes</v>
      </c>
      <c r="I15" s="79" t="str">
        <f t="shared" ca="1" si="5"/>
        <v>Yes</v>
      </c>
      <c r="J15" s="79" t="str">
        <f t="shared" ca="1" si="3"/>
        <v>Yes</v>
      </c>
      <c r="K15" s="79" t="str">
        <f t="shared" ca="1" si="3"/>
        <v>Yes</v>
      </c>
      <c r="L15" s="79" t="str">
        <f t="shared" ca="1" si="3"/>
        <v>Yes</v>
      </c>
      <c r="M15" s="79" t="str">
        <f t="shared" ca="1" si="3"/>
        <v>Yes</v>
      </c>
      <c r="N15" s="79" t="str">
        <f t="shared" ca="1" si="3"/>
        <v>Yes</v>
      </c>
      <c r="O15" s="79" t="str">
        <f t="shared" ca="1" si="3"/>
        <v>Yes</v>
      </c>
      <c r="P15" s="79" t="str">
        <f t="shared" ca="1" si="3"/>
        <v>No</v>
      </c>
      <c r="Q15" s="79" t="str">
        <f t="shared" ca="1" si="3"/>
        <v>No</v>
      </c>
      <c r="R15" s="79" t="str">
        <f t="shared" ca="1" si="3"/>
        <v>No</v>
      </c>
      <c r="S15" s="79" t="str">
        <f t="shared" ca="1" si="3"/>
        <v>No</v>
      </c>
      <c r="T15" s="79" t="str">
        <f t="shared" ca="1" si="3"/>
        <v>No</v>
      </c>
      <c r="U15" s="79" t="str">
        <f t="shared" ca="1" si="5"/>
        <v>No</v>
      </c>
      <c r="V15" s="79" t="str">
        <f t="shared" ca="1" si="3"/>
        <v>No</v>
      </c>
      <c r="W15" s="79" t="str">
        <f t="shared" ca="1" si="3"/>
        <v>No</v>
      </c>
      <c r="X15" s="79" t="str">
        <f t="shared" ca="1" si="3"/>
        <v>No</v>
      </c>
      <c r="Y15" s="27" t="str">
        <f t="shared" ca="1" si="3"/>
        <v>No</v>
      </c>
    </row>
    <row r="16" spans="1:25" x14ac:dyDescent="0.25">
      <c r="A16" s="74" t="s">
        <v>87</v>
      </c>
      <c r="B16" s="60" t="s">
        <v>46</v>
      </c>
      <c r="C16" s="76">
        <v>-2</v>
      </c>
      <c r="D16" s="76">
        <f t="shared" ca="1" si="0"/>
        <v>6</v>
      </c>
      <c r="E16" s="76">
        <f t="shared" ca="1" si="6"/>
        <v>4</v>
      </c>
      <c r="F16" s="76" t="str">
        <f t="shared" ca="1" si="5"/>
        <v>No</v>
      </c>
      <c r="G16" s="60" t="str">
        <f t="shared" ca="1" si="5"/>
        <v>No</v>
      </c>
      <c r="H16" s="60" t="str">
        <f t="shared" ca="1" si="5"/>
        <v>No</v>
      </c>
      <c r="I16" s="60" t="str">
        <f t="shared" ca="1" si="5"/>
        <v>No</v>
      </c>
      <c r="J16" s="60" t="str">
        <f t="shared" ca="1" si="3"/>
        <v>No</v>
      </c>
      <c r="K16" s="60" t="str">
        <f t="shared" ca="1" si="3"/>
        <v>No</v>
      </c>
      <c r="L16" s="60" t="str">
        <f t="shared" ca="1" si="3"/>
        <v>No</v>
      </c>
      <c r="M16" s="60" t="str">
        <f t="shared" ca="1" si="3"/>
        <v>No</v>
      </c>
      <c r="N16" s="60" t="str">
        <f t="shared" ca="1" si="3"/>
        <v>No</v>
      </c>
      <c r="O16" s="60" t="str">
        <f t="shared" ca="1" si="3"/>
        <v>No</v>
      </c>
      <c r="P16" s="60" t="str">
        <f t="shared" ca="1" si="3"/>
        <v>No</v>
      </c>
      <c r="Q16" s="60" t="str">
        <f t="shared" ca="1" si="3"/>
        <v>No</v>
      </c>
      <c r="R16" s="60" t="str">
        <f t="shared" ca="1" si="3"/>
        <v>No</v>
      </c>
      <c r="S16" s="60" t="str">
        <f t="shared" ca="1" si="3"/>
        <v>No</v>
      </c>
      <c r="T16" s="60" t="str">
        <f t="shared" ca="1" si="3"/>
        <v>No</v>
      </c>
      <c r="U16" s="60" t="str">
        <f t="shared" ca="1" si="5"/>
        <v>No</v>
      </c>
      <c r="V16" s="60" t="str">
        <f t="shared" ca="1" si="3"/>
        <v>No</v>
      </c>
      <c r="W16" s="60" t="str">
        <f t="shared" ca="1" si="3"/>
        <v>No</v>
      </c>
      <c r="X16" s="60" t="str">
        <f t="shared" ca="1" si="3"/>
        <v>No</v>
      </c>
      <c r="Y16" s="61" t="str">
        <f t="shared" ca="1" si="3"/>
        <v>No</v>
      </c>
    </row>
    <row r="17" spans="1:25" x14ac:dyDescent="0.25">
      <c r="A17" s="73" t="s">
        <v>88</v>
      </c>
      <c r="B17" s="2" t="s">
        <v>44</v>
      </c>
      <c r="C17" s="75">
        <v>3</v>
      </c>
      <c r="D17" s="75">
        <f t="shared" ca="1" si="0"/>
        <v>17</v>
      </c>
      <c r="E17" s="75">
        <f t="shared" ref="E17:E19" ca="1" si="7">D17+C17</f>
        <v>20</v>
      </c>
      <c r="F17" s="75" t="str">
        <f t="shared" ca="1" si="5"/>
        <v>Yes</v>
      </c>
      <c r="G17" s="79" t="str">
        <f t="shared" ca="1" si="5"/>
        <v>Yes</v>
      </c>
      <c r="H17" s="79" t="str">
        <f t="shared" ca="1" si="5"/>
        <v>Yes</v>
      </c>
      <c r="I17" s="79" t="str">
        <f t="shared" ca="1" si="5"/>
        <v>Yes</v>
      </c>
      <c r="J17" s="79" t="str">
        <f t="shared" ca="1" si="5"/>
        <v>Yes</v>
      </c>
      <c r="K17" s="79" t="str">
        <f t="shared" ca="1" si="5"/>
        <v>Yes</v>
      </c>
      <c r="L17" s="79" t="str">
        <f t="shared" ca="1" si="5"/>
        <v>Yes</v>
      </c>
      <c r="M17" s="79" t="str">
        <f t="shared" ca="1" si="5"/>
        <v>Yes</v>
      </c>
      <c r="N17" s="79" t="str">
        <f t="shared" ca="1" si="5"/>
        <v>Yes</v>
      </c>
      <c r="O17" s="79" t="str">
        <f t="shared" ca="1" si="5"/>
        <v>Yes</v>
      </c>
      <c r="P17" s="79" t="str">
        <f t="shared" ca="1" si="3"/>
        <v>Yes</v>
      </c>
      <c r="Q17" s="79" t="str">
        <f t="shared" ca="1" si="3"/>
        <v>No</v>
      </c>
      <c r="R17" s="79" t="str">
        <f t="shared" ca="1" si="3"/>
        <v>No</v>
      </c>
      <c r="S17" s="79" t="str">
        <f t="shared" ca="1" si="3"/>
        <v>No</v>
      </c>
      <c r="T17" s="79" t="str">
        <f t="shared" ca="1" si="3"/>
        <v>No</v>
      </c>
      <c r="U17" s="79" t="str">
        <f t="shared" ca="1" si="5"/>
        <v>No</v>
      </c>
      <c r="V17" s="79" t="str">
        <f t="shared" ca="1" si="3"/>
        <v>No</v>
      </c>
      <c r="W17" s="79" t="str">
        <f t="shared" ca="1" si="3"/>
        <v>No</v>
      </c>
      <c r="X17" s="79" t="str">
        <f t="shared" ca="1" si="3"/>
        <v>No</v>
      </c>
      <c r="Y17" s="27" t="str">
        <f t="shared" ca="1" si="3"/>
        <v>No</v>
      </c>
    </row>
    <row r="18" spans="1:25" x14ac:dyDescent="0.25">
      <c r="A18" s="73" t="s">
        <v>88</v>
      </c>
      <c r="B18" s="79" t="s">
        <v>45</v>
      </c>
      <c r="C18" s="75">
        <v>3</v>
      </c>
      <c r="D18" s="75">
        <f t="shared" ca="1" si="0"/>
        <v>4</v>
      </c>
      <c r="E18" s="75">
        <f t="shared" ca="1" si="7"/>
        <v>7</v>
      </c>
      <c r="F18" s="75" t="str">
        <f t="shared" ca="1" si="5"/>
        <v>No</v>
      </c>
      <c r="G18" s="79" t="str">
        <f t="shared" ca="1" si="5"/>
        <v>No</v>
      </c>
      <c r="H18" s="79" t="str">
        <f t="shared" ca="1" si="5"/>
        <v>No</v>
      </c>
      <c r="I18" s="79" t="str">
        <f t="shared" ca="1" si="5"/>
        <v>No</v>
      </c>
      <c r="J18" s="79" t="str">
        <f t="shared" ca="1" si="3"/>
        <v>No</v>
      </c>
      <c r="K18" s="79" t="str">
        <f t="shared" ca="1" si="3"/>
        <v>No</v>
      </c>
      <c r="L18" s="79" t="str">
        <f t="shared" ca="1" si="3"/>
        <v>No</v>
      </c>
      <c r="M18" s="79" t="str">
        <f t="shared" ca="1" si="3"/>
        <v>No</v>
      </c>
      <c r="N18" s="79" t="str">
        <f t="shared" ca="1" si="3"/>
        <v>No</v>
      </c>
      <c r="O18" s="79" t="str">
        <f t="shared" ca="1" si="3"/>
        <v>No</v>
      </c>
      <c r="P18" s="79" t="str">
        <f t="shared" ca="1" si="3"/>
        <v>No</v>
      </c>
      <c r="Q18" s="79" t="str">
        <f t="shared" ca="1" si="3"/>
        <v>No</v>
      </c>
      <c r="R18" s="79" t="str">
        <f t="shared" ca="1" si="3"/>
        <v>No</v>
      </c>
      <c r="S18" s="79" t="str">
        <f t="shared" ca="1" si="3"/>
        <v>No</v>
      </c>
      <c r="T18" s="79" t="str">
        <f t="shared" ca="1" si="3"/>
        <v>No</v>
      </c>
      <c r="U18" s="79" t="str">
        <f t="shared" ca="1" si="5"/>
        <v>No</v>
      </c>
      <c r="V18" s="79" t="str">
        <f t="shared" ca="1" si="3"/>
        <v>No</v>
      </c>
      <c r="W18" s="79" t="str">
        <f t="shared" ca="1" si="3"/>
        <v>No</v>
      </c>
      <c r="X18" s="79" t="str">
        <f t="shared" ca="1" si="3"/>
        <v>No</v>
      </c>
      <c r="Y18" s="27" t="str">
        <f t="shared" ca="1" si="3"/>
        <v>No</v>
      </c>
    </row>
    <row r="19" spans="1:25" x14ac:dyDescent="0.25">
      <c r="A19" s="74" t="s">
        <v>88</v>
      </c>
      <c r="B19" s="60" t="s">
        <v>46</v>
      </c>
      <c r="C19" s="76">
        <v>5</v>
      </c>
      <c r="D19" s="76">
        <f t="shared" ca="1" si="0"/>
        <v>16</v>
      </c>
      <c r="E19" s="76">
        <f t="shared" ca="1" si="7"/>
        <v>21</v>
      </c>
      <c r="F19" s="76" t="str">
        <f t="shared" ca="1" si="5"/>
        <v>Yes</v>
      </c>
      <c r="G19" s="60" t="str">
        <f t="shared" ca="1" si="5"/>
        <v>Yes</v>
      </c>
      <c r="H19" s="60" t="str">
        <f t="shared" ca="1" si="5"/>
        <v>Yes</v>
      </c>
      <c r="I19" s="60" t="str">
        <f t="shared" ca="1" si="5"/>
        <v>Yes</v>
      </c>
      <c r="J19" s="60" t="str">
        <f t="shared" ca="1" si="3"/>
        <v>Yes</v>
      </c>
      <c r="K19" s="60" t="str">
        <f t="shared" ca="1" si="3"/>
        <v>Yes</v>
      </c>
      <c r="L19" s="60" t="str">
        <f t="shared" ca="1" si="3"/>
        <v>Yes</v>
      </c>
      <c r="M19" s="60" t="str">
        <f t="shared" ca="1" si="3"/>
        <v>Yes</v>
      </c>
      <c r="N19" s="60" t="str">
        <f t="shared" ca="1" si="3"/>
        <v>Yes</v>
      </c>
      <c r="O19" s="60" t="str">
        <f t="shared" ca="1" si="3"/>
        <v>Yes</v>
      </c>
      <c r="P19" s="60" t="str">
        <f t="shared" ca="1" si="3"/>
        <v>Yes</v>
      </c>
      <c r="Q19" s="60" t="str">
        <f t="shared" ca="1" si="3"/>
        <v>Yes</v>
      </c>
      <c r="R19" s="60" t="str">
        <f t="shared" ca="1" si="3"/>
        <v>No</v>
      </c>
      <c r="S19" s="60" t="str">
        <f t="shared" ca="1" si="3"/>
        <v>No</v>
      </c>
      <c r="T19" s="60" t="str">
        <f t="shared" ca="1" si="3"/>
        <v>No</v>
      </c>
      <c r="U19" s="60" t="str">
        <f t="shared" ca="1" si="5"/>
        <v>No</v>
      </c>
      <c r="V19" s="60" t="str">
        <f t="shared" ca="1" si="3"/>
        <v>No</v>
      </c>
      <c r="W19" s="60" t="str">
        <f t="shared" ca="1" si="3"/>
        <v>No</v>
      </c>
      <c r="X19" s="60" t="str">
        <f t="shared" ca="1" si="3"/>
        <v>No</v>
      </c>
      <c r="Y19" s="61" t="str">
        <f t="shared" ca="1" si="3"/>
        <v>No</v>
      </c>
    </row>
    <row r="20" spans="1:25" x14ac:dyDescent="0.25">
      <c r="A20" s="73" t="s">
        <v>89</v>
      </c>
      <c r="B20" s="2" t="s">
        <v>44</v>
      </c>
      <c r="C20" s="75">
        <v>5</v>
      </c>
      <c r="D20" s="75">
        <f t="shared" ca="1" si="0"/>
        <v>13</v>
      </c>
      <c r="E20" s="75">
        <f t="shared" ca="1" si="4"/>
        <v>18</v>
      </c>
      <c r="F20" s="75" t="str">
        <f t="shared" ca="1" si="5"/>
        <v>Yes</v>
      </c>
      <c r="G20" s="79" t="str">
        <f t="shared" ca="1" si="5"/>
        <v>Yes</v>
      </c>
      <c r="H20" s="79" t="str">
        <f t="shared" ca="1" si="5"/>
        <v>Yes</v>
      </c>
      <c r="I20" s="79" t="str">
        <f t="shared" ca="1" si="5"/>
        <v>Yes</v>
      </c>
      <c r="J20" s="79" t="str">
        <f t="shared" ca="1" si="5"/>
        <v>Yes</v>
      </c>
      <c r="K20" s="79" t="str">
        <f t="shared" ca="1" si="5"/>
        <v>Yes</v>
      </c>
      <c r="L20" s="79" t="str">
        <f t="shared" ca="1" si="5"/>
        <v>Yes</v>
      </c>
      <c r="M20" s="79" t="str">
        <f t="shared" ca="1" si="5"/>
        <v>Yes</v>
      </c>
      <c r="N20" s="79" t="str">
        <f t="shared" ca="1" si="5"/>
        <v>Yes</v>
      </c>
      <c r="O20" s="79" t="str">
        <f t="shared" ca="1" si="5"/>
        <v>No</v>
      </c>
      <c r="P20" s="79" t="str">
        <f t="shared" ca="1" si="3"/>
        <v>No</v>
      </c>
      <c r="Q20" s="79" t="str">
        <f t="shared" ca="1" si="3"/>
        <v>No</v>
      </c>
      <c r="R20" s="79" t="str">
        <f t="shared" ca="1" si="3"/>
        <v>No</v>
      </c>
      <c r="S20" s="79" t="str">
        <f t="shared" ca="1" si="3"/>
        <v>No</v>
      </c>
      <c r="T20" s="79" t="str">
        <f t="shared" ca="1" si="3"/>
        <v>No</v>
      </c>
      <c r="U20" s="79" t="str">
        <f t="shared" ca="1" si="5"/>
        <v>No</v>
      </c>
      <c r="V20" s="79" t="str">
        <f t="shared" ca="1" si="3"/>
        <v>No</v>
      </c>
      <c r="W20" s="79" t="str">
        <f t="shared" ca="1" si="3"/>
        <v>No</v>
      </c>
      <c r="X20" s="79" t="str">
        <f t="shared" ca="1" si="3"/>
        <v>No</v>
      </c>
      <c r="Y20" s="27" t="str">
        <f t="shared" ca="1" si="3"/>
        <v>No</v>
      </c>
    </row>
    <row r="21" spans="1:25" x14ac:dyDescent="0.25">
      <c r="A21" s="73" t="s">
        <v>89</v>
      </c>
      <c r="B21" s="79" t="s">
        <v>45</v>
      </c>
      <c r="C21" s="75">
        <v>-1</v>
      </c>
      <c r="D21" s="75">
        <f t="shared" ca="1" si="0"/>
        <v>1</v>
      </c>
      <c r="E21" s="75">
        <f t="shared" ca="1" si="4"/>
        <v>0</v>
      </c>
      <c r="F21" s="75" t="str">
        <f t="shared" ca="1" si="5"/>
        <v>No</v>
      </c>
      <c r="G21" s="79" t="str">
        <f t="shared" ca="1" si="5"/>
        <v>No</v>
      </c>
      <c r="H21" s="79" t="str">
        <f t="shared" ca="1" si="5"/>
        <v>No</v>
      </c>
      <c r="I21" s="79" t="str">
        <f t="shared" ca="1" si="5"/>
        <v>No</v>
      </c>
      <c r="J21" s="79" t="str">
        <f t="shared" ca="1" si="3"/>
        <v>No</v>
      </c>
      <c r="K21" s="79" t="str">
        <f t="shared" ca="1" si="3"/>
        <v>No</v>
      </c>
      <c r="L21" s="79" t="str">
        <f t="shared" ca="1" si="3"/>
        <v>No</v>
      </c>
      <c r="M21" s="79" t="str">
        <f t="shared" ca="1" si="3"/>
        <v>No</v>
      </c>
      <c r="N21" s="79" t="str">
        <f t="shared" ca="1" si="3"/>
        <v>No</v>
      </c>
      <c r="O21" s="79" t="str">
        <f t="shared" ca="1" si="3"/>
        <v>No</v>
      </c>
      <c r="P21" s="79" t="str">
        <f t="shared" ca="1" si="3"/>
        <v>No</v>
      </c>
      <c r="Q21" s="79" t="str">
        <f t="shared" ca="1" si="3"/>
        <v>No</v>
      </c>
      <c r="R21" s="79" t="str">
        <f t="shared" ca="1" si="3"/>
        <v>No</v>
      </c>
      <c r="S21" s="79" t="str">
        <f t="shared" ca="1" si="3"/>
        <v>No</v>
      </c>
      <c r="T21" s="79" t="str">
        <f t="shared" ca="1" si="3"/>
        <v>No</v>
      </c>
      <c r="U21" s="79" t="str">
        <f t="shared" ca="1" si="5"/>
        <v>No</v>
      </c>
      <c r="V21" s="79" t="str">
        <f t="shared" ca="1" si="3"/>
        <v>No</v>
      </c>
      <c r="W21" s="79" t="str">
        <f t="shared" ca="1" si="3"/>
        <v>No</v>
      </c>
      <c r="X21" s="79" t="str">
        <f t="shared" ca="1" si="3"/>
        <v>No</v>
      </c>
      <c r="Y21" s="27" t="str">
        <f t="shared" ca="1" si="3"/>
        <v>No</v>
      </c>
    </row>
    <row r="22" spans="1:25" x14ac:dyDescent="0.25">
      <c r="A22" s="74" t="s">
        <v>89</v>
      </c>
      <c r="B22" s="60" t="s">
        <v>46</v>
      </c>
      <c r="C22" s="76">
        <v>0</v>
      </c>
      <c r="D22" s="76">
        <f t="shared" ca="1" si="0"/>
        <v>1</v>
      </c>
      <c r="E22" s="76">
        <f t="shared" ca="1" si="4"/>
        <v>1</v>
      </c>
      <c r="F22" s="76" t="str">
        <f t="shared" ca="1" si="5"/>
        <v>No</v>
      </c>
      <c r="G22" s="60" t="str">
        <f t="shared" ca="1" si="5"/>
        <v>No</v>
      </c>
      <c r="H22" s="60" t="str">
        <f t="shared" ca="1" si="5"/>
        <v>No</v>
      </c>
      <c r="I22" s="60" t="str">
        <f t="shared" ca="1" si="5"/>
        <v>No</v>
      </c>
      <c r="J22" s="60" t="str">
        <f t="shared" ca="1" si="3"/>
        <v>No</v>
      </c>
      <c r="K22" s="60" t="str">
        <f t="shared" ca="1" si="3"/>
        <v>No</v>
      </c>
      <c r="L22" s="60" t="str">
        <f t="shared" ca="1" si="3"/>
        <v>No</v>
      </c>
      <c r="M22" s="60" t="str">
        <f t="shared" ca="1" si="3"/>
        <v>No</v>
      </c>
      <c r="N22" s="60" t="str">
        <f t="shared" ca="1" si="3"/>
        <v>No</v>
      </c>
      <c r="O22" s="60" t="str">
        <f t="shared" ca="1" si="3"/>
        <v>No</v>
      </c>
      <c r="P22" s="60" t="str">
        <f t="shared" ca="1" si="3"/>
        <v>No</v>
      </c>
      <c r="Q22" s="60" t="str">
        <f t="shared" ca="1" si="3"/>
        <v>No</v>
      </c>
      <c r="R22" s="60" t="str">
        <f t="shared" ca="1" si="3"/>
        <v>No</v>
      </c>
      <c r="S22" s="60" t="str">
        <f t="shared" ca="1" si="3"/>
        <v>No</v>
      </c>
      <c r="T22" s="60" t="str">
        <f t="shared" ca="1" si="3"/>
        <v>No</v>
      </c>
      <c r="U22" s="60" t="str">
        <f t="shared" ca="1" si="5"/>
        <v>No</v>
      </c>
      <c r="V22" s="60" t="str">
        <f t="shared" ca="1" si="3"/>
        <v>No</v>
      </c>
      <c r="W22" s="60" t="str">
        <f t="shared" ca="1" si="3"/>
        <v>No</v>
      </c>
      <c r="X22" s="60" t="str">
        <f t="shared" ca="1" si="3"/>
        <v>No</v>
      </c>
      <c r="Y22" s="61" t="str">
        <f t="shared" ca="1" si="3"/>
        <v>No</v>
      </c>
    </row>
    <row r="23" spans="1:25" x14ac:dyDescent="0.25">
      <c r="A23" s="73" t="s">
        <v>86</v>
      </c>
      <c r="B23" s="2" t="s">
        <v>44</v>
      </c>
      <c r="C23" s="75">
        <v>3</v>
      </c>
      <c r="D23" s="75">
        <f t="shared" ref="D23:D31" ca="1" si="8">RANDBETWEEN(1,20)</f>
        <v>20</v>
      </c>
      <c r="E23" s="75">
        <f t="shared" ca="1" si="1"/>
        <v>23</v>
      </c>
      <c r="F23" s="75" t="str">
        <f t="shared" ca="1" si="2"/>
        <v>Yes</v>
      </c>
      <c r="G23" s="2" t="str">
        <f t="shared" ca="1" si="2"/>
        <v>Yes</v>
      </c>
      <c r="H23" s="2" t="str">
        <f t="shared" ca="1" si="2"/>
        <v>Yes</v>
      </c>
      <c r="I23" s="2" t="str">
        <f t="shared" ca="1" si="2"/>
        <v>Yes</v>
      </c>
      <c r="J23" s="2" t="str">
        <f t="shared" ca="1" si="3"/>
        <v>Yes</v>
      </c>
      <c r="K23" s="2" t="str">
        <f t="shared" ca="1" si="3"/>
        <v>Yes</v>
      </c>
      <c r="L23" s="2" t="str">
        <f t="shared" ca="1" si="3"/>
        <v>Yes</v>
      </c>
      <c r="M23" s="2" t="str">
        <f t="shared" ca="1" si="3"/>
        <v>Yes</v>
      </c>
      <c r="N23" s="2" t="str">
        <f t="shared" ca="1" si="3"/>
        <v>Yes</v>
      </c>
      <c r="O23" s="2" t="str">
        <f t="shared" ca="1" si="3"/>
        <v>Yes</v>
      </c>
      <c r="P23" s="2" t="str">
        <f t="shared" ca="1" si="3"/>
        <v>Yes</v>
      </c>
      <c r="Q23" s="2" t="str">
        <f t="shared" ca="1" si="3"/>
        <v>Yes</v>
      </c>
      <c r="R23" s="2" t="str">
        <f t="shared" ca="1" si="3"/>
        <v>Yes</v>
      </c>
      <c r="S23" s="2" t="str">
        <f t="shared" ca="1" si="3"/>
        <v>Yes</v>
      </c>
      <c r="T23" s="2" t="str">
        <f t="shared" ca="1" si="3"/>
        <v>No</v>
      </c>
      <c r="U23" s="2" t="str">
        <f t="shared" ca="1" si="2"/>
        <v>No</v>
      </c>
      <c r="V23" s="2" t="str">
        <f t="shared" ca="1" si="2"/>
        <v>No</v>
      </c>
      <c r="W23" s="2" t="str">
        <f t="shared" ca="1" si="2"/>
        <v>No</v>
      </c>
      <c r="X23" s="2" t="str">
        <f t="shared" ca="1" si="2"/>
        <v>No</v>
      </c>
      <c r="Y23" s="27" t="str">
        <f t="shared" ca="1" si="2"/>
        <v>No</v>
      </c>
    </row>
    <row r="24" spans="1:25" x14ac:dyDescent="0.25">
      <c r="A24" s="73" t="s">
        <v>86</v>
      </c>
      <c r="B24" s="79" t="s">
        <v>45</v>
      </c>
      <c r="C24" s="75">
        <v>4</v>
      </c>
      <c r="D24" s="75">
        <f t="shared" ca="1" si="8"/>
        <v>13</v>
      </c>
      <c r="E24" s="75">
        <f t="shared" ca="1" si="1"/>
        <v>17</v>
      </c>
      <c r="F24" s="75" t="str">
        <f t="shared" ca="1" si="2"/>
        <v>Yes</v>
      </c>
      <c r="G24" s="2" t="str">
        <f t="shared" ca="1" si="2"/>
        <v>Yes</v>
      </c>
      <c r="H24" s="2" t="str">
        <f t="shared" ca="1" si="2"/>
        <v>Yes</v>
      </c>
      <c r="I24" s="2" t="str">
        <f t="shared" ca="1" si="2"/>
        <v>Yes</v>
      </c>
      <c r="J24" s="2" t="str">
        <f t="shared" ca="1" si="3"/>
        <v>Yes</v>
      </c>
      <c r="K24" s="2" t="str">
        <f t="shared" ca="1" si="3"/>
        <v>Yes</v>
      </c>
      <c r="L24" s="2" t="str">
        <f t="shared" ca="1" si="3"/>
        <v>Yes</v>
      </c>
      <c r="M24" s="2" t="str">
        <f t="shared" ca="1" si="3"/>
        <v>Yes</v>
      </c>
      <c r="N24" s="2" t="str">
        <f t="shared" ca="1" si="3"/>
        <v>No</v>
      </c>
      <c r="O24" s="2" t="str">
        <f t="shared" ca="1" si="3"/>
        <v>No</v>
      </c>
      <c r="P24" s="2" t="str">
        <f t="shared" ca="1" si="3"/>
        <v>No</v>
      </c>
      <c r="Q24" s="2" t="str">
        <f t="shared" ca="1" si="3"/>
        <v>No</v>
      </c>
      <c r="R24" s="2" t="str">
        <f t="shared" ca="1" si="3"/>
        <v>No</v>
      </c>
      <c r="S24" s="2" t="str">
        <f t="shared" ca="1" si="3"/>
        <v>No</v>
      </c>
      <c r="T24" s="2" t="str">
        <f t="shared" ca="1" si="3"/>
        <v>No</v>
      </c>
      <c r="U24" s="2" t="str">
        <f t="shared" ca="1" si="2"/>
        <v>No</v>
      </c>
      <c r="V24" s="2" t="str">
        <f t="shared" ca="1" si="2"/>
        <v>No</v>
      </c>
      <c r="W24" s="2" t="str">
        <f t="shared" ca="1" si="2"/>
        <v>No</v>
      </c>
      <c r="X24" s="2" t="str">
        <f t="shared" ca="1" si="2"/>
        <v>No</v>
      </c>
      <c r="Y24" s="27" t="str">
        <f t="shared" ca="1" si="2"/>
        <v>No</v>
      </c>
    </row>
    <row r="25" spans="1:25" x14ac:dyDescent="0.25">
      <c r="A25" s="74" t="s">
        <v>86</v>
      </c>
      <c r="B25" s="60" t="s">
        <v>46</v>
      </c>
      <c r="C25" s="76">
        <v>4</v>
      </c>
      <c r="D25" s="76">
        <f t="shared" ca="1" si="8"/>
        <v>12</v>
      </c>
      <c r="E25" s="76">
        <f t="shared" ca="1" si="1"/>
        <v>16</v>
      </c>
      <c r="F25" s="76" t="str">
        <f t="shared" ca="1" si="2"/>
        <v>Yes</v>
      </c>
      <c r="G25" s="60" t="str">
        <f t="shared" ca="1" si="2"/>
        <v>Yes</v>
      </c>
      <c r="H25" s="60" t="str">
        <f t="shared" ca="1" si="2"/>
        <v>Yes</v>
      </c>
      <c r="I25" s="60" t="str">
        <f t="shared" ca="1" si="2"/>
        <v>Yes</v>
      </c>
      <c r="J25" s="60" t="str">
        <f t="shared" ca="1" si="3"/>
        <v>Yes</v>
      </c>
      <c r="K25" s="60" t="str">
        <f t="shared" ca="1" si="3"/>
        <v>Yes</v>
      </c>
      <c r="L25" s="60" t="str">
        <f t="shared" ca="1" si="3"/>
        <v>Yes</v>
      </c>
      <c r="M25" s="60" t="str">
        <f t="shared" ca="1" si="3"/>
        <v>No</v>
      </c>
      <c r="N25" s="60" t="str">
        <f t="shared" ca="1" si="3"/>
        <v>No</v>
      </c>
      <c r="O25" s="60" t="str">
        <f t="shared" ca="1" si="3"/>
        <v>No</v>
      </c>
      <c r="P25" s="60" t="str">
        <f t="shared" ca="1" si="3"/>
        <v>No</v>
      </c>
      <c r="Q25" s="60" t="str">
        <f t="shared" ca="1" si="3"/>
        <v>No</v>
      </c>
      <c r="R25" s="60" t="str">
        <f t="shared" ca="1" si="3"/>
        <v>No</v>
      </c>
      <c r="S25" s="60" t="str">
        <f t="shared" ca="1" si="3"/>
        <v>No</v>
      </c>
      <c r="T25" s="60" t="str">
        <f t="shared" ca="1" si="3"/>
        <v>No</v>
      </c>
      <c r="U25" s="60" t="str">
        <f t="shared" ca="1" si="2"/>
        <v>No</v>
      </c>
      <c r="V25" s="60" t="str">
        <f t="shared" ca="1" si="2"/>
        <v>No</v>
      </c>
      <c r="W25" s="60" t="str">
        <f t="shared" ca="1" si="2"/>
        <v>No</v>
      </c>
      <c r="X25" s="60" t="str">
        <f t="shared" ca="1" si="2"/>
        <v>No</v>
      </c>
      <c r="Y25" s="61" t="str">
        <f t="shared" ca="1" si="2"/>
        <v>No</v>
      </c>
    </row>
    <row r="26" spans="1:25" x14ac:dyDescent="0.25">
      <c r="A26" s="74" t="s">
        <v>90</v>
      </c>
      <c r="B26" s="60" t="s">
        <v>84</v>
      </c>
      <c r="C26" s="76">
        <v>15</v>
      </c>
      <c r="D26" s="76">
        <f t="shared" ca="1" si="8"/>
        <v>7</v>
      </c>
      <c r="E26" s="76">
        <f t="shared" ref="E26" ca="1" si="9">D26+C26</f>
        <v>22</v>
      </c>
      <c r="F26" s="76" t="str">
        <f t="shared" ref="F26:Y31" ca="1" si="10">IF($E26&gt;F$1-1,"Yes","No")</f>
        <v>Yes</v>
      </c>
      <c r="G26" s="60" t="str">
        <f t="shared" ca="1" si="10"/>
        <v>Yes</v>
      </c>
      <c r="H26" s="60" t="str">
        <f t="shared" ca="1" si="10"/>
        <v>Yes</v>
      </c>
      <c r="I26" s="60" t="str">
        <f t="shared" ca="1" si="10"/>
        <v>Yes</v>
      </c>
      <c r="J26" s="60" t="str">
        <f t="shared" ca="1" si="3"/>
        <v>Yes</v>
      </c>
      <c r="K26" s="60" t="str">
        <f t="shared" ca="1" si="3"/>
        <v>Yes</v>
      </c>
      <c r="L26" s="60" t="str">
        <f t="shared" ca="1" si="3"/>
        <v>Yes</v>
      </c>
      <c r="M26" s="60" t="str">
        <f t="shared" ca="1" si="3"/>
        <v>Yes</v>
      </c>
      <c r="N26" s="60" t="str">
        <f t="shared" ca="1" si="3"/>
        <v>Yes</v>
      </c>
      <c r="O26" s="60" t="str">
        <f t="shared" ca="1" si="3"/>
        <v>Yes</v>
      </c>
      <c r="P26" s="60" t="str">
        <f t="shared" ca="1" si="3"/>
        <v>Yes</v>
      </c>
      <c r="Q26" s="60" t="str">
        <f t="shared" ca="1" si="3"/>
        <v>Yes</v>
      </c>
      <c r="R26" s="60" t="str">
        <f t="shared" ca="1" si="3"/>
        <v>Yes</v>
      </c>
      <c r="S26" s="60" t="str">
        <f t="shared" ca="1" si="3"/>
        <v>No</v>
      </c>
      <c r="T26" s="60" t="str">
        <f t="shared" ca="1" si="3"/>
        <v>No</v>
      </c>
      <c r="U26" s="60" t="str">
        <f t="shared" ca="1" si="10"/>
        <v>No</v>
      </c>
      <c r="V26" s="60" t="str">
        <f t="shared" ca="1" si="10"/>
        <v>No</v>
      </c>
      <c r="W26" s="60" t="str">
        <f t="shared" ca="1" si="10"/>
        <v>No</v>
      </c>
      <c r="X26" s="60" t="str">
        <f t="shared" ca="1" si="10"/>
        <v>No</v>
      </c>
      <c r="Y26" s="61" t="str">
        <f t="shared" ca="1" si="10"/>
        <v>No</v>
      </c>
    </row>
    <row r="27" spans="1:25" x14ac:dyDescent="0.25">
      <c r="A27" s="74" t="s">
        <v>90</v>
      </c>
      <c r="B27" s="60" t="s">
        <v>83</v>
      </c>
      <c r="C27" s="76">
        <v>19</v>
      </c>
      <c r="D27" s="76">
        <f t="shared" ca="1" si="8"/>
        <v>20</v>
      </c>
      <c r="E27" s="76">
        <f t="shared" ref="E27" ca="1" si="11">D27+C27</f>
        <v>39</v>
      </c>
      <c r="F27" s="76" t="str">
        <f t="shared" ca="1" si="10"/>
        <v>Yes</v>
      </c>
      <c r="G27" s="60" t="str">
        <f t="shared" ca="1" si="10"/>
        <v>Yes</v>
      </c>
      <c r="H27" s="60" t="str">
        <f t="shared" ca="1" si="10"/>
        <v>Yes</v>
      </c>
      <c r="I27" s="60" t="str">
        <f t="shared" ca="1" si="10"/>
        <v>Yes</v>
      </c>
      <c r="J27" s="60" t="str">
        <f t="shared" ca="1" si="3"/>
        <v>Yes</v>
      </c>
      <c r="K27" s="60" t="str">
        <f t="shared" ca="1" si="3"/>
        <v>Yes</v>
      </c>
      <c r="L27" s="60" t="str">
        <f t="shared" ca="1" si="3"/>
        <v>Yes</v>
      </c>
      <c r="M27" s="60" t="str">
        <f t="shared" ca="1" si="3"/>
        <v>Yes</v>
      </c>
      <c r="N27" s="60" t="str">
        <f t="shared" ca="1" si="3"/>
        <v>Yes</v>
      </c>
      <c r="O27" s="60" t="str">
        <f t="shared" ca="1" si="3"/>
        <v>Yes</v>
      </c>
      <c r="P27" s="60" t="str">
        <f t="shared" ca="1" si="3"/>
        <v>Yes</v>
      </c>
      <c r="Q27" s="60" t="str">
        <f t="shared" ca="1" si="3"/>
        <v>Yes</v>
      </c>
      <c r="R27" s="60" t="str">
        <f t="shared" ca="1" si="3"/>
        <v>Yes</v>
      </c>
      <c r="S27" s="60" t="str">
        <f t="shared" ca="1" si="3"/>
        <v>Yes</v>
      </c>
      <c r="T27" s="60" t="str">
        <f t="shared" ca="1" si="3"/>
        <v>Yes</v>
      </c>
      <c r="U27" s="60" t="str">
        <f t="shared" ca="1" si="10"/>
        <v>Yes</v>
      </c>
      <c r="V27" s="60" t="str">
        <f t="shared" ca="1" si="10"/>
        <v>Yes</v>
      </c>
      <c r="W27" s="60" t="str">
        <f t="shared" ca="1" si="10"/>
        <v>Yes</v>
      </c>
      <c r="X27" s="60" t="str">
        <f t="shared" ca="1" si="10"/>
        <v>Yes</v>
      </c>
      <c r="Y27" s="61" t="str">
        <f t="shared" ca="1" si="10"/>
        <v>Yes</v>
      </c>
    </row>
    <row r="28" spans="1:25" x14ac:dyDescent="0.25">
      <c r="A28" s="74" t="s">
        <v>86</v>
      </c>
      <c r="B28" s="60" t="s">
        <v>125</v>
      </c>
      <c r="C28" s="76">
        <v>2</v>
      </c>
      <c r="D28" s="76">
        <f t="shared" ca="1" si="8"/>
        <v>13</v>
      </c>
      <c r="E28" s="76">
        <f t="shared" ref="E28" ca="1" si="12">D28+C28</f>
        <v>15</v>
      </c>
      <c r="F28" s="76" t="str">
        <f t="shared" ca="1" si="10"/>
        <v>Yes</v>
      </c>
      <c r="G28" s="60" t="str">
        <f t="shared" ca="1" si="10"/>
        <v>Yes</v>
      </c>
      <c r="H28" s="60" t="str">
        <f t="shared" ca="1" si="10"/>
        <v>Yes</v>
      </c>
      <c r="I28" s="60" t="str">
        <f t="shared" ca="1" si="10"/>
        <v>Yes</v>
      </c>
      <c r="J28" s="60" t="str">
        <f t="shared" ca="1" si="3"/>
        <v>Yes</v>
      </c>
      <c r="K28" s="60" t="str">
        <f t="shared" ca="1" si="3"/>
        <v>Yes</v>
      </c>
      <c r="L28" s="60" t="str">
        <f t="shared" ca="1" si="3"/>
        <v>No</v>
      </c>
      <c r="M28" s="60" t="str">
        <f t="shared" ca="1" si="3"/>
        <v>No</v>
      </c>
      <c r="N28" s="60" t="str">
        <f t="shared" ca="1" si="3"/>
        <v>No</v>
      </c>
      <c r="O28" s="60" t="str">
        <f t="shared" ca="1" si="3"/>
        <v>No</v>
      </c>
      <c r="P28" s="60" t="str">
        <f t="shared" ca="1" si="3"/>
        <v>No</v>
      </c>
      <c r="Q28" s="60" t="str">
        <f t="shared" ca="1" si="3"/>
        <v>No</v>
      </c>
      <c r="R28" s="60" t="str">
        <f t="shared" ca="1" si="3"/>
        <v>No</v>
      </c>
      <c r="S28" s="60" t="str">
        <f t="shared" ca="1" si="3"/>
        <v>No</v>
      </c>
      <c r="T28" s="60" t="str">
        <f t="shared" ca="1" si="3"/>
        <v>No</v>
      </c>
      <c r="U28" s="60" t="str">
        <f t="shared" ca="1" si="10"/>
        <v>No</v>
      </c>
      <c r="V28" s="60" t="str">
        <f t="shared" ca="1" si="10"/>
        <v>No</v>
      </c>
      <c r="W28" s="60" t="str">
        <f t="shared" ca="1" si="10"/>
        <v>No</v>
      </c>
      <c r="X28" s="60" t="str">
        <f t="shared" ca="1" si="10"/>
        <v>No</v>
      </c>
      <c r="Y28" s="61" t="str">
        <f t="shared" ca="1" si="10"/>
        <v>No</v>
      </c>
    </row>
    <row r="29" spans="1:25" x14ac:dyDescent="0.25">
      <c r="A29" s="74" t="s">
        <v>86</v>
      </c>
      <c r="B29" s="60" t="s">
        <v>127</v>
      </c>
      <c r="C29" s="76">
        <v>10</v>
      </c>
      <c r="D29" s="76">
        <f t="shared" ca="1" si="8"/>
        <v>15</v>
      </c>
      <c r="E29" s="76">
        <f t="shared" ref="E29:E30" ca="1" si="13">D29+C29</f>
        <v>25</v>
      </c>
      <c r="F29" s="76" t="str">
        <f t="shared" ca="1" si="10"/>
        <v>Yes</v>
      </c>
      <c r="G29" s="60" t="str">
        <f t="shared" ca="1" si="10"/>
        <v>Yes</v>
      </c>
      <c r="H29" s="60" t="str">
        <f t="shared" ca="1" si="10"/>
        <v>Yes</v>
      </c>
      <c r="I29" s="60" t="str">
        <f t="shared" ca="1" si="10"/>
        <v>Yes</v>
      </c>
      <c r="J29" s="60" t="str">
        <f t="shared" ca="1" si="3"/>
        <v>Yes</v>
      </c>
      <c r="K29" s="60" t="str">
        <f t="shared" ref="K29:T29" ca="1" si="14">IF($E29&gt;K$1-1,"Yes","No")</f>
        <v>Yes</v>
      </c>
      <c r="L29" s="60" t="str">
        <f t="shared" ca="1" si="14"/>
        <v>Yes</v>
      </c>
      <c r="M29" s="60" t="str">
        <f t="shared" ca="1" si="14"/>
        <v>Yes</v>
      </c>
      <c r="N29" s="60" t="str">
        <f t="shared" ca="1" si="14"/>
        <v>Yes</v>
      </c>
      <c r="O29" s="60" t="str">
        <f t="shared" ca="1" si="14"/>
        <v>Yes</v>
      </c>
      <c r="P29" s="60" t="str">
        <f t="shared" ca="1" si="14"/>
        <v>Yes</v>
      </c>
      <c r="Q29" s="60" t="str">
        <f t="shared" ca="1" si="14"/>
        <v>Yes</v>
      </c>
      <c r="R29" s="60" t="str">
        <f t="shared" ca="1" si="14"/>
        <v>Yes</v>
      </c>
      <c r="S29" s="60" t="str">
        <f t="shared" ca="1" si="14"/>
        <v>Yes</v>
      </c>
      <c r="T29" s="60" t="str">
        <f t="shared" ca="1" si="14"/>
        <v>Yes</v>
      </c>
      <c r="U29" s="60" t="str">
        <f t="shared" ca="1" si="10"/>
        <v>Yes</v>
      </c>
      <c r="V29" s="60" t="str">
        <f t="shared" ca="1" si="10"/>
        <v>No</v>
      </c>
      <c r="W29" s="60" t="str">
        <f t="shared" ca="1" si="10"/>
        <v>No</v>
      </c>
      <c r="X29" s="60" t="str">
        <f t="shared" ca="1" si="10"/>
        <v>No</v>
      </c>
      <c r="Y29" s="61" t="str">
        <f t="shared" ca="1" si="10"/>
        <v>No</v>
      </c>
    </row>
    <row r="30" spans="1:25" x14ac:dyDescent="0.25">
      <c r="A30" s="74" t="s">
        <v>90</v>
      </c>
      <c r="B30" s="60" t="s">
        <v>131</v>
      </c>
      <c r="C30" s="76">
        <v>8</v>
      </c>
      <c r="D30" s="76">
        <f t="shared" ca="1" si="8"/>
        <v>14</v>
      </c>
      <c r="E30" s="76">
        <f t="shared" ca="1" si="13"/>
        <v>22</v>
      </c>
      <c r="F30" s="76" t="str">
        <f t="shared" ca="1" si="10"/>
        <v>Yes</v>
      </c>
      <c r="G30" s="60" t="str">
        <f t="shared" ca="1" si="10"/>
        <v>Yes</v>
      </c>
      <c r="H30" s="60" t="str">
        <f t="shared" ca="1" si="10"/>
        <v>Yes</v>
      </c>
      <c r="I30" s="60" t="str">
        <f t="shared" ca="1" si="10"/>
        <v>Yes</v>
      </c>
      <c r="J30" s="60" t="str">
        <f t="shared" ca="1" si="10"/>
        <v>Yes</v>
      </c>
      <c r="K30" s="60" t="str">
        <f t="shared" ca="1" si="10"/>
        <v>Yes</v>
      </c>
      <c r="L30" s="60" t="str">
        <f t="shared" ca="1" si="10"/>
        <v>Yes</v>
      </c>
      <c r="M30" s="60" t="str">
        <f t="shared" ca="1" si="10"/>
        <v>Yes</v>
      </c>
      <c r="N30" s="60" t="str">
        <f t="shared" ca="1" si="10"/>
        <v>Yes</v>
      </c>
      <c r="O30" s="60" t="str">
        <f t="shared" ca="1" si="10"/>
        <v>Yes</v>
      </c>
      <c r="P30" s="60" t="str">
        <f t="shared" ca="1" si="10"/>
        <v>Yes</v>
      </c>
      <c r="Q30" s="60" t="str">
        <f t="shared" ca="1" si="10"/>
        <v>Yes</v>
      </c>
      <c r="R30" s="60" t="str">
        <f t="shared" ca="1" si="10"/>
        <v>Yes</v>
      </c>
      <c r="S30" s="60" t="str">
        <f t="shared" ca="1" si="10"/>
        <v>No</v>
      </c>
      <c r="T30" s="60" t="str">
        <f t="shared" ca="1" si="10"/>
        <v>No</v>
      </c>
      <c r="U30" s="60" t="str">
        <f t="shared" ca="1" si="10"/>
        <v>No</v>
      </c>
      <c r="V30" s="60" t="str">
        <f t="shared" ca="1" si="10"/>
        <v>No</v>
      </c>
      <c r="W30" s="60" t="str">
        <f t="shared" ca="1" si="10"/>
        <v>No</v>
      </c>
      <c r="X30" s="60" t="str">
        <f t="shared" ca="1" si="10"/>
        <v>No</v>
      </c>
      <c r="Y30" s="61" t="str">
        <f t="shared" ca="1" si="10"/>
        <v>No</v>
      </c>
    </row>
    <row r="31" spans="1:25" x14ac:dyDescent="0.25">
      <c r="A31" s="74" t="s">
        <v>71</v>
      </c>
      <c r="B31" s="60" t="s">
        <v>131</v>
      </c>
      <c r="C31" s="76">
        <v>8</v>
      </c>
      <c r="D31" s="76">
        <f t="shared" ca="1" si="8"/>
        <v>11</v>
      </c>
      <c r="E31" s="76">
        <f t="shared" ref="E31" ca="1" si="15">D31+C31</f>
        <v>19</v>
      </c>
      <c r="F31" s="76" t="str">
        <f t="shared" ca="1" si="10"/>
        <v>Yes</v>
      </c>
      <c r="G31" s="60" t="str">
        <f t="shared" ca="1" si="10"/>
        <v>Yes</v>
      </c>
      <c r="H31" s="60" t="str">
        <f t="shared" ca="1" si="10"/>
        <v>Yes</v>
      </c>
      <c r="I31" s="60" t="str">
        <f t="shared" ca="1" si="10"/>
        <v>Yes</v>
      </c>
      <c r="J31" s="60" t="str">
        <f t="shared" ca="1" si="10"/>
        <v>Yes</v>
      </c>
      <c r="K31" s="60" t="str">
        <f t="shared" ca="1" si="10"/>
        <v>Yes</v>
      </c>
      <c r="L31" s="60" t="str">
        <f t="shared" ca="1" si="10"/>
        <v>Yes</v>
      </c>
      <c r="M31" s="60" t="str">
        <f t="shared" ca="1" si="10"/>
        <v>Yes</v>
      </c>
      <c r="N31" s="60" t="str">
        <f t="shared" ca="1" si="10"/>
        <v>Yes</v>
      </c>
      <c r="O31" s="60" t="str">
        <f t="shared" ca="1" si="10"/>
        <v>Yes</v>
      </c>
      <c r="P31" s="60" t="str">
        <f t="shared" ca="1" si="10"/>
        <v>No</v>
      </c>
      <c r="Q31" s="60" t="str">
        <f t="shared" ca="1" si="10"/>
        <v>No</v>
      </c>
      <c r="R31" s="60" t="str">
        <f t="shared" ca="1" si="10"/>
        <v>No</v>
      </c>
      <c r="S31" s="60" t="str">
        <f t="shared" ca="1" si="10"/>
        <v>No</v>
      </c>
      <c r="T31" s="60" t="str">
        <f t="shared" ca="1" si="10"/>
        <v>No</v>
      </c>
      <c r="U31" s="60" t="str">
        <f t="shared" ca="1" si="10"/>
        <v>No</v>
      </c>
      <c r="V31" s="60" t="str">
        <f t="shared" ca="1" si="10"/>
        <v>No</v>
      </c>
      <c r="W31" s="60" t="str">
        <f t="shared" ca="1" si="10"/>
        <v>No</v>
      </c>
      <c r="X31" s="60" t="str">
        <f t="shared" ca="1" si="10"/>
        <v>No</v>
      </c>
      <c r="Y31" s="61" t="str">
        <f t="shared" ca="1" si="10"/>
        <v>No</v>
      </c>
    </row>
  </sheetData>
  <sortState ref="A2:O25">
    <sortCondition ref="A2:A25"/>
    <sortCondition ref="B2:B25"/>
  </sortState>
  <conditionalFormatting sqref="D32:D1048576">
    <cfRule type="cellIs" dxfId="140" priority="667" operator="equal">
      <formula>20</formula>
    </cfRule>
    <cfRule type="cellIs" dxfId="139" priority="668" operator="equal">
      <formula>1</formula>
    </cfRule>
  </conditionalFormatting>
  <conditionalFormatting sqref="F11:Y13 F20:Y22">
    <cfRule type="cellIs" dxfId="138" priority="247" operator="equal">
      <formula>"No"</formula>
    </cfRule>
    <cfRule type="cellIs" dxfId="137" priority="248" operator="equal">
      <formula>"Yes"</formula>
    </cfRule>
  </conditionalFormatting>
  <conditionalFormatting sqref="F23:Y25">
    <cfRule type="cellIs" dxfId="136" priority="241" operator="equal">
      <formula>"No"</formula>
    </cfRule>
    <cfRule type="cellIs" dxfId="135" priority="242" operator="equal">
      <formula>"Yes"</formula>
    </cfRule>
  </conditionalFormatting>
  <conditionalFormatting sqref="F23:Y23">
    <cfRule type="cellIs" dxfId="134" priority="239" operator="equal">
      <formula>"No"</formula>
    </cfRule>
    <cfRule type="cellIs" dxfId="133" priority="240" operator="equal">
      <formula>"Yes"</formula>
    </cfRule>
  </conditionalFormatting>
  <conditionalFormatting sqref="A23">
    <cfRule type="cellIs" dxfId="132" priority="237" operator="equal">
      <formula>"No"</formula>
    </cfRule>
    <cfRule type="cellIs" dxfId="131" priority="238" operator="equal">
      <formula>"Yes"</formula>
    </cfRule>
  </conditionalFormatting>
  <conditionalFormatting sqref="F24:Y25">
    <cfRule type="cellIs" dxfId="130" priority="235" operator="equal">
      <formula>"No"</formula>
    </cfRule>
    <cfRule type="cellIs" dxfId="129" priority="236" operator="equal">
      <formula>"Yes"</formula>
    </cfRule>
  </conditionalFormatting>
  <conditionalFormatting sqref="A24:A25">
    <cfRule type="cellIs" dxfId="128" priority="233" operator="equal">
      <formula>"No"</formula>
    </cfRule>
    <cfRule type="cellIs" dxfId="127" priority="234" operator="equal">
      <formula>"Yes"</formula>
    </cfRule>
  </conditionalFormatting>
  <conditionalFormatting sqref="A8">
    <cfRule type="cellIs" dxfId="126" priority="201" operator="equal">
      <formula>"No"</formula>
    </cfRule>
    <cfRule type="cellIs" dxfId="125" priority="202" operator="equal">
      <formula>"Yes"</formula>
    </cfRule>
  </conditionalFormatting>
  <conditionalFormatting sqref="A9:A10">
    <cfRule type="cellIs" dxfId="124" priority="199" operator="equal">
      <formula>"No"</formula>
    </cfRule>
    <cfRule type="cellIs" dxfId="123" priority="200" operator="equal">
      <formula>"Yes"</formula>
    </cfRule>
  </conditionalFormatting>
  <conditionalFormatting sqref="F8:Y10">
    <cfRule type="cellIs" dxfId="122" priority="197" operator="equal">
      <formula>"No"</formula>
    </cfRule>
    <cfRule type="cellIs" dxfId="121" priority="198" operator="equal">
      <formula>"Yes"</formula>
    </cfRule>
  </conditionalFormatting>
  <conditionalFormatting sqref="F8:Y8">
    <cfRule type="cellIs" dxfId="120" priority="195" operator="equal">
      <formula>"No"</formula>
    </cfRule>
    <cfRule type="cellIs" dxfId="119" priority="196" operator="equal">
      <formula>"Yes"</formula>
    </cfRule>
  </conditionalFormatting>
  <conditionalFormatting sqref="F9:Y10">
    <cfRule type="cellIs" dxfId="118" priority="193" operator="equal">
      <formula>"No"</formula>
    </cfRule>
    <cfRule type="cellIs" dxfId="117" priority="194" operator="equal">
      <formula>"Yes"</formula>
    </cfRule>
  </conditionalFormatting>
  <conditionalFormatting sqref="A2">
    <cfRule type="cellIs" dxfId="116" priority="131" operator="equal">
      <formula>"No"</formula>
    </cfRule>
    <cfRule type="cellIs" dxfId="115" priority="132" operator="equal">
      <formula>"Yes"</formula>
    </cfRule>
  </conditionalFormatting>
  <conditionalFormatting sqref="A3:A4">
    <cfRule type="cellIs" dxfId="114" priority="129" operator="equal">
      <formula>"No"</formula>
    </cfRule>
    <cfRule type="cellIs" dxfId="113" priority="130" operator="equal">
      <formula>"Yes"</formula>
    </cfRule>
  </conditionalFormatting>
  <conditionalFormatting sqref="F2:Y4">
    <cfRule type="cellIs" dxfId="112" priority="127" operator="equal">
      <formula>"No"</formula>
    </cfRule>
    <cfRule type="cellIs" dxfId="111" priority="128" operator="equal">
      <formula>"Yes"</formula>
    </cfRule>
  </conditionalFormatting>
  <conditionalFormatting sqref="F2:Y2">
    <cfRule type="cellIs" dxfId="110" priority="125" operator="equal">
      <formula>"No"</formula>
    </cfRule>
    <cfRule type="cellIs" dxfId="109" priority="126" operator="equal">
      <formula>"Yes"</formula>
    </cfRule>
  </conditionalFormatting>
  <conditionalFormatting sqref="F3:Y4">
    <cfRule type="cellIs" dxfId="108" priority="123" operator="equal">
      <formula>"No"</formula>
    </cfRule>
    <cfRule type="cellIs" dxfId="107" priority="124" operator="equal">
      <formula>"Yes"</formula>
    </cfRule>
  </conditionalFormatting>
  <conditionalFormatting sqref="A5">
    <cfRule type="cellIs" dxfId="106" priority="121" operator="equal">
      <formula>"No"</formula>
    </cfRule>
    <cfRule type="cellIs" dxfId="105" priority="122" operator="equal">
      <formula>"Yes"</formula>
    </cfRule>
  </conditionalFormatting>
  <conditionalFormatting sqref="A6:A7">
    <cfRule type="cellIs" dxfId="104" priority="119" operator="equal">
      <formula>"No"</formula>
    </cfRule>
    <cfRule type="cellIs" dxfId="103" priority="120" operator="equal">
      <formula>"Yes"</formula>
    </cfRule>
  </conditionalFormatting>
  <conditionalFormatting sqref="F5:Y7">
    <cfRule type="cellIs" dxfId="102" priority="117" operator="equal">
      <formula>"No"</formula>
    </cfRule>
    <cfRule type="cellIs" dxfId="101" priority="118" operator="equal">
      <formula>"Yes"</formula>
    </cfRule>
  </conditionalFormatting>
  <conditionalFormatting sqref="F5:Y5">
    <cfRule type="cellIs" dxfId="100" priority="115" operator="equal">
      <formula>"No"</formula>
    </cfRule>
    <cfRule type="cellIs" dxfId="99" priority="116" operator="equal">
      <formula>"Yes"</formula>
    </cfRule>
  </conditionalFormatting>
  <conditionalFormatting sqref="F6:Y7">
    <cfRule type="cellIs" dxfId="98" priority="113" operator="equal">
      <formula>"No"</formula>
    </cfRule>
    <cfRule type="cellIs" dxfId="97" priority="114" operator="equal">
      <formula>"Yes"</formula>
    </cfRule>
  </conditionalFormatting>
  <conditionalFormatting sqref="A26">
    <cfRule type="cellIs" dxfId="96" priority="69" operator="equal">
      <formula>"No"</formula>
    </cfRule>
    <cfRule type="cellIs" dxfId="95" priority="70" operator="equal">
      <formula>"Yes"</formula>
    </cfRule>
  </conditionalFormatting>
  <conditionalFormatting sqref="F26:Y26">
    <cfRule type="cellIs" dxfId="94" priority="67" operator="equal">
      <formula>"No"</formula>
    </cfRule>
    <cfRule type="cellIs" dxfId="93" priority="68" operator="equal">
      <formula>"Yes"</formula>
    </cfRule>
  </conditionalFormatting>
  <conditionalFormatting sqref="F26:Y26">
    <cfRule type="cellIs" dxfId="92" priority="65" operator="equal">
      <formula>"No"</formula>
    </cfRule>
    <cfRule type="cellIs" dxfId="91" priority="66" operator="equal">
      <formula>"Yes"</formula>
    </cfRule>
  </conditionalFormatting>
  <conditionalFormatting sqref="A27">
    <cfRule type="cellIs" dxfId="90" priority="63" operator="equal">
      <formula>"No"</formula>
    </cfRule>
    <cfRule type="cellIs" dxfId="89" priority="64" operator="equal">
      <formula>"Yes"</formula>
    </cfRule>
  </conditionalFormatting>
  <conditionalFormatting sqref="F27:Y27">
    <cfRule type="cellIs" dxfId="88" priority="61" operator="equal">
      <formula>"No"</formula>
    </cfRule>
    <cfRule type="cellIs" dxfId="87" priority="62" operator="equal">
      <formula>"Yes"</formula>
    </cfRule>
  </conditionalFormatting>
  <conditionalFormatting sqref="F27:Y27">
    <cfRule type="cellIs" dxfId="86" priority="59" operator="equal">
      <formula>"No"</formula>
    </cfRule>
    <cfRule type="cellIs" dxfId="85" priority="60" operator="equal">
      <formula>"Yes"</formula>
    </cfRule>
  </conditionalFormatting>
  <conditionalFormatting sqref="A11">
    <cfRule type="cellIs" dxfId="84" priority="57" operator="equal">
      <formula>"No"</formula>
    </cfRule>
    <cfRule type="cellIs" dxfId="83" priority="58" operator="equal">
      <formula>"Yes"</formula>
    </cfRule>
  </conditionalFormatting>
  <conditionalFormatting sqref="A12:A13">
    <cfRule type="cellIs" dxfId="82" priority="55" operator="equal">
      <formula>"No"</formula>
    </cfRule>
    <cfRule type="cellIs" dxfId="81" priority="56" operator="equal">
      <formula>"Yes"</formula>
    </cfRule>
  </conditionalFormatting>
  <conditionalFormatting sqref="F11:Y11 F20:Y20">
    <cfRule type="cellIs" dxfId="80" priority="51" operator="equal">
      <formula>"No"</formula>
    </cfRule>
    <cfRule type="cellIs" dxfId="79" priority="52" operator="equal">
      <formula>"Yes"</formula>
    </cfRule>
  </conditionalFormatting>
  <conditionalFormatting sqref="F12:Y13 F21:Y22">
    <cfRule type="cellIs" dxfId="78" priority="49" operator="equal">
      <formula>"No"</formula>
    </cfRule>
    <cfRule type="cellIs" dxfId="77" priority="50" operator="equal">
      <formula>"Yes"</formula>
    </cfRule>
  </conditionalFormatting>
  <conditionalFormatting sqref="A20">
    <cfRule type="cellIs" dxfId="76" priority="47" operator="equal">
      <formula>"No"</formula>
    </cfRule>
    <cfRule type="cellIs" dxfId="75" priority="48" operator="equal">
      <formula>"Yes"</formula>
    </cfRule>
  </conditionalFormatting>
  <conditionalFormatting sqref="A21:A22">
    <cfRule type="cellIs" dxfId="74" priority="45" operator="equal">
      <formula>"No"</formula>
    </cfRule>
    <cfRule type="cellIs" dxfId="73" priority="46" operator="equal">
      <formula>"Yes"</formula>
    </cfRule>
  </conditionalFormatting>
  <conditionalFormatting sqref="F17:Y19">
    <cfRule type="cellIs" dxfId="72" priority="43" operator="equal">
      <formula>"No"</formula>
    </cfRule>
    <cfRule type="cellIs" dxfId="71" priority="44" operator="equal">
      <formula>"Yes"</formula>
    </cfRule>
  </conditionalFormatting>
  <conditionalFormatting sqref="F17:Y17">
    <cfRule type="cellIs" dxfId="70" priority="41" operator="equal">
      <formula>"No"</formula>
    </cfRule>
    <cfRule type="cellIs" dxfId="69" priority="42" operator="equal">
      <formula>"Yes"</formula>
    </cfRule>
  </conditionalFormatting>
  <conditionalFormatting sqref="F18:Y19">
    <cfRule type="cellIs" dxfId="68" priority="39" operator="equal">
      <formula>"No"</formula>
    </cfRule>
    <cfRule type="cellIs" dxfId="67" priority="40" operator="equal">
      <formula>"Yes"</formula>
    </cfRule>
  </conditionalFormatting>
  <conditionalFormatting sqref="A17">
    <cfRule type="cellIs" dxfId="66" priority="37" operator="equal">
      <formula>"No"</formula>
    </cfRule>
    <cfRule type="cellIs" dxfId="65" priority="38" operator="equal">
      <formula>"Yes"</formula>
    </cfRule>
  </conditionalFormatting>
  <conditionalFormatting sqref="A18:A19">
    <cfRule type="cellIs" dxfId="64" priority="35" operator="equal">
      <formula>"No"</formula>
    </cfRule>
    <cfRule type="cellIs" dxfId="63" priority="36" operator="equal">
      <formula>"Yes"</formula>
    </cfRule>
  </conditionalFormatting>
  <conditionalFormatting sqref="F14:Y16">
    <cfRule type="cellIs" dxfId="62" priority="33" operator="equal">
      <formula>"No"</formula>
    </cfRule>
    <cfRule type="cellIs" dxfId="61" priority="34" operator="equal">
      <formula>"Yes"</formula>
    </cfRule>
  </conditionalFormatting>
  <conditionalFormatting sqref="F14:Y14">
    <cfRule type="cellIs" dxfId="60" priority="31" operator="equal">
      <formula>"No"</formula>
    </cfRule>
    <cfRule type="cellIs" dxfId="59" priority="32" operator="equal">
      <formula>"Yes"</formula>
    </cfRule>
  </conditionalFormatting>
  <conditionalFormatting sqref="F15:Y16">
    <cfRule type="cellIs" dxfId="58" priority="29" operator="equal">
      <formula>"No"</formula>
    </cfRule>
    <cfRule type="cellIs" dxfId="57" priority="30" operator="equal">
      <formula>"Yes"</formula>
    </cfRule>
  </conditionalFormatting>
  <conditionalFormatting sqref="A14">
    <cfRule type="cellIs" dxfId="56" priority="27" operator="equal">
      <formula>"No"</formula>
    </cfRule>
    <cfRule type="cellIs" dxfId="55" priority="28" operator="equal">
      <formula>"Yes"</formula>
    </cfRule>
  </conditionalFormatting>
  <conditionalFormatting sqref="A15:A16">
    <cfRule type="cellIs" dxfId="54" priority="25" operator="equal">
      <formula>"No"</formula>
    </cfRule>
    <cfRule type="cellIs" dxfId="53" priority="26" operator="equal">
      <formula>"Yes"</formula>
    </cfRule>
  </conditionalFormatting>
  <conditionalFormatting sqref="A28">
    <cfRule type="cellIs" dxfId="52" priority="23" operator="equal">
      <formula>"No"</formula>
    </cfRule>
    <cfRule type="cellIs" dxfId="51" priority="24" operator="equal">
      <formula>"Yes"</formula>
    </cfRule>
  </conditionalFormatting>
  <conditionalFormatting sqref="F28:Y28">
    <cfRule type="cellIs" dxfId="50" priority="21" operator="equal">
      <formula>"No"</formula>
    </cfRule>
    <cfRule type="cellIs" dxfId="49" priority="22" operator="equal">
      <formula>"Yes"</formula>
    </cfRule>
  </conditionalFormatting>
  <conditionalFormatting sqref="F28:Y28">
    <cfRule type="cellIs" dxfId="48" priority="19" operator="equal">
      <formula>"No"</formula>
    </cfRule>
    <cfRule type="cellIs" dxfId="47" priority="20" operator="equal">
      <formula>"Yes"</formula>
    </cfRule>
  </conditionalFormatting>
  <conditionalFormatting sqref="A29">
    <cfRule type="cellIs" dxfId="46" priority="17" operator="equal">
      <formula>"No"</formula>
    </cfRule>
    <cfRule type="cellIs" dxfId="45" priority="18" operator="equal">
      <formula>"Yes"</formula>
    </cfRule>
  </conditionalFormatting>
  <conditionalFormatting sqref="F29:Y29">
    <cfRule type="cellIs" dxfId="44" priority="15" operator="equal">
      <formula>"No"</formula>
    </cfRule>
    <cfRule type="cellIs" dxfId="43" priority="16" operator="equal">
      <formula>"Yes"</formula>
    </cfRule>
  </conditionalFormatting>
  <conditionalFormatting sqref="F29:Y29">
    <cfRule type="cellIs" dxfId="42" priority="13" operator="equal">
      <formula>"No"</formula>
    </cfRule>
    <cfRule type="cellIs" dxfId="41" priority="14" operator="equal">
      <formula>"Yes"</formula>
    </cfRule>
  </conditionalFormatting>
  <conditionalFormatting sqref="A30">
    <cfRule type="cellIs" dxfId="40" priority="11" operator="equal">
      <formula>"No"</formula>
    </cfRule>
    <cfRule type="cellIs" dxfId="39" priority="12" operator="equal">
      <formula>"Yes"</formula>
    </cfRule>
  </conditionalFormatting>
  <conditionalFormatting sqref="F30:Y30">
    <cfRule type="cellIs" dxfId="38" priority="9" operator="equal">
      <formula>"No"</formula>
    </cfRule>
    <cfRule type="cellIs" dxfId="37" priority="10" operator="equal">
      <formula>"Yes"</formula>
    </cfRule>
  </conditionalFormatting>
  <conditionalFormatting sqref="F30:Y30">
    <cfRule type="cellIs" dxfId="36" priority="7" operator="equal">
      <formula>"No"</formula>
    </cfRule>
    <cfRule type="cellIs" dxfId="35" priority="8" operator="equal">
      <formula>"Yes"</formula>
    </cfRule>
  </conditionalFormatting>
  <conditionalFormatting sqref="A31">
    <cfRule type="cellIs" dxfId="34" priority="5" operator="equal">
      <formula>"No"</formula>
    </cfRule>
    <cfRule type="cellIs" dxfId="33" priority="6" operator="equal">
      <formula>"Yes"</formula>
    </cfRule>
  </conditionalFormatting>
  <conditionalFormatting sqref="F31:Y31">
    <cfRule type="cellIs" dxfId="32" priority="3" operator="equal">
      <formula>"No"</formula>
    </cfRule>
    <cfRule type="cellIs" dxfId="31" priority="4" operator="equal">
      <formula>"Yes"</formula>
    </cfRule>
  </conditionalFormatting>
  <conditionalFormatting sqref="F31:Y31">
    <cfRule type="cellIs" dxfId="30" priority="1" operator="equal">
      <formula>"No"</formula>
    </cfRule>
    <cfRule type="cellIs" dxfId="29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4"/>
  <sheetViews>
    <sheetView showGridLines="0" zoomScaleNormal="100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RowHeight="15.75" x14ac:dyDescent="0.25"/>
  <cols>
    <col min="1" max="1" width="26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5" width="6.375" style="2" bestFit="1" customWidth="1"/>
    <col min="6" max="6" width="7.375" style="2" bestFit="1" customWidth="1"/>
    <col min="7" max="7" width="4.25" style="2" bestFit="1" customWidth="1"/>
    <col min="8" max="8" width="4.75" style="2" bestFit="1" customWidth="1"/>
    <col min="9" max="9" width="4.625" style="2" bestFit="1" customWidth="1"/>
    <col min="10" max="10" width="7.25" style="2" bestFit="1" customWidth="1"/>
    <col min="11" max="11" width="5.375" style="2" bestFit="1" customWidth="1"/>
    <col min="12" max="12" width="4.125" style="2" bestFit="1" customWidth="1"/>
    <col min="13" max="13" width="5.375" style="2" bestFit="1" customWidth="1"/>
    <col min="14" max="14" width="6.125" style="2" bestFit="1" customWidth="1"/>
    <col min="15" max="15" width="4.375" style="2" bestFit="1" customWidth="1"/>
    <col min="16" max="16" width="5.75" style="2" bestFit="1" customWidth="1"/>
    <col min="17" max="17" width="6.25" style="2" bestFit="1" customWidth="1"/>
    <col min="18" max="18" width="7.875" style="2" bestFit="1" customWidth="1"/>
    <col min="19" max="19" width="9" style="2" bestFit="1" customWidth="1"/>
    <col min="20" max="20" width="7.375" style="2" bestFit="1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2" customFormat="1" ht="32.25" thickBot="1" x14ac:dyDescent="0.3">
      <c r="A2" s="19" t="s">
        <v>6</v>
      </c>
      <c r="B2" s="63" t="s">
        <v>47</v>
      </c>
      <c r="C2" s="160" t="s">
        <v>27</v>
      </c>
      <c r="D2" s="83" t="s">
        <v>28</v>
      </c>
      <c r="E2" s="58" t="s">
        <v>30</v>
      </c>
      <c r="F2" s="21" t="s">
        <v>31</v>
      </c>
      <c r="G2" s="37" t="s">
        <v>32</v>
      </c>
      <c r="H2" s="34" t="s">
        <v>33</v>
      </c>
      <c r="I2" s="31" t="s">
        <v>34</v>
      </c>
      <c r="J2" s="55" t="s">
        <v>35</v>
      </c>
      <c r="K2" s="20" t="s">
        <v>49</v>
      </c>
      <c r="L2" s="40" t="s">
        <v>36</v>
      </c>
      <c r="M2" s="46" t="s">
        <v>37</v>
      </c>
      <c r="N2" s="49" t="s">
        <v>38</v>
      </c>
      <c r="O2" s="52" t="s">
        <v>39</v>
      </c>
      <c r="P2" s="20" t="s">
        <v>40</v>
      </c>
      <c r="Q2" s="43" t="s">
        <v>41</v>
      </c>
      <c r="R2" s="21" t="s">
        <v>51</v>
      </c>
      <c r="S2" s="29" t="s">
        <v>48</v>
      </c>
      <c r="T2" s="68" t="s">
        <v>0</v>
      </c>
      <c r="U2" s="88" t="s">
        <v>29</v>
      </c>
      <c r="V2" s="86" t="s">
        <v>52</v>
      </c>
      <c r="W2" s="71" t="s">
        <v>42</v>
      </c>
    </row>
    <row r="3" spans="1:23" x14ac:dyDescent="0.25">
      <c r="A3" s="28" t="s">
        <v>69</v>
      </c>
      <c r="B3" s="64">
        <v>1</v>
      </c>
      <c r="C3" s="161" t="s">
        <v>43</v>
      </c>
      <c r="D3" s="84">
        <v>0</v>
      </c>
      <c r="E3" s="66">
        <v>13</v>
      </c>
      <c r="F3" s="24">
        <v>7</v>
      </c>
      <c r="G3" s="38"/>
      <c r="H3" s="35"/>
      <c r="I3" s="32"/>
      <c r="J3" s="56"/>
      <c r="K3" s="23"/>
      <c r="L3" s="41"/>
      <c r="M3" s="47"/>
      <c r="N3" s="50"/>
      <c r="O3" s="53"/>
      <c r="P3" s="23"/>
      <c r="Q3" s="44"/>
      <c r="R3" s="24">
        <f t="shared" ref="R3:R24" si="0">SUM(E3:Q3)</f>
        <v>20</v>
      </c>
      <c r="S3" s="30">
        <v>5</v>
      </c>
      <c r="T3" s="69">
        <v>16</v>
      </c>
      <c r="U3" s="89">
        <v>12</v>
      </c>
      <c r="V3" s="168">
        <f t="shared" ref="V3:V24" si="1">U3+T3-(R3+S3)</f>
        <v>3</v>
      </c>
      <c r="W3" s="123">
        <f t="shared" ref="W3:W24" si="2">SMALL(U3:V3,1)</f>
        <v>3</v>
      </c>
    </row>
    <row r="4" spans="1:23" x14ac:dyDescent="0.25">
      <c r="A4" s="99" t="s">
        <v>85</v>
      </c>
      <c r="B4" s="100">
        <v>1</v>
      </c>
      <c r="C4" s="161" t="s">
        <v>43</v>
      </c>
      <c r="D4" s="101">
        <v>0</v>
      </c>
      <c r="E4" s="102">
        <v>2</v>
      </c>
      <c r="F4" s="103">
        <v>12</v>
      </c>
      <c r="G4" s="104"/>
      <c r="H4" s="105"/>
      <c r="I4" s="106"/>
      <c r="J4" s="107"/>
      <c r="K4" s="108"/>
      <c r="L4" s="109"/>
      <c r="M4" s="110"/>
      <c r="N4" s="111"/>
      <c r="O4" s="112"/>
      <c r="P4" s="108"/>
      <c r="Q4" s="113"/>
      <c r="R4" s="103">
        <f t="shared" si="0"/>
        <v>14</v>
      </c>
      <c r="S4" s="114"/>
      <c r="T4" s="115">
        <v>17</v>
      </c>
      <c r="U4" s="116">
        <v>15</v>
      </c>
      <c r="V4" s="169">
        <f t="shared" si="1"/>
        <v>18</v>
      </c>
      <c r="W4" s="124">
        <f t="shared" si="2"/>
        <v>15</v>
      </c>
    </row>
    <row r="5" spans="1:23" x14ac:dyDescent="0.25">
      <c r="A5" s="99" t="s">
        <v>71</v>
      </c>
      <c r="B5" s="100">
        <v>1</v>
      </c>
      <c r="C5" s="161" t="s">
        <v>43</v>
      </c>
      <c r="D5" s="101">
        <v>0</v>
      </c>
      <c r="E5" s="102">
        <v>7</v>
      </c>
      <c r="F5" s="103">
        <v>9</v>
      </c>
      <c r="G5" s="104"/>
      <c r="H5" s="105"/>
      <c r="I5" s="106"/>
      <c r="J5" s="107"/>
      <c r="K5" s="108"/>
      <c r="L5" s="109"/>
      <c r="M5" s="110"/>
      <c r="N5" s="111"/>
      <c r="O5" s="112"/>
      <c r="P5" s="108"/>
      <c r="Q5" s="113">
        <v>3</v>
      </c>
      <c r="R5" s="103">
        <f t="shared" si="0"/>
        <v>19</v>
      </c>
      <c r="S5" s="114">
        <v>3</v>
      </c>
      <c r="T5" s="115">
        <v>6</v>
      </c>
      <c r="U5" s="116">
        <v>18</v>
      </c>
      <c r="V5" s="169">
        <f t="shared" si="1"/>
        <v>2</v>
      </c>
      <c r="W5" s="124">
        <f t="shared" si="2"/>
        <v>2</v>
      </c>
    </row>
    <row r="6" spans="1:23" x14ac:dyDescent="0.25">
      <c r="A6" s="99" t="s">
        <v>53</v>
      </c>
      <c r="B6" s="100">
        <v>1</v>
      </c>
      <c r="C6" s="161" t="s">
        <v>43</v>
      </c>
      <c r="D6" s="101">
        <v>0</v>
      </c>
      <c r="E6" s="102">
        <v>7</v>
      </c>
      <c r="F6" s="103"/>
      <c r="G6" s="104"/>
      <c r="H6" s="105"/>
      <c r="I6" s="106"/>
      <c r="J6" s="107"/>
      <c r="K6" s="108"/>
      <c r="L6" s="109">
        <v>13</v>
      </c>
      <c r="M6" s="110"/>
      <c r="N6" s="111"/>
      <c r="O6" s="112"/>
      <c r="P6" s="108"/>
      <c r="Q6" s="113">
        <v>9</v>
      </c>
      <c r="R6" s="103">
        <f t="shared" si="0"/>
        <v>29</v>
      </c>
      <c r="S6" s="114"/>
      <c r="T6" s="115">
        <v>8</v>
      </c>
      <c r="U6" s="116">
        <v>42</v>
      </c>
      <c r="V6" s="169">
        <f t="shared" si="1"/>
        <v>21</v>
      </c>
      <c r="W6" s="124">
        <f t="shared" si="2"/>
        <v>21</v>
      </c>
    </row>
    <row r="7" spans="1:23" x14ac:dyDescent="0.25">
      <c r="A7" s="99" t="s">
        <v>54</v>
      </c>
      <c r="B7" s="100">
        <v>1</v>
      </c>
      <c r="C7" s="161" t="s">
        <v>43</v>
      </c>
      <c r="D7" s="101">
        <v>0</v>
      </c>
      <c r="E7" s="102">
        <v>22</v>
      </c>
      <c r="F7" s="103">
        <v>3</v>
      </c>
      <c r="G7" s="104"/>
      <c r="H7" s="105"/>
      <c r="I7" s="106"/>
      <c r="J7" s="107"/>
      <c r="K7" s="108"/>
      <c r="L7" s="109"/>
      <c r="M7" s="110"/>
      <c r="N7" s="111"/>
      <c r="O7" s="112"/>
      <c r="P7" s="108"/>
      <c r="Q7" s="113"/>
      <c r="R7" s="103">
        <f t="shared" si="0"/>
        <v>25</v>
      </c>
      <c r="S7" s="114"/>
      <c r="T7" s="115">
        <v>16</v>
      </c>
      <c r="U7" s="116">
        <v>33</v>
      </c>
      <c r="V7" s="169">
        <f t="shared" si="1"/>
        <v>24</v>
      </c>
      <c r="W7" s="124">
        <f t="shared" si="2"/>
        <v>24</v>
      </c>
    </row>
    <row r="8" spans="1:23" x14ac:dyDescent="0.25">
      <c r="A8" s="99" t="s">
        <v>70</v>
      </c>
      <c r="B8" s="100">
        <v>1</v>
      </c>
      <c r="C8" s="161" t="s">
        <v>43</v>
      </c>
      <c r="D8" s="101">
        <v>0</v>
      </c>
      <c r="E8" s="102">
        <v>57</v>
      </c>
      <c r="F8" s="103">
        <v>15</v>
      </c>
      <c r="G8" s="104"/>
      <c r="H8" s="105"/>
      <c r="I8" s="106"/>
      <c r="J8" s="107"/>
      <c r="K8" s="108"/>
      <c r="L8" s="109"/>
      <c r="M8" s="110"/>
      <c r="N8" s="111"/>
      <c r="O8" s="112"/>
      <c r="P8" s="108"/>
      <c r="Q8" s="113"/>
      <c r="R8" s="103">
        <f t="shared" si="0"/>
        <v>72</v>
      </c>
      <c r="S8" s="114">
        <v>6</v>
      </c>
      <c r="T8" s="115">
        <v>12</v>
      </c>
      <c r="U8" s="116">
        <v>71</v>
      </c>
      <c r="V8" s="169">
        <f t="shared" si="1"/>
        <v>5</v>
      </c>
      <c r="W8" s="124">
        <f t="shared" si="2"/>
        <v>5</v>
      </c>
    </row>
    <row r="9" spans="1:23" x14ac:dyDescent="0.25">
      <c r="A9" s="99" t="s">
        <v>124</v>
      </c>
      <c r="B9" s="100">
        <v>1</v>
      </c>
      <c r="C9" s="161" t="s">
        <v>43</v>
      </c>
      <c r="D9" s="101">
        <v>0</v>
      </c>
      <c r="E9" s="102">
        <v>15</v>
      </c>
      <c r="F9" s="103"/>
      <c r="G9" s="104"/>
      <c r="H9" s="105"/>
      <c r="I9" s="106"/>
      <c r="J9" s="107"/>
      <c r="K9" s="108"/>
      <c r="L9" s="109"/>
      <c r="M9" s="110"/>
      <c r="N9" s="111"/>
      <c r="O9" s="112"/>
      <c r="P9" s="108"/>
      <c r="Q9" s="113"/>
      <c r="R9" s="103">
        <f t="shared" ref="R9" si="3">SUM(E9:Q9)</f>
        <v>15</v>
      </c>
      <c r="S9" s="114"/>
      <c r="T9" s="115"/>
      <c r="U9" s="116">
        <v>13</v>
      </c>
      <c r="V9" s="169">
        <f t="shared" ref="V9" si="4">U9+T9-(R9+S9)</f>
        <v>-2</v>
      </c>
      <c r="W9" s="124">
        <f t="shared" ref="W9" si="5">SMALL(U9:V9,1)</f>
        <v>-2</v>
      </c>
    </row>
    <row r="10" spans="1:23" x14ac:dyDescent="0.25">
      <c r="A10" s="118" t="s">
        <v>93</v>
      </c>
      <c r="B10" s="117">
        <v>2</v>
      </c>
      <c r="C10" s="161" t="s">
        <v>43</v>
      </c>
      <c r="D10" s="101">
        <v>0</v>
      </c>
      <c r="E10" s="102">
        <v>8</v>
      </c>
      <c r="F10" s="103"/>
      <c r="G10" s="104"/>
      <c r="H10" s="105"/>
      <c r="I10" s="106"/>
      <c r="J10" s="107"/>
      <c r="K10" s="108"/>
      <c r="L10" s="109"/>
      <c r="M10" s="110"/>
      <c r="N10" s="111"/>
      <c r="O10" s="112"/>
      <c r="P10" s="108"/>
      <c r="Q10" s="113"/>
      <c r="R10" s="103">
        <f t="shared" si="0"/>
        <v>8</v>
      </c>
      <c r="S10" s="114">
        <v>9</v>
      </c>
      <c r="T10" s="115"/>
      <c r="U10" s="116">
        <v>7</v>
      </c>
      <c r="V10" s="169">
        <f t="shared" si="1"/>
        <v>-10</v>
      </c>
      <c r="W10" s="124">
        <f t="shared" si="2"/>
        <v>-10</v>
      </c>
    </row>
    <row r="11" spans="1:23" x14ac:dyDescent="0.25">
      <c r="A11" s="118" t="s">
        <v>97</v>
      </c>
      <c r="B11" s="117">
        <v>2</v>
      </c>
      <c r="C11" s="161" t="s">
        <v>43</v>
      </c>
      <c r="D11" s="101">
        <v>0</v>
      </c>
      <c r="E11" s="102"/>
      <c r="F11" s="103">
        <v>12</v>
      </c>
      <c r="G11" s="104"/>
      <c r="H11" s="105"/>
      <c r="I11" s="106"/>
      <c r="J11" s="107"/>
      <c r="K11" s="108"/>
      <c r="L11" s="109"/>
      <c r="M11" s="110"/>
      <c r="N11" s="111"/>
      <c r="O11" s="112"/>
      <c r="P11" s="108"/>
      <c r="Q11" s="113"/>
      <c r="R11" s="103">
        <f t="shared" si="0"/>
        <v>12</v>
      </c>
      <c r="S11" s="114">
        <v>5</v>
      </c>
      <c r="T11" s="115"/>
      <c r="U11" s="116">
        <v>7</v>
      </c>
      <c r="V11" s="169">
        <f t="shared" si="1"/>
        <v>-10</v>
      </c>
      <c r="W11" s="124">
        <f t="shared" si="2"/>
        <v>-10</v>
      </c>
    </row>
    <row r="12" spans="1:23" x14ac:dyDescent="0.25">
      <c r="A12" s="118" t="s">
        <v>98</v>
      </c>
      <c r="B12" s="117">
        <v>2</v>
      </c>
      <c r="C12" s="166" t="s">
        <v>43</v>
      </c>
      <c r="D12" s="101">
        <v>0</v>
      </c>
      <c r="E12" s="102"/>
      <c r="F12" s="103">
        <v>9</v>
      </c>
      <c r="G12" s="104"/>
      <c r="H12" s="105"/>
      <c r="I12" s="106"/>
      <c r="J12" s="107"/>
      <c r="K12" s="108"/>
      <c r="L12" s="109"/>
      <c r="M12" s="110"/>
      <c r="N12" s="111"/>
      <c r="O12" s="112"/>
      <c r="P12" s="108"/>
      <c r="Q12" s="113"/>
      <c r="R12" s="103">
        <f t="shared" si="0"/>
        <v>9</v>
      </c>
      <c r="S12" s="114">
        <v>6</v>
      </c>
      <c r="T12" s="115"/>
      <c r="U12" s="116">
        <v>7</v>
      </c>
      <c r="V12" s="169">
        <f t="shared" si="1"/>
        <v>-8</v>
      </c>
      <c r="W12" s="124">
        <f t="shared" si="2"/>
        <v>-8</v>
      </c>
    </row>
    <row r="13" spans="1:23" x14ac:dyDescent="0.25">
      <c r="A13" s="118" t="s">
        <v>118</v>
      </c>
      <c r="B13" s="117">
        <v>2</v>
      </c>
      <c r="C13" s="166" t="s">
        <v>43</v>
      </c>
      <c r="D13" s="101">
        <v>0</v>
      </c>
      <c r="E13" s="102">
        <v>12</v>
      </c>
      <c r="F13" s="103"/>
      <c r="G13" s="104"/>
      <c r="H13" s="105"/>
      <c r="I13" s="106"/>
      <c r="J13" s="107"/>
      <c r="K13" s="108"/>
      <c r="L13" s="109"/>
      <c r="M13" s="110"/>
      <c r="N13" s="111"/>
      <c r="O13" s="112"/>
      <c r="P13" s="108"/>
      <c r="Q13" s="113"/>
      <c r="R13" s="103">
        <f t="shared" ref="R13" si="6">SUM(E13:Q13)</f>
        <v>12</v>
      </c>
      <c r="S13" s="114">
        <v>5</v>
      </c>
      <c r="T13" s="115"/>
      <c r="U13" s="116">
        <v>7</v>
      </c>
      <c r="V13" s="169">
        <f t="shared" ref="V13" si="7">U13+T13-(R13+S13)</f>
        <v>-10</v>
      </c>
      <c r="W13" s="124">
        <f t="shared" ref="W13" si="8">SMALL(U13:V13,1)</f>
        <v>-10</v>
      </c>
    </row>
    <row r="14" spans="1:23" x14ac:dyDescent="0.25">
      <c r="A14" s="118" t="s">
        <v>90</v>
      </c>
      <c r="B14" s="117">
        <v>2</v>
      </c>
      <c r="C14" s="161" t="s">
        <v>43</v>
      </c>
      <c r="D14" s="101">
        <v>0</v>
      </c>
      <c r="E14" s="102"/>
      <c r="F14" s="103"/>
      <c r="G14" s="104"/>
      <c r="H14" s="105"/>
      <c r="I14" s="106"/>
      <c r="J14" s="107"/>
      <c r="K14" s="108"/>
      <c r="L14" s="109"/>
      <c r="M14" s="110"/>
      <c r="N14" s="111"/>
      <c r="O14" s="112"/>
      <c r="P14" s="108"/>
      <c r="Q14" s="113">
        <v>52</v>
      </c>
      <c r="R14" s="103">
        <f t="shared" si="0"/>
        <v>52</v>
      </c>
      <c r="S14" s="114"/>
      <c r="T14" s="115">
        <v>31</v>
      </c>
      <c r="U14" s="116">
        <v>85</v>
      </c>
      <c r="V14" s="169">
        <f t="shared" si="1"/>
        <v>64</v>
      </c>
      <c r="W14" s="124">
        <f t="shared" si="2"/>
        <v>64</v>
      </c>
    </row>
    <row r="15" spans="1:23" x14ac:dyDescent="0.25">
      <c r="A15" s="118" t="s">
        <v>99</v>
      </c>
      <c r="B15" s="117">
        <v>2</v>
      </c>
      <c r="C15" s="161" t="s">
        <v>43</v>
      </c>
      <c r="D15" s="101">
        <v>0</v>
      </c>
      <c r="E15" s="102"/>
      <c r="F15" s="103">
        <v>22</v>
      </c>
      <c r="G15" s="104"/>
      <c r="H15" s="105"/>
      <c r="I15" s="106"/>
      <c r="J15" s="107"/>
      <c r="K15" s="108"/>
      <c r="L15" s="109"/>
      <c r="M15" s="110"/>
      <c r="N15" s="111"/>
      <c r="O15" s="112"/>
      <c r="P15" s="108"/>
      <c r="Q15" s="113"/>
      <c r="R15" s="103">
        <f t="shared" si="0"/>
        <v>22</v>
      </c>
      <c r="S15" s="114">
        <v>1</v>
      </c>
      <c r="T15" s="115">
        <v>14</v>
      </c>
      <c r="U15" s="116">
        <v>11</v>
      </c>
      <c r="V15" s="169">
        <f t="shared" si="1"/>
        <v>2</v>
      </c>
      <c r="W15" s="124">
        <f t="shared" si="2"/>
        <v>2</v>
      </c>
    </row>
    <row r="16" spans="1:23" x14ac:dyDescent="0.25">
      <c r="A16" s="118" t="s">
        <v>100</v>
      </c>
      <c r="B16" s="117">
        <v>2</v>
      </c>
      <c r="C16" s="161" t="s">
        <v>43</v>
      </c>
      <c r="D16" s="101">
        <v>0</v>
      </c>
      <c r="E16" s="102"/>
      <c r="F16" s="103">
        <v>13</v>
      </c>
      <c r="G16" s="104"/>
      <c r="H16" s="105"/>
      <c r="I16" s="106"/>
      <c r="J16" s="107"/>
      <c r="K16" s="108"/>
      <c r="L16" s="109"/>
      <c r="M16" s="110"/>
      <c r="N16" s="111"/>
      <c r="O16" s="112"/>
      <c r="P16" s="108"/>
      <c r="Q16" s="113"/>
      <c r="R16" s="103">
        <f t="shared" si="0"/>
        <v>13</v>
      </c>
      <c r="S16" s="114">
        <v>8</v>
      </c>
      <c r="T16" s="115"/>
      <c r="U16" s="116">
        <v>11</v>
      </c>
      <c r="V16" s="169">
        <f t="shared" si="1"/>
        <v>-10</v>
      </c>
      <c r="W16" s="124">
        <f t="shared" si="2"/>
        <v>-10</v>
      </c>
    </row>
    <row r="17" spans="1:23" x14ac:dyDescent="0.25">
      <c r="A17" s="118" t="s">
        <v>101</v>
      </c>
      <c r="B17" s="117">
        <v>2</v>
      </c>
      <c r="C17" s="161" t="s">
        <v>43</v>
      </c>
      <c r="D17" s="101">
        <v>0</v>
      </c>
      <c r="E17" s="102"/>
      <c r="F17" s="103">
        <v>19</v>
      </c>
      <c r="G17" s="104"/>
      <c r="H17" s="105"/>
      <c r="I17" s="106"/>
      <c r="J17" s="107"/>
      <c r="K17" s="108"/>
      <c r="L17" s="109"/>
      <c r="M17" s="110"/>
      <c r="N17" s="111"/>
      <c r="O17" s="112"/>
      <c r="P17" s="108"/>
      <c r="Q17" s="113">
        <v>5</v>
      </c>
      <c r="R17" s="103">
        <f t="shared" si="0"/>
        <v>24</v>
      </c>
      <c r="S17" s="114">
        <v>9</v>
      </c>
      <c r="T17" s="115">
        <v>30</v>
      </c>
      <c r="U17" s="116">
        <v>11</v>
      </c>
      <c r="V17" s="169">
        <f t="shared" si="1"/>
        <v>8</v>
      </c>
      <c r="W17" s="124">
        <f t="shared" si="2"/>
        <v>8</v>
      </c>
    </row>
    <row r="18" spans="1:23" x14ac:dyDescent="0.25">
      <c r="A18" s="118" t="s">
        <v>107</v>
      </c>
      <c r="B18" s="117">
        <v>2</v>
      </c>
      <c r="C18" s="161" t="s">
        <v>43</v>
      </c>
      <c r="D18" s="101">
        <v>0</v>
      </c>
      <c r="E18" s="102">
        <v>17</v>
      </c>
      <c r="F18" s="103"/>
      <c r="G18" s="104"/>
      <c r="H18" s="105"/>
      <c r="I18" s="106"/>
      <c r="J18" s="107"/>
      <c r="K18" s="108"/>
      <c r="L18" s="109"/>
      <c r="M18" s="110"/>
      <c r="N18" s="111"/>
      <c r="O18" s="112"/>
      <c r="P18" s="108"/>
      <c r="Q18" s="113"/>
      <c r="R18" s="103">
        <f t="shared" ref="R18" si="9">SUM(E18:Q18)</f>
        <v>17</v>
      </c>
      <c r="S18" s="114">
        <v>4</v>
      </c>
      <c r="T18" s="115"/>
      <c r="U18" s="116">
        <v>11</v>
      </c>
      <c r="V18" s="169">
        <f t="shared" ref="V18" si="10">U18+T18-(R18+S18)</f>
        <v>-10</v>
      </c>
      <c r="W18" s="124">
        <f t="shared" ref="W18" si="11">SMALL(U18:V18,1)</f>
        <v>-10</v>
      </c>
    </row>
    <row r="19" spans="1:23" x14ac:dyDescent="0.25">
      <c r="A19" s="118" t="s">
        <v>92</v>
      </c>
      <c r="B19" s="117">
        <v>2</v>
      </c>
      <c r="C19" s="161" t="s">
        <v>43</v>
      </c>
      <c r="D19" s="101">
        <v>0</v>
      </c>
      <c r="E19" s="102"/>
      <c r="F19" s="103">
        <v>8</v>
      </c>
      <c r="G19" s="104"/>
      <c r="H19" s="105"/>
      <c r="I19" s="106"/>
      <c r="J19" s="107"/>
      <c r="K19" s="108"/>
      <c r="L19" s="109"/>
      <c r="M19" s="110"/>
      <c r="N19" s="111"/>
      <c r="O19" s="112"/>
      <c r="P19" s="108"/>
      <c r="Q19" s="113"/>
      <c r="R19" s="103">
        <f t="shared" si="0"/>
        <v>8</v>
      </c>
      <c r="S19" s="114"/>
      <c r="T19" s="115"/>
      <c r="U19" s="116">
        <v>11</v>
      </c>
      <c r="V19" s="169">
        <f t="shared" si="1"/>
        <v>3</v>
      </c>
      <c r="W19" s="124">
        <f t="shared" si="2"/>
        <v>3</v>
      </c>
    </row>
    <row r="20" spans="1:23" x14ac:dyDescent="0.25">
      <c r="A20" s="118" t="s">
        <v>102</v>
      </c>
      <c r="B20" s="117">
        <v>2</v>
      </c>
      <c r="C20" s="161" t="s">
        <v>43</v>
      </c>
      <c r="D20" s="101">
        <v>0</v>
      </c>
      <c r="E20" s="102">
        <v>13</v>
      </c>
      <c r="F20" s="103"/>
      <c r="G20" s="104"/>
      <c r="H20" s="105"/>
      <c r="I20" s="106"/>
      <c r="J20" s="107"/>
      <c r="K20" s="108"/>
      <c r="L20" s="109"/>
      <c r="M20" s="110"/>
      <c r="N20" s="111"/>
      <c r="O20" s="112"/>
      <c r="P20" s="108"/>
      <c r="Q20" s="113"/>
      <c r="R20" s="103">
        <f t="shared" si="0"/>
        <v>13</v>
      </c>
      <c r="S20" s="114">
        <v>8</v>
      </c>
      <c r="T20" s="115"/>
      <c r="U20" s="116">
        <v>11</v>
      </c>
      <c r="V20" s="169">
        <f t="shared" si="1"/>
        <v>-10</v>
      </c>
      <c r="W20" s="124">
        <f t="shared" si="2"/>
        <v>-10</v>
      </c>
    </row>
    <row r="21" spans="1:23" x14ac:dyDescent="0.25">
      <c r="A21" s="118" t="s">
        <v>121</v>
      </c>
      <c r="B21" s="117">
        <v>2</v>
      </c>
      <c r="C21" s="161" t="s">
        <v>43</v>
      </c>
      <c r="D21" s="101">
        <v>0</v>
      </c>
      <c r="E21" s="102">
        <v>10</v>
      </c>
      <c r="F21" s="103">
        <v>7</v>
      </c>
      <c r="G21" s="104"/>
      <c r="H21" s="105"/>
      <c r="I21" s="106"/>
      <c r="J21" s="107"/>
      <c r="K21" s="108"/>
      <c r="L21" s="109"/>
      <c r="M21" s="110"/>
      <c r="N21" s="111"/>
      <c r="O21" s="112"/>
      <c r="P21" s="108"/>
      <c r="Q21" s="113"/>
      <c r="R21" s="103">
        <f t="shared" ref="R21" si="12">SUM(E21:Q21)</f>
        <v>17</v>
      </c>
      <c r="S21" s="114">
        <v>4</v>
      </c>
      <c r="T21" s="115"/>
      <c r="U21" s="116">
        <v>11</v>
      </c>
      <c r="V21" s="169">
        <f t="shared" ref="V21" si="13">U21+T21-(R21+S21)</f>
        <v>-10</v>
      </c>
      <c r="W21" s="124">
        <f t="shared" ref="W21" si="14">SMALL(U21:V21,1)</f>
        <v>-10</v>
      </c>
    </row>
    <row r="22" spans="1:23" x14ac:dyDescent="0.25">
      <c r="A22" s="118" t="s">
        <v>91</v>
      </c>
      <c r="B22" s="117">
        <v>2</v>
      </c>
      <c r="C22" s="161" t="s">
        <v>43</v>
      </c>
      <c r="D22" s="101">
        <v>0</v>
      </c>
      <c r="E22" s="102"/>
      <c r="F22" s="103"/>
      <c r="G22" s="104"/>
      <c r="H22" s="105"/>
      <c r="I22" s="106"/>
      <c r="J22" s="107"/>
      <c r="K22" s="108"/>
      <c r="L22" s="109"/>
      <c r="M22" s="110"/>
      <c r="N22" s="111"/>
      <c r="O22" s="112"/>
      <c r="P22" s="108"/>
      <c r="Q22" s="113"/>
      <c r="R22" s="103">
        <f t="shared" si="0"/>
        <v>0</v>
      </c>
      <c r="S22" s="114"/>
      <c r="T22" s="115"/>
      <c r="U22" s="116">
        <v>12</v>
      </c>
      <c r="V22" s="169">
        <f t="shared" si="1"/>
        <v>12</v>
      </c>
      <c r="W22" s="124">
        <f t="shared" si="2"/>
        <v>12</v>
      </c>
    </row>
    <row r="23" spans="1:23" x14ac:dyDescent="0.25">
      <c r="A23" s="118" t="s">
        <v>103</v>
      </c>
      <c r="B23" s="117">
        <v>2</v>
      </c>
      <c r="C23" s="161" t="s">
        <v>43</v>
      </c>
      <c r="D23" s="84">
        <v>0</v>
      </c>
      <c r="E23" s="102"/>
      <c r="F23" s="103">
        <v>25</v>
      </c>
      <c r="G23" s="104"/>
      <c r="H23" s="105"/>
      <c r="I23" s="106"/>
      <c r="J23" s="107"/>
      <c r="K23" s="108"/>
      <c r="L23" s="109"/>
      <c r="M23" s="110"/>
      <c r="N23" s="111"/>
      <c r="O23" s="112"/>
      <c r="P23" s="108"/>
      <c r="Q23" s="113"/>
      <c r="R23" s="103">
        <f t="shared" si="0"/>
        <v>25</v>
      </c>
      <c r="S23" s="114"/>
      <c r="T23" s="115"/>
      <c r="U23" s="116">
        <v>13</v>
      </c>
      <c r="V23" s="169">
        <f t="shared" si="1"/>
        <v>-12</v>
      </c>
      <c r="W23" s="124">
        <f t="shared" si="2"/>
        <v>-12</v>
      </c>
    </row>
    <row r="24" spans="1:23" ht="16.5" thickBot="1" x14ac:dyDescent="0.3">
      <c r="A24" s="59" t="s">
        <v>104</v>
      </c>
      <c r="B24" s="65">
        <v>2</v>
      </c>
      <c r="C24" s="167" t="s">
        <v>43</v>
      </c>
      <c r="D24" s="85">
        <v>0</v>
      </c>
      <c r="E24" s="67"/>
      <c r="F24" s="26">
        <v>13</v>
      </c>
      <c r="G24" s="39"/>
      <c r="H24" s="36"/>
      <c r="I24" s="33"/>
      <c r="J24" s="57"/>
      <c r="K24" s="25"/>
      <c r="L24" s="42"/>
      <c r="M24" s="48"/>
      <c r="N24" s="51"/>
      <c r="O24" s="54"/>
      <c r="P24" s="25"/>
      <c r="Q24" s="45"/>
      <c r="R24" s="26">
        <f t="shared" si="0"/>
        <v>13</v>
      </c>
      <c r="S24" s="165">
        <v>10</v>
      </c>
      <c r="T24" s="70"/>
      <c r="U24" s="90">
        <v>13</v>
      </c>
      <c r="V24" s="87">
        <f t="shared" si="1"/>
        <v>-10</v>
      </c>
      <c r="W24" s="72">
        <f t="shared" si="2"/>
        <v>-10</v>
      </c>
    </row>
  </sheetData>
  <sortState ref="A3:W20">
    <sortCondition ref="B3:B20"/>
    <sortCondition ref="A3:A20"/>
  </sortState>
  <conditionalFormatting sqref="W2">
    <cfRule type="cellIs" dxfId="28" priority="77" operator="lessThan">
      <formula>1</formula>
    </cfRule>
  </conditionalFormatting>
  <conditionalFormatting sqref="W3 W10 W16">
    <cfRule type="cellIs" dxfId="27" priority="69" stopIfTrue="1" operator="lessThan">
      <formula>0.5</formula>
    </cfRule>
  </conditionalFormatting>
  <conditionalFormatting sqref="W24">
    <cfRule type="cellIs" dxfId="26" priority="53" stopIfTrue="1" operator="lessThan">
      <formula>0.5</formula>
    </cfRule>
  </conditionalFormatting>
  <conditionalFormatting sqref="W3 W10 W16 W23:W24">
    <cfRule type="cellIs" dxfId="25" priority="1123" operator="lessThan">
      <formula>$U3/2</formula>
    </cfRule>
  </conditionalFormatting>
  <conditionalFormatting sqref="W12 W19:W20 W14:W17 W22">
    <cfRule type="cellIs" dxfId="24" priority="35" stopIfTrue="1" operator="lessThan">
      <formula>0.5</formula>
    </cfRule>
  </conditionalFormatting>
  <conditionalFormatting sqref="W12 W19:W20 W14:W17 W22">
    <cfRule type="cellIs" dxfId="23" priority="36" operator="lessThan">
      <formula>$U12/2</formula>
    </cfRule>
  </conditionalFormatting>
  <conditionalFormatting sqref="W8">
    <cfRule type="cellIs" dxfId="22" priority="33" stopIfTrue="1" operator="lessThan">
      <formula>0.5</formula>
    </cfRule>
  </conditionalFormatting>
  <conditionalFormatting sqref="W8">
    <cfRule type="cellIs" dxfId="21" priority="34" operator="lessThan">
      <formula>$U8/2</formula>
    </cfRule>
  </conditionalFormatting>
  <conditionalFormatting sqref="W23">
    <cfRule type="cellIs" dxfId="20" priority="21" stopIfTrue="1" operator="lessThan">
      <formula>0.5</formula>
    </cfRule>
  </conditionalFormatting>
  <conditionalFormatting sqref="W11">
    <cfRule type="cellIs" dxfId="19" priority="19" stopIfTrue="1" operator="lessThan">
      <formula>0.5</formula>
    </cfRule>
  </conditionalFormatting>
  <conditionalFormatting sqref="W11">
    <cfRule type="cellIs" dxfId="18" priority="20" operator="lessThan">
      <formula>$U11/2</formula>
    </cfRule>
  </conditionalFormatting>
  <conditionalFormatting sqref="W4:W6">
    <cfRule type="cellIs" dxfId="17" priority="17" stopIfTrue="1" operator="lessThan">
      <formula>0.5</formula>
    </cfRule>
  </conditionalFormatting>
  <conditionalFormatting sqref="W4:W6">
    <cfRule type="cellIs" dxfId="16" priority="18" operator="lessThan">
      <formula>$U4/2</formula>
    </cfRule>
  </conditionalFormatting>
  <conditionalFormatting sqref="W17 W19:W20 W22">
    <cfRule type="cellIs" dxfId="15" priority="16" operator="lessThan">
      <formula>$U17/2</formula>
    </cfRule>
  </conditionalFormatting>
  <conditionalFormatting sqref="W17 W19:W20 W22">
    <cfRule type="cellIs" dxfId="14" priority="15" stopIfTrue="1" operator="lessThan">
      <formula>0.5</formula>
    </cfRule>
  </conditionalFormatting>
  <conditionalFormatting sqref="W7">
    <cfRule type="cellIs" dxfId="13" priority="13" stopIfTrue="1" operator="lessThan">
      <formula>0.5</formula>
    </cfRule>
  </conditionalFormatting>
  <conditionalFormatting sqref="W7">
    <cfRule type="cellIs" dxfId="12" priority="14" operator="lessThan">
      <formula>$U7/2</formula>
    </cfRule>
  </conditionalFormatting>
  <conditionalFormatting sqref="W18">
    <cfRule type="cellIs" dxfId="11" priority="11" stopIfTrue="1" operator="lessThan">
      <formula>0.5</formula>
    </cfRule>
  </conditionalFormatting>
  <conditionalFormatting sqref="W18">
    <cfRule type="cellIs" dxfId="10" priority="12" operator="lessThan">
      <formula>$U18/2</formula>
    </cfRule>
  </conditionalFormatting>
  <conditionalFormatting sqref="W18">
    <cfRule type="cellIs" dxfId="9" priority="10" operator="lessThan">
      <formula>$U18/2</formula>
    </cfRule>
  </conditionalFormatting>
  <conditionalFormatting sqref="W18">
    <cfRule type="cellIs" dxfId="8" priority="9" stopIfTrue="1" operator="lessThan">
      <formula>0.5</formula>
    </cfRule>
  </conditionalFormatting>
  <conditionalFormatting sqref="W13">
    <cfRule type="cellIs" dxfId="7" priority="7" stopIfTrue="1" operator="lessThan">
      <formula>0.5</formula>
    </cfRule>
  </conditionalFormatting>
  <conditionalFormatting sqref="W13">
    <cfRule type="cellIs" dxfId="6" priority="8" operator="lessThan">
      <formula>$U13/2</formula>
    </cfRule>
  </conditionalFormatting>
  <conditionalFormatting sqref="W21">
    <cfRule type="cellIs" dxfId="5" priority="5" stopIfTrue="1" operator="lessThan">
      <formula>0.5</formula>
    </cfRule>
  </conditionalFormatting>
  <conditionalFormatting sqref="W21">
    <cfRule type="cellIs" dxfId="4" priority="6" operator="lessThan">
      <formula>$U21/2</formula>
    </cfRule>
  </conditionalFormatting>
  <conditionalFormatting sqref="W21">
    <cfRule type="cellIs" dxfId="3" priority="4" operator="lessThan">
      <formula>$U21/2</formula>
    </cfRule>
  </conditionalFormatting>
  <conditionalFormatting sqref="W21">
    <cfRule type="cellIs" dxfId="2" priority="3" stopIfTrue="1" operator="lessThan">
      <formula>0.5</formula>
    </cfRule>
  </conditionalFormatting>
  <conditionalFormatting sqref="W9">
    <cfRule type="cellIs" dxfId="1" priority="1" stopIfTrue="1" operator="lessThan">
      <formula>0.5</formula>
    </cfRule>
  </conditionalFormatting>
  <conditionalFormatting sqref="W9">
    <cfRule type="cellIs" dxfId="0" priority="2" operator="lessThan">
      <formula>$U9/2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/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3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5" t="s">
        <v>20</v>
      </c>
    </row>
    <row r="2" spans="1:16" x14ac:dyDescent="0.25">
      <c r="B2" s="10" t="s">
        <v>13</v>
      </c>
      <c r="C2" s="11">
        <f ca="1">RANDBETWEEN(1,3)</f>
        <v>1</v>
      </c>
      <c r="D2" s="11">
        <f ca="1">RANDBETWEEN(1,3)+RANDBETWEEN(1,3)</f>
        <v>2</v>
      </c>
      <c r="E2" s="11">
        <f ca="1">RANDBETWEEN(1,3)+RANDBETWEEN(1,3)+RANDBETWEEN(1,3)</f>
        <v>6</v>
      </c>
      <c r="F2" s="11">
        <f ca="1">RANDBETWEEN(1,3)+RANDBETWEEN(1,3)+RANDBETWEEN(1,3)+RANDBETWEEN(1,3)</f>
        <v>9</v>
      </c>
      <c r="G2" s="11">
        <f ca="1">RANDBETWEEN(1,3)+RANDBETWEEN(1,3)+RANDBETWEEN(1,3)+RANDBETWEEN(1,3)+RANDBETWEEN(1,3)</f>
        <v>11</v>
      </c>
      <c r="H2" s="12">
        <f ca="1">RANDBETWEEN(1,3)+RANDBETWEEN(1,3)+RANDBETWEEN(1,3)+RANDBETWEEN(1,3)+RANDBETWEEN(1,3)+RANDBETWEEN(1,3)</f>
        <v>10</v>
      </c>
      <c r="L2" s="1"/>
      <c r="M2" s="1"/>
      <c r="N2" s="1"/>
      <c r="O2" s="1"/>
      <c r="P2" s="1"/>
    </row>
    <row r="3" spans="1:16" x14ac:dyDescent="0.25">
      <c r="B3" s="4" t="s">
        <v>12</v>
      </c>
      <c r="C3" s="5">
        <f ca="1">RANDBETWEEN(1,4)</f>
        <v>3</v>
      </c>
      <c r="D3" s="5">
        <f ca="1">RANDBETWEEN(1,4)+RANDBETWEEN(1,4)</f>
        <v>7</v>
      </c>
      <c r="E3" s="5">
        <f ca="1">RANDBETWEEN(1,4)+RANDBETWEEN(1,4)+RANDBETWEEN(1,4)</f>
        <v>6</v>
      </c>
      <c r="F3" s="5">
        <f ca="1">RANDBETWEEN(1,4)+RANDBETWEEN(1,4)+RANDBETWEEN(1,4)+RANDBETWEEN(1,4)</f>
        <v>11</v>
      </c>
      <c r="G3" s="5">
        <f ca="1">RANDBETWEEN(1,4)+RANDBETWEEN(1,4)+RANDBETWEEN(1,4)+RANDBETWEEN(1,4)+RANDBETWEEN(1,4)</f>
        <v>11</v>
      </c>
      <c r="H3" s="6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25">
      <c r="B4" s="4" t="s">
        <v>11</v>
      </c>
      <c r="C4" s="5">
        <f ca="1">RANDBETWEEN(1,6)</f>
        <v>2</v>
      </c>
      <c r="D4" s="5">
        <f ca="1">RANDBETWEEN(1,6)+RANDBETWEEN(1,6)</f>
        <v>7</v>
      </c>
      <c r="E4" s="5">
        <f ca="1">RANDBETWEEN(1,6)+RANDBETWEEN(1,6)+RANDBETWEEN(1,6)</f>
        <v>13</v>
      </c>
      <c r="F4" s="5">
        <f ca="1">RANDBETWEEN(1,6)+RANDBETWEEN(1,6)+RANDBETWEEN(1,6)+RANDBETWEEN(1,6)</f>
        <v>12</v>
      </c>
      <c r="G4" s="5">
        <f ca="1">RANDBETWEEN(1,6)+RANDBETWEEN(1,6)+RANDBETWEEN(1,6)+RANDBETWEEN(1,6)+RANDBETWEEN(1,6)</f>
        <v>15</v>
      </c>
      <c r="H4" s="6">
        <f ca="1">RANDBETWEEN(1,6)+RANDBETWEEN(1,6)+RANDBETWEEN(1,6)+RANDBETWEEN(1,6)+RANDBETWEEN(1,6)+RANDBETWEEN(1,6)</f>
        <v>18</v>
      </c>
      <c r="L4" s="1"/>
      <c r="M4" s="1"/>
      <c r="N4" s="1"/>
      <c r="O4" s="1"/>
      <c r="P4" s="1"/>
    </row>
    <row r="5" spans="1:16" x14ac:dyDescent="0.25">
      <c r="B5" s="4" t="s">
        <v>10</v>
      </c>
      <c r="C5" s="5">
        <f ca="1">RANDBETWEEN(1,8)</f>
        <v>5</v>
      </c>
      <c r="D5" s="5">
        <f ca="1">RANDBETWEEN(1,8)+RANDBETWEEN(1,8)</f>
        <v>6</v>
      </c>
      <c r="E5" s="5">
        <f ca="1">RANDBETWEEN(1,8)+RANDBETWEEN(1,8)+RANDBETWEEN(1,8)</f>
        <v>16</v>
      </c>
      <c r="F5" s="5">
        <f ca="1">RANDBETWEEN(1,8)+RANDBETWEEN(1,8)+RANDBETWEEN(1,8)+RANDBETWEEN(1,8)</f>
        <v>24</v>
      </c>
      <c r="G5" s="5">
        <f ca="1">RANDBETWEEN(1,8)+RANDBETWEEN(1,8)+RANDBETWEEN(1,8)+RANDBETWEEN(1,8)+RANDBETWEEN(1,8)</f>
        <v>23</v>
      </c>
      <c r="H5" s="6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25">
      <c r="B6" s="4" t="s">
        <v>9</v>
      </c>
      <c r="C6" s="5">
        <f ca="1">RANDBETWEEN(1,10)</f>
        <v>9</v>
      </c>
      <c r="D6" s="5">
        <f ca="1">RANDBETWEEN(1,10)+RANDBETWEEN(1,10)</f>
        <v>14</v>
      </c>
      <c r="E6" s="5">
        <f ca="1">RANDBETWEEN(1,10)+RANDBETWEEN(1,10)+RANDBETWEEN(1,10)</f>
        <v>10</v>
      </c>
      <c r="F6" s="5">
        <f ca="1">RANDBETWEEN(1,10)+RANDBETWEEN(1,10)+RANDBETWEEN(1,10)+RANDBETWEEN(1,10)</f>
        <v>23</v>
      </c>
      <c r="G6" s="5">
        <f ca="1">RANDBETWEEN(1,10)+RANDBETWEEN(1,10)+RANDBETWEEN(1,10)+RANDBETWEEN(1,10)+RANDBETWEEN(1,10)</f>
        <v>32</v>
      </c>
      <c r="H6" s="6">
        <f ca="1">RANDBETWEEN(1,10)+RANDBETWEEN(1,10)+RANDBETWEEN(1,10)+RANDBETWEEN(1,10)+RANDBETWEEN(1,10)+RANDBETWEEN(1,10)</f>
        <v>28</v>
      </c>
      <c r="L6" s="1"/>
      <c r="M6" s="1"/>
      <c r="N6" s="1"/>
      <c r="O6" s="1"/>
      <c r="P6" s="1"/>
    </row>
    <row r="7" spans="1:16" x14ac:dyDescent="0.25">
      <c r="B7" s="4" t="s">
        <v>8</v>
      </c>
      <c r="C7" s="5">
        <f ca="1">RANDBETWEEN(1,12)</f>
        <v>1</v>
      </c>
      <c r="D7" s="5">
        <f ca="1">RANDBETWEEN(1,12)+RANDBETWEEN(1,12)</f>
        <v>10</v>
      </c>
      <c r="E7" s="5">
        <f ca="1">RANDBETWEEN(1,12)+RANDBETWEEN(1,12)+RANDBETWEEN(1,12)</f>
        <v>22</v>
      </c>
      <c r="F7" s="5">
        <f ca="1">RANDBETWEEN(1,12)+RANDBETWEEN(1,12)+RANDBETWEEN(1,12)+RANDBETWEEN(1,12)</f>
        <v>36</v>
      </c>
      <c r="G7" s="5">
        <f ca="1">RANDBETWEEN(1,12)+RANDBETWEEN(1,12)+RANDBETWEEN(1,12)+RANDBETWEEN(1,12)+RANDBETWEEN(1,12)</f>
        <v>23</v>
      </c>
      <c r="H7" s="6">
        <f ca="1">RANDBETWEEN(1,12)+RANDBETWEEN(1,12)+RANDBETWEEN(1,12)+RANDBETWEEN(1,12)+RANDBETWEEN(1,12)+RANDBETWEEN(1,12)</f>
        <v>51</v>
      </c>
      <c r="L7" s="1"/>
      <c r="M7" s="1"/>
      <c r="N7" s="1"/>
      <c r="O7" s="1"/>
      <c r="P7" s="1"/>
    </row>
    <row r="8" spans="1:16" x14ac:dyDescent="0.25">
      <c r="B8" s="4" t="s">
        <v>7</v>
      </c>
      <c r="C8" s="5">
        <f ca="1">RANDBETWEEN(1,20)</f>
        <v>15</v>
      </c>
      <c r="D8" s="5">
        <f ca="1">RANDBETWEEN(1,20)+RANDBETWEEN(1,20)</f>
        <v>20</v>
      </c>
      <c r="E8" s="5">
        <f ca="1">RANDBETWEEN(1,20)+RANDBETWEEN(1,20)+RANDBETWEEN(1,20)</f>
        <v>29</v>
      </c>
      <c r="F8" s="5">
        <f ca="1">RANDBETWEEN(1,20)+RANDBETWEEN(1,20)+RANDBETWEEN(1,20)+RANDBETWEEN(1,20)</f>
        <v>50</v>
      </c>
      <c r="G8" s="5">
        <f ca="1">RANDBETWEEN(1,20)+RANDBETWEEN(1,20)+RANDBETWEEN(1,20)+RANDBETWEEN(1,20)+RANDBETWEEN(1,20)</f>
        <v>68</v>
      </c>
      <c r="H8" s="6">
        <f ca="1">RANDBETWEEN(1,20)+RANDBETWEEN(1,20)+RANDBETWEEN(1,20)+RANDBETWEEN(1,20)+RANDBETWEEN(1,20)+RANDBETWEEN(1,20)</f>
        <v>38</v>
      </c>
      <c r="L8" s="1"/>
      <c r="M8" s="1"/>
      <c r="N8" s="1"/>
      <c r="O8" s="1"/>
      <c r="P8" s="1"/>
    </row>
    <row r="9" spans="1:16" ht="16.5" thickBot="1" x14ac:dyDescent="0.3">
      <c r="B9" s="7" t="s">
        <v>23</v>
      </c>
      <c r="C9" s="8">
        <f ca="1">RANDBETWEEN(1,100)</f>
        <v>54</v>
      </c>
      <c r="D9" s="8">
        <f ca="1">RANDBETWEEN(1,100)+RANDBETWEEN(1,100)</f>
        <v>162</v>
      </c>
      <c r="E9" s="8">
        <f ca="1">RANDBETWEEN(1,100)+RANDBETWEEN(1,100)+RANDBETWEEN(1,100)</f>
        <v>174</v>
      </c>
      <c r="F9" s="8">
        <f ca="1">RANDBETWEEN(1,100)+RANDBETWEEN(1,100)+RANDBETWEEN(1,100)+RANDBETWEEN(1,100)</f>
        <v>240</v>
      </c>
      <c r="G9" s="8">
        <f ca="1">RANDBETWEEN(1,100)+RANDBETWEEN(1,100)+RANDBETWEEN(1,100)+RANDBETWEEN(1,100)+RANDBETWEEN(1,100)</f>
        <v>296</v>
      </c>
      <c r="H9" s="9">
        <f ca="1">RANDBETWEEN(1,100)+RANDBETWEEN(1,100)+RANDBETWEEN(1,100)+RANDBETWEEN(1,100)+RANDBETWEEN(1,100)+RANDBETWEEN(1,100)</f>
        <v>368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2013-04-24T14:49:32Z</cp:lastPrinted>
  <dcterms:created xsi:type="dcterms:W3CDTF">2011-08-12T18:00:42Z</dcterms:created>
  <dcterms:modified xsi:type="dcterms:W3CDTF">2014-04-20T19:44:00Z</dcterms:modified>
</cp:coreProperties>
</file>