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-15" yWindow="525" windowWidth="12120" windowHeight="10185"/>
  </bookViews>
  <sheets>
    <sheet name="Initiative" sheetId="13" r:id="rId1"/>
    <sheet name="Attacks" sheetId="3" r:id="rId2"/>
    <sheet name="Saves" sheetId="10" r:id="rId3"/>
    <sheet name="HPs" sheetId="14" r:id="rId4"/>
    <sheet name="Rolls" sheetId="12" r:id="rId5"/>
  </sheets>
  <calcPr calcId="145621"/>
</workbook>
</file>

<file path=xl/calcChain.xml><?xml version="1.0" encoding="utf-8"?>
<calcChain xmlns="http://schemas.openxmlformats.org/spreadsheetml/2006/main">
  <c r="D2" i="10" l="1"/>
  <c r="E2" i="10" s="1"/>
  <c r="I2" i="10" s="1"/>
  <c r="D3" i="10"/>
  <c r="E3" i="10" s="1"/>
  <c r="G3" i="10" s="1"/>
  <c r="D4" i="10"/>
  <c r="E4" i="10" s="1"/>
  <c r="G4" i="10" s="1"/>
  <c r="D5" i="10"/>
  <c r="E5" i="10" s="1"/>
  <c r="G5" i="10" s="1"/>
  <c r="D6" i="10"/>
  <c r="E6" i="10" s="1"/>
  <c r="G6" i="10" s="1"/>
  <c r="D7" i="10"/>
  <c r="E7" i="10" s="1"/>
  <c r="G7" i="10" s="1"/>
  <c r="D8" i="10"/>
  <c r="E8" i="10" s="1"/>
  <c r="G8" i="10" s="1"/>
  <c r="D9" i="10"/>
  <c r="E9" i="10" s="1"/>
  <c r="G9" i="10" s="1"/>
  <c r="D10" i="10"/>
  <c r="E10" i="10" s="1"/>
  <c r="D11" i="10"/>
  <c r="E11" i="10" s="1"/>
  <c r="D12" i="10"/>
  <c r="E12" i="10" s="1"/>
  <c r="D13" i="10"/>
  <c r="E13" i="10" s="1"/>
  <c r="O13" i="10" s="1"/>
  <c r="D14" i="10"/>
  <c r="E14" i="10" s="1"/>
  <c r="G14" i="10" s="1"/>
  <c r="D15" i="10"/>
  <c r="E15" i="10" s="1"/>
  <c r="G15" i="10" s="1"/>
  <c r="D16" i="10"/>
  <c r="E16" i="10" s="1"/>
  <c r="G16" i="10" s="1"/>
  <c r="D17" i="10"/>
  <c r="E17" i="10" s="1"/>
  <c r="G17" i="10" s="1"/>
  <c r="D18" i="10"/>
  <c r="E18" i="10" s="1"/>
  <c r="G18" i="10" s="1"/>
  <c r="D19" i="10"/>
  <c r="E19" i="10" s="1"/>
  <c r="G19" i="10" s="1"/>
  <c r="D20" i="10"/>
  <c r="E20" i="10" s="1"/>
  <c r="G20" i="10" s="1"/>
  <c r="D21" i="10"/>
  <c r="E21" i="10" s="1"/>
  <c r="M21" i="10" s="1"/>
  <c r="D22" i="10"/>
  <c r="E22" i="10" s="1"/>
  <c r="M22" i="10" s="1"/>
  <c r="D23" i="10"/>
  <c r="E23" i="10" s="1"/>
  <c r="L23" i="10" s="1"/>
  <c r="D24" i="10"/>
  <c r="E24" i="10" s="1"/>
  <c r="D25" i="10"/>
  <c r="E25" i="10" s="1"/>
  <c r="L25" i="10" s="1"/>
  <c r="D26" i="10"/>
  <c r="E26" i="10" s="1"/>
  <c r="L26" i="10" s="1"/>
  <c r="D27" i="10"/>
  <c r="E27" i="10" s="1"/>
  <c r="V27" i="10" s="1"/>
  <c r="D28" i="10"/>
  <c r="E28" i="10" s="1"/>
  <c r="D29" i="10"/>
  <c r="E29" i="10" s="1"/>
  <c r="N29" i="10" s="1"/>
  <c r="D30" i="10"/>
  <c r="E30" i="10" s="1"/>
  <c r="D31" i="10"/>
  <c r="E31" i="10" s="1"/>
  <c r="V31" i="10" s="1"/>
  <c r="D32" i="10"/>
  <c r="E32" i="10" s="1"/>
  <c r="D33" i="10"/>
  <c r="E33" i="10" s="1"/>
  <c r="D34" i="10"/>
  <c r="E34" i="10" s="1"/>
  <c r="D35" i="10"/>
  <c r="E35" i="10" s="1"/>
  <c r="D36" i="10"/>
  <c r="E36" i="10" s="1"/>
  <c r="D37" i="10"/>
  <c r="E37" i="10" s="1"/>
  <c r="N37" i="10" s="1"/>
  <c r="D38" i="10"/>
  <c r="E38" i="10" s="1"/>
  <c r="D39" i="10"/>
  <c r="E39" i="10" s="1"/>
  <c r="Z39" i="10" s="1"/>
  <c r="D40" i="10"/>
  <c r="E40" i="10" s="1"/>
  <c r="D41" i="10"/>
  <c r="E41" i="10" s="1"/>
  <c r="N41" i="10" s="1"/>
  <c r="D42" i="10"/>
  <c r="E42" i="10" s="1"/>
  <c r="D43" i="10"/>
  <c r="E43" i="10" s="1"/>
  <c r="D44" i="10"/>
  <c r="E44" i="10" s="1"/>
  <c r="U3" i="10" l="1"/>
  <c r="M3" i="10"/>
  <c r="U20" i="10"/>
  <c r="M20" i="10"/>
  <c r="U19" i="10"/>
  <c r="U16" i="10"/>
  <c r="Y15" i="10"/>
  <c r="W8" i="10"/>
  <c r="U4" i="10"/>
  <c r="M19" i="10"/>
  <c r="U18" i="10"/>
  <c r="Q15" i="10"/>
  <c r="U14" i="10"/>
  <c r="O8" i="10"/>
  <c r="U7" i="10"/>
  <c r="U6" i="10"/>
  <c r="Y20" i="10"/>
  <c r="Q20" i="10"/>
  <c r="I20" i="10"/>
  <c r="M18" i="10"/>
  <c r="M16" i="10"/>
  <c r="M7" i="10"/>
  <c r="T25" i="10"/>
  <c r="V29" i="10"/>
  <c r="U22" i="10"/>
  <c r="W20" i="10"/>
  <c r="S20" i="10"/>
  <c r="O20" i="10"/>
  <c r="K20" i="10"/>
  <c r="Y19" i="10"/>
  <c r="Q19" i="10"/>
  <c r="I19" i="10"/>
  <c r="Y18" i="10"/>
  <c r="Q18" i="10"/>
  <c r="I18" i="10"/>
  <c r="U17" i="10"/>
  <c r="Y16" i="10"/>
  <c r="Q16" i="10"/>
  <c r="I16" i="10"/>
  <c r="M14" i="10"/>
  <c r="S8" i="10"/>
  <c r="K8" i="10"/>
  <c r="M6" i="10"/>
  <c r="M4" i="10"/>
  <c r="J34" i="10"/>
  <c r="V34" i="10"/>
  <c r="U15" i="10"/>
  <c r="M15" i="10"/>
  <c r="Y14" i="10"/>
  <c r="Q14" i="10"/>
  <c r="I14" i="10"/>
  <c r="U13" i="10"/>
  <c r="Y8" i="10"/>
  <c r="U8" i="10"/>
  <c r="Q8" i="10"/>
  <c r="M8" i="10"/>
  <c r="I8" i="10"/>
  <c r="Y7" i="10"/>
  <c r="Q7" i="10"/>
  <c r="I7" i="10"/>
  <c r="Y6" i="10"/>
  <c r="Q6" i="10"/>
  <c r="I6" i="10"/>
  <c r="U5" i="10"/>
  <c r="Y4" i="10"/>
  <c r="Q4" i="10"/>
  <c r="I4" i="10"/>
  <c r="L38" i="10"/>
  <c r="X38" i="10"/>
  <c r="P38" i="10"/>
  <c r="L28" i="10"/>
  <c r="X28" i="10"/>
  <c r="P28" i="10"/>
  <c r="U9" i="10"/>
  <c r="W4" i="10"/>
  <c r="S4" i="10"/>
  <c r="O4" i="10"/>
  <c r="K4" i="10"/>
  <c r="Y3" i="10"/>
  <c r="Q3" i="10"/>
  <c r="I3" i="10"/>
  <c r="W2" i="10"/>
  <c r="V41" i="10"/>
  <c r="V37" i="10"/>
  <c r="N34" i="10"/>
  <c r="T26" i="10"/>
  <c r="U21" i="10"/>
  <c r="W16" i="10"/>
  <c r="S16" i="10"/>
  <c r="O16" i="10"/>
  <c r="K16" i="10"/>
  <c r="I15" i="10"/>
  <c r="R36" i="10"/>
  <c r="N36" i="10"/>
  <c r="V36" i="10"/>
  <c r="J36" i="10"/>
  <c r="Z36" i="10"/>
  <c r="Z32" i="10"/>
  <c r="N32" i="10"/>
  <c r="V32" i="10"/>
  <c r="J32" i="10"/>
  <c r="R32" i="10"/>
  <c r="T42" i="10"/>
  <c r="P42" i="10"/>
  <c r="X42" i="10"/>
  <c r="L42" i="10"/>
  <c r="J30" i="10"/>
  <c r="Z30" i="10"/>
  <c r="N30" i="10"/>
  <c r="V30" i="10"/>
  <c r="R30" i="10"/>
  <c r="T38" i="10"/>
  <c r="Z34" i="10"/>
  <c r="R34" i="10"/>
  <c r="T28" i="10"/>
  <c r="T23" i="10"/>
  <c r="M17" i="10"/>
  <c r="Y9" i="10"/>
  <c r="M9" i="10"/>
  <c r="M5" i="10"/>
  <c r="O2" i="10"/>
  <c r="G43" i="10"/>
  <c r="J43" i="10"/>
  <c r="N43" i="10"/>
  <c r="R43" i="10"/>
  <c r="V43" i="10"/>
  <c r="Z43" i="10"/>
  <c r="G40" i="10"/>
  <c r="N40" i="10"/>
  <c r="R40" i="10"/>
  <c r="V40" i="10"/>
  <c r="Z40" i="10"/>
  <c r="G35" i="10"/>
  <c r="H35" i="10"/>
  <c r="L35" i="10"/>
  <c r="P35" i="10"/>
  <c r="T35" i="10"/>
  <c r="X35" i="10"/>
  <c r="G33" i="10"/>
  <c r="H33" i="10"/>
  <c r="L33" i="10"/>
  <c r="P33" i="10"/>
  <c r="T33" i="10"/>
  <c r="X33" i="10"/>
  <c r="T43" i="10"/>
  <c r="L43" i="10"/>
  <c r="G41" i="10"/>
  <c r="L41" i="10"/>
  <c r="P41" i="10"/>
  <c r="T41" i="10"/>
  <c r="X41" i="10"/>
  <c r="T40" i="10"/>
  <c r="G39" i="10"/>
  <c r="X39" i="10"/>
  <c r="G37" i="10"/>
  <c r="H37" i="10"/>
  <c r="L37" i="10"/>
  <c r="P37" i="10"/>
  <c r="T37" i="10"/>
  <c r="X37" i="10"/>
  <c r="V35" i="10"/>
  <c r="N35" i="10"/>
  <c r="V33" i="10"/>
  <c r="N33" i="10"/>
  <c r="G31" i="10"/>
  <c r="H31" i="10"/>
  <c r="L31" i="10"/>
  <c r="P31" i="10"/>
  <c r="T31" i="10"/>
  <c r="J31" i="10"/>
  <c r="R31" i="10"/>
  <c r="X31" i="10"/>
  <c r="G27" i="10"/>
  <c r="L27" i="10"/>
  <c r="P27" i="10"/>
  <c r="T27" i="10"/>
  <c r="X27" i="10"/>
  <c r="J27" i="10"/>
  <c r="R27" i="10"/>
  <c r="Z27" i="10"/>
  <c r="X43" i="10"/>
  <c r="P43" i="10"/>
  <c r="H43" i="10"/>
  <c r="G42" i="10"/>
  <c r="J42" i="10"/>
  <c r="N42" i="10"/>
  <c r="R42" i="10"/>
  <c r="V42" i="10"/>
  <c r="Z42" i="10"/>
  <c r="Z41" i="10"/>
  <c r="R41" i="10"/>
  <c r="J41" i="10"/>
  <c r="X40" i="10"/>
  <c r="P40" i="10"/>
  <c r="V39" i="10"/>
  <c r="H38" i="10"/>
  <c r="J38" i="10"/>
  <c r="N38" i="10"/>
  <c r="R38" i="10"/>
  <c r="V38" i="10"/>
  <c r="Z38" i="10"/>
  <c r="Z37" i="10"/>
  <c r="R37" i="10"/>
  <c r="J37" i="10"/>
  <c r="G36" i="10"/>
  <c r="H36" i="10"/>
  <c r="L36" i="10"/>
  <c r="P36" i="10"/>
  <c r="T36" i="10"/>
  <c r="X36" i="10"/>
  <c r="Z35" i="10"/>
  <c r="R35" i="10"/>
  <c r="J35" i="10"/>
  <c r="G34" i="10"/>
  <c r="H34" i="10"/>
  <c r="L34" i="10"/>
  <c r="P34" i="10"/>
  <c r="T34" i="10"/>
  <c r="X34" i="10"/>
  <c r="Z33" i="10"/>
  <c r="R33" i="10"/>
  <c r="J33" i="10"/>
  <c r="G32" i="10"/>
  <c r="H32" i="10"/>
  <c r="L32" i="10"/>
  <c r="P32" i="10"/>
  <c r="T32" i="10"/>
  <c r="X32" i="10"/>
  <c r="Z31" i="10"/>
  <c r="N31" i="10"/>
  <c r="G29" i="10"/>
  <c r="L29" i="10"/>
  <c r="P29" i="10"/>
  <c r="T29" i="10"/>
  <c r="X29" i="10"/>
  <c r="J29" i="10"/>
  <c r="R29" i="10"/>
  <c r="Z29" i="10"/>
  <c r="N27" i="10"/>
  <c r="G26" i="10"/>
  <c r="J26" i="10"/>
  <c r="N26" i="10"/>
  <c r="R26" i="10"/>
  <c r="V26" i="10"/>
  <c r="Z26" i="10"/>
  <c r="H26" i="10"/>
  <c r="P26" i="10"/>
  <c r="X26" i="10"/>
  <c r="G24" i="10"/>
  <c r="J24" i="10"/>
  <c r="N24" i="10"/>
  <c r="R24" i="10"/>
  <c r="V24" i="10"/>
  <c r="Z24" i="10"/>
  <c r="G22" i="10"/>
  <c r="K22" i="10"/>
  <c r="O22" i="10"/>
  <c r="S22" i="10"/>
  <c r="W22" i="10"/>
  <c r="Z22" i="10"/>
  <c r="G25" i="10"/>
  <c r="J25" i="10"/>
  <c r="N25" i="10"/>
  <c r="R25" i="10"/>
  <c r="V25" i="10"/>
  <c r="Z25" i="10"/>
  <c r="T24" i="10"/>
  <c r="L24" i="10"/>
  <c r="G23" i="10"/>
  <c r="J23" i="10"/>
  <c r="N23" i="10"/>
  <c r="R23" i="10"/>
  <c r="V23" i="10"/>
  <c r="Z23" i="10"/>
  <c r="G30" i="10"/>
  <c r="H30" i="10"/>
  <c r="L30" i="10"/>
  <c r="P30" i="10"/>
  <c r="T30" i="10"/>
  <c r="X30" i="10"/>
  <c r="G28" i="10"/>
  <c r="J28" i="10"/>
  <c r="N28" i="10"/>
  <c r="R28" i="10"/>
  <c r="V28" i="10"/>
  <c r="Z28" i="10"/>
  <c r="X25" i="10"/>
  <c r="P25" i="10"/>
  <c r="H25" i="10"/>
  <c r="X24" i="10"/>
  <c r="P24" i="10"/>
  <c r="H24" i="10"/>
  <c r="X23" i="10"/>
  <c r="P23" i="10"/>
  <c r="H23" i="10"/>
  <c r="Y22" i="10"/>
  <c r="Q22" i="10"/>
  <c r="I22" i="10"/>
  <c r="G21" i="10"/>
  <c r="I21" i="10"/>
  <c r="Q21" i="10"/>
  <c r="Y21" i="10"/>
  <c r="W18" i="10"/>
  <c r="S18" i="10"/>
  <c r="O18" i="10"/>
  <c r="K18" i="10"/>
  <c r="Y17" i="10"/>
  <c r="Q17" i="10"/>
  <c r="I17" i="10"/>
  <c r="W14" i="10"/>
  <c r="S14" i="10"/>
  <c r="O14" i="10"/>
  <c r="K14" i="10"/>
  <c r="Y13" i="10"/>
  <c r="Q13" i="10"/>
  <c r="W9" i="10"/>
  <c r="Q9" i="10"/>
  <c r="I9" i="10"/>
  <c r="W6" i="10"/>
  <c r="S6" i="10"/>
  <c r="O6" i="10"/>
  <c r="K6" i="10"/>
  <c r="Y5" i="10"/>
  <c r="Q5" i="10"/>
  <c r="I5" i="10"/>
  <c r="S2" i="10"/>
  <c r="K2" i="10"/>
  <c r="H42" i="10"/>
  <c r="H41" i="10"/>
  <c r="L40" i="10"/>
  <c r="J40" i="10"/>
  <c r="H40" i="10"/>
  <c r="T39" i="10"/>
  <c r="R39" i="10"/>
  <c r="P39" i="10"/>
  <c r="N39" i="10"/>
  <c r="L39" i="10"/>
  <c r="J39" i="10"/>
  <c r="H39" i="10"/>
  <c r="H29" i="10"/>
  <c r="H28" i="10"/>
  <c r="H27" i="10"/>
  <c r="Y43" i="10"/>
  <c r="W43" i="10"/>
  <c r="U43" i="10"/>
  <c r="S43" i="10"/>
  <c r="Q43" i="10"/>
  <c r="O43" i="10"/>
  <c r="M43" i="10"/>
  <c r="K43" i="10"/>
  <c r="I43" i="10"/>
  <c r="Y42" i="10"/>
  <c r="W42" i="10"/>
  <c r="U42" i="10"/>
  <c r="S42" i="10"/>
  <c r="Q42" i="10"/>
  <c r="O42" i="10"/>
  <c r="M42" i="10"/>
  <c r="K42" i="10"/>
  <c r="I42" i="10"/>
  <c r="Y41" i="10"/>
  <c r="W41" i="10"/>
  <c r="U41" i="10"/>
  <c r="S41" i="10"/>
  <c r="Q41" i="10"/>
  <c r="O41" i="10"/>
  <c r="M41" i="10"/>
  <c r="K41" i="10"/>
  <c r="I41" i="10"/>
  <c r="Y40" i="10"/>
  <c r="W40" i="10"/>
  <c r="U40" i="10"/>
  <c r="S40" i="10"/>
  <c r="Q40" i="10"/>
  <c r="O40" i="10"/>
  <c r="M40" i="10"/>
  <c r="K40" i="10"/>
  <c r="I40" i="10"/>
  <c r="Y39" i="10"/>
  <c r="W39" i="10"/>
  <c r="U39" i="10"/>
  <c r="S39" i="10"/>
  <c r="Q39" i="10"/>
  <c r="O39" i="10"/>
  <c r="M39" i="10"/>
  <c r="K39" i="10"/>
  <c r="I39" i="10"/>
  <c r="Y38" i="10"/>
  <c r="W38" i="10"/>
  <c r="U38" i="10"/>
  <c r="S38" i="10"/>
  <c r="Q38" i="10"/>
  <c r="O38" i="10"/>
  <c r="M38" i="10"/>
  <c r="K38" i="10"/>
  <c r="I38" i="10"/>
  <c r="G38" i="10"/>
  <c r="Y37" i="10"/>
  <c r="W37" i="10"/>
  <c r="U37" i="10"/>
  <c r="S37" i="10"/>
  <c r="Q37" i="10"/>
  <c r="O37" i="10"/>
  <c r="M37" i="10"/>
  <c r="K37" i="10"/>
  <c r="I37" i="10"/>
  <c r="Y36" i="10"/>
  <c r="W36" i="10"/>
  <c r="U36" i="10"/>
  <c r="S36" i="10"/>
  <c r="Q36" i="10"/>
  <c r="O36" i="10"/>
  <c r="M36" i="10"/>
  <c r="K36" i="10"/>
  <c r="I36" i="10"/>
  <c r="Y35" i="10"/>
  <c r="W35" i="10"/>
  <c r="U35" i="10"/>
  <c r="S35" i="10"/>
  <c r="Q35" i="10"/>
  <c r="O35" i="10"/>
  <c r="M35" i="10"/>
  <c r="K35" i="10"/>
  <c r="I35" i="10"/>
  <c r="Y34" i="10"/>
  <c r="W34" i="10"/>
  <c r="U34" i="10"/>
  <c r="S34" i="10"/>
  <c r="Q34" i="10"/>
  <c r="O34" i="10"/>
  <c r="M34" i="10"/>
  <c r="K34" i="10"/>
  <c r="I34" i="10"/>
  <c r="Y33" i="10"/>
  <c r="W33" i="10"/>
  <c r="U33" i="10"/>
  <c r="S33" i="10"/>
  <c r="Q33" i="10"/>
  <c r="O33" i="10"/>
  <c r="M33" i="10"/>
  <c r="K33" i="10"/>
  <c r="I33" i="10"/>
  <c r="Y32" i="10"/>
  <c r="W32" i="10"/>
  <c r="U32" i="10"/>
  <c r="S32" i="10"/>
  <c r="Q32" i="10"/>
  <c r="O32" i="10"/>
  <c r="M32" i="10"/>
  <c r="K32" i="10"/>
  <c r="I32" i="10"/>
  <c r="Y31" i="10"/>
  <c r="W31" i="10"/>
  <c r="U31" i="10"/>
  <c r="S31" i="10"/>
  <c r="Q31" i="10"/>
  <c r="O31" i="10"/>
  <c r="M31" i="10"/>
  <c r="K31" i="10"/>
  <c r="I31" i="10"/>
  <c r="Y30" i="10"/>
  <c r="W30" i="10"/>
  <c r="U30" i="10"/>
  <c r="S30" i="10"/>
  <c r="Q30" i="10"/>
  <c r="O30" i="10"/>
  <c r="M30" i="10"/>
  <c r="K30" i="10"/>
  <c r="I30" i="10"/>
  <c r="Y29" i="10"/>
  <c r="W29" i="10"/>
  <c r="U29" i="10"/>
  <c r="S29" i="10"/>
  <c r="Q29" i="10"/>
  <c r="O29" i="10"/>
  <c r="M29" i="10"/>
  <c r="K29" i="10"/>
  <c r="I29" i="10"/>
  <c r="Y28" i="10"/>
  <c r="W28" i="10"/>
  <c r="U28" i="10"/>
  <c r="S28" i="10"/>
  <c r="Q28" i="10"/>
  <c r="O28" i="10"/>
  <c r="M28" i="10"/>
  <c r="K28" i="10"/>
  <c r="I28" i="10"/>
  <c r="Y27" i="10"/>
  <c r="W27" i="10"/>
  <c r="U27" i="10"/>
  <c r="S27" i="10"/>
  <c r="Q27" i="10"/>
  <c r="O27" i="10"/>
  <c r="M27" i="10"/>
  <c r="K27" i="10"/>
  <c r="I27" i="10"/>
  <c r="Y26" i="10"/>
  <c r="W26" i="10"/>
  <c r="U26" i="10"/>
  <c r="S26" i="10"/>
  <c r="Q26" i="10"/>
  <c r="O26" i="10"/>
  <c r="M26" i="10"/>
  <c r="K26" i="10"/>
  <c r="I26" i="10"/>
  <c r="Y25" i="10"/>
  <c r="W25" i="10"/>
  <c r="U25" i="10"/>
  <c r="S25" i="10"/>
  <c r="Q25" i="10"/>
  <c r="O25" i="10"/>
  <c r="M25" i="10"/>
  <c r="K25" i="10"/>
  <c r="I25" i="10"/>
  <c r="Y24" i="10"/>
  <c r="W24" i="10"/>
  <c r="U24" i="10"/>
  <c r="S24" i="10"/>
  <c r="Q24" i="10"/>
  <c r="O24" i="10"/>
  <c r="M24" i="10"/>
  <c r="K24" i="10"/>
  <c r="I24" i="10"/>
  <c r="Y23" i="10"/>
  <c r="W23" i="10"/>
  <c r="U23" i="10"/>
  <c r="S23" i="10"/>
  <c r="Q23" i="10"/>
  <c r="O23" i="10"/>
  <c r="M23" i="10"/>
  <c r="K23" i="10"/>
  <c r="I23" i="10"/>
  <c r="H22" i="10"/>
  <c r="J22" i="10"/>
  <c r="L22" i="10"/>
  <c r="N22" i="10"/>
  <c r="P22" i="10"/>
  <c r="R22" i="10"/>
  <c r="T22" i="10"/>
  <c r="V22" i="10"/>
  <c r="X22" i="10"/>
  <c r="W21" i="10"/>
  <c r="S21" i="10"/>
  <c r="O21" i="10"/>
  <c r="K21" i="10"/>
  <c r="H20" i="10"/>
  <c r="J20" i="10"/>
  <c r="L20" i="10"/>
  <c r="N20" i="10"/>
  <c r="P20" i="10"/>
  <c r="R20" i="10"/>
  <c r="T20" i="10"/>
  <c r="V20" i="10"/>
  <c r="X20" i="10"/>
  <c r="Z20" i="10"/>
  <c r="W19" i="10"/>
  <c r="S19" i="10"/>
  <c r="O19" i="10"/>
  <c r="K19" i="10"/>
  <c r="H18" i="10"/>
  <c r="J18" i="10"/>
  <c r="L18" i="10"/>
  <c r="N18" i="10"/>
  <c r="P18" i="10"/>
  <c r="R18" i="10"/>
  <c r="T18" i="10"/>
  <c r="V18" i="10"/>
  <c r="X18" i="10"/>
  <c r="Z18" i="10"/>
  <c r="W17" i="10"/>
  <c r="S17" i="10"/>
  <c r="O17" i="10"/>
  <c r="K17" i="10"/>
  <c r="H16" i="10"/>
  <c r="J16" i="10"/>
  <c r="L16" i="10"/>
  <c r="N16" i="10"/>
  <c r="P16" i="10"/>
  <c r="R16" i="10"/>
  <c r="T16" i="10"/>
  <c r="V16" i="10"/>
  <c r="X16" i="10"/>
  <c r="Z16" i="10"/>
  <c r="W15" i="10"/>
  <c r="S15" i="10"/>
  <c r="O15" i="10"/>
  <c r="K15" i="10"/>
  <c r="H14" i="10"/>
  <c r="J14" i="10"/>
  <c r="L14" i="10"/>
  <c r="N14" i="10"/>
  <c r="P14" i="10"/>
  <c r="R14" i="10"/>
  <c r="T14" i="10"/>
  <c r="V14" i="10"/>
  <c r="X14" i="10"/>
  <c r="Z14" i="10"/>
  <c r="W13" i="10"/>
  <c r="S13" i="10"/>
  <c r="G12" i="10"/>
  <c r="I12" i="10"/>
  <c r="K12" i="10"/>
  <c r="M12" i="10"/>
  <c r="O12" i="10"/>
  <c r="Q12" i="10"/>
  <c r="S12" i="10"/>
  <c r="U12" i="10"/>
  <c r="W12" i="10"/>
  <c r="Y12" i="10"/>
  <c r="H12" i="10"/>
  <c r="J12" i="10"/>
  <c r="L12" i="10"/>
  <c r="N12" i="10"/>
  <c r="P12" i="10"/>
  <c r="R12" i="10"/>
  <c r="T12" i="10"/>
  <c r="V12" i="10"/>
  <c r="X12" i="10"/>
  <c r="Z12" i="10"/>
  <c r="G10" i="10"/>
  <c r="I10" i="10"/>
  <c r="K10" i="10"/>
  <c r="M10" i="10"/>
  <c r="O10" i="10"/>
  <c r="Q10" i="10"/>
  <c r="S10" i="10"/>
  <c r="U10" i="10"/>
  <c r="W10" i="10"/>
  <c r="Y10" i="10"/>
  <c r="H10" i="10"/>
  <c r="J10" i="10"/>
  <c r="L10" i="10"/>
  <c r="N10" i="10"/>
  <c r="P10" i="10"/>
  <c r="R10" i="10"/>
  <c r="T10" i="10"/>
  <c r="V10" i="10"/>
  <c r="X10" i="10"/>
  <c r="Z10" i="10"/>
  <c r="H21" i="10"/>
  <c r="J21" i="10"/>
  <c r="L21" i="10"/>
  <c r="N21" i="10"/>
  <c r="P21" i="10"/>
  <c r="R21" i="10"/>
  <c r="T21" i="10"/>
  <c r="V21" i="10"/>
  <c r="X21" i="10"/>
  <c r="Z21" i="10"/>
  <c r="H19" i="10"/>
  <c r="J19" i="10"/>
  <c r="L19" i="10"/>
  <c r="N19" i="10"/>
  <c r="P19" i="10"/>
  <c r="R19" i="10"/>
  <c r="T19" i="10"/>
  <c r="V19" i="10"/>
  <c r="X19" i="10"/>
  <c r="Z19" i="10"/>
  <c r="H17" i="10"/>
  <c r="J17" i="10"/>
  <c r="L17" i="10"/>
  <c r="N17" i="10"/>
  <c r="P17" i="10"/>
  <c r="R17" i="10"/>
  <c r="T17" i="10"/>
  <c r="V17" i="10"/>
  <c r="X17" i="10"/>
  <c r="Z17" i="10"/>
  <c r="H15" i="10"/>
  <c r="J15" i="10"/>
  <c r="L15" i="10"/>
  <c r="N15" i="10"/>
  <c r="P15" i="10"/>
  <c r="R15" i="10"/>
  <c r="T15" i="10"/>
  <c r="V15" i="10"/>
  <c r="X15" i="10"/>
  <c r="Z15" i="10"/>
  <c r="G13" i="10"/>
  <c r="I13" i="10"/>
  <c r="K13" i="10"/>
  <c r="M13" i="10"/>
  <c r="H13" i="10"/>
  <c r="J13" i="10"/>
  <c r="L13" i="10"/>
  <c r="N13" i="10"/>
  <c r="P13" i="10"/>
  <c r="R13" i="10"/>
  <c r="T13" i="10"/>
  <c r="V13" i="10"/>
  <c r="X13" i="10"/>
  <c r="Z13" i="10"/>
  <c r="G11" i="10"/>
  <c r="I11" i="10"/>
  <c r="K11" i="10"/>
  <c r="M11" i="10"/>
  <c r="O11" i="10"/>
  <c r="Q11" i="10"/>
  <c r="S11" i="10"/>
  <c r="U11" i="10"/>
  <c r="W11" i="10"/>
  <c r="Y11" i="10"/>
  <c r="H11" i="10"/>
  <c r="J11" i="10"/>
  <c r="L11" i="10"/>
  <c r="N11" i="10"/>
  <c r="P11" i="10"/>
  <c r="R11" i="10"/>
  <c r="T11" i="10"/>
  <c r="V11" i="10"/>
  <c r="X11" i="10"/>
  <c r="Z11" i="10"/>
  <c r="Z9" i="10"/>
  <c r="X9" i="10"/>
  <c r="V9" i="10"/>
  <c r="S9" i="10"/>
  <c r="O9" i="10"/>
  <c r="K9" i="10"/>
  <c r="H8" i="10"/>
  <c r="J8" i="10"/>
  <c r="L8" i="10"/>
  <c r="N8" i="10"/>
  <c r="P8" i="10"/>
  <c r="R8" i="10"/>
  <c r="T8" i="10"/>
  <c r="V8" i="10"/>
  <c r="X8" i="10"/>
  <c r="Z8" i="10"/>
  <c r="W7" i="10"/>
  <c r="S7" i="10"/>
  <c r="O7" i="10"/>
  <c r="K7" i="10"/>
  <c r="H6" i="10"/>
  <c r="J6" i="10"/>
  <c r="L6" i="10"/>
  <c r="N6" i="10"/>
  <c r="P6" i="10"/>
  <c r="R6" i="10"/>
  <c r="T6" i="10"/>
  <c r="V6" i="10"/>
  <c r="X6" i="10"/>
  <c r="Z6" i="10"/>
  <c r="W5" i="10"/>
  <c r="S5" i="10"/>
  <c r="O5" i="10"/>
  <c r="K5" i="10"/>
  <c r="H4" i="10"/>
  <c r="J4" i="10"/>
  <c r="L4" i="10"/>
  <c r="N4" i="10"/>
  <c r="P4" i="10"/>
  <c r="R4" i="10"/>
  <c r="T4" i="10"/>
  <c r="V4" i="10"/>
  <c r="X4" i="10"/>
  <c r="Z4" i="10"/>
  <c r="W3" i="10"/>
  <c r="S3" i="10"/>
  <c r="O3" i="10"/>
  <c r="K3" i="10"/>
  <c r="Y2" i="10"/>
  <c r="U2" i="10"/>
  <c r="Q2" i="10"/>
  <c r="M2" i="10"/>
  <c r="H9" i="10"/>
  <c r="J9" i="10"/>
  <c r="L9" i="10"/>
  <c r="N9" i="10"/>
  <c r="P9" i="10"/>
  <c r="R9" i="10"/>
  <c r="T9" i="10"/>
  <c r="H7" i="10"/>
  <c r="J7" i="10"/>
  <c r="L7" i="10"/>
  <c r="N7" i="10"/>
  <c r="P7" i="10"/>
  <c r="R7" i="10"/>
  <c r="T7" i="10"/>
  <c r="V7" i="10"/>
  <c r="X7" i="10"/>
  <c r="Z7" i="10"/>
  <c r="H5" i="10"/>
  <c r="J5" i="10"/>
  <c r="L5" i="10"/>
  <c r="N5" i="10"/>
  <c r="P5" i="10"/>
  <c r="R5" i="10"/>
  <c r="T5" i="10"/>
  <c r="V5" i="10"/>
  <c r="X5" i="10"/>
  <c r="Z5" i="10"/>
  <c r="H3" i="10"/>
  <c r="J3" i="10"/>
  <c r="L3" i="10"/>
  <c r="N3" i="10"/>
  <c r="P3" i="10"/>
  <c r="R3" i="10"/>
  <c r="T3" i="10"/>
  <c r="V3" i="10"/>
  <c r="X3" i="10"/>
  <c r="Z3" i="10"/>
  <c r="G2" i="10"/>
  <c r="H2" i="10"/>
  <c r="J2" i="10"/>
  <c r="L2" i="10"/>
  <c r="N2" i="10"/>
  <c r="P2" i="10"/>
  <c r="R2" i="10"/>
  <c r="T2" i="10"/>
  <c r="V2" i="10"/>
  <c r="X2" i="10"/>
  <c r="Z2" i="10"/>
  <c r="Z44" i="10"/>
  <c r="X44" i="10"/>
  <c r="V44" i="10"/>
  <c r="T44" i="10"/>
  <c r="R44" i="10"/>
  <c r="P44" i="10"/>
  <c r="N44" i="10"/>
  <c r="L44" i="10"/>
  <c r="J44" i="10"/>
  <c r="H44" i="10"/>
  <c r="W44" i="10"/>
  <c r="U44" i="10"/>
  <c r="S44" i="10"/>
  <c r="Q44" i="10"/>
  <c r="O44" i="10"/>
  <c r="M44" i="10"/>
  <c r="K44" i="10"/>
  <c r="I44" i="10"/>
  <c r="G44" i="10"/>
  <c r="Y44" i="10"/>
  <c r="D10" i="13"/>
  <c r="D9" i="13"/>
  <c r="D8" i="13"/>
  <c r="D7" i="13"/>
  <c r="D6" i="13"/>
  <c r="D5" i="13"/>
  <c r="D4" i="13"/>
  <c r="D3" i="13"/>
  <c r="D2" i="13"/>
  <c r="G3" i="3" l="1"/>
  <c r="H3" i="3" s="1"/>
  <c r="Y3" i="3"/>
  <c r="Z3" i="3" s="1"/>
  <c r="G4" i="3"/>
  <c r="H4" i="3" s="1"/>
  <c r="Y4" i="3"/>
  <c r="Z4" i="3" s="1"/>
  <c r="G5" i="3"/>
  <c r="H5" i="3" s="1"/>
  <c r="Y5" i="3"/>
  <c r="Z5" i="3" s="1"/>
  <c r="G6" i="3"/>
  <c r="H6" i="3" s="1"/>
  <c r="Y6" i="3"/>
  <c r="Z6" i="3" s="1"/>
  <c r="AF6" i="3" s="1"/>
  <c r="G7" i="3"/>
  <c r="H7" i="3" s="1"/>
  <c r="J7" i="3" s="1"/>
  <c r="Y7" i="3"/>
  <c r="Z7" i="3" s="1"/>
  <c r="AB7" i="3" s="1"/>
  <c r="G8" i="3"/>
  <c r="H8" i="3" s="1"/>
  <c r="L8" i="3" s="1"/>
  <c r="Y8" i="3"/>
  <c r="Z8" i="3" s="1"/>
  <c r="AB8" i="3" s="1"/>
  <c r="G9" i="3"/>
  <c r="H9" i="3" s="1"/>
  <c r="L9" i="3" s="1"/>
  <c r="Y9" i="3"/>
  <c r="Z9" i="3" s="1"/>
  <c r="AB9" i="3" s="1"/>
  <c r="G10" i="3"/>
  <c r="H10" i="3" s="1"/>
  <c r="J10" i="3" s="1"/>
  <c r="Y10" i="3"/>
  <c r="Z10" i="3" s="1"/>
  <c r="AD10" i="3" s="1"/>
  <c r="G11" i="3"/>
  <c r="H11" i="3" s="1"/>
  <c r="J11" i="3" s="1"/>
  <c r="Y11" i="3"/>
  <c r="Z11" i="3" s="1"/>
  <c r="G12" i="3"/>
  <c r="H12" i="3" s="1"/>
  <c r="J12" i="3" s="1"/>
  <c r="Y12" i="3"/>
  <c r="Z12" i="3" s="1"/>
  <c r="AB12" i="3" s="1"/>
  <c r="G13" i="3"/>
  <c r="H13" i="3" s="1"/>
  <c r="Y13" i="3"/>
  <c r="Z13" i="3" s="1"/>
  <c r="AH6" i="3" l="1"/>
  <c r="AH9" i="3"/>
  <c r="AH7" i="3"/>
  <c r="AH8" i="3"/>
  <c r="AD7" i="3"/>
  <c r="AH10" i="3"/>
  <c r="AD9" i="3"/>
  <c r="AD8" i="3"/>
  <c r="AF7" i="3"/>
  <c r="AB11" i="3"/>
  <c r="AI11" i="3"/>
  <c r="Q12" i="3"/>
  <c r="AF10" i="3"/>
  <c r="AB10" i="3"/>
  <c r="AF9" i="3"/>
  <c r="P9" i="3"/>
  <c r="AG12" i="3"/>
  <c r="M12" i="3"/>
  <c r="AE11" i="3"/>
  <c r="AF8" i="3"/>
  <c r="P8" i="3"/>
  <c r="J13" i="3"/>
  <c r="K13" i="3"/>
  <c r="M13" i="3"/>
  <c r="Q13" i="3"/>
  <c r="O13" i="3"/>
  <c r="AB13" i="3"/>
  <c r="AG13" i="3"/>
  <c r="AE13" i="3"/>
  <c r="AI13" i="3"/>
  <c r="AC13" i="3"/>
  <c r="AI12" i="3"/>
  <c r="AE12" i="3"/>
  <c r="O12" i="3"/>
  <c r="K12" i="3"/>
  <c r="AG11" i="3"/>
  <c r="AC11" i="3"/>
  <c r="AC12" i="3"/>
  <c r="P11" i="3"/>
  <c r="L11" i="3"/>
  <c r="P10" i="3"/>
  <c r="L10" i="3"/>
  <c r="K9" i="3"/>
  <c r="M9" i="3"/>
  <c r="O9" i="3"/>
  <c r="Q9" i="3"/>
  <c r="K8" i="3"/>
  <c r="M8" i="3"/>
  <c r="O8" i="3"/>
  <c r="Q8" i="3"/>
  <c r="P7" i="3"/>
  <c r="L7" i="3"/>
  <c r="AH13" i="3"/>
  <c r="AF13" i="3"/>
  <c r="AD13" i="3"/>
  <c r="P13" i="3"/>
  <c r="N13" i="3"/>
  <c r="L13" i="3"/>
  <c r="AH12" i="3"/>
  <c r="AF12" i="3"/>
  <c r="AD12" i="3"/>
  <c r="P12" i="3"/>
  <c r="N12" i="3"/>
  <c r="L12" i="3"/>
  <c r="AH11" i="3"/>
  <c r="AF11" i="3"/>
  <c r="AD11" i="3"/>
  <c r="N11" i="3"/>
  <c r="AC10" i="3"/>
  <c r="AE10" i="3"/>
  <c r="AG10" i="3"/>
  <c r="AI10" i="3"/>
  <c r="N10" i="3"/>
  <c r="AC9" i="3"/>
  <c r="AE9" i="3"/>
  <c r="AG9" i="3"/>
  <c r="AI9" i="3"/>
  <c r="N9" i="3"/>
  <c r="J9" i="3"/>
  <c r="AC8" i="3"/>
  <c r="AE8" i="3"/>
  <c r="AG8" i="3"/>
  <c r="AI8" i="3"/>
  <c r="N8" i="3"/>
  <c r="J8" i="3"/>
  <c r="AC7" i="3"/>
  <c r="AE7" i="3"/>
  <c r="AG7" i="3"/>
  <c r="AI7" i="3"/>
  <c r="N7" i="3"/>
  <c r="AB6" i="3"/>
  <c r="AD6" i="3"/>
  <c r="AC6" i="3"/>
  <c r="AE6" i="3"/>
  <c r="AG6" i="3"/>
  <c r="AI6" i="3"/>
  <c r="AB5" i="3"/>
  <c r="AD5" i="3"/>
  <c r="AF5" i="3"/>
  <c r="AH5" i="3"/>
  <c r="AC5" i="3"/>
  <c r="AE5" i="3"/>
  <c r="AG5" i="3"/>
  <c r="AI5" i="3"/>
  <c r="AB4" i="3"/>
  <c r="AD4" i="3"/>
  <c r="AF4" i="3"/>
  <c r="AH4" i="3"/>
  <c r="AC4" i="3"/>
  <c r="AE4" i="3"/>
  <c r="AG4" i="3"/>
  <c r="AI4" i="3"/>
  <c r="AB3" i="3"/>
  <c r="AD3" i="3"/>
  <c r="AF3" i="3"/>
  <c r="AH3" i="3"/>
  <c r="AC3" i="3"/>
  <c r="AE3" i="3"/>
  <c r="AG3" i="3"/>
  <c r="AI3" i="3"/>
  <c r="K11" i="3"/>
  <c r="M11" i="3"/>
  <c r="O11" i="3"/>
  <c r="Q11" i="3"/>
  <c r="K10" i="3"/>
  <c r="M10" i="3"/>
  <c r="O10" i="3"/>
  <c r="Q10" i="3"/>
  <c r="K7" i="3"/>
  <c r="M7" i="3"/>
  <c r="O7" i="3"/>
  <c r="Q7" i="3"/>
  <c r="J6" i="3"/>
  <c r="L6" i="3"/>
  <c r="N6" i="3"/>
  <c r="P6" i="3"/>
  <c r="K6" i="3"/>
  <c r="M6" i="3"/>
  <c r="O6" i="3"/>
  <c r="Q6" i="3"/>
  <c r="J5" i="3"/>
  <c r="L5" i="3"/>
  <c r="N5" i="3"/>
  <c r="P5" i="3"/>
  <c r="K5" i="3"/>
  <c r="M5" i="3"/>
  <c r="O5" i="3"/>
  <c r="Q5" i="3"/>
  <c r="J4" i="3"/>
  <c r="L4" i="3"/>
  <c r="N4" i="3"/>
  <c r="P4" i="3"/>
  <c r="K4" i="3"/>
  <c r="M4" i="3"/>
  <c r="O4" i="3"/>
  <c r="Q4" i="3"/>
  <c r="J3" i="3"/>
  <c r="L3" i="3"/>
  <c r="N3" i="3"/>
  <c r="P3" i="3"/>
  <c r="K3" i="3"/>
  <c r="M3" i="3"/>
  <c r="O3" i="3"/>
  <c r="Q3" i="3"/>
  <c r="D45" i="10" l="1"/>
  <c r="E45" i="10" s="1"/>
  <c r="G45" i="10" s="1"/>
  <c r="D46" i="10"/>
  <c r="E46" i="10" s="1"/>
  <c r="M46" i="10" s="1"/>
  <c r="D47" i="10"/>
  <c r="E47" i="10" s="1"/>
  <c r="G47" i="10" s="1"/>
  <c r="D48" i="10"/>
  <c r="E48" i="10" s="1"/>
  <c r="D49" i="10"/>
  <c r="E49" i="10" s="1"/>
  <c r="D50" i="10"/>
  <c r="E50" i="10" s="1"/>
  <c r="S31" i="14"/>
  <c r="W31" i="14" s="1"/>
  <c r="X31" i="14" s="1"/>
  <c r="U47" i="10" l="1"/>
  <c r="M47" i="10"/>
  <c r="Y47" i="10"/>
  <c r="Q47" i="10"/>
  <c r="I47" i="10"/>
  <c r="Y45" i="10"/>
  <c r="U45" i="10"/>
  <c r="Q45" i="10"/>
  <c r="M45" i="10"/>
  <c r="I45" i="10"/>
  <c r="W47" i="10"/>
  <c r="S47" i="10"/>
  <c r="O47" i="10"/>
  <c r="K47" i="10"/>
  <c r="W45" i="10"/>
  <c r="S45" i="10"/>
  <c r="O45" i="10"/>
  <c r="K45" i="10"/>
  <c r="G48" i="10"/>
  <c r="Y48" i="10"/>
  <c r="Y46" i="10"/>
  <c r="Q46" i="10"/>
  <c r="W48" i="10"/>
  <c r="S48" i="10"/>
  <c r="M48" i="10"/>
  <c r="U46" i="10"/>
  <c r="U48" i="10"/>
  <c r="Q48" i="10"/>
  <c r="I49" i="10"/>
  <c r="M49" i="10"/>
  <c r="Q49" i="10"/>
  <c r="W49" i="10"/>
  <c r="H49" i="10"/>
  <c r="J49" i="10"/>
  <c r="L49" i="10"/>
  <c r="N49" i="10"/>
  <c r="P49" i="10"/>
  <c r="R49" i="10"/>
  <c r="T49" i="10"/>
  <c r="V49" i="10"/>
  <c r="X49" i="10"/>
  <c r="Z49" i="10"/>
  <c r="G49" i="10"/>
  <c r="K49" i="10"/>
  <c r="O49" i="10"/>
  <c r="S49" i="10"/>
  <c r="U49" i="10"/>
  <c r="Y49" i="10"/>
  <c r="I48" i="10"/>
  <c r="H46" i="10"/>
  <c r="J46" i="10"/>
  <c r="L46" i="10"/>
  <c r="N46" i="10"/>
  <c r="P46" i="10"/>
  <c r="R46" i="10"/>
  <c r="T46" i="10"/>
  <c r="V46" i="10"/>
  <c r="X46" i="10"/>
  <c r="Z46" i="10"/>
  <c r="Z48" i="10"/>
  <c r="X48" i="10"/>
  <c r="V48" i="10"/>
  <c r="T48" i="10"/>
  <c r="R48" i="10"/>
  <c r="O48" i="10"/>
  <c r="K48" i="10"/>
  <c r="H47" i="10"/>
  <c r="J47" i="10"/>
  <c r="L47" i="10"/>
  <c r="N47" i="10"/>
  <c r="P47" i="10"/>
  <c r="R47" i="10"/>
  <c r="T47" i="10"/>
  <c r="V47" i="10"/>
  <c r="X47" i="10"/>
  <c r="Z47" i="10"/>
  <c r="W46" i="10"/>
  <c r="S46" i="10"/>
  <c r="O46" i="10"/>
  <c r="K46" i="10"/>
  <c r="G46" i="10"/>
  <c r="H45" i="10"/>
  <c r="J45" i="10"/>
  <c r="L45" i="10"/>
  <c r="N45" i="10"/>
  <c r="P45" i="10"/>
  <c r="R45" i="10"/>
  <c r="T45" i="10"/>
  <c r="V45" i="10"/>
  <c r="X45" i="10"/>
  <c r="Z45" i="10"/>
  <c r="H48" i="10"/>
  <c r="J48" i="10"/>
  <c r="L48" i="10"/>
  <c r="N48" i="10"/>
  <c r="P48" i="10"/>
  <c r="I46" i="10"/>
  <c r="Z50" i="10"/>
  <c r="X50" i="10"/>
  <c r="V50" i="10"/>
  <c r="T50" i="10"/>
  <c r="R50" i="10"/>
  <c r="P50" i="10"/>
  <c r="N50" i="10"/>
  <c r="L50" i="10"/>
  <c r="J50" i="10"/>
  <c r="H50" i="10"/>
  <c r="Y50" i="10"/>
  <c r="W50" i="10"/>
  <c r="U50" i="10"/>
  <c r="S50" i="10"/>
  <c r="Q50" i="10"/>
  <c r="O50" i="10"/>
  <c r="M50" i="10"/>
  <c r="K50" i="10"/>
  <c r="I50" i="10"/>
  <c r="G50" i="10"/>
  <c r="G14" i="3" l="1"/>
  <c r="H14" i="3" s="1"/>
  <c r="Y14" i="3"/>
  <c r="Z14" i="3" s="1"/>
  <c r="AB14" i="3" l="1"/>
  <c r="AF14" i="3"/>
  <c r="AC14" i="3"/>
  <c r="AE14" i="3"/>
  <c r="AG14" i="3"/>
  <c r="AI14" i="3"/>
  <c r="AD14" i="3"/>
  <c r="AH14" i="3"/>
  <c r="J14" i="3"/>
  <c r="N14" i="3"/>
  <c r="K14" i="3"/>
  <c r="M14" i="3"/>
  <c r="O14" i="3"/>
  <c r="Q14" i="3"/>
  <c r="L14" i="3"/>
  <c r="P14" i="3"/>
  <c r="E6" i="13" l="1"/>
  <c r="E4" i="13"/>
  <c r="E10" i="13"/>
  <c r="E9" i="13"/>
  <c r="E8" i="13"/>
  <c r="E7" i="13"/>
  <c r="E5" i="13"/>
  <c r="E3" i="13"/>
  <c r="E2" i="13"/>
  <c r="S30" i="14" l="1"/>
  <c r="W30" i="14" s="1"/>
  <c r="X30" i="14" s="1"/>
  <c r="S29" i="14"/>
  <c r="W29" i="14" s="1"/>
  <c r="X29" i="14" s="1"/>
  <c r="S28" i="14"/>
  <c r="W28" i="14" s="1"/>
  <c r="X28" i="14" s="1"/>
  <c r="S27" i="14"/>
  <c r="W27" i="14" s="1"/>
  <c r="X27" i="14" s="1"/>
  <c r="S24" i="14"/>
  <c r="W24" i="14" s="1"/>
  <c r="X24" i="14" s="1"/>
  <c r="S26" i="14"/>
  <c r="W26" i="14" s="1"/>
  <c r="X26" i="14" s="1"/>
  <c r="S25" i="14"/>
  <c r="W25" i="14" s="1"/>
  <c r="X25" i="14" s="1"/>
  <c r="S23" i="14"/>
  <c r="W23" i="14" s="1"/>
  <c r="X23" i="14" s="1"/>
  <c r="S22" i="14"/>
  <c r="W22" i="14" s="1"/>
  <c r="X22" i="14" s="1"/>
  <c r="G15" i="3" l="1"/>
  <c r="H15" i="3" s="1"/>
  <c r="Y15" i="3"/>
  <c r="Z15" i="3" s="1"/>
  <c r="S11" i="14"/>
  <c r="W11" i="14" s="1"/>
  <c r="X11" i="14" s="1"/>
  <c r="Y16" i="3"/>
  <c r="Z16" i="3" s="1"/>
  <c r="AI16" i="3" s="1"/>
  <c r="G16" i="3"/>
  <c r="H16" i="3" s="1"/>
  <c r="P16" i="3" s="1"/>
  <c r="AC15" i="3" l="1"/>
  <c r="AE15" i="3"/>
  <c r="AG15" i="3"/>
  <c r="AI15" i="3"/>
  <c r="AB15" i="3"/>
  <c r="AD15" i="3"/>
  <c r="AF15" i="3"/>
  <c r="AH15" i="3"/>
  <c r="K15" i="3"/>
  <c r="M15" i="3"/>
  <c r="O15" i="3"/>
  <c r="Q15" i="3"/>
  <c r="J15" i="3"/>
  <c r="L15" i="3"/>
  <c r="N15" i="3"/>
  <c r="P15" i="3"/>
  <c r="K16" i="3"/>
  <c r="M16" i="3"/>
  <c r="O16" i="3"/>
  <c r="Q16" i="3"/>
  <c r="J16" i="3"/>
  <c r="L16" i="3"/>
  <c r="N16" i="3"/>
  <c r="AB16" i="3"/>
  <c r="AD16" i="3"/>
  <c r="AF16" i="3"/>
  <c r="AH16" i="3"/>
  <c r="AC16" i="3"/>
  <c r="AE16" i="3"/>
  <c r="AG16" i="3"/>
  <c r="S10" i="14" l="1"/>
  <c r="W10" i="14" s="1"/>
  <c r="X10" i="14" s="1"/>
  <c r="S17" i="14" l="1"/>
  <c r="W17" i="14" s="1"/>
  <c r="X17" i="14" s="1"/>
  <c r="S16" i="14"/>
  <c r="W16" i="14" s="1"/>
  <c r="X16" i="14" s="1"/>
  <c r="S15" i="14"/>
  <c r="W15" i="14" s="1"/>
  <c r="X15" i="14" s="1"/>
  <c r="S14" i="14"/>
  <c r="W14" i="14" s="1"/>
  <c r="X14" i="14" s="1"/>
  <c r="L10" i="13" l="1"/>
  <c r="S9" i="14" l="1"/>
  <c r="W9" i="14" s="1"/>
  <c r="X9" i="14" s="1"/>
  <c r="S3" i="14" l="1"/>
  <c r="W3" i="14" s="1"/>
  <c r="X3" i="14" s="1"/>
  <c r="S4" i="14"/>
  <c r="W4" i="14" s="1"/>
  <c r="X4" i="14" s="1"/>
  <c r="S5" i="14"/>
  <c r="W5" i="14" s="1"/>
  <c r="X5" i="14" s="1"/>
  <c r="S6" i="14"/>
  <c r="W6" i="14" s="1"/>
  <c r="X6" i="14" s="1"/>
  <c r="S7" i="14"/>
  <c r="W7" i="14" s="1"/>
  <c r="X7" i="14" s="1"/>
  <c r="S8" i="14"/>
  <c r="W8" i="14" s="1"/>
  <c r="X8" i="14" s="1"/>
  <c r="S13" i="14" l="1"/>
  <c r="W13" i="14" s="1"/>
  <c r="X13" i="14" s="1"/>
  <c r="S21" i="14" l="1"/>
  <c r="W21" i="14" s="1"/>
  <c r="X21" i="14" s="1"/>
  <c r="S20" i="14" l="1"/>
  <c r="W20" i="14" s="1"/>
  <c r="X20" i="14" s="1"/>
  <c r="S19" i="14" l="1"/>
  <c r="W19" i="14" s="1"/>
  <c r="X19" i="14" s="1"/>
  <c r="S18" i="14"/>
  <c r="W18" i="14" s="1"/>
  <c r="X18" i="14" s="1"/>
  <c r="S12" i="14"/>
  <c r="W12" i="14" s="1"/>
  <c r="X12" i="14" s="1"/>
  <c r="H11" i="13" l="1"/>
  <c r="H9" i="13"/>
  <c r="H10" i="13"/>
  <c r="H12" i="13" l="1"/>
  <c r="H13" i="13"/>
  <c r="C5" i="12" l="1"/>
  <c r="D5" i="12"/>
  <c r="E5" i="12"/>
  <c r="F5" i="12"/>
  <c r="C6" i="12"/>
  <c r="D6" i="12"/>
  <c r="E6" i="12"/>
  <c r="F6" i="12"/>
  <c r="C7" i="12"/>
  <c r="D7" i="12"/>
  <c r="E7" i="12"/>
  <c r="F7" i="12"/>
  <c r="C8" i="12"/>
  <c r="D8" i="12"/>
  <c r="E8" i="12"/>
  <c r="F8" i="12"/>
  <c r="C9" i="12"/>
  <c r="D9" i="12"/>
  <c r="E9" i="12"/>
  <c r="F9" i="12"/>
  <c r="D2" i="12"/>
  <c r="E2" i="12"/>
  <c r="F2" i="12"/>
  <c r="G2" i="12"/>
  <c r="H2" i="12"/>
  <c r="D3" i="12"/>
  <c r="E3" i="12"/>
  <c r="F3" i="12"/>
  <c r="G3" i="12"/>
  <c r="H3" i="12"/>
  <c r="D4" i="12"/>
  <c r="E4" i="12"/>
  <c r="F4" i="12"/>
  <c r="G4" i="12"/>
  <c r="H4" i="12"/>
  <c r="G5" i="12"/>
  <c r="H5" i="12"/>
  <c r="G6" i="12"/>
  <c r="H6" i="12"/>
  <c r="G7" i="12"/>
  <c r="H7" i="12"/>
  <c r="G8" i="12"/>
  <c r="H8" i="12"/>
  <c r="G9" i="12"/>
  <c r="H9" i="12"/>
  <c r="C2" i="12"/>
  <c r="C3" i="12"/>
  <c r="C4" i="12"/>
</calcChain>
</file>

<file path=xl/comments1.xml><?xml version="1.0" encoding="utf-8"?>
<comments xmlns="http://schemas.openxmlformats.org/spreadsheetml/2006/main">
  <authors>
    <author>Alexis Álvarez</author>
  </authors>
  <commentList>
    <comment ref="D3" authorId="0">
      <text>
        <r>
          <rPr>
            <sz val="12"/>
            <color indexed="81"/>
            <rFont val="Times New Roman"/>
            <family val="1"/>
          </rPr>
          <t xml:space="preserve">Strength 16
+ 4 </t>
        </r>
        <r>
          <rPr>
            <i/>
            <sz val="12"/>
            <color indexed="81"/>
            <rFont val="Times New Roman"/>
            <family val="1"/>
          </rPr>
          <t>bull’s strength</t>
        </r>
        <r>
          <rPr>
            <sz val="12"/>
            <color indexed="81"/>
            <rFont val="Times New Roman"/>
            <family val="1"/>
          </rPr>
          <t xml:space="preserve">
+6 </t>
        </r>
        <r>
          <rPr>
            <i/>
            <sz val="12"/>
            <color indexed="81"/>
            <rFont val="Times New Roman"/>
            <family val="1"/>
          </rPr>
          <t>divine power
Mods:  3 + 2 + 3 = +8</t>
        </r>
      </text>
    </comment>
    <comment ref="F3" authorId="0">
      <text>
        <r>
          <rPr>
            <sz val="12"/>
            <color indexed="81"/>
            <rFont val="Times New Roman"/>
            <family val="1"/>
          </rPr>
          <t>Aura of Aquatic Might, Jiménez +2
Weapon Focus +1</t>
        </r>
      </text>
    </comment>
    <comment ref="X3" authorId="0">
      <text>
        <r>
          <rPr>
            <sz val="12"/>
            <color indexed="81"/>
            <rFont val="Times New Roman"/>
            <family val="1"/>
          </rPr>
          <t>Aura of Aquatic Might, Jiménez +2
Weapon Focus +1</t>
        </r>
      </text>
    </comment>
    <comment ref="D4" authorId="0">
      <text>
        <r>
          <rPr>
            <sz val="12"/>
            <color indexed="81"/>
            <rFont val="Times New Roman"/>
            <family val="1"/>
          </rPr>
          <t xml:space="preserve">Strength 16
+ 4 </t>
        </r>
        <r>
          <rPr>
            <i/>
            <sz val="12"/>
            <color indexed="81"/>
            <rFont val="Times New Roman"/>
            <family val="1"/>
          </rPr>
          <t>bull’s strength</t>
        </r>
        <r>
          <rPr>
            <sz val="12"/>
            <color indexed="81"/>
            <rFont val="Times New Roman"/>
            <family val="1"/>
          </rPr>
          <t xml:space="preserve">
+6 </t>
        </r>
        <r>
          <rPr>
            <i/>
            <sz val="12"/>
            <color indexed="81"/>
            <rFont val="Times New Roman"/>
            <family val="1"/>
          </rPr>
          <t>divine power
Mods:  3 + 2 + 3 = +8</t>
        </r>
      </text>
    </comment>
    <comment ref="F4" authorId="0">
      <text>
        <r>
          <rPr>
            <sz val="12"/>
            <color indexed="81"/>
            <rFont val="Times New Roman"/>
            <family val="1"/>
          </rPr>
          <t>Aura of Aquatic Might, Jiménez +2</t>
        </r>
      </text>
    </comment>
    <comment ref="X4" authorId="0">
      <text>
        <r>
          <rPr>
            <sz val="12"/>
            <color indexed="81"/>
            <rFont val="Times New Roman"/>
            <family val="1"/>
          </rPr>
          <t>Aura of Aquatic Might, Jiménez +2</t>
        </r>
      </text>
    </comment>
    <comment ref="B5" authorId="0">
      <text>
        <r>
          <rPr>
            <b/>
            <sz val="12"/>
            <color indexed="81"/>
            <rFont val="Times New Roman"/>
            <family val="1"/>
          </rPr>
          <t xml:space="preserve">slam damage:  </t>
        </r>
        <r>
          <rPr>
            <sz val="12"/>
            <color indexed="81"/>
            <rFont val="Times New Roman"/>
            <family val="1"/>
          </rPr>
          <t>1d6 + 1d4 acid</t>
        </r>
      </text>
    </comment>
    <comment ref="F5" authorId="0">
      <text>
        <r>
          <rPr>
            <sz val="12"/>
            <color indexed="81"/>
            <rFont val="Times New Roman"/>
            <family val="1"/>
          </rPr>
          <t>Aura of Aquatic Might, Jiménez +2</t>
        </r>
      </text>
    </comment>
    <comment ref="X5" authorId="0">
      <text>
        <r>
          <rPr>
            <sz val="12"/>
            <color indexed="81"/>
            <rFont val="Times New Roman"/>
            <family val="1"/>
          </rPr>
          <t>Aura of Aquatic Might, Jiménez +2</t>
        </r>
      </text>
    </comment>
    <comment ref="B6" authorId="0">
      <text>
        <r>
          <rPr>
            <b/>
            <sz val="12"/>
            <color indexed="81"/>
            <rFont val="Times New Roman"/>
            <family val="1"/>
          </rPr>
          <t xml:space="preserve">slam damage:  </t>
        </r>
        <r>
          <rPr>
            <sz val="12"/>
            <color indexed="81"/>
            <rFont val="Times New Roman"/>
            <family val="1"/>
          </rPr>
          <t>1d6 + 1d4 acid</t>
        </r>
      </text>
    </comment>
    <comment ref="F6" authorId="0">
      <text>
        <r>
          <rPr>
            <sz val="12"/>
            <color indexed="81"/>
            <rFont val="Times New Roman"/>
            <family val="1"/>
          </rPr>
          <t>Aura of Aquatic Might, Jiménez +2</t>
        </r>
      </text>
    </comment>
    <comment ref="X6" authorId="0">
      <text>
        <r>
          <rPr>
            <sz val="12"/>
            <color indexed="81"/>
            <rFont val="Times New Roman"/>
            <family val="1"/>
          </rPr>
          <t>Aura of Aquatic Might, Jiménez +2</t>
        </r>
      </text>
    </comment>
    <comment ref="B7" authorId="0">
      <text>
        <r>
          <rPr>
            <b/>
            <sz val="12"/>
            <color indexed="81"/>
            <rFont val="Times New Roman"/>
            <family val="1"/>
          </rPr>
          <t xml:space="preserve">slam damage:  </t>
        </r>
        <r>
          <rPr>
            <sz val="12"/>
            <color indexed="81"/>
            <rFont val="Times New Roman"/>
            <family val="1"/>
          </rPr>
          <t>1d6 + 1d4 acid</t>
        </r>
      </text>
    </comment>
    <comment ref="F7" authorId="0">
      <text>
        <r>
          <rPr>
            <sz val="12"/>
            <color indexed="81"/>
            <rFont val="Times New Roman"/>
            <family val="1"/>
          </rPr>
          <t>Aura of Aquatic Might, Jiménez +2</t>
        </r>
      </text>
    </comment>
    <comment ref="X7" authorId="0">
      <text>
        <r>
          <rPr>
            <sz val="12"/>
            <color indexed="81"/>
            <rFont val="Times New Roman"/>
            <family val="1"/>
          </rPr>
          <t>Aura of Aquatic Might, Jiménez +2</t>
        </r>
      </text>
    </comment>
    <comment ref="B8" authorId="0">
      <text>
        <r>
          <rPr>
            <b/>
            <sz val="12"/>
            <color indexed="81"/>
            <rFont val="Times New Roman"/>
            <family val="1"/>
          </rPr>
          <t xml:space="preserve">slam damage:  </t>
        </r>
        <r>
          <rPr>
            <sz val="12"/>
            <color indexed="81"/>
            <rFont val="Times New Roman"/>
            <family val="1"/>
          </rPr>
          <t>1d6 + 1d4 acid</t>
        </r>
      </text>
    </comment>
    <comment ref="F8" authorId="0">
      <text>
        <r>
          <rPr>
            <sz val="12"/>
            <color indexed="81"/>
            <rFont val="Times New Roman"/>
            <family val="1"/>
          </rPr>
          <t>Aura of Aquatic Might, Jiménez +2</t>
        </r>
      </text>
    </comment>
    <comment ref="X8" authorId="0">
      <text>
        <r>
          <rPr>
            <sz val="12"/>
            <color indexed="81"/>
            <rFont val="Times New Roman"/>
            <family val="1"/>
          </rPr>
          <t>Aura of Aquatic Might, Jiménez +2</t>
        </r>
      </text>
    </comment>
    <comment ref="F9" authorId="0">
      <text>
        <r>
          <rPr>
            <sz val="12"/>
            <color indexed="81"/>
            <rFont val="Times New Roman"/>
            <family val="1"/>
          </rPr>
          <t>Aura of Aquatic Might, Jiménez +2
Weapon Focus +1</t>
        </r>
      </text>
    </comment>
    <comment ref="X9" authorId="0">
      <text>
        <r>
          <rPr>
            <sz val="12"/>
            <color indexed="81"/>
            <rFont val="Times New Roman"/>
            <family val="1"/>
          </rPr>
          <t>Aura of Aquatic Might, Jiménez +2</t>
        </r>
      </text>
    </comment>
    <comment ref="F10" authorId="0">
      <text>
        <r>
          <rPr>
            <sz val="12"/>
            <color indexed="81"/>
            <rFont val="Times New Roman"/>
            <family val="1"/>
          </rPr>
          <t>Aura of Aquatic Might, Jiménez +2</t>
        </r>
      </text>
    </comment>
    <comment ref="X10" authorId="0">
      <text>
        <r>
          <rPr>
            <sz val="12"/>
            <color indexed="81"/>
            <rFont val="Times New Roman"/>
            <family val="1"/>
          </rPr>
          <t>Aura of Aquatic Might, Jiménez +2</t>
        </r>
      </text>
    </comment>
    <comment ref="F11" authorId="0">
      <text>
        <r>
          <rPr>
            <sz val="12"/>
            <color indexed="81"/>
            <rFont val="Times New Roman"/>
            <family val="1"/>
          </rPr>
          <t>Aura of Aquatic Might, Jiménez +2</t>
        </r>
      </text>
    </comment>
    <comment ref="X11" authorId="0">
      <text>
        <r>
          <rPr>
            <sz val="12"/>
            <color indexed="81"/>
            <rFont val="Times New Roman"/>
            <family val="1"/>
          </rPr>
          <t>Aura of Aquatic Might, Jiménez +2</t>
        </r>
      </text>
    </comment>
    <comment ref="F12" authorId="0">
      <text>
        <r>
          <rPr>
            <sz val="12"/>
            <color indexed="81"/>
            <rFont val="Times New Roman"/>
            <family val="1"/>
          </rPr>
          <t>Aura of Aquatic Might, Jiménez +2</t>
        </r>
      </text>
    </comment>
    <comment ref="X12" authorId="0">
      <text>
        <r>
          <rPr>
            <sz val="12"/>
            <color indexed="81"/>
            <rFont val="Times New Roman"/>
            <family val="1"/>
          </rPr>
          <t>Aura of Aquatic Might, Jiménez +2</t>
        </r>
      </text>
    </comment>
    <comment ref="F13" authorId="0">
      <text>
        <r>
          <rPr>
            <sz val="12"/>
            <color indexed="81"/>
            <rFont val="Times New Roman"/>
            <family val="1"/>
          </rPr>
          <t>Aura of Aquatic Might, Jiménez +2</t>
        </r>
      </text>
    </comment>
    <comment ref="X13" authorId="0">
      <text>
        <r>
          <rPr>
            <sz val="12"/>
            <color indexed="81"/>
            <rFont val="Times New Roman"/>
            <family val="1"/>
          </rPr>
          <t>Aura of Aquatic Might, Jiménez +2</t>
        </r>
      </text>
    </comment>
  </commentList>
</comments>
</file>

<file path=xl/comments2.xml><?xml version="1.0" encoding="utf-8"?>
<comments xmlns="http://schemas.openxmlformats.org/spreadsheetml/2006/main">
  <authors>
    <author>Alexis Álvarez</author>
  </authors>
  <commentList>
    <comment ref="C11" authorId="0">
      <text>
        <r>
          <rPr>
            <sz val="12"/>
            <color indexed="81"/>
            <rFont val="Times New Roman"/>
            <family val="1"/>
          </rPr>
          <t xml:space="preserve">8 + 2 </t>
        </r>
        <r>
          <rPr>
            <i/>
            <sz val="12"/>
            <color indexed="81"/>
            <rFont val="Times New Roman"/>
            <family val="1"/>
          </rPr>
          <t>nightshield</t>
        </r>
      </text>
    </comment>
    <comment ref="C12" authorId="0">
      <text>
        <r>
          <rPr>
            <sz val="12"/>
            <color indexed="81"/>
            <rFont val="Times New Roman"/>
            <family val="1"/>
          </rPr>
          <t xml:space="preserve">9 + 2 </t>
        </r>
        <r>
          <rPr>
            <i/>
            <sz val="12"/>
            <color indexed="81"/>
            <rFont val="Times New Roman"/>
            <family val="1"/>
          </rPr>
          <t>nightshield</t>
        </r>
      </text>
    </comment>
    <comment ref="C13" authorId="0">
      <text>
        <r>
          <rPr>
            <sz val="12"/>
            <color indexed="81"/>
            <rFont val="Times New Roman"/>
            <family val="1"/>
          </rPr>
          <t xml:space="preserve">13 + 2 </t>
        </r>
        <r>
          <rPr>
            <i/>
            <sz val="12"/>
            <color indexed="81"/>
            <rFont val="Times New Roman"/>
            <family val="1"/>
          </rPr>
          <t>nightshield</t>
        </r>
      </text>
    </comment>
  </commentList>
</comments>
</file>

<file path=xl/sharedStrings.xml><?xml version="1.0" encoding="utf-8"?>
<sst xmlns="http://schemas.openxmlformats.org/spreadsheetml/2006/main" count="343" uniqueCount="187">
  <si>
    <t>Healing</t>
  </si>
  <si>
    <t>Roll</t>
  </si>
  <si>
    <t>Save</t>
  </si>
  <si>
    <t>BAB</t>
  </si>
  <si>
    <t>d20</t>
  </si>
  <si>
    <t>Total</t>
  </si>
  <si>
    <t>Character</t>
  </si>
  <si>
    <t>d20 roll</t>
  </si>
  <si>
    <t>d12 roll</t>
  </si>
  <si>
    <t>d10 roll</t>
  </si>
  <si>
    <t>d8 roll</t>
  </si>
  <si>
    <t>d6 roll</t>
  </si>
  <si>
    <t>d4 roll</t>
  </si>
  <si>
    <t>d3 roll</t>
  </si>
  <si>
    <t>Die Type</t>
  </si>
  <si>
    <t>1d</t>
  </si>
  <si>
    <t>2d</t>
  </si>
  <si>
    <t>3d</t>
  </si>
  <si>
    <t>4d</t>
  </si>
  <si>
    <t>5d</t>
  </si>
  <si>
    <t>6d</t>
  </si>
  <si>
    <t>Ranks</t>
  </si>
  <si>
    <t>Check/Save vs…</t>
  </si>
  <si>
    <t>d100 roll</t>
  </si>
  <si>
    <t>Initiative</t>
  </si>
  <si>
    <t>Modified Roll</t>
  </si>
  <si>
    <t>Hit-Point Tally</t>
  </si>
  <si>
    <t>Damage Reduction</t>
  </si>
  <si>
    <t>HPs</t>
  </si>
  <si>
    <t>Melee</t>
  </si>
  <si>
    <t>Ranged</t>
  </si>
  <si>
    <t>Fire</t>
  </si>
  <si>
    <t>Cold</t>
  </si>
  <si>
    <t>Acid</t>
  </si>
  <si>
    <t>Electric</t>
  </si>
  <si>
    <t>Evil</t>
  </si>
  <si>
    <t>Good</t>
  </si>
  <si>
    <t>Chaos</t>
  </si>
  <si>
    <t>Law</t>
  </si>
  <si>
    <t>Silver</t>
  </si>
  <si>
    <t>Magic</t>
  </si>
  <si>
    <t>Current HPs</t>
  </si>
  <si>
    <t>none</t>
  </si>
  <si>
    <t>Fortitude</t>
  </si>
  <si>
    <t>Reflex</t>
  </si>
  <si>
    <t>Will</t>
  </si>
  <si>
    <t>Group</t>
  </si>
  <si>
    <t>Bloodloss</t>
  </si>
  <si>
    <t>Sonic</t>
  </si>
  <si>
    <t>Total Damage</t>
  </si>
  <si>
    <t>Calcul. Total</t>
  </si>
  <si>
    <t>Jadin</t>
  </si>
  <si>
    <t>Ti’ki</t>
  </si>
  <si>
    <t>Dex+</t>
  </si>
  <si>
    <t>Str+</t>
  </si>
  <si>
    <t>W+</t>
  </si>
  <si>
    <t>Other+</t>
  </si>
  <si>
    <t>Party Composition</t>
  </si>
  <si>
    <t>ECL</t>
  </si>
  <si>
    <t>Classes</t>
  </si>
  <si>
    <t>Class</t>
  </si>
  <si>
    <t>Levels</t>
  </si>
  <si>
    <t>rogue</t>
  </si>
  <si>
    <t>cleric</t>
  </si>
  <si>
    <t>fighter</t>
  </si>
  <si>
    <t>Avg. ECL</t>
  </si>
  <si>
    <t>Party Members</t>
  </si>
  <si>
    <t>Aegis</t>
  </si>
  <si>
    <t>Faram</t>
  </si>
  <si>
    <t>ninja</t>
  </si>
  <si>
    <t>centaur</t>
  </si>
  <si>
    <t>Arena CR</t>
  </si>
  <si>
    <t>Campaign CR</t>
  </si>
  <si>
    <t>Multiple encounters</t>
  </si>
  <si>
    <t>Single encounter</t>
  </si>
  <si>
    <t>Total Levels</t>
  </si>
  <si>
    <t>rogue / diviner</t>
  </si>
  <si>
    <t>diviner</t>
  </si>
  <si>
    <t>Spot</t>
  </si>
  <si>
    <t>Listen</t>
  </si>
  <si>
    <t>Eriven</t>
  </si>
  <si>
    <t>ma</t>
  </si>
  <si>
    <r>
      <t xml:space="preserve">Adds </t>
    </r>
    <r>
      <rPr>
        <i/>
        <sz val="12"/>
        <color theme="1"/>
        <rFont val="Times New Roman"/>
        <family val="1"/>
      </rPr>
      <t>mage armor</t>
    </r>
    <r>
      <rPr>
        <sz val="12"/>
        <color theme="1"/>
        <rFont val="Times New Roman"/>
        <family val="1"/>
      </rPr>
      <t xml:space="preserve"> +4 bonus</t>
    </r>
  </si>
  <si>
    <t>pfg</t>
  </si>
  <si>
    <t>Adds deflection bonus vs. Good opponents</t>
  </si>
  <si>
    <t>pfe</t>
  </si>
  <si>
    <t>Adds deflection bonus vs. Evil opponents</t>
  </si>
  <si>
    <t>cg</t>
  </si>
  <si>
    <t>bs</t>
  </si>
  <si>
    <r>
      <t xml:space="preserve">Adds </t>
    </r>
    <r>
      <rPr>
        <i/>
        <sz val="12"/>
        <color theme="1"/>
        <rFont val="Times New Roman"/>
        <family val="1"/>
      </rPr>
      <t xml:space="preserve">bull’s strength </t>
    </r>
    <r>
      <rPr>
        <sz val="12"/>
        <color theme="1"/>
        <rFont val="Times New Roman"/>
        <family val="1"/>
      </rPr>
      <t>+2 bonus</t>
    </r>
  </si>
  <si>
    <r>
      <t xml:space="preserve">Adds </t>
    </r>
    <r>
      <rPr>
        <i/>
        <sz val="12"/>
        <color theme="1"/>
        <rFont val="Times New Roman"/>
        <family val="1"/>
      </rPr>
      <t>cat’s grace</t>
    </r>
    <r>
      <rPr>
        <sz val="12"/>
        <color theme="1"/>
        <rFont val="Times New Roman"/>
        <family val="1"/>
      </rPr>
      <t xml:space="preserve"> +2 bonus</t>
    </r>
  </si>
  <si>
    <t>mv</t>
  </si>
  <si>
    <r>
      <t xml:space="preserve">Adds </t>
    </r>
    <r>
      <rPr>
        <i/>
        <sz val="12"/>
        <color theme="1"/>
        <rFont val="Times New Roman"/>
        <family val="1"/>
      </rPr>
      <t xml:space="preserve">magic vestment </t>
    </r>
    <r>
      <rPr>
        <sz val="12"/>
        <color theme="1"/>
        <rFont val="Times New Roman"/>
        <family val="1"/>
      </rPr>
      <t>+2 bonus</t>
    </r>
  </si>
  <si>
    <t>Constitution</t>
  </si>
  <si>
    <t>Strength</t>
  </si>
  <si>
    <t>Opposed Grapple</t>
  </si>
  <si>
    <r>
      <t xml:space="preserve">Adds </t>
    </r>
    <r>
      <rPr>
        <i/>
        <sz val="12"/>
        <color theme="1"/>
        <rFont val="Times New Roman"/>
        <family val="1"/>
      </rPr>
      <t>barkskin</t>
    </r>
    <r>
      <rPr>
        <sz val="12"/>
        <color theme="1"/>
        <rFont val="Times New Roman"/>
        <family val="1"/>
      </rPr>
      <t xml:space="preserve"> +2 bonus</t>
    </r>
  </si>
  <si>
    <t>r</t>
  </si>
  <si>
    <t>Move Silently</t>
  </si>
  <si>
    <t>Hide</t>
  </si>
  <si>
    <t>Demitri</t>
  </si>
  <si>
    <t>sh</t>
  </si>
  <si>
    <r>
      <t xml:space="preserve">Adds </t>
    </r>
    <r>
      <rPr>
        <i/>
        <sz val="12"/>
        <color theme="1"/>
        <rFont val="Times New Roman"/>
        <family val="1"/>
      </rPr>
      <t>shield</t>
    </r>
    <r>
      <rPr>
        <sz val="12"/>
        <color theme="1"/>
        <rFont val="Times New Roman"/>
        <family val="1"/>
      </rPr>
      <t xml:space="preserve"> +4 bonus</t>
    </r>
  </si>
  <si>
    <t>Tumble</t>
  </si>
  <si>
    <t>Ride</t>
  </si>
  <si>
    <r>
      <t>Jadin</t>
    </r>
    <r>
      <rPr>
        <i/>
        <vertAlign val="superscript"/>
        <sz val="12"/>
        <color rgb="FF00B050"/>
        <rFont val="Times New Roman"/>
        <family val="1"/>
      </rPr>
      <t>cg</t>
    </r>
  </si>
  <si>
    <t>Attack Type</t>
  </si>
  <si>
    <t>shard xbow</t>
  </si>
  <si>
    <t>Tengrand</t>
  </si>
  <si>
    <r>
      <t xml:space="preserve">Adds </t>
    </r>
    <r>
      <rPr>
        <i/>
        <sz val="12"/>
        <color theme="1"/>
        <rFont val="Times New Roman"/>
        <family val="1"/>
      </rPr>
      <t xml:space="preserve">raging </t>
    </r>
    <r>
      <rPr>
        <sz val="12"/>
        <color theme="1"/>
        <rFont val="Times New Roman"/>
        <family val="1"/>
      </rPr>
      <t>bonus/penalty</t>
    </r>
  </si>
  <si>
    <t>Tengrand (living)</t>
  </si>
  <si>
    <r>
      <t>Tengrand/Faram</t>
    </r>
    <r>
      <rPr>
        <b/>
        <vertAlign val="superscript"/>
        <sz val="12"/>
        <color theme="1"/>
        <rFont val="Times New Roman"/>
        <family val="1"/>
      </rPr>
      <t>ma, sh</t>
    </r>
  </si>
  <si>
    <t>lucerne hammer</t>
  </si>
  <si>
    <t>ranger</t>
  </si>
  <si>
    <t>Jiménez</t>
  </si>
  <si>
    <t>MW dagger, touch</t>
  </si>
  <si>
    <t>pincer staff</t>
  </si>
  <si>
    <t>kuo-toa</t>
  </si>
  <si>
    <t>kuo-toa harpooner</t>
  </si>
  <si>
    <t>kuo-toa monitor</t>
  </si>
  <si>
    <t>kuo-toa skeleton</t>
  </si>
  <si>
    <t>kuo-toa skeleton 1</t>
  </si>
  <si>
    <t>kuo-toa skeleton 2</t>
  </si>
  <si>
    <t>kuo-toa zombie</t>
  </si>
  <si>
    <t>MW light xbow</t>
  </si>
  <si>
    <r>
      <t>Eriven/Ti’ki/Jadin</t>
    </r>
    <r>
      <rPr>
        <b/>
        <vertAlign val="superscript"/>
        <sz val="12"/>
        <color theme="1"/>
        <rFont val="Times New Roman"/>
        <family val="1"/>
      </rPr>
      <t>cg</t>
    </r>
  </si>
  <si>
    <t>Aegis/Jadin</t>
  </si>
  <si>
    <t>Resist Electrical</t>
  </si>
  <si>
    <t>slashing</t>
  </si>
  <si>
    <t>monitor</t>
  </si>
  <si>
    <t>Demitri/harpooner</t>
  </si>
  <si>
    <t>javelin</t>
  </si>
  <si>
    <t>claw</t>
  </si>
  <si>
    <t>unarmed strike</t>
  </si>
  <si>
    <t>skeleton</t>
  </si>
  <si>
    <t>spear/claw</t>
  </si>
  <si>
    <t>bludgeoning</t>
  </si>
  <si>
    <t>thrown object</t>
  </si>
  <si>
    <t>zombie</t>
  </si>
  <si>
    <t>immunce to acid</t>
  </si>
  <si>
    <t>Jump</t>
  </si>
  <si>
    <t>flurry of blows</t>
  </si>
  <si>
    <t>spritual pincer staff</t>
  </si>
  <si>
    <t>javelins, ranged tch</t>
  </si>
  <si>
    <t>kt harpooner</t>
  </si>
  <si>
    <t>kt monitor</t>
  </si>
  <si>
    <t>kt skeleton</t>
  </si>
  <si>
    <t>kt zombie</t>
  </si>
  <si>
    <t>ranged</t>
  </si>
  <si>
    <t>Dispel</t>
  </si>
  <si>
    <t>slam, bite</t>
  </si>
  <si>
    <t>claw, harpoon</t>
  </si>
  <si>
    <t>Celestial hippogriff</t>
  </si>
  <si>
    <t>bite</t>
  </si>
  <si>
    <t>Resist A.C.E.</t>
  </si>
  <si>
    <t>Black bear</t>
  </si>
  <si>
    <t>hoof</t>
  </si>
  <si>
    <t>Black Bear</t>
  </si>
  <si>
    <t>2 claws</t>
  </si>
  <si>
    <t>bite, grapple</t>
  </si>
  <si>
    <t>H gelatinous kuo-toa</t>
  </si>
  <si>
    <t>L gelatinous kuo-toa 1</t>
  </si>
  <si>
    <t>L gelatinous kuo-toa 2</t>
  </si>
  <si>
    <t>S gelatinous kuo-toa 1</t>
  </si>
  <si>
    <t>S gelatinous kuo-toa 2</t>
  </si>
  <si>
    <t>S gelatinous kuo-toa 3</t>
  </si>
  <si>
    <t>S gelatinous kuo-toa 4</t>
  </si>
  <si>
    <t>S gelatinous kt</t>
  </si>
  <si>
    <t>M gelatinous kt</t>
  </si>
  <si>
    <t>L gelatinous kt</t>
  </si>
  <si>
    <t>H gelatinous kt</t>
  </si>
  <si>
    <t>ranged tch</t>
  </si>
  <si>
    <t>S gel kuo-toa</t>
  </si>
  <si>
    <t>M gel kuo-toa</t>
  </si>
  <si>
    <t>L gel kuo-toa</t>
  </si>
  <si>
    <t>H gel kuo-toa</t>
  </si>
  <si>
    <t>M gelatinous kuo-toa 1</t>
  </si>
  <si>
    <t>M gelatinous kuo-toa 2</t>
  </si>
  <si>
    <t>M gelatinous kuo-toa 3</t>
  </si>
  <si>
    <t>M gelatinous kuo-toa 4</t>
  </si>
  <si>
    <t>M gelatinous kuo-toa 5</t>
  </si>
  <si>
    <t>M gelatinous kuo-toa 6</t>
  </si>
  <si>
    <t>f/g/p frog swarm</t>
  </si>
  <si>
    <t>Concentration</t>
  </si>
  <si>
    <t>Swarm/L gelatinous kt</t>
  </si>
  <si>
    <t>Turned</t>
  </si>
  <si>
    <t>Poison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</si>
</sst>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3" x14ac:knownFonts="1">
    <font>
      <sz val="12"/>
      <color theme="1"/>
      <name val="Times New Roman"/>
      <family val="2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  <font>
      <sz val="12"/>
      <color theme="1"/>
      <name val="Times New Roman"/>
      <family val="2"/>
    </font>
    <font>
      <b/>
      <sz val="12"/>
      <color rgb="FF00B050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color rgb="FFFF0000"/>
      <name val="Times New Roman"/>
      <family val="1"/>
    </font>
    <font>
      <i/>
      <sz val="12"/>
      <color rgb="FF00B050"/>
      <name val="Times New Roman"/>
      <family val="1"/>
    </font>
    <font>
      <b/>
      <sz val="12"/>
      <color rgb="FFFF0000"/>
      <name val="Times New Roman"/>
      <family val="1"/>
    </font>
    <font>
      <sz val="12"/>
      <color rgb="FFFF0000"/>
      <name val="Times New Roman"/>
      <family val="1"/>
    </font>
    <font>
      <b/>
      <sz val="12"/>
      <color theme="0"/>
      <name val="Times New Roman"/>
      <family val="1"/>
    </font>
    <font>
      <sz val="12"/>
      <color theme="0"/>
      <name val="Times New Roman"/>
      <family val="1"/>
    </font>
    <font>
      <b/>
      <vertAlign val="superscript"/>
      <sz val="12"/>
      <color theme="1"/>
      <name val="Times New Roman"/>
      <family val="1"/>
    </font>
    <font>
      <sz val="12"/>
      <color indexed="81"/>
      <name val="Times New Roman"/>
      <family val="1"/>
    </font>
    <font>
      <i/>
      <sz val="12"/>
      <color theme="1"/>
      <name val="Times New Roman"/>
      <family val="1"/>
    </font>
    <font>
      <i/>
      <vertAlign val="superscript"/>
      <sz val="12"/>
      <color rgb="FF00B050"/>
      <name val="Times New Roman"/>
      <family val="1"/>
    </font>
    <font>
      <i/>
      <sz val="12"/>
      <color indexed="81"/>
      <name val="Times New Roman"/>
      <family val="1"/>
    </font>
    <font>
      <b/>
      <sz val="12"/>
      <color indexed="81"/>
      <name val="Times New Roman"/>
      <family val="1"/>
    </font>
    <font>
      <b/>
      <sz val="12"/>
      <color rgb="FFFFFF00"/>
      <name val="Times New Roman"/>
      <family val="1"/>
    </font>
    <font>
      <sz val="12"/>
      <color rgb="FFFFFF00"/>
      <name val="Times New Roman"/>
      <family val="1"/>
    </font>
  </fonts>
  <fills count="2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rgb="FFFDBFB9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00B050"/>
        <bgColor indexed="64"/>
      </patternFill>
    </fill>
  </fills>
  <borders count="7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double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double">
        <color auto="1"/>
      </right>
      <top/>
      <bottom style="hair">
        <color auto="1"/>
      </bottom>
      <diagonal/>
    </border>
    <border>
      <left style="double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 style="double">
        <color auto="1"/>
      </right>
      <top style="double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ck">
        <color auto="1"/>
      </right>
      <top/>
      <bottom/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auto="1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ck">
        <color auto="1"/>
      </right>
      <top/>
      <bottom style="medium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auto="1"/>
      </right>
      <top style="medium">
        <color auto="1"/>
      </top>
      <bottom style="hair">
        <color indexed="64"/>
      </bottom>
      <diagonal/>
    </border>
    <border>
      <left style="thin">
        <color indexed="64"/>
      </left>
      <right style="medium">
        <color auto="1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 style="hair">
        <color indexed="64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medium">
        <color auto="1"/>
      </top>
      <bottom style="hair">
        <color auto="1"/>
      </bottom>
      <diagonal/>
    </border>
    <border>
      <left style="thin">
        <color indexed="64"/>
      </left>
      <right/>
      <top style="medium">
        <color auto="1"/>
      </top>
      <bottom style="hair">
        <color auto="1"/>
      </bottom>
      <diagonal/>
    </border>
    <border>
      <left/>
      <right style="thin">
        <color indexed="64"/>
      </right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4" fillId="0" borderId="0"/>
    <xf numFmtId="0" fontId="6" fillId="0" borderId="0"/>
    <xf numFmtId="0" fontId="8" fillId="0" borderId="0"/>
    <xf numFmtId="0" fontId="3" fillId="0" borderId="0"/>
  </cellStyleXfs>
  <cellXfs count="174">
    <xf numFmtId="0" fontId="0" fillId="0" borderId="0" xfId="0"/>
    <xf numFmtId="0" fontId="1" fillId="0" borderId="16" xfId="0" applyFont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1" fillId="11" borderId="17" xfId="0" applyFont="1" applyFill="1" applyBorder="1" applyAlignment="1">
      <alignment horizontal="center" vertical="center" wrapText="1"/>
    </xf>
    <xf numFmtId="0" fontId="1" fillId="10" borderId="17" xfId="0" applyFont="1" applyFill="1" applyBorder="1" applyAlignment="1">
      <alignment horizontal="center" vertical="center" wrapText="1"/>
    </xf>
    <xf numFmtId="0" fontId="1" fillId="12" borderId="17" xfId="0" applyFont="1" applyFill="1" applyBorder="1" applyAlignment="1">
      <alignment horizontal="center" vertical="center" wrapText="1"/>
    </xf>
    <xf numFmtId="0" fontId="1" fillId="13" borderId="17" xfId="0" applyFont="1" applyFill="1" applyBorder="1" applyAlignment="1">
      <alignment horizontal="center" vertical="center" wrapText="1"/>
    </xf>
    <xf numFmtId="0" fontId="1" fillId="8" borderId="17" xfId="0" applyFont="1" applyFill="1" applyBorder="1" applyAlignment="1">
      <alignment horizontal="center" vertical="center" wrapText="1"/>
    </xf>
    <xf numFmtId="0" fontId="1" fillId="15" borderId="17" xfId="0" applyFont="1" applyFill="1" applyBorder="1" applyAlignment="1">
      <alignment horizontal="center" vertical="center" wrapText="1"/>
    </xf>
    <xf numFmtId="0" fontId="1" fillId="16" borderId="17" xfId="0" applyFont="1" applyFill="1" applyBorder="1" applyAlignment="1">
      <alignment horizontal="center" vertical="center" wrapText="1"/>
    </xf>
    <xf numFmtId="0" fontId="1" fillId="17" borderId="17" xfId="0" applyFont="1" applyFill="1" applyBorder="1" applyAlignment="1">
      <alignment horizontal="center" vertical="center" wrapText="1"/>
    </xf>
    <xf numFmtId="0" fontId="1" fillId="9" borderId="17" xfId="0" applyFont="1" applyFill="1" applyBorder="1" applyAlignment="1">
      <alignment horizontal="center" vertical="center" wrapText="1"/>
    </xf>
    <xf numFmtId="0" fontId="13" fillId="14" borderId="17" xfId="0" applyFont="1" applyFill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4" borderId="28" xfId="0" applyFont="1" applyFill="1" applyBorder="1" applyAlignment="1">
      <alignment horizontal="center" vertical="center" wrapText="1"/>
    </xf>
    <xf numFmtId="0" fontId="1" fillId="5" borderId="27" xfId="0" applyFont="1" applyFill="1" applyBorder="1" applyAlignment="1">
      <alignment horizontal="center" vertical="center" wrapText="1"/>
    </xf>
    <xf numFmtId="0" fontId="1" fillId="4" borderId="39" xfId="0" applyFont="1" applyFill="1" applyBorder="1" applyAlignment="1">
      <alignment horizontal="center" vertical="center" wrapText="1"/>
    </xf>
    <xf numFmtId="0" fontId="1" fillId="3" borderId="39" xfId="0" applyFont="1" applyFill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textRotation="90"/>
    </xf>
    <xf numFmtId="0" fontId="1" fillId="0" borderId="0" xfId="0" applyFont="1" applyAlignment="1">
      <alignment horizontal="center" vertical="center" textRotation="90"/>
    </xf>
    <xf numFmtId="0" fontId="1" fillId="0" borderId="0" xfId="0" applyFont="1" applyBorder="1" applyAlignment="1">
      <alignment horizontal="center" vertical="center" textRotation="90"/>
    </xf>
    <xf numFmtId="0" fontId="1" fillId="2" borderId="41" xfId="0" applyFont="1" applyFill="1" applyBorder="1" applyAlignment="1">
      <alignment horizontal="centerContinuous" vertical="center" wrapText="1"/>
    </xf>
    <xf numFmtId="0" fontId="1" fillId="2" borderId="30" xfId="0" applyFont="1" applyFill="1" applyBorder="1" applyAlignment="1">
      <alignment horizontal="centerContinuous" vertical="center" wrapText="1"/>
    </xf>
    <xf numFmtId="0" fontId="1" fillId="0" borderId="35" xfId="0" applyFont="1" applyFill="1" applyBorder="1" applyAlignment="1">
      <alignment horizontal="center" vertical="center" textRotation="90"/>
    </xf>
    <xf numFmtId="0" fontId="1" fillId="13" borderId="35" xfId="0" applyFont="1" applyFill="1" applyBorder="1" applyAlignment="1">
      <alignment horizontal="center" vertical="center" textRotation="90"/>
    </xf>
    <xf numFmtId="0" fontId="1" fillId="13" borderId="0" xfId="0" applyFont="1" applyFill="1" applyAlignment="1">
      <alignment horizontal="center" vertical="center" textRotation="90"/>
    </xf>
    <xf numFmtId="0" fontId="2" fillId="0" borderId="0" xfId="0" applyFont="1" applyBorder="1" applyAlignment="1">
      <alignment horizontal="center" vertical="center"/>
    </xf>
    <xf numFmtId="0" fontId="1" fillId="0" borderId="73" xfId="0" applyFont="1" applyBorder="1" applyAlignment="1">
      <alignment horizontal="right" vertical="center"/>
    </xf>
    <xf numFmtId="0" fontId="1" fillId="0" borderId="73" xfId="0" applyFont="1" applyBorder="1" applyAlignment="1">
      <alignment horizontal="center" vertical="center"/>
    </xf>
    <xf numFmtId="0" fontId="1" fillId="18" borderId="38" xfId="0" applyFont="1" applyFill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1" fillId="0" borderId="39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1" fillId="0" borderId="44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8" borderId="14" xfId="0" applyFont="1" applyFill="1" applyBorder="1" applyAlignment="1">
      <alignment horizontal="right" vertical="center"/>
    </xf>
    <xf numFmtId="0" fontId="2" fillId="8" borderId="14" xfId="0" applyFont="1" applyFill="1" applyBorder="1" applyAlignment="1">
      <alignment horizontal="center" vertical="center"/>
    </xf>
    <xf numFmtId="0" fontId="2" fillId="18" borderId="0" xfId="0" applyFont="1" applyFill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13" borderId="33" xfId="0" applyFont="1" applyFill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6" borderId="14" xfId="0" applyFont="1" applyFill="1" applyBorder="1" applyAlignment="1">
      <alignment horizontal="right" vertical="center"/>
    </xf>
    <xf numFmtId="0" fontId="2" fillId="6" borderId="14" xfId="0" applyFont="1" applyFill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15" fillId="0" borderId="0" xfId="0" applyFont="1" applyBorder="1" applyAlignment="1">
      <alignment horizontal="right" vertical="center"/>
    </xf>
    <xf numFmtId="0" fontId="1" fillId="0" borderId="35" xfId="1" applyFont="1" applyBorder="1" applyAlignment="1">
      <alignment horizontal="center" vertical="center"/>
    </xf>
    <xf numFmtId="0" fontId="1" fillId="0" borderId="15" xfId="1" applyFont="1" applyBorder="1" applyAlignment="1">
      <alignment horizontal="center" vertical="center"/>
    </xf>
    <xf numFmtId="0" fontId="1" fillId="0" borderId="36" xfId="1" applyFont="1" applyBorder="1" applyAlignment="1">
      <alignment horizontal="center" vertical="center"/>
    </xf>
    <xf numFmtId="0" fontId="1" fillId="0" borderId="0" xfId="1" applyFont="1" applyAlignment="1">
      <alignment horizontal="center" vertical="center"/>
    </xf>
    <xf numFmtId="0" fontId="1" fillId="0" borderId="0" xfId="1" applyFont="1" applyAlignment="1">
      <alignment horizontal="centerContinuous" vertical="center"/>
    </xf>
    <xf numFmtId="0" fontId="9" fillId="7" borderId="0" xfId="1" applyFont="1" applyFill="1" applyBorder="1" applyAlignment="1">
      <alignment horizontal="center" vertical="center"/>
    </xf>
    <xf numFmtId="0" fontId="9" fillId="7" borderId="14" xfId="1" applyFont="1" applyFill="1" applyBorder="1" applyAlignment="1">
      <alignment horizontal="center" vertical="center"/>
    </xf>
    <xf numFmtId="0" fontId="2" fillId="0" borderId="33" xfId="1" applyFont="1" applyBorder="1" applyAlignment="1">
      <alignment horizontal="center" vertical="center"/>
    </xf>
    <xf numFmtId="0" fontId="2" fillId="0" borderId="14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7" fillId="0" borderId="45" xfId="4" applyFont="1" applyFill="1" applyBorder="1" applyAlignment="1">
      <alignment horizontal="center" vertical="center"/>
    </xf>
    <xf numFmtId="0" fontId="7" fillId="0" borderId="46" xfId="4" applyFont="1" applyFill="1" applyBorder="1" applyAlignment="1">
      <alignment horizontal="center" vertical="center"/>
    </xf>
    <xf numFmtId="0" fontId="7" fillId="0" borderId="47" xfId="4" applyFont="1" applyFill="1" applyBorder="1" applyAlignment="1">
      <alignment horizontal="center" vertical="center"/>
    </xf>
    <xf numFmtId="0" fontId="7" fillId="0" borderId="60" xfId="4" applyFont="1" applyFill="1" applyBorder="1" applyAlignment="1">
      <alignment horizontal="center" vertical="center"/>
    </xf>
    <xf numFmtId="0" fontId="7" fillId="0" borderId="61" xfId="4" applyFont="1" applyFill="1" applyBorder="1" applyAlignment="1">
      <alignment horizontal="center" vertical="center"/>
    </xf>
    <xf numFmtId="0" fontId="10" fillId="6" borderId="0" xfId="1" applyFont="1" applyFill="1" applyBorder="1" applyAlignment="1">
      <alignment horizontal="center" vertical="center"/>
    </xf>
    <xf numFmtId="0" fontId="10" fillId="6" borderId="14" xfId="1" applyFont="1" applyFill="1" applyBorder="1" applyAlignment="1">
      <alignment horizontal="center" vertical="center"/>
    </xf>
    <xf numFmtId="0" fontId="3" fillId="0" borderId="48" xfId="4" applyFont="1" applyFill="1" applyBorder="1" applyAlignment="1">
      <alignment horizontal="center" vertical="center"/>
    </xf>
    <xf numFmtId="0" fontId="3" fillId="0" borderId="49" xfId="4" applyFill="1" applyBorder="1" applyAlignment="1">
      <alignment horizontal="center" vertical="center"/>
    </xf>
    <xf numFmtId="0" fontId="3" fillId="0" borderId="50" xfId="4" applyFont="1" applyFill="1" applyBorder="1" applyAlignment="1">
      <alignment horizontal="center" vertical="center"/>
    </xf>
    <xf numFmtId="0" fontId="3" fillId="0" borderId="51" xfId="4" applyFont="1" applyFill="1" applyBorder="1" applyAlignment="1">
      <alignment horizontal="center" vertical="center"/>
    </xf>
    <xf numFmtId="0" fontId="3" fillId="0" borderId="53" xfId="4" applyFill="1" applyBorder="1" applyAlignment="1">
      <alignment horizontal="center" vertical="center"/>
    </xf>
    <xf numFmtId="0" fontId="3" fillId="0" borderId="14" xfId="4" applyFill="1" applyBorder="1" applyAlignment="1">
      <alignment horizontal="center" vertical="center"/>
    </xf>
    <xf numFmtId="0" fontId="3" fillId="0" borderId="52" xfId="4" applyFill="1" applyBorder="1" applyAlignment="1">
      <alignment horizontal="center" vertical="center"/>
    </xf>
    <xf numFmtId="0" fontId="10" fillId="12" borderId="0" xfId="1" applyFont="1" applyFill="1" applyBorder="1" applyAlignment="1">
      <alignment horizontal="center" vertical="center"/>
    </xf>
    <xf numFmtId="0" fontId="10" fillId="12" borderId="14" xfId="1" applyFont="1" applyFill="1" applyBorder="1" applyAlignment="1">
      <alignment horizontal="center" vertical="center"/>
    </xf>
    <xf numFmtId="0" fontId="3" fillId="0" borderId="54" xfId="4" applyFont="1" applyFill="1" applyBorder="1" applyAlignment="1">
      <alignment horizontal="center" vertical="center"/>
    </xf>
    <xf numFmtId="0" fontId="3" fillId="0" borderId="15" xfId="4" applyFill="1" applyBorder="1" applyAlignment="1">
      <alignment horizontal="center" vertical="center"/>
    </xf>
    <xf numFmtId="0" fontId="3" fillId="0" borderId="55" xfId="4" applyFill="1" applyBorder="1" applyAlignment="1">
      <alignment horizontal="center" vertical="center"/>
    </xf>
    <xf numFmtId="0" fontId="7" fillId="0" borderId="51" xfId="4" applyFont="1" applyFill="1" applyBorder="1" applyAlignment="1">
      <alignment horizontal="right" vertical="center"/>
    </xf>
    <xf numFmtId="164" fontId="7" fillId="0" borderId="0" xfId="4" applyNumberFormat="1" applyFont="1" applyFill="1" applyBorder="1" applyAlignment="1">
      <alignment horizontal="center" vertical="center"/>
    </xf>
    <xf numFmtId="0" fontId="3" fillId="0" borderId="56" xfId="4" applyFont="1" applyFill="1" applyBorder="1" applyAlignment="1">
      <alignment horizontal="center" vertical="center"/>
    </xf>
    <xf numFmtId="0" fontId="3" fillId="0" borderId="57" xfId="4" applyFill="1" applyBorder="1" applyAlignment="1">
      <alignment horizontal="center" vertical="center"/>
    </xf>
    <xf numFmtId="1" fontId="7" fillId="0" borderId="0" xfId="4" applyNumberFormat="1" applyFont="1" applyFill="1" applyBorder="1" applyAlignment="1">
      <alignment horizontal="center" vertical="center"/>
    </xf>
    <xf numFmtId="0" fontId="7" fillId="0" borderId="56" xfId="4" applyFont="1" applyFill="1" applyBorder="1" applyAlignment="1">
      <alignment horizontal="center" vertical="center"/>
    </xf>
    <xf numFmtId="0" fontId="7" fillId="0" borderId="57" xfId="4" applyFont="1" applyFill="1" applyBorder="1" applyAlignment="1">
      <alignment horizontal="center" vertical="center"/>
    </xf>
    <xf numFmtId="0" fontId="7" fillId="0" borderId="0" xfId="4" applyFont="1" applyFill="1" applyBorder="1" applyAlignment="1">
      <alignment horizontal="center" vertical="center"/>
    </xf>
    <xf numFmtId="0" fontId="7" fillId="0" borderId="56" xfId="4" applyFont="1" applyFill="1" applyBorder="1" applyAlignment="1">
      <alignment horizontal="right" vertical="center"/>
    </xf>
    <xf numFmtId="164" fontId="7" fillId="0" borderId="58" xfId="4" applyNumberFormat="1" applyFont="1" applyFill="1" applyBorder="1" applyAlignment="1">
      <alignment horizontal="center" vertical="center"/>
    </xf>
    <xf numFmtId="0" fontId="3" fillId="0" borderId="59" xfId="4" applyFill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2" fillId="0" borderId="64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2" fillId="19" borderId="24" xfId="0" applyFont="1" applyFill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19" borderId="23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12" borderId="24" xfId="0" applyFont="1" applyFill="1" applyBorder="1" applyAlignment="1">
      <alignment horizontal="center" vertical="center"/>
    </xf>
    <xf numFmtId="0" fontId="2" fillId="12" borderId="23" xfId="0" applyFont="1" applyFill="1" applyBorder="1" applyAlignment="1">
      <alignment horizontal="center" vertical="center"/>
    </xf>
    <xf numFmtId="0" fontId="2" fillId="8" borderId="24" xfId="0" applyFont="1" applyFill="1" applyBorder="1" applyAlignment="1">
      <alignment horizontal="center" vertical="center"/>
    </xf>
    <xf numFmtId="0" fontId="2" fillId="8" borderId="23" xfId="0" applyFont="1" applyFill="1" applyBorder="1" applyAlignment="1">
      <alignment horizontal="center" vertical="center"/>
    </xf>
    <xf numFmtId="0" fontId="2" fillId="13" borderId="32" xfId="0" applyFont="1" applyFill="1" applyBorder="1" applyAlignment="1">
      <alignment horizontal="center" vertical="center"/>
    </xf>
    <xf numFmtId="0" fontId="2" fillId="12" borderId="74" xfId="0" applyFont="1" applyFill="1" applyBorder="1" applyAlignment="1">
      <alignment horizontal="center" vertical="center"/>
    </xf>
    <xf numFmtId="0" fontId="2" fillId="19" borderId="74" xfId="0" applyFont="1" applyFill="1" applyBorder="1" applyAlignment="1">
      <alignment horizontal="center" vertical="center"/>
    </xf>
    <xf numFmtId="0" fontId="7" fillId="0" borderId="11" xfId="2" applyFont="1" applyBorder="1" applyAlignment="1">
      <alignment horizontal="center" vertical="center"/>
    </xf>
    <xf numFmtId="0" fontId="7" fillId="0" borderId="12" xfId="2" applyFont="1" applyBorder="1" applyAlignment="1">
      <alignment horizontal="center" vertical="center"/>
    </xf>
    <xf numFmtId="0" fontId="7" fillId="0" borderId="13" xfId="2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/>
    </xf>
    <xf numFmtId="0" fontId="6" fillId="0" borderId="9" xfId="2" applyBorder="1" applyAlignment="1">
      <alignment horizontal="center" vertical="center"/>
    </xf>
    <xf numFmtId="0" fontId="6" fillId="0" borderId="10" xfId="2" applyBorder="1" applyAlignment="1">
      <alignment horizontal="center" vertical="center"/>
    </xf>
    <xf numFmtId="0" fontId="7" fillId="0" borderId="2" xfId="2" applyFont="1" applyBorder="1" applyAlignment="1">
      <alignment horizontal="center" vertical="center"/>
    </xf>
    <xf numFmtId="0" fontId="6" fillId="0" borderId="3" xfId="2" applyBorder="1" applyAlignment="1">
      <alignment horizontal="center" vertical="center"/>
    </xf>
    <xf numFmtId="0" fontId="6" fillId="0" borderId="4" xfId="2" applyBorder="1" applyAlignment="1">
      <alignment horizontal="center" vertical="center"/>
    </xf>
    <xf numFmtId="0" fontId="7" fillId="0" borderId="5" xfId="2" applyFont="1" applyBorder="1" applyAlignment="1">
      <alignment horizontal="center" vertical="center"/>
    </xf>
    <xf numFmtId="0" fontId="6" fillId="0" borderId="6" xfId="2" applyBorder="1" applyAlignment="1">
      <alignment horizontal="center" vertical="center"/>
    </xf>
    <xf numFmtId="0" fontId="6" fillId="0" borderId="7" xfId="2" applyBorder="1" applyAlignment="1">
      <alignment horizontal="center" vertical="center"/>
    </xf>
    <xf numFmtId="0" fontId="1" fillId="0" borderId="0" xfId="0" applyFont="1" applyAlignment="1">
      <alignment horizontal="centerContinuous" vertical="center"/>
    </xf>
    <xf numFmtId="0" fontId="5" fillId="6" borderId="65" xfId="0" applyFont="1" applyFill="1" applyBorder="1" applyAlignment="1">
      <alignment horizontal="center" vertical="center"/>
    </xf>
    <xf numFmtId="0" fontId="5" fillId="6" borderId="66" xfId="0" applyFont="1" applyFill="1" applyBorder="1" applyAlignment="1">
      <alignment horizontal="center" vertical="center"/>
    </xf>
    <xf numFmtId="0" fontId="2" fillId="2" borderId="67" xfId="0" quotePrefix="1" applyFont="1" applyFill="1" applyBorder="1" applyAlignment="1">
      <alignment horizontal="center" vertical="center"/>
    </xf>
    <xf numFmtId="0" fontId="2" fillId="2" borderId="68" xfId="0" applyFont="1" applyFill="1" applyBorder="1" applyAlignment="1">
      <alignment horizontal="center" vertical="center"/>
    </xf>
    <xf numFmtId="0" fontId="2" fillId="0" borderId="69" xfId="0" applyFont="1" applyBorder="1" applyAlignment="1">
      <alignment horizontal="center" vertical="center"/>
    </xf>
    <xf numFmtId="0" fontId="2" fillId="0" borderId="70" xfId="0" applyFont="1" applyBorder="1" applyAlignment="1">
      <alignment horizontal="center" vertical="center"/>
    </xf>
    <xf numFmtId="0" fontId="2" fillId="13" borderId="70" xfId="0" applyFont="1" applyFill="1" applyBorder="1" applyAlignment="1">
      <alignment horizontal="center" vertical="center"/>
    </xf>
    <xf numFmtId="0" fontId="2" fillId="12" borderId="70" xfId="0" applyFont="1" applyFill="1" applyBorder="1" applyAlignment="1">
      <alignment horizontal="center" vertical="center"/>
    </xf>
    <xf numFmtId="0" fontId="2" fillId="10" borderId="70" xfId="0" applyFont="1" applyFill="1" applyBorder="1" applyAlignment="1">
      <alignment horizontal="center" vertical="center"/>
    </xf>
    <xf numFmtId="0" fontId="14" fillId="14" borderId="70" xfId="0" applyFont="1" applyFill="1" applyBorder="1" applyAlignment="1">
      <alignment horizontal="center" vertical="center"/>
    </xf>
    <xf numFmtId="0" fontId="2" fillId="2" borderId="70" xfId="0" applyFont="1" applyFill="1" applyBorder="1" applyAlignment="1">
      <alignment horizontal="center" vertical="center"/>
    </xf>
    <xf numFmtId="0" fontId="2" fillId="8" borderId="70" xfId="0" applyFont="1" applyFill="1" applyBorder="1" applyAlignment="1">
      <alignment horizontal="center" vertical="center"/>
    </xf>
    <xf numFmtId="0" fontId="2" fillId="16" borderId="70" xfId="0" applyFont="1" applyFill="1" applyBorder="1" applyAlignment="1">
      <alignment horizontal="center" vertical="center"/>
    </xf>
    <xf numFmtId="0" fontId="2" fillId="17" borderId="70" xfId="0" applyFont="1" applyFill="1" applyBorder="1" applyAlignment="1">
      <alignment horizontal="center" vertical="center"/>
    </xf>
    <xf numFmtId="0" fontId="2" fillId="9" borderId="70" xfId="0" applyFont="1" applyFill="1" applyBorder="1" applyAlignment="1">
      <alignment horizontal="center" vertical="center"/>
    </xf>
    <xf numFmtId="0" fontId="2" fillId="15" borderId="70" xfId="0" applyFont="1" applyFill="1" applyBorder="1" applyAlignment="1">
      <alignment horizontal="center" vertical="center"/>
    </xf>
    <xf numFmtId="0" fontId="12" fillId="11" borderId="70" xfId="0" applyFont="1" applyFill="1" applyBorder="1" applyAlignment="1">
      <alignment horizontal="center" vertical="center"/>
    </xf>
    <xf numFmtId="0" fontId="2" fillId="4" borderId="71" xfId="0" applyFont="1" applyFill="1" applyBorder="1" applyAlignment="1">
      <alignment horizontal="center" vertical="center"/>
    </xf>
    <xf numFmtId="0" fontId="1" fillId="3" borderId="63" xfId="0" applyFont="1" applyFill="1" applyBorder="1" applyAlignment="1">
      <alignment horizontal="center" vertical="center"/>
    </xf>
    <xf numFmtId="0" fontId="2" fillId="4" borderId="63" xfId="0" applyFont="1" applyFill="1" applyBorder="1" applyAlignment="1">
      <alignment horizontal="center" vertical="center"/>
    </xf>
    <xf numFmtId="0" fontId="2" fillId="5" borderId="42" xfId="0" applyFont="1" applyFill="1" applyBorder="1" applyAlignment="1">
      <alignment horizontal="center" vertical="center"/>
    </xf>
    <xf numFmtId="0" fontId="5" fillId="6" borderId="18" xfId="0" applyFont="1" applyFill="1" applyBorder="1" applyAlignment="1">
      <alignment horizontal="center" vertical="center"/>
    </xf>
    <xf numFmtId="0" fontId="5" fillId="6" borderId="26" xfId="0" applyFont="1" applyFill="1" applyBorder="1" applyAlignment="1">
      <alignment horizontal="center" vertical="center"/>
    </xf>
    <xf numFmtId="0" fontId="2" fillId="2" borderId="62" xfId="0" quotePrefix="1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13" borderId="3" xfId="0" applyFont="1" applyFill="1" applyBorder="1" applyAlignment="1">
      <alignment horizontal="center" vertical="center"/>
    </xf>
    <xf numFmtId="0" fontId="2" fillId="12" borderId="3" xfId="0" applyFont="1" applyFill="1" applyBorder="1" applyAlignment="1">
      <alignment horizontal="center" vertical="center"/>
    </xf>
    <xf numFmtId="0" fontId="2" fillId="10" borderId="3" xfId="0" applyFont="1" applyFill="1" applyBorder="1" applyAlignment="1">
      <alignment horizontal="center" vertical="center"/>
    </xf>
    <xf numFmtId="0" fontId="14" fillId="14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8" borderId="3" xfId="0" applyFont="1" applyFill="1" applyBorder="1" applyAlignment="1">
      <alignment horizontal="center" vertical="center"/>
    </xf>
    <xf numFmtId="0" fontId="2" fillId="16" borderId="3" xfId="0" applyFont="1" applyFill="1" applyBorder="1" applyAlignment="1">
      <alignment horizontal="center" vertical="center"/>
    </xf>
    <xf numFmtId="0" fontId="2" fillId="17" borderId="3" xfId="0" applyFont="1" applyFill="1" applyBorder="1" applyAlignment="1">
      <alignment horizontal="center" vertical="center"/>
    </xf>
    <xf numFmtId="0" fontId="2" fillId="9" borderId="3" xfId="0" applyFont="1" applyFill="1" applyBorder="1" applyAlignment="1">
      <alignment horizontal="center" vertical="center"/>
    </xf>
    <xf numFmtId="0" fontId="2" fillId="15" borderId="3" xfId="0" applyFont="1" applyFill="1" applyBorder="1" applyAlignment="1">
      <alignment horizontal="center" vertical="center"/>
    </xf>
    <xf numFmtId="0" fontId="12" fillId="11" borderId="3" xfId="0" applyFont="1" applyFill="1" applyBorder="1" applyAlignment="1">
      <alignment horizontal="center" vertical="center"/>
    </xf>
    <xf numFmtId="0" fontId="2" fillId="4" borderId="29" xfId="0" applyFont="1" applyFill="1" applyBorder="1" applyAlignment="1">
      <alignment horizontal="center" vertical="center"/>
    </xf>
    <xf numFmtId="0" fontId="1" fillId="3" borderId="40" xfId="0" applyFont="1" applyFill="1" applyBorder="1" applyAlignment="1">
      <alignment horizontal="center" vertical="center"/>
    </xf>
    <xf numFmtId="0" fontId="2" fillId="4" borderId="40" xfId="0" applyFont="1" applyFill="1" applyBorder="1" applyAlignment="1">
      <alignment horizontal="center" vertical="center"/>
    </xf>
    <xf numFmtId="0" fontId="2" fillId="5" borderId="43" xfId="0" applyFont="1" applyFill="1" applyBorder="1" applyAlignment="1">
      <alignment horizontal="center" vertical="center"/>
    </xf>
    <xf numFmtId="0" fontId="5" fillId="12" borderId="18" xfId="0" applyFont="1" applyFill="1" applyBorder="1" applyAlignment="1">
      <alignment horizontal="center" vertical="center"/>
    </xf>
    <xf numFmtId="0" fontId="5" fillId="12" borderId="26" xfId="0" applyFont="1" applyFill="1" applyBorder="1" applyAlignment="1">
      <alignment horizontal="center" vertical="center"/>
    </xf>
    <xf numFmtId="0" fontId="7" fillId="8" borderId="18" xfId="0" applyFont="1" applyFill="1" applyBorder="1" applyAlignment="1">
      <alignment horizontal="center" vertical="center"/>
    </xf>
    <xf numFmtId="0" fontId="7" fillId="8" borderId="26" xfId="0" applyFont="1" applyFill="1" applyBorder="1" applyAlignment="1">
      <alignment horizontal="center" vertical="center"/>
    </xf>
    <xf numFmtId="0" fontId="7" fillId="8" borderId="72" xfId="0" applyFont="1" applyFill="1" applyBorder="1" applyAlignment="1">
      <alignment horizontal="center" vertical="center"/>
    </xf>
    <xf numFmtId="0" fontId="21" fillId="20" borderId="17" xfId="0" applyFont="1" applyFill="1" applyBorder="1" applyAlignment="1">
      <alignment horizontal="center" vertical="center" wrapText="1"/>
    </xf>
    <xf numFmtId="0" fontId="22" fillId="20" borderId="70" xfId="0" applyFont="1" applyFill="1" applyBorder="1" applyAlignment="1">
      <alignment horizontal="center" vertical="center"/>
    </xf>
    <xf numFmtId="0" fontId="22" fillId="20" borderId="3" xfId="0" applyFont="1" applyFill="1" applyBorder="1" applyAlignment="1">
      <alignment horizontal="center" vertical="center"/>
    </xf>
  </cellXfs>
  <cellStyles count="5">
    <cellStyle name="Normal" xfId="0" builtinId="0"/>
    <cellStyle name="Normal 2" xfId="2"/>
    <cellStyle name="Normal 2 2" xfId="4"/>
    <cellStyle name="Normal 3" xfId="1"/>
    <cellStyle name="Normal 4" xfId="3"/>
  </cellStyles>
  <dxfs count="1080">
    <dxf>
      <font>
        <b val="0"/>
        <i/>
      </font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 val="0"/>
        <i/>
      </font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 val="0"/>
        <i/>
      </font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 val="0"/>
        <i/>
      </font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 val="0"/>
        <i/>
      </font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 val="0"/>
        <i/>
      </font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 val="0"/>
        <i/>
      </font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 val="0"/>
        <i/>
      </font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 val="0"/>
        <i/>
      </font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 val="0"/>
        <i/>
      </font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 val="0"/>
        <i/>
      </font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 val="0"/>
        <i/>
      </font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 val="0"/>
        <i/>
      </font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 val="0"/>
        <i/>
      </font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 val="0"/>
        <i/>
      </font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rgb="FFCCFF99"/>
        </patternFill>
      </fill>
    </dxf>
    <dxf>
      <font>
        <b/>
        <i val="0"/>
      </font>
      <fill>
        <patternFill>
          <bgColor rgb="FFCCFF33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rgb="FFCCFF99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rgb="FFCCFF99"/>
        </patternFill>
      </fill>
    </dxf>
    <dxf>
      <font>
        <b/>
        <i val="0"/>
      </font>
      <fill>
        <patternFill>
          <bgColor rgb="FFCCFF33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rgb="FFCCFF99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rgb="FFCCFF99"/>
        </patternFill>
      </fill>
    </dxf>
    <dxf>
      <font>
        <b/>
        <i val="0"/>
      </font>
      <fill>
        <patternFill>
          <bgColor rgb="FFCCFF33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rgb="FFCCFF99"/>
        </patternFill>
      </fill>
    </dxf>
    <dxf>
      <font>
        <b/>
        <i val="0"/>
      </font>
      <fill>
        <patternFill>
          <bgColor rgb="FFCCFF33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rgb="FFCCFF99"/>
        </patternFill>
      </fill>
    </dxf>
    <dxf>
      <font>
        <b/>
        <i val="0"/>
      </font>
      <fill>
        <patternFill>
          <bgColor rgb="FFCCFF33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rgb="FFCCFF99"/>
        </patternFill>
      </fill>
    </dxf>
    <dxf>
      <font>
        <b/>
        <i val="0"/>
      </font>
      <fill>
        <patternFill>
          <bgColor rgb="FFCCFF33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rgb="FFCCFF99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rgb="FFCCFF99"/>
        </patternFill>
      </fill>
    </dxf>
    <dxf>
      <font>
        <b/>
        <i val="0"/>
      </font>
      <fill>
        <patternFill>
          <bgColor rgb="FFCCFF33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rgb="FFCCFF99"/>
        </patternFill>
      </fill>
    </dxf>
    <dxf>
      <font>
        <b/>
        <i val="0"/>
      </font>
      <fill>
        <patternFill>
          <bgColor rgb="FFCCFF33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rgb="FFCCFF99"/>
        </patternFill>
      </fill>
    </dxf>
    <dxf>
      <font>
        <b/>
        <i val="0"/>
      </font>
      <fill>
        <patternFill>
          <bgColor rgb="FFCCFF33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rgb="FFCCFF99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CCFF99"/>
      <color rgb="FF00FFFF"/>
      <color rgb="FF99FFCC"/>
      <color rgb="FFFDBFB9"/>
      <color rgb="FF0000FF"/>
      <color rgb="FF00FF00"/>
      <color rgb="FFFF6600"/>
      <color rgb="FFCCFF33"/>
      <color rgb="FFFFCC66"/>
      <color rgb="FF99FF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area3DChart>
        <c:grouping val="standard"/>
        <c:varyColors val="0"/>
        <c:ser>
          <c:idx val="0"/>
          <c:order val="0"/>
          <c:tx>
            <c:strRef>
              <c:f>Rolls!$B$2</c:f>
              <c:strCache>
                <c:ptCount val="1"/>
                <c:pt idx="0">
                  <c:v>d3 roll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Rolls!$C$2:$H$2</c:f>
              <c:numCache>
                <c:formatCode>General</c:formatCode>
                <c:ptCount val="6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7</c:v>
                </c:pt>
                <c:pt idx="4">
                  <c:v>8</c:v>
                </c:pt>
                <c:pt idx="5">
                  <c:v>13</c:v>
                </c:pt>
              </c:numCache>
            </c:numRef>
          </c:val>
        </c:ser>
        <c:ser>
          <c:idx val="1"/>
          <c:order val="1"/>
          <c:tx>
            <c:strRef>
              <c:f>Rolls!$B$3</c:f>
              <c:strCache>
                <c:ptCount val="1"/>
                <c:pt idx="0">
                  <c:v>d4 roll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Rolls!$C$3:$H$3</c:f>
              <c:numCache>
                <c:formatCode>General</c:formatCode>
                <c:ptCount val="6"/>
                <c:pt idx="0">
                  <c:v>3</c:v>
                </c:pt>
                <c:pt idx="1">
                  <c:v>4</c:v>
                </c:pt>
                <c:pt idx="2">
                  <c:v>9</c:v>
                </c:pt>
                <c:pt idx="3">
                  <c:v>11</c:v>
                </c:pt>
                <c:pt idx="4">
                  <c:v>12</c:v>
                </c:pt>
                <c:pt idx="5">
                  <c:v>12</c:v>
                </c:pt>
              </c:numCache>
            </c:numRef>
          </c:val>
        </c:ser>
        <c:ser>
          <c:idx val="2"/>
          <c:order val="2"/>
          <c:tx>
            <c:strRef>
              <c:f>Rolls!$B$4</c:f>
              <c:strCache>
                <c:ptCount val="1"/>
                <c:pt idx="0">
                  <c:v>d6 roll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Rolls!$C$4:$H$4</c:f>
              <c:numCache>
                <c:formatCode>General</c:formatCode>
                <c:ptCount val="6"/>
                <c:pt idx="0">
                  <c:v>1</c:v>
                </c:pt>
                <c:pt idx="1">
                  <c:v>4</c:v>
                </c:pt>
                <c:pt idx="2">
                  <c:v>5</c:v>
                </c:pt>
                <c:pt idx="3">
                  <c:v>16</c:v>
                </c:pt>
                <c:pt idx="4">
                  <c:v>18</c:v>
                </c:pt>
                <c:pt idx="5">
                  <c:v>20</c:v>
                </c:pt>
              </c:numCache>
            </c:numRef>
          </c:val>
        </c:ser>
        <c:ser>
          <c:idx val="3"/>
          <c:order val="3"/>
          <c:tx>
            <c:strRef>
              <c:f>Rolls!$B$5</c:f>
              <c:strCache>
                <c:ptCount val="1"/>
                <c:pt idx="0">
                  <c:v>d8 roll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Rolls!$C$5:$H$5</c:f>
              <c:numCache>
                <c:formatCode>General</c:formatCode>
                <c:ptCount val="6"/>
                <c:pt idx="0">
                  <c:v>3</c:v>
                </c:pt>
                <c:pt idx="1">
                  <c:v>11</c:v>
                </c:pt>
                <c:pt idx="2">
                  <c:v>11</c:v>
                </c:pt>
                <c:pt idx="3">
                  <c:v>16</c:v>
                </c:pt>
                <c:pt idx="4">
                  <c:v>24</c:v>
                </c:pt>
                <c:pt idx="5">
                  <c:v>28</c:v>
                </c:pt>
              </c:numCache>
            </c:numRef>
          </c:val>
        </c:ser>
        <c:ser>
          <c:idx val="4"/>
          <c:order val="4"/>
          <c:tx>
            <c:strRef>
              <c:f>Rolls!$B$6</c:f>
              <c:strCache>
                <c:ptCount val="1"/>
                <c:pt idx="0">
                  <c:v>d10 roll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Rolls!$C$6:$H$6</c:f>
              <c:numCache>
                <c:formatCode>General</c:formatCode>
                <c:ptCount val="6"/>
                <c:pt idx="0">
                  <c:v>8</c:v>
                </c:pt>
                <c:pt idx="1">
                  <c:v>15</c:v>
                </c:pt>
                <c:pt idx="2">
                  <c:v>18</c:v>
                </c:pt>
                <c:pt idx="3">
                  <c:v>18</c:v>
                </c:pt>
                <c:pt idx="4">
                  <c:v>38</c:v>
                </c:pt>
                <c:pt idx="5">
                  <c:v>35</c:v>
                </c:pt>
              </c:numCache>
            </c:numRef>
          </c:val>
        </c:ser>
        <c:ser>
          <c:idx val="5"/>
          <c:order val="5"/>
          <c:tx>
            <c:strRef>
              <c:f>Rolls!$B$7</c:f>
              <c:strCache>
                <c:ptCount val="1"/>
                <c:pt idx="0">
                  <c:v>d12 roll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Rolls!$C$7:$H$7</c:f>
              <c:numCache>
                <c:formatCode>General</c:formatCode>
                <c:ptCount val="6"/>
                <c:pt idx="0">
                  <c:v>5</c:v>
                </c:pt>
                <c:pt idx="1">
                  <c:v>8</c:v>
                </c:pt>
                <c:pt idx="2">
                  <c:v>24</c:v>
                </c:pt>
                <c:pt idx="3">
                  <c:v>26</c:v>
                </c:pt>
                <c:pt idx="4">
                  <c:v>28</c:v>
                </c:pt>
                <c:pt idx="5">
                  <c:v>46</c:v>
                </c:pt>
              </c:numCache>
            </c:numRef>
          </c:val>
        </c:ser>
        <c:ser>
          <c:idx val="6"/>
          <c:order val="6"/>
          <c:tx>
            <c:strRef>
              <c:f>Rolls!$B$8</c:f>
              <c:strCache>
                <c:ptCount val="1"/>
                <c:pt idx="0">
                  <c:v>d20 roll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Rolls!$C$8:$H$8</c:f>
              <c:numCache>
                <c:formatCode>General</c:formatCode>
                <c:ptCount val="6"/>
                <c:pt idx="0">
                  <c:v>15</c:v>
                </c:pt>
                <c:pt idx="1">
                  <c:v>32</c:v>
                </c:pt>
                <c:pt idx="2">
                  <c:v>19</c:v>
                </c:pt>
                <c:pt idx="3">
                  <c:v>37</c:v>
                </c:pt>
                <c:pt idx="4">
                  <c:v>57</c:v>
                </c:pt>
                <c:pt idx="5">
                  <c:v>65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0640896"/>
        <c:axId val="170642432"/>
        <c:axId val="147617984"/>
      </c:area3DChart>
      <c:catAx>
        <c:axId val="17064089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70642432"/>
        <c:crosses val="autoZero"/>
        <c:auto val="1"/>
        <c:lblAlgn val="ctr"/>
        <c:lblOffset val="100"/>
        <c:noMultiLvlLbl val="0"/>
      </c:catAx>
      <c:valAx>
        <c:axId val="17064243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70640896"/>
        <c:crosses val="autoZero"/>
        <c:crossBetween val="midCat"/>
      </c:valAx>
      <c:serAx>
        <c:axId val="14761798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70642432"/>
        <c:crosses val="autoZero"/>
      </c:serAx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area3DChart>
        <c:grouping val="standard"/>
        <c:varyColors val="0"/>
        <c:ser>
          <c:idx val="0"/>
          <c:order val="0"/>
          <c:tx>
            <c:strRef>
              <c:f>Rolls!$C$1</c:f>
              <c:strCache>
                <c:ptCount val="1"/>
                <c:pt idx="0">
                  <c:v>1d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Rolls!$C$2:$C$8</c:f>
              <c:numCache>
                <c:formatCode>General</c:formatCode>
                <c:ptCount val="7"/>
                <c:pt idx="0">
                  <c:v>3</c:v>
                </c:pt>
                <c:pt idx="1">
                  <c:v>3</c:v>
                </c:pt>
                <c:pt idx="2">
                  <c:v>1</c:v>
                </c:pt>
                <c:pt idx="3">
                  <c:v>3</c:v>
                </c:pt>
                <c:pt idx="4">
                  <c:v>8</c:v>
                </c:pt>
                <c:pt idx="5">
                  <c:v>5</c:v>
                </c:pt>
                <c:pt idx="6">
                  <c:v>15</c:v>
                </c:pt>
              </c:numCache>
            </c:numRef>
          </c:val>
        </c:ser>
        <c:ser>
          <c:idx val="1"/>
          <c:order val="1"/>
          <c:tx>
            <c:strRef>
              <c:f>Rolls!$D$1</c:f>
              <c:strCache>
                <c:ptCount val="1"/>
                <c:pt idx="0">
                  <c:v>2d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Rolls!$D$2:$D$8</c:f>
              <c:numCache>
                <c:formatCode>General</c:formatCode>
                <c:ptCount val="7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11</c:v>
                </c:pt>
                <c:pt idx="4">
                  <c:v>15</c:v>
                </c:pt>
                <c:pt idx="5">
                  <c:v>8</c:v>
                </c:pt>
                <c:pt idx="6">
                  <c:v>32</c:v>
                </c:pt>
              </c:numCache>
            </c:numRef>
          </c:val>
        </c:ser>
        <c:ser>
          <c:idx val="2"/>
          <c:order val="2"/>
          <c:tx>
            <c:strRef>
              <c:f>Rolls!$E$1</c:f>
              <c:strCache>
                <c:ptCount val="1"/>
                <c:pt idx="0">
                  <c:v>3d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Rolls!$E$2:$E$8</c:f>
              <c:numCache>
                <c:formatCode>General</c:formatCode>
                <c:ptCount val="7"/>
                <c:pt idx="0">
                  <c:v>5</c:v>
                </c:pt>
                <c:pt idx="1">
                  <c:v>9</c:v>
                </c:pt>
                <c:pt idx="2">
                  <c:v>5</c:v>
                </c:pt>
                <c:pt idx="3">
                  <c:v>11</c:v>
                </c:pt>
                <c:pt idx="4">
                  <c:v>18</c:v>
                </c:pt>
                <c:pt idx="5">
                  <c:v>24</c:v>
                </c:pt>
                <c:pt idx="6">
                  <c:v>19</c:v>
                </c:pt>
              </c:numCache>
            </c:numRef>
          </c:val>
        </c:ser>
        <c:ser>
          <c:idx val="3"/>
          <c:order val="3"/>
          <c:tx>
            <c:strRef>
              <c:f>Rolls!$F$1</c:f>
              <c:strCache>
                <c:ptCount val="1"/>
                <c:pt idx="0">
                  <c:v>4d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Rolls!$F$2:$F$8</c:f>
              <c:numCache>
                <c:formatCode>General</c:formatCode>
                <c:ptCount val="7"/>
                <c:pt idx="0">
                  <c:v>7</c:v>
                </c:pt>
                <c:pt idx="1">
                  <c:v>11</c:v>
                </c:pt>
                <c:pt idx="2">
                  <c:v>16</c:v>
                </c:pt>
                <c:pt idx="3">
                  <c:v>16</c:v>
                </c:pt>
                <c:pt idx="4">
                  <c:v>18</c:v>
                </c:pt>
                <c:pt idx="5">
                  <c:v>26</c:v>
                </c:pt>
                <c:pt idx="6">
                  <c:v>37</c:v>
                </c:pt>
              </c:numCache>
            </c:numRef>
          </c:val>
        </c:ser>
        <c:ser>
          <c:idx val="4"/>
          <c:order val="4"/>
          <c:tx>
            <c:strRef>
              <c:f>Rolls!$G$1</c:f>
              <c:strCache>
                <c:ptCount val="1"/>
                <c:pt idx="0">
                  <c:v>5d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Rolls!$G$2:$G$8</c:f>
              <c:numCache>
                <c:formatCode>General</c:formatCode>
                <c:ptCount val="7"/>
                <c:pt idx="0">
                  <c:v>8</c:v>
                </c:pt>
                <c:pt idx="1">
                  <c:v>12</c:v>
                </c:pt>
                <c:pt idx="2">
                  <c:v>18</c:v>
                </c:pt>
                <c:pt idx="3">
                  <c:v>24</c:v>
                </c:pt>
                <c:pt idx="4">
                  <c:v>38</c:v>
                </c:pt>
                <c:pt idx="5">
                  <c:v>28</c:v>
                </c:pt>
                <c:pt idx="6">
                  <c:v>57</c:v>
                </c:pt>
              </c:numCache>
            </c:numRef>
          </c:val>
        </c:ser>
        <c:ser>
          <c:idx val="5"/>
          <c:order val="5"/>
          <c:tx>
            <c:strRef>
              <c:f>Rolls!$H$1</c:f>
              <c:strCache>
                <c:ptCount val="1"/>
                <c:pt idx="0">
                  <c:v>6d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Rolls!$H$2:$H$8</c:f>
              <c:numCache>
                <c:formatCode>General</c:formatCode>
                <c:ptCount val="7"/>
                <c:pt idx="0">
                  <c:v>13</c:v>
                </c:pt>
                <c:pt idx="1">
                  <c:v>12</c:v>
                </c:pt>
                <c:pt idx="2">
                  <c:v>20</c:v>
                </c:pt>
                <c:pt idx="3">
                  <c:v>28</c:v>
                </c:pt>
                <c:pt idx="4">
                  <c:v>35</c:v>
                </c:pt>
                <c:pt idx="5">
                  <c:v>46</c:v>
                </c:pt>
                <c:pt idx="6">
                  <c:v>65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0739328"/>
        <c:axId val="160740864"/>
        <c:axId val="170652992"/>
      </c:area3DChart>
      <c:catAx>
        <c:axId val="16073932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60740864"/>
        <c:crosses val="autoZero"/>
        <c:auto val="1"/>
        <c:lblAlgn val="ctr"/>
        <c:lblOffset val="100"/>
        <c:noMultiLvlLbl val="0"/>
      </c:catAx>
      <c:valAx>
        <c:axId val="16074086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60739328"/>
        <c:crosses val="autoZero"/>
        <c:crossBetween val="midCat"/>
      </c:valAx>
      <c:serAx>
        <c:axId val="17065299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900" baseline="0">
                <a:latin typeface="Times New Roman" pitchFamily="18" charset="0"/>
              </a:defRPr>
            </a:pPr>
            <a:endParaRPr lang="en-US"/>
          </a:p>
        </c:txPr>
        <c:crossAx val="160740864"/>
        <c:crosses val="autoZero"/>
      </c:ser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surface3DChart>
        <c:wireframe val="0"/>
        <c:ser>
          <c:idx val="0"/>
          <c:order val="0"/>
          <c:tx>
            <c:strRef>
              <c:f>Rolls!$B$2</c:f>
              <c:strCache>
                <c:ptCount val="1"/>
                <c:pt idx="0">
                  <c:v>d3 roll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Rolls!$C$2:$H$2</c:f>
              <c:numCache>
                <c:formatCode>General</c:formatCode>
                <c:ptCount val="6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7</c:v>
                </c:pt>
                <c:pt idx="4">
                  <c:v>8</c:v>
                </c:pt>
                <c:pt idx="5">
                  <c:v>13</c:v>
                </c:pt>
              </c:numCache>
            </c:numRef>
          </c:val>
        </c:ser>
        <c:ser>
          <c:idx val="1"/>
          <c:order val="1"/>
          <c:tx>
            <c:strRef>
              <c:f>Rolls!$B$3</c:f>
              <c:strCache>
                <c:ptCount val="1"/>
                <c:pt idx="0">
                  <c:v>d4 roll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Rolls!$C$3:$H$3</c:f>
              <c:numCache>
                <c:formatCode>General</c:formatCode>
                <c:ptCount val="6"/>
                <c:pt idx="0">
                  <c:v>3</c:v>
                </c:pt>
                <c:pt idx="1">
                  <c:v>4</c:v>
                </c:pt>
                <c:pt idx="2">
                  <c:v>9</c:v>
                </c:pt>
                <c:pt idx="3">
                  <c:v>11</c:v>
                </c:pt>
                <c:pt idx="4">
                  <c:v>12</c:v>
                </c:pt>
                <c:pt idx="5">
                  <c:v>12</c:v>
                </c:pt>
              </c:numCache>
            </c:numRef>
          </c:val>
        </c:ser>
        <c:ser>
          <c:idx val="2"/>
          <c:order val="2"/>
          <c:tx>
            <c:strRef>
              <c:f>Rolls!$B$4</c:f>
              <c:strCache>
                <c:ptCount val="1"/>
                <c:pt idx="0">
                  <c:v>d6 roll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Rolls!$C$4:$H$4</c:f>
              <c:numCache>
                <c:formatCode>General</c:formatCode>
                <c:ptCount val="6"/>
                <c:pt idx="0">
                  <c:v>1</c:v>
                </c:pt>
                <c:pt idx="1">
                  <c:v>4</c:v>
                </c:pt>
                <c:pt idx="2">
                  <c:v>5</c:v>
                </c:pt>
                <c:pt idx="3">
                  <c:v>16</c:v>
                </c:pt>
                <c:pt idx="4">
                  <c:v>18</c:v>
                </c:pt>
                <c:pt idx="5">
                  <c:v>20</c:v>
                </c:pt>
              </c:numCache>
            </c:numRef>
          </c:val>
        </c:ser>
        <c:ser>
          <c:idx val="3"/>
          <c:order val="3"/>
          <c:tx>
            <c:strRef>
              <c:f>Rolls!$B$5</c:f>
              <c:strCache>
                <c:ptCount val="1"/>
                <c:pt idx="0">
                  <c:v>d8 roll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Rolls!$C$5:$H$5</c:f>
              <c:numCache>
                <c:formatCode>General</c:formatCode>
                <c:ptCount val="6"/>
                <c:pt idx="0">
                  <c:v>3</c:v>
                </c:pt>
                <c:pt idx="1">
                  <c:v>11</c:v>
                </c:pt>
                <c:pt idx="2">
                  <c:v>11</c:v>
                </c:pt>
                <c:pt idx="3">
                  <c:v>16</c:v>
                </c:pt>
                <c:pt idx="4">
                  <c:v>24</c:v>
                </c:pt>
                <c:pt idx="5">
                  <c:v>28</c:v>
                </c:pt>
              </c:numCache>
            </c:numRef>
          </c:val>
        </c:ser>
        <c:ser>
          <c:idx val="4"/>
          <c:order val="4"/>
          <c:tx>
            <c:strRef>
              <c:f>Rolls!$B$6</c:f>
              <c:strCache>
                <c:ptCount val="1"/>
                <c:pt idx="0">
                  <c:v>d10 roll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Rolls!$C$6:$H$6</c:f>
              <c:numCache>
                <c:formatCode>General</c:formatCode>
                <c:ptCount val="6"/>
                <c:pt idx="0">
                  <c:v>8</c:v>
                </c:pt>
                <c:pt idx="1">
                  <c:v>15</c:v>
                </c:pt>
                <c:pt idx="2">
                  <c:v>18</c:v>
                </c:pt>
                <c:pt idx="3">
                  <c:v>18</c:v>
                </c:pt>
                <c:pt idx="4">
                  <c:v>38</c:v>
                </c:pt>
                <c:pt idx="5">
                  <c:v>35</c:v>
                </c:pt>
              </c:numCache>
            </c:numRef>
          </c:val>
        </c:ser>
        <c:ser>
          <c:idx val="5"/>
          <c:order val="5"/>
          <c:tx>
            <c:strRef>
              <c:f>Rolls!$B$7</c:f>
              <c:strCache>
                <c:ptCount val="1"/>
                <c:pt idx="0">
                  <c:v>d12 roll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Rolls!$C$7:$H$7</c:f>
              <c:numCache>
                <c:formatCode>General</c:formatCode>
                <c:ptCount val="6"/>
                <c:pt idx="0">
                  <c:v>5</c:v>
                </c:pt>
                <c:pt idx="1">
                  <c:v>8</c:v>
                </c:pt>
                <c:pt idx="2">
                  <c:v>24</c:v>
                </c:pt>
                <c:pt idx="3">
                  <c:v>26</c:v>
                </c:pt>
                <c:pt idx="4">
                  <c:v>28</c:v>
                </c:pt>
                <c:pt idx="5">
                  <c:v>46</c:v>
                </c:pt>
              </c:numCache>
            </c:numRef>
          </c:val>
        </c:ser>
        <c:ser>
          <c:idx val="6"/>
          <c:order val="6"/>
          <c:tx>
            <c:strRef>
              <c:f>Rolls!$B$8</c:f>
              <c:strCache>
                <c:ptCount val="1"/>
                <c:pt idx="0">
                  <c:v>d20 roll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Rolls!$C$8:$H$8</c:f>
              <c:numCache>
                <c:formatCode>General</c:formatCode>
                <c:ptCount val="6"/>
                <c:pt idx="0">
                  <c:v>15</c:v>
                </c:pt>
                <c:pt idx="1">
                  <c:v>32</c:v>
                </c:pt>
                <c:pt idx="2">
                  <c:v>19</c:v>
                </c:pt>
                <c:pt idx="3">
                  <c:v>37</c:v>
                </c:pt>
                <c:pt idx="4">
                  <c:v>57</c:v>
                </c:pt>
                <c:pt idx="5">
                  <c:v>65</c:v>
                </c:pt>
              </c:numCache>
            </c:numRef>
          </c:val>
        </c:ser>
        <c:bandFmts/>
        <c:axId val="160785152"/>
        <c:axId val="160786688"/>
        <c:axId val="160744768"/>
      </c:surface3DChart>
      <c:catAx>
        <c:axId val="16078515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60786688"/>
        <c:crosses val="autoZero"/>
        <c:auto val="1"/>
        <c:lblAlgn val="ctr"/>
        <c:lblOffset val="100"/>
        <c:noMultiLvlLbl val="0"/>
      </c:catAx>
      <c:valAx>
        <c:axId val="1607866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60785152"/>
        <c:crosses val="autoZero"/>
        <c:crossBetween val="midCat"/>
      </c:valAx>
      <c:serAx>
        <c:axId val="16074476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60786688"/>
        <c:crosses val="autoZero"/>
      </c:serAx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228599</xdr:colOff>
      <xdr:row>0</xdr:row>
      <xdr:rowOff>66674</xdr:rowOff>
    </xdr:from>
    <xdr:to>
      <xdr:col>22</xdr:col>
      <xdr:colOff>447675</xdr:colOff>
      <xdr:row>16</xdr:row>
      <xdr:rowOff>47625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85724</xdr:colOff>
      <xdr:row>0</xdr:row>
      <xdr:rowOff>66675</xdr:rowOff>
    </xdr:from>
    <xdr:to>
      <xdr:col>15</xdr:col>
      <xdr:colOff>219075</xdr:colOff>
      <xdr:row>16</xdr:row>
      <xdr:rowOff>39017</xdr:rowOff>
    </xdr:to>
    <xdr:graphicFrame macro="">
      <xdr:nvGraphicFramePr>
        <xdr:cNvPr id="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</xdr:colOff>
      <xdr:row>16</xdr:row>
      <xdr:rowOff>47625</xdr:rowOff>
    </xdr:from>
    <xdr:to>
      <xdr:col>15</xdr:col>
      <xdr:colOff>238126</xdr:colOff>
      <xdr:row>32</xdr:row>
      <xdr:rowOff>19050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showGridLines="0" tabSelected="1" workbookViewId="0">
      <pane ySplit="1" topLeftCell="A2" activePane="bottomLeft" state="frozen"/>
      <selection pane="bottomLeft" activeCell="A2" sqref="A2"/>
    </sheetView>
  </sheetViews>
  <sheetFormatPr defaultRowHeight="15.75" x14ac:dyDescent="0.25"/>
  <cols>
    <col min="1" max="1" width="9.375" style="62" bestFit="1" customWidth="1"/>
    <col min="2" max="2" width="6.125" style="62" bestFit="1" customWidth="1"/>
    <col min="3" max="3" width="8.375" style="62" bestFit="1" customWidth="1"/>
    <col min="4" max="4" width="4.375" style="62" bestFit="1" customWidth="1"/>
    <col min="5" max="5" width="12.5" style="62" bestFit="1" customWidth="1"/>
    <col min="6" max="6" width="2.875" style="62" customWidth="1"/>
    <col min="7" max="7" width="14.125" style="62" bestFit="1" customWidth="1"/>
    <col min="8" max="8" width="4.75" style="62" bestFit="1" customWidth="1"/>
    <col min="9" max="9" width="15.75" style="62" bestFit="1" customWidth="1"/>
    <col min="10" max="10" width="2.875" style="62" customWidth="1"/>
    <col min="11" max="11" width="6.375" style="62" bestFit="1" customWidth="1"/>
    <col min="12" max="12" width="6.5" style="62" bestFit="1" customWidth="1"/>
    <col min="13" max="16384" width="9" style="62"/>
  </cols>
  <sheetData>
    <row r="1" spans="1:12" s="56" customFormat="1" ht="16.5" thickBot="1" x14ac:dyDescent="0.3">
      <c r="A1" s="53" t="s">
        <v>6</v>
      </c>
      <c r="B1" s="54" t="s">
        <v>46</v>
      </c>
      <c r="C1" s="55" t="s">
        <v>24</v>
      </c>
      <c r="D1" s="55" t="s">
        <v>1</v>
      </c>
      <c r="E1" s="54" t="s">
        <v>25</v>
      </c>
      <c r="G1" s="57" t="s">
        <v>57</v>
      </c>
      <c r="H1" s="57"/>
      <c r="I1" s="57"/>
      <c r="J1" s="57"/>
      <c r="K1" s="57"/>
      <c r="L1" s="57"/>
    </row>
    <row r="2" spans="1:12" ht="17.25" thickTop="1" thickBot="1" x14ac:dyDescent="0.3">
      <c r="A2" s="68" t="s">
        <v>52</v>
      </c>
      <c r="B2" s="69">
        <v>1</v>
      </c>
      <c r="C2" s="60">
        <v>3</v>
      </c>
      <c r="D2" s="43">
        <f t="shared" ref="D2:D10" ca="1" si="0">RANDBETWEEN(1,20)</f>
        <v>2</v>
      </c>
      <c r="E2" s="61">
        <f t="shared" ref="E2:E10" ca="1" si="1">D2+C2</f>
        <v>5</v>
      </c>
      <c r="G2" s="63" t="s">
        <v>6</v>
      </c>
      <c r="H2" s="64" t="s">
        <v>58</v>
      </c>
      <c r="I2" s="65" t="s">
        <v>59</v>
      </c>
      <c r="K2" s="66" t="s">
        <v>60</v>
      </c>
      <c r="L2" s="67" t="s">
        <v>61</v>
      </c>
    </row>
    <row r="3" spans="1:12" ht="18.75" x14ac:dyDescent="0.25">
      <c r="A3" s="68" t="s">
        <v>105</v>
      </c>
      <c r="B3" s="69">
        <v>1</v>
      </c>
      <c r="C3" s="60">
        <v>5</v>
      </c>
      <c r="D3" s="43">
        <f t="shared" ca="1" si="0"/>
        <v>11</v>
      </c>
      <c r="E3" s="61">
        <f t="shared" ca="1" si="1"/>
        <v>16</v>
      </c>
      <c r="G3" s="70" t="s">
        <v>67</v>
      </c>
      <c r="H3" s="71">
        <v>5</v>
      </c>
      <c r="I3" s="72" t="s">
        <v>70</v>
      </c>
      <c r="K3" s="73" t="s">
        <v>70</v>
      </c>
      <c r="L3" s="74">
        <v>4</v>
      </c>
    </row>
    <row r="4" spans="1:12" x14ac:dyDescent="0.25">
      <c r="A4" s="68" t="s">
        <v>80</v>
      </c>
      <c r="B4" s="69">
        <v>1</v>
      </c>
      <c r="C4" s="60">
        <v>4</v>
      </c>
      <c r="D4" s="43">
        <f t="shared" ca="1" si="0"/>
        <v>1</v>
      </c>
      <c r="E4" s="61">
        <f t="shared" ca="1" si="1"/>
        <v>5</v>
      </c>
      <c r="G4" s="73" t="s">
        <v>100</v>
      </c>
      <c r="H4" s="75">
        <v>6</v>
      </c>
      <c r="I4" s="76" t="s">
        <v>63</v>
      </c>
      <c r="K4" s="73" t="s">
        <v>113</v>
      </c>
      <c r="L4" s="74">
        <v>1</v>
      </c>
    </row>
    <row r="5" spans="1:12" x14ac:dyDescent="0.25">
      <c r="A5" s="68" t="s">
        <v>68</v>
      </c>
      <c r="B5" s="69">
        <v>1</v>
      </c>
      <c r="C5" s="60">
        <v>3</v>
      </c>
      <c r="D5" s="43">
        <f t="shared" ca="1" si="0"/>
        <v>15</v>
      </c>
      <c r="E5" s="61">
        <f t="shared" ca="1" si="1"/>
        <v>18</v>
      </c>
      <c r="G5" s="73" t="s">
        <v>80</v>
      </c>
      <c r="H5" s="75">
        <v>5</v>
      </c>
      <c r="I5" s="76" t="s">
        <v>64</v>
      </c>
      <c r="K5" s="73" t="s">
        <v>63</v>
      </c>
      <c r="L5" s="74">
        <v>12</v>
      </c>
    </row>
    <row r="6" spans="1:12" x14ac:dyDescent="0.25">
      <c r="A6" s="58" t="s">
        <v>114</v>
      </c>
      <c r="B6" s="59">
        <v>2</v>
      </c>
      <c r="C6" s="60">
        <v>2</v>
      </c>
      <c r="D6" s="43">
        <f t="shared" ca="1" si="0"/>
        <v>19</v>
      </c>
      <c r="E6" s="61">
        <f t="shared" ca="1" si="1"/>
        <v>21</v>
      </c>
      <c r="G6" s="73" t="s">
        <v>68</v>
      </c>
      <c r="H6" s="75">
        <v>5</v>
      </c>
      <c r="I6" s="76" t="s">
        <v>76</v>
      </c>
      <c r="K6" s="73" t="s">
        <v>77</v>
      </c>
      <c r="L6" s="74">
        <v>3</v>
      </c>
    </row>
    <row r="7" spans="1:12" x14ac:dyDescent="0.25">
      <c r="A7" s="68" t="s">
        <v>67</v>
      </c>
      <c r="B7" s="69">
        <v>1</v>
      </c>
      <c r="C7" s="60">
        <v>3</v>
      </c>
      <c r="D7" s="43">
        <f t="shared" ca="1" si="0"/>
        <v>7</v>
      </c>
      <c r="E7" s="61">
        <f t="shared" ca="1" si="1"/>
        <v>10</v>
      </c>
      <c r="G7" s="73" t="s">
        <v>51</v>
      </c>
      <c r="H7" s="75">
        <v>6</v>
      </c>
      <c r="I7" s="76" t="s">
        <v>63</v>
      </c>
      <c r="K7" s="73" t="s">
        <v>64</v>
      </c>
      <c r="L7" s="74">
        <v>5</v>
      </c>
    </row>
    <row r="8" spans="1:12" ht="16.5" thickBot="1" x14ac:dyDescent="0.3">
      <c r="A8" s="77" t="s">
        <v>108</v>
      </c>
      <c r="B8" s="78">
        <v>1</v>
      </c>
      <c r="C8" s="60">
        <v>1</v>
      </c>
      <c r="D8" s="43">
        <f t="shared" ca="1" si="0"/>
        <v>10</v>
      </c>
      <c r="E8" s="61">
        <f t="shared" ca="1" si="1"/>
        <v>11</v>
      </c>
      <c r="G8" s="79" t="s">
        <v>52</v>
      </c>
      <c r="H8" s="80">
        <v>6</v>
      </c>
      <c r="I8" s="81" t="s">
        <v>69</v>
      </c>
      <c r="K8" s="73" t="s">
        <v>69</v>
      </c>
      <c r="L8" s="74">
        <v>6</v>
      </c>
    </row>
    <row r="9" spans="1:12" ht="16.5" thickBot="1" x14ac:dyDescent="0.3">
      <c r="A9" s="58" t="s">
        <v>117</v>
      </c>
      <c r="B9" s="59">
        <v>2</v>
      </c>
      <c r="C9" s="60">
        <v>2</v>
      </c>
      <c r="D9" s="43">
        <f t="shared" ca="1" si="0"/>
        <v>10</v>
      </c>
      <c r="E9" s="61">
        <f t="shared" ca="1" si="1"/>
        <v>12</v>
      </c>
      <c r="G9" s="82" t="s">
        <v>65</v>
      </c>
      <c r="H9" s="83">
        <f>AVERAGE(H3:H8)</f>
        <v>5.5</v>
      </c>
      <c r="I9" s="76"/>
      <c r="K9" s="84" t="s">
        <v>62</v>
      </c>
      <c r="L9" s="85">
        <v>2</v>
      </c>
    </row>
    <row r="10" spans="1:12" ht="17.25" thickTop="1" thickBot="1" x14ac:dyDescent="0.3">
      <c r="A10" s="68" t="s">
        <v>100</v>
      </c>
      <c r="B10" s="69">
        <v>1</v>
      </c>
      <c r="C10" s="60">
        <v>2</v>
      </c>
      <c r="D10" s="43">
        <f t="shared" ca="1" si="0"/>
        <v>8</v>
      </c>
      <c r="E10" s="61">
        <f t="shared" ca="1" si="1"/>
        <v>10</v>
      </c>
      <c r="G10" s="82" t="s">
        <v>75</v>
      </c>
      <c r="H10" s="86">
        <f>SUM(H3:H8)</f>
        <v>33</v>
      </c>
      <c r="I10" s="76"/>
      <c r="K10" s="87" t="s">
        <v>5</v>
      </c>
      <c r="L10" s="88">
        <f>SUM(L3:L9)</f>
        <v>33</v>
      </c>
    </row>
    <row r="11" spans="1:12" ht="16.5" thickTop="1" x14ac:dyDescent="0.25">
      <c r="G11" s="82" t="s">
        <v>66</v>
      </c>
      <c r="H11" s="89">
        <f>COUNT(H3:H8)</f>
        <v>6</v>
      </c>
      <c r="I11" s="76"/>
    </row>
    <row r="12" spans="1:12" x14ac:dyDescent="0.25">
      <c r="G12" s="82" t="s">
        <v>72</v>
      </c>
      <c r="H12" s="83">
        <f>((H9)*(H11/4))</f>
        <v>8.25</v>
      </c>
      <c r="I12" s="76" t="s">
        <v>73</v>
      </c>
    </row>
    <row r="13" spans="1:12" ht="16.5" thickBot="1" x14ac:dyDescent="0.3">
      <c r="G13" s="90" t="s">
        <v>71</v>
      </c>
      <c r="H13" s="91">
        <f>((H9)*(H11/2))</f>
        <v>16.5</v>
      </c>
      <c r="I13" s="92" t="s">
        <v>74</v>
      </c>
    </row>
    <row r="14" spans="1:12" ht="16.5" thickTop="1" x14ac:dyDescent="0.25"/>
  </sheetData>
  <sortState ref="A2:E10">
    <sortCondition descending="1" ref="E2:E10"/>
    <sortCondition descending="1" ref="C2:C10"/>
  </sortState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J48"/>
  <sheetViews>
    <sheetView showGridLines="0" zoomScaleNormal="100" workbookViewId="0">
      <pane xSplit="2" ySplit="2" topLeftCell="C3" activePane="bottomRight" state="frozen"/>
      <selection pane="topRight" activeCell="B1" sqref="B1"/>
      <selection pane="bottomLeft" activeCell="A4" sqref="A4"/>
      <selection pane="bottomRight" activeCell="C3" sqref="C3"/>
    </sheetView>
  </sheetViews>
  <sheetFormatPr defaultColWidth="9.125" defaultRowHeight="15.75" x14ac:dyDescent="0.25"/>
  <cols>
    <col min="1" max="1" width="16.875" style="29" bestFit="1" customWidth="1"/>
    <col min="2" max="2" width="15.375" style="29" bestFit="1" customWidth="1"/>
    <col min="3" max="3" width="4.75" style="47" customWidth="1"/>
    <col min="4" max="4" width="4.5" style="47" bestFit="1" customWidth="1"/>
    <col min="5" max="5" width="3.875" style="47" bestFit="1" customWidth="1"/>
    <col min="6" max="6" width="6.875" style="47" bestFit="1" customWidth="1"/>
    <col min="7" max="7" width="3.875" style="47" bestFit="1" customWidth="1"/>
    <col min="8" max="8" width="5.25" style="47" bestFit="1" customWidth="1"/>
    <col min="9" max="9" width="0.375" style="47" customWidth="1"/>
    <col min="10" max="16" width="3.875" style="47" bestFit="1" customWidth="1"/>
    <col min="17" max="17" width="3.875" style="29" bestFit="1" customWidth="1"/>
    <col min="18" max="18" width="0.375" style="29" customWidth="1"/>
    <col min="19" max="19" width="16.875" style="29" bestFit="1" customWidth="1"/>
    <col min="20" max="20" width="15.375" style="29" bestFit="1" customWidth="1"/>
    <col min="21" max="21" width="5" style="29" bestFit="1" customWidth="1"/>
    <col min="22" max="22" width="5.5" style="29" customWidth="1"/>
    <col min="23" max="23" width="3.875" style="29" bestFit="1" customWidth="1"/>
    <col min="24" max="24" width="6.875" style="47" bestFit="1" customWidth="1"/>
    <col min="25" max="25" width="3.875" style="47" bestFit="1" customWidth="1"/>
    <col min="26" max="26" width="5.25" style="47" bestFit="1" customWidth="1"/>
    <col min="27" max="27" width="0.375" style="47" customWidth="1"/>
    <col min="28" max="34" width="3.875" style="47" bestFit="1" customWidth="1"/>
    <col min="35" max="35" width="3.875" style="29" bestFit="1" customWidth="1"/>
    <col min="36" max="36" width="11.875" style="29" bestFit="1" customWidth="1"/>
    <col min="37" max="16384" width="9.125" style="47"/>
  </cols>
  <sheetData>
    <row r="1" spans="1:36" s="22" customFormat="1" ht="123.75" customHeight="1" thickBot="1" x14ac:dyDescent="0.3">
      <c r="A1" s="23"/>
      <c r="B1" s="23"/>
      <c r="C1" s="21"/>
      <c r="D1" s="21"/>
      <c r="E1" s="21"/>
      <c r="F1" s="21"/>
      <c r="G1" s="21"/>
      <c r="H1" s="21"/>
      <c r="I1" s="21"/>
      <c r="J1" s="22" t="s">
        <v>184</v>
      </c>
      <c r="K1" s="22" t="s">
        <v>167</v>
      </c>
      <c r="L1" s="21"/>
      <c r="M1" s="21" t="s">
        <v>126</v>
      </c>
      <c r="N1" s="27" t="s">
        <v>125</v>
      </c>
      <c r="O1" s="21"/>
      <c r="P1" s="21" t="s">
        <v>114</v>
      </c>
      <c r="Q1" s="21"/>
      <c r="R1" s="29"/>
      <c r="S1" s="23"/>
      <c r="T1" s="23"/>
      <c r="U1" s="21"/>
      <c r="V1" s="21"/>
      <c r="W1" s="21"/>
      <c r="X1" s="21"/>
      <c r="Y1" s="21"/>
      <c r="Z1" s="21"/>
      <c r="AA1" s="21"/>
      <c r="AB1" s="22" t="s">
        <v>168</v>
      </c>
      <c r="AC1" s="22" t="s">
        <v>138</v>
      </c>
      <c r="AD1" s="26" t="s">
        <v>134</v>
      </c>
      <c r="AE1" s="26"/>
      <c r="AF1" s="28" t="s">
        <v>111</v>
      </c>
      <c r="AG1" s="22" t="s">
        <v>129</v>
      </c>
      <c r="AH1" s="22" t="s">
        <v>130</v>
      </c>
      <c r="AI1" s="21"/>
      <c r="AJ1" s="23"/>
    </row>
    <row r="2" spans="1:36" s="39" customFormat="1" ht="16.5" thickBot="1" x14ac:dyDescent="0.3">
      <c r="A2" s="30" t="s">
        <v>6</v>
      </c>
      <c r="B2" s="31" t="s">
        <v>106</v>
      </c>
      <c r="C2" s="32" t="s">
        <v>3</v>
      </c>
      <c r="D2" s="33" t="s">
        <v>54</v>
      </c>
      <c r="E2" s="34" t="s">
        <v>55</v>
      </c>
      <c r="F2" s="33" t="s">
        <v>56</v>
      </c>
      <c r="G2" s="33" t="s">
        <v>4</v>
      </c>
      <c r="H2" s="33" t="s">
        <v>5</v>
      </c>
      <c r="I2" s="33"/>
      <c r="J2" s="33">
        <v>13</v>
      </c>
      <c r="K2" s="35">
        <v>15</v>
      </c>
      <c r="L2" s="35">
        <v>17</v>
      </c>
      <c r="M2" s="35">
        <v>19</v>
      </c>
      <c r="N2" s="35">
        <v>21</v>
      </c>
      <c r="O2" s="35">
        <v>23</v>
      </c>
      <c r="P2" s="35">
        <v>25</v>
      </c>
      <c r="Q2" s="36">
        <v>27</v>
      </c>
      <c r="R2" s="37"/>
      <c r="S2" s="30" t="s">
        <v>6</v>
      </c>
      <c r="T2" s="31" t="s">
        <v>106</v>
      </c>
      <c r="U2" s="32" t="s">
        <v>3</v>
      </c>
      <c r="V2" s="34" t="s">
        <v>53</v>
      </c>
      <c r="W2" s="34" t="s">
        <v>55</v>
      </c>
      <c r="X2" s="33" t="s">
        <v>56</v>
      </c>
      <c r="Y2" s="33" t="s">
        <v>4</v>
      </c>
      <c r="Z2" s="33" t="s">
        <v>5</v>
      </c>
      <c r="AA2" s="33"/>
      <c r="AB2" s="33">
        <v>14</v>
      </c>
      <c r="AC2" s="35">
        <v>16</v>
      </c>
      <c r="AD2" s="35">
        <v>18</v>
      </c>
      <c r="AE2" s="35">
        <v>20</v>
      </c>
      <c r="AF2" s="35">
        <v>22</v>
      </c>
      <c r="AG2" s="35">
        <v>24</v>
      </c>
      <c r="AH2" s="35">
        <v>26</v>
      </c>
      <c r="AI2" s="36">
        <v>28</v>
      </c>
      <c r="AJ2" s="38"/>
    </row>
    <row r="3" spans="1:36" s="39" customFormat="1" x14ac:dyDescent="0.25">
      <c r="A3" s="40" t="s">
        <v>114</v>
      </c>
      <c r="B3" s="41" t="s">
        <v>116</v>
      </c>
      <c r="C3" s="42">
        <v>10</v>
      </c>
      <c r="D3" s="43">
        <v>8</v>
      </c>
      <c r="E3" s="43">
        <v>1</v>
      </c>
      <c r="F3" s="44">
        <v>3</v>
      </c>
      <c r="G3" s="43">
        <f t="shared" ref="G3:G13" ca="1" si="0">RANDBETWEEN(1,20)</f>
        <v>15</v>
      </c>
      <c r="H3" s="43">
        <f ca="1">SUM(D3:G3)</f>
        <v>27</v>
      </c>
      <c r="I3" s="45"/>
      <c r="J3" s="43" t="str">
        <f t="shared" ref="J3:Q3" ca="1" si="1">IF($H3&gt;J$2-1,"Y","N")</f>
        <v>Y</v>
      </c>
      <c r="K3" s="29" t="str">
        <f t="shared" ca="1" si="1"/>
        <v>Y</v>
      </c>
      <c r="L3" s="29" t="str">
        <f t="shared" ca="1" si="1"/>
        <v>Y</v>
      </c>
      <c r="M3" s="29" t="str">
        <f t="shared" ca="1" si="1"/>
        <v>Y</v>
      </c>
      <c r="N3" s="29" t="str">
        <f t="shared" ca="1" si="1"/>
        <v>Y</v>
      </c>
      <c r="O3" s="29" t="str">
        <f t="shared" ca="1" si="1"/>
        <v>Y</v>
      </c>
      <c r="P3" s="29" t="str">
        <f t="shared" ca="1" si="1"/>
        <v>Y</v>
      </c>
      <c r="Q3" s="46" t="str">
        <f t="shared" ca="1" si="1"/>
        <v>Y</v>
      </c>
      <c r="R3" s="29"/>
      <c r="S3" s="40" t="s">
        <v>114</v>
      </c>
      <c r="T3" s="41" t="s">
        <v>142</v>
      </c>
      <c r="U3" s="42">
        <v>10</v>
      </c>
      <c r="V3" s="43">
        <v>5</v>
      </c>
      <c r="W3" s="43">
        <v>0</v>
      </c>
      <c r="X3" s="44">
        <v>3</v>
      </c>
      <c r="Y3" s="43">
        <f t="shared" ref="Y3:Y13" ca="1" si="2">RANDBETWEEN(1,20)</f>
        <v>11</v>
      </c>
      <c r="Z3" s="43">
        <f t="shared" ref="Z3:Z4" ca="1" si="3">SUM(U3:Y3)</f>
        <v>29</v>
      </c>
      <c r="AA3" s="45"/>
      <c r="AB3" s="43" t="str">
        <f t="shared" ref="AB3:AI3" ca="1" si="4">IF($Z3&gt;AB$2-1,"Y","N")</f>
        <v>Y</v>
      </c>
      <c r="AC3" s="29" t="str">
        <f t="shared" ca="1" si="4"/>
        <v>Y</v>
      </c>
      <c r="AD3" s="29" t="str">
        <f t="shared" ca="1" si="4"/>
        <v>Y</v>
      </c>
      <c r="AE3" s="29" t="str">
        <f t="shared" ca="1" si="4"/>
        <v>Y</v>
      </c>
      <c r="AF3" s="29" t="str">
        <f t="shared" ca="1" si="4"/>
        <v>Y</v>
      </c>
      <c r="AG3" s="29" t="str">
        <f t="shared" ca="1" si="4"/>
        <v>Y</v>
      </c>
      <c r="AH3" s="29" t="str">
        <f t="shared" ca="1" si="4"/>
        <v>Y</v>
      </c>
      <c r="AI3" s="46" t="str">
        <f t="shared" ca="1" si="4"/>
        <v>Y</v>
      </c>
      <c r="AJ3" s="38"/>
    </row>
    <row r="4" spans="1:36" x14ac:dyDescent="0.25">
      <c r="A4" s="40" t="s">
        <v>114</v>
      </c>
      <c r="B4" s="41" t="s">
        <v>115</v>
      </c>
      <c r="C4" s="42">
        <v>10</v>
      </c>
      <c r="D4" s="43">
        <v>8</v>
      </c>
      <c r="E4" s="43">
        <v>1</v>
      </c>
      <c r="F4" s="44">
        <v>2</v>
      </c>
      <c r="G4" s="43">
        <f t="shared" ca="1" si="0"/>
        <v>5</v>
      </c>
      <c r="H4" s="43">
        <f ca="1">SUM(D4:G4)</f>
        <v>16</v>
      </c>
      <c r="I4" s="45"/>
      <c r="J4" s="43" t="str">
        <f t="shared" ref="J4:P16" ca="1" si="5">IF($H4&gt;J$2-1,"Y","N")</f>
        <v>Y</v>
      </c>
      <c r="K4" s="29" t="str">
        <f t="shared" ca="1" si="5"/>
        <v>Y</v>
      </c>
      <c r="L4" s="29" t="str">
        <f t="shared" ca="1" si="5"/>
        <v>N</v>
      </c>
      <c r="M4" s="29" t="str">
        <f t="shared" ca="1" si="5"/>
        <v>N</v>
      </c>
      <c r="N4" s="29" t="str">
        <f t="shared" ca="1" si="5"/>
        <v>N</v>
      </c>
      <c r="O4" s="29" t="str">
        <f t="shared" ca="1" si="5"/>
        <v>N</v>
      </c>
      <c r="P4" s="29" t="str">
        <f t="shared" ca="1" si="5"/>
        <v>N</v>
      </c>
      <c r="Q4" s="46" t="str">
        <f t="shared" ref="Q4:Q16" ca="1" si="6">IF($H4&gt;Q$2-1,"Y","N")</f>
        <v>N</v>
      </c>
      <c r="S4" s="40" t="s">
        <v>114</v>
      </c>
      <c r="T4" s="41" t="s">
        <v>124</v>
      </c>
      <c r="U4" s="42">
        <v>10</v>
      </c>
      <c r="V4" s="43">
        <v>1</v>
      </c>
      <c r="W4" s="43">
        <v>1</v>
      </c>
      <c r="X4" s="44">
        <v>2</v>
      </c>
      <c r="Y4" s="43">
        <f t="shared" ca="1" si="2"/>
        <v>19</v>
      </c>
      <c r="Z4" s="43">
        <f t="shared" ca="1" si="3"/>
        <v>33</v>
      </c>
      <c r="AA4" s="45"/>
      <c r="AB4" s="43" t="str">
        <f t="shared" ref="AB4:AH16" ca="1" si="7">IF($Z4&gt;AB$2-1,"Y","N")</f>
        <v>Y</v>
      </c>
      <c r="AC4" s="29" t="str">
        <f t="shared" ca="1" si="7"/>
        <v>Y</v>
      </c>
      <c r="AD4" s="29" t="str">
        <f t="shared" ca="1" si="7"/>
        <v>Y</v>
      </c>
      <c r="AE4" s="29" t="str">
        <f t="shared" ca="1" si="7"/>
        <v>Y</v>
      </c>
      <c r="AF4" s="29" t="str">
        <f t="shared" ca="1" si="7"/>
        <v>Y</v>
      </c>
      <c r="AG4" s="29" t="str">
        <f t="shared" ca="1" si="7"/>
        <v>Y</v>
      </c>
      <c r="AH4" s="29" t="str">
        <f t="shared" ca="1" si="7"/>
        <v>Y</v>
      </c>
      <c r="AI4" s="46" t="str">
        <f t="shared" ref="AI4:AI16" ca="1" si="8">IF($Z4&gt;AI$2-1,"Y","N")</f>
        <v>Y</v>
      </c>
    </row>
    <row r="5" spans="1:36" x14ac:dyDescent="0.25">
      <c r="A5" s="40" t="s">
        <v>167</v>
      </c>
      <c r="B5" s="41" t="s">
        <v>150</v>
      </c>
      <c r="C5" s="42">
        <v>3</v>
      </c>
      <c r="D5" s="43">
        <v>0</v>
      </c>
      <c r="E5" s="43">
        <v>0</v>
      </c>
      <c r="F5" s="44">
        <v>2</v>
      </c>
      <c r="G5" s="43">
        <f t="shared" ca="1" si="0"/>
        <v>15</v>
      </c>
      <c r="H5" s="43">
        <f t="shared" ref="H5" ca="1" si="9">SUM(C5:G5)</f>
        <v>20</v>
      </c>
      <c r="I5" s="45"/>
      <c r="J5" s="43" t="str">
        <f t="shared" ca="1" si="5"/>
        <v>Y</v>
      </c>
      <c r="K5" s="29" t="str">
        <f t="shared" ca="1" si="5"/>
        <v>Y</v>
      </c>
      <c r="L5" s="29" t="str">
        <f t="shared" ca="1" si="5"/>
        <v>Y</v>
      </c>
      <c r="M5" s="29" t="str">
        <f t="shared" ca="1" si="5"/>
        <v>Y</v>
      </c>
      <c r="N5" s="29" t="str">
        <f t="shared" ca="1" si="5"/>
        <v>N</v>
      </c>
      <c r="O5" s="29" t="str">
        <f t="shared" ca="1" si="5"/>
        <v>N</v>
      </c>
      <c r="P5" s="29" t="str">
        <f t="shared" ca="1" si="5"/>
        <v>N</v>
      </c>
      <c r="Q5" s="46" t="str">
        <f t="shared" ca="1" si="6"/>
        <v>N</v>
      </c>
      <c r="S5" s="40" t="s">
        <v>167</v>
      </c>
      <c r="T5" s="41" t="s">
        <v>143</v>
      </c>
      <c r="U5" s="42">
        <v>2</v>
      </c>
      <c r="V5" s="43">
        <v>1</v>
      </c>
      <c r="W5" s="43">
        <v>0</v>
      </c>
      <c r="X5" s="44">
        <v>2</v>
      </c>
      <c r="Y5" s="43">
        <f t="shared" ca="1" si="2"/>
        <v>4</v>
      </c>
      <c r="Z5" s="43">
        <f t="shared" ref="Z5" ca="1" si="10">SUM(U5:Y5)</f>
        <v>9</v>
      </c>
      <c r="AA5" s="45"/>
      <c r="AB5" s="43" t="str">
        <f t="shared" ca="1" si="7"/>
        <v>N</v>
      </c>
      <c r="AC5" s="29" t="str">
        <f t="shared" ca="1" si="7"/>
        <v>N</v>
      </c>
      <c r="AD5" s="29" t="str">
        <f t="shared" ca="1" si="7"/>
        <v>N</v>
      </c>
      <c r="AE5" s="29" t="str">
        <f t="shared" ca="1" si="7"/>
        <v>N</v>
      </c>
      <c r="AF5" s="29" t="str">
        <f t="shared" ca="1" si="7"/>
        <v>N</v>
      </c>
      <c r="AG5" s="29" t="str">
        <f t="shared" ca="1" si="7"/>
        <v>N</v>
      </c>
      <c r="AH5" s="29" t="str">
        <f t="shared" ca="1" si="7"/>
        <v>N</v>
      </c>
      <c r="AI5" s="46" t="str">
        <f t="shared" ca="1" si="8"/>
        <v>N</v>
      </c>
    </row>
    <row r="6" spans="1:36" x14ac:dyDescent="0.25">
      <c r="A6" s="40" t="s">
        <v>168</v>
      </c>
      <c r="B6" s="41" t="s">
        <v>150</v>
      </c>
      <c r="C6" s="42">
        <v>2</v>
      </c>
      <c r="D6" s="43">
        <v>1</v>
      </c>
      <c r="E6" s="43">
        <v>0</v>
      </c>
      <c r="F6" s="44">
        <v>2</v>
      </c>
      <c r="G6" s="43">
        <f t="shared" ca="1" si="0"/>
        <v>6</v>
      </c>
      <c r="H6" s="43">
        <f t="shared" ref="H6:H8" ca="1" si="11">SUM(C6:G6)</f>
        <v>11</v>
      </c>
      <c r="I6" s="45"/>
      <c r="J6" s="43" t="str">
        <f t="shared" ca="1" si="5"/>
        <v>N</v>
      </c>
      <c r="K6" s="29" t="str">
        <f t="shared" ca="1" si="5"/>
        <v>N</v>
      </c>
      <c r="L6" s="29" t="str">
        <f t="shared" ca="1" si="5"/>
        <v>N</v>
      </c>
      <c r="M6" s="29" t="str">
        <f t="shared" ca="1" si="5"/>
        <v>N</v>
      </c>
      <c r="N6" s="29" t="str">
        <f t="shared" ca="1" si="5"/>
        <v>N</v>
      </c>
      <c r="O6" s="29" t="str">
        <f t="shared" ca="1" si="5"/>
        <v>N</v>
      </c>
      <c r="P6" s="29" t="str">
        <f t="shared" ca="1" si="5"/>
        <v>N</v>
      </c>
      <c r="Q6" s="46" t="str">
        <f t="shared" ca="1" si="6"/>
        <v>N</v>
      </c>
      <c r="S6" s="40" t="s">
        <v>168</v>
      </c>
      <c r="T6" s="41" t="s">
        <v>143</v>
      </c>
      <c r="U6" s="42">
        <v>2</v>
      </c>
      <c r="V6" s="43">
        <v>0</v>
      </c>
      <c r="W6" s="43">
        <v>0</v>
      </c>
      <c r="X6" s="44">
        <v>2</v>
      </c>
      <c r="Y6" s="43">
        <f t="shared" ca="1" si="2"/>
        <v>15</v>
      </c>
      <c r="Z6" s="43">
        <f t="shared" ref="Z6:Z8" ca="1" si="12">SUM(U6:Y6)</f>
        <v>19</v>
      </c>
      <c r="AA6" s="45"/>
      <c r="AB6" s="43" t="str">
        <f t="shared" ca="1" si="7"/>
        <v>Y</v>
      </c>
      <c r="AC6" s="29" t="str">
        <f t="shared" ca="1" si="7"/>
        <v>Y</v>
      </c>
      <c r="AD6" s="29" t="str">
        <f t="shared" ca="1" si="7"/>
        <v>Y</v>
      </c>
      <c r="AE6" s="29" t="str">
        <f t="shared" ca="1" si="7"/>
        <v>N</v>
      </c>
      <c r="AF6" s="29" t="str">
        <f t="shared" ca="1" si="7"/>
        <v>N</v>
      </c>
      <c r="AG6" s="29" t="str">
        <f t="shared" ca="1" si="7"/>
        <v>N</v>
      </c>
      <c r="AH6" s="29" t="str">
        <f t="shared" ca="1" si="7"/>
        <v>N</v>
      </c>
      <c r="AI6" s="46" t="str">
        <f t="shared" ca="1" si="8"/>
        <v>N</v>
      </c>
    </row>
    <row r="7" spans="1:36" x14ac:dyDescent="0.25">
      <c r="A7" s="40" t="s">
        <v>169</v>
      </c>
      <c r="B7" s="41" t="s">
        <v>150</v>
      </c>
      <c r="C7" s="42">
        <v>2</v>
      </c>
      <c r="D7" s="43">
        <v>2</v>
      </c>
      <c r="E7" s="43">
        <v>0</v>
      </c>
      <c r="F7" s="44">
        <v>2</v>
      </c>
      <c r="G7" s="43">
        <f t="shared" ca="1" si="0"/>
        <v>4</v>
      </c>
      <c r="H7" s="43">
        <f t="shared" ca="1" si="11"/>
        <v>10</v>
      </c>
      <c r="I7" s="45"/>
      <c r="J7" s="43" t="str">
        <f t="shared" ca="1" si="5"/>
        <v>N</v>
      </c>
      <c r="K7" s="29" t="str">
        <f t="shared" ca="1" si="5"/>
        <v>N</v>
      </c>
      <c r="L7" s="29" t="str">
        <f t="shared" ca="1" si="5"/>
        <v>N</v>
      </c>
      <c r="M7" s="29" t="str">
        <f t="shared" ca="1" si="5"/>
        <v>N</v>
      </c>
      <c r="N7" s="29" t="str">
        <f t="shared" ca="1" si="5"/>
        <v>N</v>
      </c>
      <c r="O7" s="29" t="str">
        <f t="shared" ca="1" si="5"/>
        <v>N</v>
      </c>
      <c r="P7" s="29" t="str">
        <f t="shared" ca="1" si="5"/>
        <v>N</v>
      </c>
      <c r="Q7" s="46" t="str">
        <f t="shared" ca="1" si="6"/>
        <v>N</v>
      </c>
      <c r="S7" s="40" t="s">
        <v>169</v>
      </c>
      <c r="T7" s="41" t="s">
        <v>171</v>
      </c>
      <c r="U7" s="42">
        <v>2</v>
      </c>
      <c r="V7" s="43">
        <v>-1</v>
      </c>
      <c r="W7" s="43">
        <v>0</v>
      </c>
      <c r="X7" s="44">
        <v>2</v>
      </c>
      <c r="Y7" s="43">
        <f t="shared" ca="1" si="2"/>
        <v>4</v>
      </c>
      <c r="Z7" s="43">
        <f t="shared" ca="1" si="12"/>
        <v>7</v>
      </c>
      <c r="AA7" s="45"/>
      <c r="AB7" s="43" t="str">
        <f t="shared" ca="1" si="7"/>
        <v>N</v>
      </c>
      <c r="AC7" s="29" t="str">
        <f t="shared" ca="1" si="7"/>
        <v>N</v>
      </c>
      <c r="AD7" s="29" t="str">
        <f t="shared" ca="1" si="7"/>
        <v>N</v>
      </c>
      <c r="AE7" s="29" t="str">
        <f t="shared" ca="1" si="7"/>
        <v>N</v>
      </c>
      <c r="AF7" s="29" t="str">
        <f t="shared" ca="1" si="7"/>
        <v>N</v>
      </c>
      <c r="AG7" s="29" t="str">
        <f t="shared" ca="1" si="7"/>
        <v>N</v>
      </c>
      <c r="AH7" s="29" t="str">
        <f t="shared" ca="1" si="7"/>
        <v>N</v>
      </c>
      <c r="AI7" s="46" t="str">
        <f t="shared" ca="1" si="8"/>
        <v>N</v>
      </c>
    </row>
    <row r="8" spans="1:36" x14ac:dyDescent="0.25">
      <c r="A8" s="40" t="s">
        <v>170</v>
      </c>
      <c r="B8" s="41" t="s">
        <v>150</v>
      </c>
      <c r="C8" s="42">
        <v>1</v>
      </c>
      <c r="D8" s="43">
        <v>3</v>
      </c>
      <c r="E8" s="43">
        <v>0</v>
      </c>
      <c r="F8" s="44">
        <v>2</v>
      </c>
      <c r="G8" s="43">
        <f t="shared" ca="1" si="0"/>
        <v>18</v>
      </c>
      <c r="H8" s="43">
        <f t="shared" ca="1" si="11"/>
        <v>24</v>
      </c>
      <c r="I8" s="45"/>
      <c r="J8" s="43" t="str">
        <f t="shared" ca="1" si="5"/>
        <v>Y</v>
      </c>
      <c r="K8" s="29" t="str">
        <f t="shared" ca="1" si="5"/>
        <v>Y</v>
      </c>
      <c r="L8" s="29" t="str">
        <f t="shared" ca="1" si="5"/>
        <v>Y</v>
      </c>
      <c r="M8" s="29" t="str">
        <f t="shared" ca="1" si="5"/>
        <v>Y</v>
      </c>
      <c r="N8" s="29" t="str">
        <f t="shared" ca="1" si="5"/>
        <v>Y</v>
      </c>
      <c r="O8" s="29" t="str">
        <f t="shared" ca="1" si="5"/>
        <v>Y</v>
      </c>
      <c r="P8" s="29" t="str">
        <f t="shared" ca="1" si="5"/>
        <v>N</v>
      </c>
      <c r="Q8" s="46" t="str">
        <f t="shared" ca="1" si="6"/>
        <v>N</v>
      </c>
      <c r="S8" s="40" t="s">
        <v>170</v>
      </c>
      <c r="T8" s="41" t="s">
        <v>171</v>
      </c>
      <c r="U8" s="42">
        <v>2</v>
      </c>
      <c r="V8" s="43">
        <v>-2</v>
      </c>
      <c r="W8" s="43">
        <v>0</v>
      </c>
      <c r="X8" s="44">
        <v>2</v>
      </c>
      <c r="Y8" s="43">
        <f t="shared" ca="1" si="2"/>
        <v>13</v>
      </c>
      <c r="Z8" s="43">
        <f t="shared" ca="1" si="12"/>
        <v>15</v>
      </c>
      <c r="AA8" s="45"/>
      <c r="AB8" s="43" t="str">
        <f t="shared" ca="1" si="7"/>
        <v>Y</v>
      </c>
      <c r="AC8" s="29" t="str">
        <f t="shared" ca="1" si="7"/>
        <v>N</v>
      </c>
      <c r="AD8" s="29" t="str">
        <f t="shared" ca="1" si="7"/>
        <v>N</v>
      </c>
      <c r="AE8" s="29" t="str">
        <f t="shared" ca="1" si="7"/>
        <v>N</v>
      </c>
      <c r="AF8" s="29" t="str">
        <f t="shared" ca="1" si="7"/>
        <v>N</v>
      </c>
      <c r="AG8" s="29" t="str">
        <f t="shared" ca="1" si="7"/>
        <v>N</v>
      </c>
      <c r="AH8" s="29" t="str">
        <f t="shared" ca="1" si="7"/>
        <v>N</v>
      </c>
      <c r="AI8" s="46" t="str">
        <f t="shared" ca="1" si="8"/>
        <v>N</v>
      </c>
    </row>
    <row r="9" spans="1:36" x14ac:dyDescent="0.25">
      <c r="A9" s="40" t="s">
        <v>144</v>
      </c>
      <c r="B9" s="41" t="s">
        <v>151</v>
      </c>
      <c r="C9" s="42">
        <v>4</v>
      </c>
      <c r="D9" s="43">
        <v>3</v>
      </c>
      <c r="E9" s="43">
        <v>1</v>
      </c>
      <c r="F9" s="44">
        <v>3</v>
      </c>
      <c r="G9" s="43">
        <f t="shared" ca="1" si="0"/>
        <v>6</v>
      </c>
      <c r="H9" s="43">
        <f t="shared" ref="H9:H10" ca="1" si="13">SUM(C9:G9)</f>
        <v>17</v>
      </c>
      <c r="I9" s="45"/>
      <c r="J9" s="43" t="str">
        <f t="shared" ca="1" si="5"/>
        <v>Y</v>
      </c>
      <c r="K9" s="29" t="str">
        <f t="shared" ca="1" si="5"/>
        <v>Y</v>
      </c>
      <c r="L9" s="29" t="str">
        <f t="shared" ca="1" si="5"/>
        <v>Y</v>
      </c>
      <c r="M9" s="29" t="str">
        <f t="shared" ca="1" si="5"/>
        <v>N</v>
      </c>
      <c r="N9" s="29" t="str">
        <f t="shared" ca="1" si="5"/>
        <v>N</v>
      </c>
      <c r="O9" s="29" t="str">
        <f t="shared" ca="1" si="5"/>
        <v>N</v>
      </c>
      <c r="P9" s="29" t="str">
        <f t="shared" ca="1" si="5"/>
        <v>N</v>
      </c>
      <c r="Q9" s="46" t="str">
        <f t="shared" ca="1" si="6"/>
        <v>N</v>
      </c>
      <c r="S9" s="40" t="s">
        <v>144</v>
      </c>
      <c r="T9" s="41" t="s">
        <v>124</v>
      </c>
      <c r="U9" s="42">
        <v>4</v>
      </c>
      <c r="V9" s="43">
        <v>3</v>
      </c>
      <c r="W9" s="43">
        <v>1</v>
      </c>
      <c r="X9" s="44">
        <v>2</v>
      </c>
      <c r="Y9" s="43">
        <f t="shared" ca="1" si="2"/>
        <v>17</v>
      </c>
      <c r="Z9" s="43">
        <f t="shared" ref="Z9:Z10" ca="1" si="14">SUM(U9:Y9)</f>
        <v>27</v>
      </c>
      <c r="AA9" s="45"/>
      <c r="AB9" s="43" t="str">
        <f t="shared" ca="1" si="7"/>
        <v>Y</v>
      </c>
      <c r="AC9" s="29" t="str">
        <f t="shared" ca="1" si="7"/>
        <v>Y</v>
      </c>
      <c r="AD9" s="29" t="str">
        <f t="shared" ca="1" si="7"/>
        <v>Y</v>
      </c>
      <c r="AE9" s="29" t="str">
        <f t="shared" ca="1" si="7"/>
        <v>Y</v>
      </c>
      <c r="AF9" s="29" t="str">
        <f t="shared" ca="1" si="7"/>
        <v>Y</v>
      </c>
      <c r="AG9" s="29" t="str">
        <f t="shared" ca="1" si="7"/>
        <v>Y</v>
      </c>
      <c r="AH9" s="29" t="str">
        <f t="shared" ca="1" si="7"/>
        <v>Y</v>
      </c>
      <c r="AI9" s="46" t="str">
        <f t="shared" ca="1" si="8"/>
        <v>N</v>
      </c>
    </row>
    <row r="10" spans="1:36" x14ac:dyDescent="0.25">
      <c r="A10" s="40" t="s">
        <v>145</v>
      </c>
      <c r="B10" s="41" t="s">
        <v>133</v>
      </c>
      <c r="C10" s="42">
        <v>5</v>
      </c>
      <c r="D10" s="43">
        <v>2</v>
      </c>
      <c r="E10" s="43">
        <v>0</v>
      </c>
      <c r="F10" s="44">
        <v>2</v>
      </c>
      <c r="G10" s="43">
        <f t="shared" ca="1" si="0"/>
        <v>3</v>
      </c>
      <c r="H10" s="43">
        <f t="shared" ca="1" si="13"/>
        <v>12</v>
      </c>
      <c r="I10" s="45"/>
      <c r="J10" s="43" t="str">
        <f t="shared" ca="1" si="5"/>
        <v>N</v>
      </c>
      <c r="K10" s="29" t="str">
        <f t="shared" ca="1" si="5"/>
        <v>N</v>
      </c>
      <c r="L10" s="29" t="str">
        <f t="shared" ca="1" si="5"/>
        <v>N</v>
      </c>
      <c r="M10" s="29" t="str">
        <f t="shared" ca="1" si="5"/>
        <v>N</v>
      </c>
      <c r="N10" s="29" t="str">
        <f t="shared" ca="1" si="5"/>
        <v>N</v>
      </c>
      <c r="O10" s="29" t="str">
        <f t="shared" ca="1" si="5"/>
        <v>N</v>
      </c>
      <c r="P10" s="29" t="str">
        <f t="shared" ca="1" si="5"/>
        <v>N</v>
      </c>
      <c r="Q10" s="46" t="str">
        <f t="shared" ca="1" si="6"/>
        <v>N</v>
      </c>
      <c r="S10" s="40" t="s">
        <v>145</v>
      </c>
      <c r="T10" s="41" t="s">
        <v>124</v>
      </c>
      <c r="U10" s="42">
        <v>5</v>
      </c>
      <c r="V10" s="43">
        <v>2</v>
      </c>
      <c r="W10" s="43">
        <v>1</v>
      </c>
      <c r="X10" s="44">
        <v>2</v>
      </c>
      <c r="Y10" s="43">
        <f t="shared" ca="1" si="2"/>
        <v>12</v>
      </c>
      <c r="Z10" s="43">
        <f t="shared" ca="1" si="14"/>
        <v>22</v>
      </c>
      <c r="AA10" s="45"/>
      <c r="AB10" s="43" t="str">
        <f t="shared" ca="1" si="7"/>
        <v>Y</v>
      </c>
      <c r="AC10" s="29" t="str">
        <f t="shared" ca="1" si="7"/>
        <v>Y</v>
      </c>
      <c r="AD10" s="29" t="str">
        <f t="shared" ca="1" si="7"/>
        <v>Y</v>
      </c>
      <c r="AE10" s="29" t="str">
        <f t="shared" ca="1" si="7"/>
        <v>Y</v>
      </c>
      <c r="AF10" s="29" t="str">
        <f t="shared" ca="1" si="7"/>
        <v>Y</v>
      </c>
      <c r="AG10" s="29" t="str">
        <f t="shared" ca="1" si="7"/>
        <v>N</v>
      </c>
      <c r="AH10" s="29" t="str">
        <f t="shared" ca="1" si="7"/>
        <v>N</v>
      </c>
      <c r="AI10" s="46" t="str">
        <f t="shared" ca="1" si="8"/>
        <v>N</v>
      </c>
    </row>
    <row r="11" spans="1:36" x14ac:dyDescent="0.25">
      <c r="A11" s="40" t="s">
        <v>145</v>
      </c>
      <c r="B11" s="41" t="s">
        <v>141</v>
      </c>
      <c r="C11" s="42">
        <v>3</v>
      </c>
      <c r="D11" s="43">
        <v>2</v>
      </c>
      <c r="E11" s="43">
        <v>0</v>
      </c>
      <c r="F11" s="44">
        <v>2</v>
      </c>
      <c r="G11" s="43">
        <f t="shared" ca="1" si="0"/>
        <v>11</v>
      </c>
      <c r="H11" s="43">
        <f t="shared" ref="H11" ca="1" si="15">SUM(C11:G11)</f>
        <v>18</v>
      </c>
      <c r="I11" s="45"/>
      <c r="J11" s="43" t="str">
        <f t="shared" ca="1" si="5"/>
        <v>Y</v>
      </c>
      <c r="K11" s="29" t="str">
        <f t="shared" ca="1" si="5"/>
        <v>Y</v>
      </c>
      <c r="L11" s="29" t="str">
        <f t="shared" ca="1" si="5"/>
        <v>Y</v>
      </c>
      <c r="M11" s="29" t="str">
        <f t="shared" ca="1" si="5"/>
        <v>N</v>
      </c>
      <c r="N11" s="29" t="str">
        <f t="shared" ca="1" si="5"/>
        <v>N</v>
      </c>
      <c r="O11" s="29" t="str">
        <f t="shared" ca="1" si="5"/>
        <v>N</v>
      </c>
      <c r="P11" s="29" t="str">
        <f t="shared" ca="1" si="5"/>
        <v>N</v>
      </c>
      <c r="Q11" s="46" t="str">
        <f t="shared" ca="1" si="6"/>
        <v>N</v>
      </c>
      <c r="S11" s="40" t="s">
        <v>145</v>
      </c>
      <c r="T11" s="41" t="s">
        <v>148</v>
      </c>
      <c r="U11" s="42">
        <v>5</v>
      </c>
      <c r="V11" s="43">
        <v>2</v>
      </c>
      <c r="W11" s="43">
        <v>0</v>
      </c>
      <c r="X11" s="44">
        <v>2</v>
      </c>
      <c r="Y11" s="43">
        <f t="shared" ca="1" si="2"/>
        <v>10</v>
      </c>
      <c r="Z11" s="43">
        <f t="shared" ref="Z11" ca="1" si="16">SUM(U11:Y11)</f>
        <v>19</v>
      </c>
      <c r="AA11" s="45"/>
      <c r="AB11" s="43" t="str">
        <f t="shared" ca="1" si="7"/>
        <v>Y</v>
      </c>
      <c r="AC11" s="29" t="str">
        <f t="shared" ca="1" si="7"/>
        <v>Y</v>
      </c>
      <c r="AD11" s="29" t="str">
        <f t="shared" ca="1" si="7"/>
        <v>Y</v>
      </c>
      <c r="AE11" s="29" t="str">
        <f t="shared" ca="1" si="7"/>
        <v>N</v>
      </c>
      <c r="AF11" s="29" t="str">
        <f t="shared" ca="1" si="7"/>
        <v>N</v>
      </c>
      <c r="AG11" s="29" t="str">
        <f t="shared" ca="1" si="7"/>
        <v>N</v>
      </c>
      <c r="AH11" s="29" t="str">
        <f t="shared" ca="1" si="7"/>
        <v>N</v>
      </c>
      <c r="AI11" s="46" t="str">
        <f t="shared" ca="1" si="8"/>
        <v>N</v>
      </c>
    </row>
    <row r="12" spans="1:36" x14ac:dyDescent="0.25">
      <c r="A12" s="40" t="s">
        <v>146</v>
      </c>
      <c r="B12" s="41" t="s">
        <v>135</v>
      </c>
      <c r="C12" s="42">
        <v>2</v>
      </c>
      <c r="D12" s="43">
        <v>1</v>
      </c>
      <c r="E12" s="43">
        <v>0</v>
      </c>
      <c r="F12" s="44">
        <v>2</v>
      </c>
      <c r="G12" s="43">
        <f t="shared" ca="1" si="0"/>
        <v>9</v>
      </c>
      <c r="H12" s="43">
        <f t="shared" ref="H12:H14" ca="1" si="17">SUM(C12:G12)</f>
        <v>14</v>
      </c>
      <c r="I12" s="45"/>
      <c r="J12" s="43" t="str">
        <f t="shared" ca="1" si="5"/>
        <v>Y</v>
      </c>
      <c r="K12" s="29" t="str">
        <f t="shared" ca="1" si="5"/>
        <v>N</v>
      </c>
      <c r="L12" s="29" t="str">
        <f t="shared" ca="1" si="5"/>
        <v>N</v>
      </c>
      <c r="M12" s="29" t="str">
        <f t="shared" ca="1" si="5"/>
        <v>N</v>
      </c>
      <c r="N12" s="29" t="str">
        <f t="shared" ca="1" si="5"/>
        <v>N</v>
      </c>
      <c r="O12" s="29" t="str">
        <f t="shared" ca="1" si="5"/>
        <v>N</v>
      </c>
      <c r="P12" s="29" t="str">
        <f t="shared" ca="1" si="5"/>
        <v>N</v>
      </c>
      <c r="Q12" s="46" t="str">
        <f t="shared" ca="1" si="6"/>
        <v>N</v>
      </c>
      <c r="S12" s="40" t="s">
        <v>146</v>
      </c>
      <c r="T12" s="41" t="s">
        <v>131</v>
      </c>
      <c r="U12" s="42">
        <v>2</v>
      </c>
      <c r="V12" s="43">
        <v>0</v>
      </c>
      <c r="W12" s="43">
        <v>0</v>
      </c>
      <c r="X12" s="44">
        <v>2</v>
      </c>
      <c r="Y12" s="43">
        <f t="shared" ca="1" si="2"/>
        <v>15</v>
      </c>
      <c r="Z12" s="43">
        <f t="shared" ref="Z12:Z14" ca="1" si="18">SUM(U12:Y12)</f>
        <v>19</v>
      </c>
      <c r="AA12" s="45"/>
      <c r="AB12" s="43" t="str">
        <f t="shared" ca="1" si="7"/>
        <v>Y</v>
      </c>
      <c r="AC12" s="29" t="str">
        <f t="shared" ca="1" si="7"/>
        <v>Y</v>
      </c>
      <c r="AD12" s="29" t="str">
        <f t="shared" ca="1" si="7"/>
        <v>Y</v>
      </c>
      <c r="AE12" s="29" t="str">
        <f t="shared" ca="1" si="7"/>
        <v>N</v>
      </c>
      <c r="AF12" s="29" t="str">
        <f t="shared" ca="1" si="7"/>
        <v>N</v>
      </c>
      <c r="AG12" s="29" t="str">
        <f t="shared" ca="1" si="7"/>
        <v>N</v>
      </c>
      <c r="AH12" s="29" t="str">
        <f t="shared" ca="1" si="7"/>
        <v>N</v>
      </c>
      <c r="AI12" s="46" t="str">
        <f t="shared" ca="1" si="8"/>
        <v>N</v>
      </c>
    </row>
    <row r="13" spans="1:36" x14ac:dyDescent="0.25">
      <c r="A13" s="40" t="s">
        <v>147</v>
      </c>
      <c r="B13" s="41" t="s">
        <v>132</v>
      </c>
      <c r="C13" s="42">
        <v>2</v>
      </c>
      <c r="D13" s="43">
        <v>2</v>
      </c>
      <c r="E13" s="43">
        <v>0</v>
      </c>
      <c r="F13" s="44">
        <v>2</v>
      </c>
      <c r="G13" s="43">
        <f t="shared" ca="1" si="0"/>
        <v>17</v>
      </c>
      <c r="H13" s="43">
        <f t="shared" ca="1" si="17"/>
        <v>23</v>
      </c>
      <c r="I13" s="45"/>
      <c r="J13" s="43" t="str">
        <f t="shared" ca="1" si="5"/>
        <v>Y</v>
      </c>
      <c r="K13" s="29" t="str">
        <f t="shared" ca="1" si="5"/>
        <v>Y</v>
      </c>
      <c r="L13" s="29" t="str">
        <f t="shared" ca="1" si="5"/>
        <v>Y</v>
      </c>
      <c r="M13" s="29" t="str">
        <f t="shared" ca="1" si="5"/>
        <v>Y</v>
      </c>
      <c r="N13" s="29" t="str">
        <f t="shared" ca="1" si="5"/>
        <v>Y</v>
      </c>
      <c r="O13" s="29" t="str">
        <f t="shared" ca="1" si="5"/>
        <v>Y</v>
      </c>
      <c r="P13" s="29" t="str">
        <f t="shared" ca="1" si="5"/>
        <v>N</v>
      </c>
      <c r="Q13" s="46" t="str">
        <f t="shared" ca="1" si="6"/>
        <v>N</v>
      </c>
      <c r="S13" s="40" t="s">
        <v>147</v>
      </c>
      <c r="T13" s="41" t="s">
        <v>137</v>
      </c>
      <c r="U13" s="42">
        <v>2</v>
      </c>
      <c r="V13" s="43">
        <v>-1</v>
      </c>
      <c r="W13" s="43">
        <v>0</v>
      </c>
      <c r="X13" s="44">
        <v>2</v>
      </c>
      <c r="Y13" s="43">
        <f t="shared" ca="1" si="2"/>
        <v>1</v>
      </c>
      <c r="Z13" s="43">
        <f t="shared" ca="1" si="18"/>
        <v>4</v>
      </c>
      <c r="AA13" s="45"/>
      <c r="AB13" s="43" t="str">
        <f t="shared" ca="1" si="7"/>
        <v>N</v>
      </c>
      <c r="AC13" s="29" t="str">
        <f t="shared" ca="1" si="7"/>
        <v>N</v>
      </c>
      <c r="AD13" s="29" t="str">
        <f t="shared" ca="1" si="7"/>
        <v>N</v>
      </c>
      <c r="AE13" s="29" t="str">
        <f t="shared" ca="1" si="7"/>
        <v>N</v>
      </c>
      <c r="AF13" s="29" t="str">
        <f t="shared" ca="1" si="7"/>
        <v>N</v>
      </c>
      <c r="AG13" s="29" t="str">
        <f t="shared" ca="1" si="7"/>
        <v>N</v>
      </c>
      <c r="AH13" s="29" t="str">
        <f t="shared" ca="1" si="7"/>
        <v>N</v>
      </c>
      <c r="AI13" s="46" t="str">
        <f t="shared" ca="1" si="8"/>
        <v>N</v>
      </c>
    </row>
    <row r="14" spans="1:36" x14ac:dyDescent="0.25">
      <c r="A14" s="48" t="s">
        <v>108</v>
      </c>
      <c r="B14" s="49" t="s">
        <v>112</v>
      </c>
      <c r="C14" s="42">
        <v>12</v>
      </c>
      <c r="D14" s="43">
        <v>1</v>
      </c>
      <c r="E14" s="43">
        <v>1</v>
      </c>
      <c r="F14" s="43">
        <v>0</v>
      </c>
      <c r="G14" s="43">
        <f t="shared" ref="G14:G16" ca="1" si="19">RANDBETWEEN(1,20)</f>
        <v>12</v>
      </c>
      <c r="H14" s="43">
        <f t="shared" ca="1" si="17"/>
        <v>26</v>
      </c>
      <c r="I14" s="45"/>
      <c r="J14" s="43" t="str">
        <f t="shared" ca="1" si="5"/>
        <v>Y</v>
      </c>
      <c r="K14" s="29" t="str">
        <f t="shared" ca="1" si="5"/>
        <v>Y</v>
      </c>
      <c r="L14" s="29" t="str">
        <f t="shared" ca="1" si="5"/>
        <v>Y</v>
      </c>
      <c r="M14" s="29" t="str">
        <f t="shared" ca="1" si="5"/>
        <v>Y</v>
      </c>
      <c r="N14" s="29" t="str">
        <f t="shared" ca="1" si="5"/>
        <v>Y</v>
      </c>
      <c r="O14" s="29" t="str">
        <f t="shared" ca="1" si="5"/>
        <v>Y</v>
      </c>
      <c r="P14" s="29" t="str">
        <f t="shared" ca="1" si="5"/>
        <v>Y</v>
      </c>
      <c r="Q14" s="46" t="str">
        <f t="shared" ca="1" si="6"/>
        <v>N</v>
      </c>
      <c r="S14" s="48" t="s">
        <v>110</v>
      </c>
      <c r="T14" s="49" t="s">
        <v>107</v>
      </c>
      <c r="U14" s="42">
        <v>12</v>
      </c>
      <c r="V14" s="43">
        <v>1</v>
      </c>
      <c r="W14" s="43">
        <v>0</v>
      </c>
      <c r="X14" s="43">
        <v>0</v>
      </c>
      <c r="Y14" s="43">
        <f t="shared" ref="Y14:Y16" ca="1" si="20">RANDBETWEEN(1,20)</f>
        <v>13</v>
      </c>
      <c r="Z14" s="43">
        <f t="shared" ca="1" si="18"/>
        <v>26</v>
      </c>
      <c r="AA14" s="45"/>
      <c r="AB14" s="43" t="str">
        <f t="shared" ca="1" si="7"/>
        <v>Y</v>
      </c>
      <c r="AC14" s="29" t="str">
        <f t="shared" ca="1" si="7"/>
        <v>Y</v>
      </c>
      <c r="AD14" s="29" t="str">
        <f t="shared" ca="1" si="7"/>
        <v>Y</v>
      </c>
      <c r="AE14" s="29" t="str">
        <f t="shared" ca="1" si="7"/>
        <v>Y</v>
      </c>
      <c r="AF14" s="29" t="str">
        <f t="shared" ca="1" si="7"/>
        <v>Y</v>
      </c>
      <c r="AG14" s="29" t="str">
        <f t="shared" ca="1" si="7"/>
        <v>Y</v>
      </c>
      <c r="AH14" s="29" t="str">
        <f t="shared" ca="1" si="7"/>
        <v>Y</v>
      </c>
      <c r="AI14" s="46" t="str">
        <f t="shared" ca="1" si="8"/>
        <v>N</v>
      </c>
    </row>
    <row r="15" spans="1:36" x14ac:dyDescent="0.25">
      <c r="A15" s="48" t="s">
        <v>152</v>
      </c>
      <c r="B15" s="49" t="s">
        <v>156</v>
      </c>
      <c r="C15" s="42">
        <v>6</v>
      </c>
      <c r="D15" s="43">
        <v>2</v>
      </c>
      <c r="E15" s="43">
        <v>0</v>
      </c>
      <c r="F15" s="43">
        <v>0</v>
      </c>
      <c r="G15" s="43">
        <f t="shared" ca="1" si="19"/>
        <v>14</v>
      </c>
      <c r="H15" s="43">
        <f t="shared" ref="H15" ca="1" si="21">SUM(C15:G15)</f>
        <v>22</v>
      </c>
      <c r="I15" s="45"/>
      <c r="J15" s="43" t="str">
        <f t="shared" ca="1" si="5"/>
        <v>Y</v>
      </c>
      <c r="K15" s="29" t="str">
        <f t="shared" ca="1" si="5"/>
        <v>Y</v>
      </c>
      <c r="L15" s="29" t="str">
        <f t="shared" ca="1" si="5"/>
        <v>Y</v>
      </c>
      <c r="M15" s="29" t="str">
        <f t="shared" ca="1" si="5"/>
        <v>Y</v>
      </c>
      <c r="N15" s="29" t="str">
        <f t="shared" ca="1" si="5"/>
        <v>Y</v>
      </c>
      <c r="O15" s="29" t="str">
        <f t="shared" ca="1" si="5"/>
        <v>N</v>
      </c>
      <c r="P15" s="29" t="str">
        <f t="shared" ca="1" si="5"/>
        <v>N</v>
      </c>
      <c r="Q15" s="46" t="str">
        <f t="shared" ca="1" si="6"/>
        <v>N</v>
      </c>
      <c r="S15" s="48" t="s">
        <v>152</v>
      </c>
      <c r="T15" s="49" t="s">
        <v>153</v>
      </c>
      <c r="U15" s="42">
        <v>1</v>
      </c>
      <c r="V15" s="43">
        <v>2</v>
      </c>
      <c r="W15" s="43">
        <v>0</v>
      </c>
      <c r="X15" s="43">
        <v>0</v>
      </c>
      <c r="Y15" s="43">
        <f t="shared" ca="1" si="20"/>
        <v>11</v>
      </c>
      <c r="Z15" s="43">
        <f t="shared" ref="Z15" ca="1" si="22">SUM(U15:Y15)</f>
        <v>14</v>
      </c>
      <c r="AA15" s="45"/>
      <c r="AB15" s="43" t="str">
        <f t="shared" ca="1" si="7"/>
        <v>Y</v>
      </c>
      <c r="AC15" s="29" t="str">
        <f t="shared" ca="1" si="7"/>
        <v>N</v>
      </c>
      <c r="AD15" s="29" t="str">
        <f t="shared" ca="1" si="7"/>
        <v>N</v>
      </c>
      <c r="AE15" s="29" t="str">
        <f t="shared" ca="1" si="7"/>
        <v>N</v>
      </c>
      <c r="AF15" s="29" t="str">
        <f t="shared" ca="1" si="7"/>
        <v>N</v>
      </c>
      <c r="AG15" s="29" t="str">
        <f t="shared" ca="1" si="7"/>
        <v>N</v>
      </c>
      <c r="AH15" s="29" t="str">
        <f t="shared" ca="1" si="7"/>
        <v>N</v>
      </c>
      <c r="AI15" s="46" t="str">
        <f t="shared" ca="1" si="8"/>
        <v>N</v>
      </c>
    </row>
    <row r="16" spans="1:36" x14ac:dyDescent="0.25">
      <c r="A16" s="48" t="s">
        <v>155</v>
      </c>
      <c r="B16" s="49" t="s">
        <v>158</v>
      </c>
      <c r="C16" s="42">
        <v>2</v>
      </c>
      <c r="D16" s="43">
        <v>4</v>
      </c>
      <c r="E16" s="43">
        <v>0</v>
      </c>
      <c r="F16" s="43">
        <v>0</v>
      </c>
      <c r="G16" s="43">
        <f t="shared" ca="1" si="19"/>
        <v>10</v>
      </c>
      <c r="H16" s="43">
        <f t="shared" ref="H16" ca="1" si="23">SUM(C16:G16)</f>
        <v>16</v>
      </c>
      <c r="I16" s="45"/>
      <c r="J16" s="43" t="str">
        <f t="shared" ca="1" si="5"/>
        <v>Y</v>
      </c>
      <c r="K16" s="29" t="str">
        <f t="shared" ca="1" si="5"/>
        <v>Y</v>
      </c>
      <c r="L16" s="29" t="str">
        <f t="shared" ca="1" si="5"/>
        <v>N</v>
      </c>
      <c r="M16" s="29" t="str">
        <f t="shared" ca="1" si="5"/>
        <v>N</v>
      </c>
      <c r="N16" s="29" t="str">
        <f t="shared" ca="1" si="5"/>
        <v>N</v>
      </c>
      <c r="O16" s="29" t="str">
        <f t="shared" ca="1" si="5"/>
        <v>N</v>
      </c>
      <c r="P16" s="29" t="str">
        <f t="shared" ca="1" si="5"/>
        <v>N</v>
      </c>
      <c r="Q16" s="46" t="str">
        <f t="shared" ca="1" si="6"/>
        <v>N</v>
      </c>
      <c r="S16" s="48" t="s">
        <v>155</v>
      </c>
      <c r="T16" s="49" t="s">
        <v>159</v>
      </c>
      <c r="U16" s="42">
        <v>2</v>
      </c>
      <c r="V16" s="43">
        <v>4</v>
      </c>
      <c r="W16" s="43">
        <v>0</v>
      </c>
      <c r="X16" s="43">
        <v>0</v>
      </c>
      <c r="Y16" s="43">
        <f t="shared" ca="1" si="20"/>
        <v>4</v>
      </c>
      <c r="Z16" s="43">
        <f t="shared" ref="Z16" ca="1" si="24">SUM(U16:Y16)</f>
        <v>10</v>
      </c>
      <c r="AA16" s="45"/>
      <c r="AB16" s="43" t="str">
        <f t="shared" ca="1" si="7"/>
        <v>N</v>
      </c>
      <c r="AC16" s="29" t="str">
        <f t="shared" ca="1" si="7"/>
        <v>N</v>
      </c>
      <c r="AD16" s="29" t="str">
        <f t="shared" ca="1" si="7"/>
        <v>N</v>
      </c>
      <c r="AE16" s="29" t="str">
        <f t="shared" ca="1" si="7"/>
        <v>N</v>
      </c>
      <c r="AF16" s="29" t="str">
        <f t="shared" ca="1" si="7"/>
        <v>N</v>
      </c>
      <c r="AG16" s="29" t="str">
        <f t="shared" ca="1" si="7"/>
        <v>N</v>
      </c>
      <c r="AH16" s="29" t="str">
        <f t="shared" ca="1" si="7"/>
        <v>N</v>
      </c>
      <c r="AI16" s="46" t="str">
        <f t="shared" ca="1" si="8"/>
        <v>N</v>
      </c>
    </row>
    <row r="17" spans="2:3" ht="18.75" x14ac:dyDescent="0.25">
      <c r="B17" s="50"/>
      <c r="C17" s="51"/>
    </row>
    <row r="18" spans="2:3" ht="18.75" x14ac:dyDescent="0.25">
      <c r="B18" s="52" t="s">
        <v>87</v>
      </c>
      <c r="C18" s="51" t="s">
        <v>90</v>
      </c>
    </row>
    <row r="19" spans="2:3" ht="18.75" x14ac:dyDescent="0.25">
      <c r="B19" s="52" t="s">
        <v>88</v>
      </c>
      <c r="C19" s="51" t="s">
        <v>89</v>
      </c>
    </row>
    <row r="20" spans="2:3" ht="18.75" x14ac:dyDescent="0.25">
      <c r="B20" s="52" t="s">
        <v>81</v>
      </c>
      <c r="C20" s="51" t="s">
        <v>82</v>
      </c>
    </row>
    <row r="21" spans="2:3" ht="18.75" x14ac:dyDescent="0.25">
      <c r="B21" s="52" t="s">
        <v>101</v>
      </c>
      <c r="C21" s="51" t="s">
        <v>102</v>
      </c>
    </row>
    <row r="22" spans="2:3" ht="18.75" x14ac:dyDescent="0.25">
      <c r="B22" s="52" t="s">
        <v>88</v>
      </c>
      <c r="C22" s="51" t="s">
        <v>96</v>
      </c>
    </row>
    <row r="23" spans="2:3" ht="18.75" x14ac:dyDescent="0.25">
      <c r="B23" s="52" t="s">
        <v>83</v>
      </c>
      <c r="C23" s="51" t="s">
        <v>84</v>
      </c>
    </row>
    <row r="24" spans="2:3" ht="18.75" x14ac:dyDescent="0.25">
      <c r="B24" s="52" t="s">
        <v>85</v>
      </c>
      <c r="C24" s="51" t="s">
        <v>86</v>
      </c>
    </row>
    <row r="25" spans="2:3" ht="18.75" x14ac:dyDescent="0.25">
      <c r="B25" s="52" t="s">
        <v>91</v>
      </c>
      <c r="C25" s="51" t="s">
        <v>92</v>
      </c>
    </row>
    <row r="26" spans="2:3" ht="18.75" x14ac:dyDescent="0.25">
      <c r="B26" s="52" t="s">
        <v>97</v>
      </c>
      <c r="C26" s="51" t="s">
        <v>109</v>
      </c>
    </row>
    <row r="27" spans="2:3" ht="18.75" x14ac:dyDescent="0.25">
      <c r="B27" s="52"/>
      <c r="C27" s="51"/>
    </row>
    <row r="28" spans="2:3" ht="18.75" x14ac:dyDescent="0.25">
      <c r="B28" s="52"/>
      <c r="C28" s="51"/>
    </row>
    <row r="29" spans="2:3" ht="18.75" x14ac:dyDescent="0.25">
      <c r="B29" s="52"/>
      <c r="C29" s="51"/>
    </row>
    <row r="30" spans="2:3" ht="18.75" x14ac:dyDescent="0.25">
      <c r="B30" s="52"/>
      <c r="C30" s="51"/>
    </row>
    <row r="31" spans="2:3" ht="18.75" x14ac:dyDescent="0.25">
      <c r="B31" s="52"/>
      <c r="C31" s="51"/>
    </row>
    <row r="32" spans="2:3" ht="18.75" x14ac:dyDescent="0.25">
      <c r="B32" s="52"/>
      <c r="C32" s="51"/>
    </row>
    <row r="33" spans="2:3" ht="18.75" x14ac:dyDescent="0.25">
      <c r="B33" s="52"/>
      <c r="C33" s="51"/>
    </row>
    <row r="34" spans="2:3" ht="18.75" x14ac:dyDescent="0.25">
      <c r="B34" s="52"/>
      <c r="C34" s="51"/>
    </row>
    <row r="35" spans="2:3" ht="18.75" x14ac:dyDescent="0.25">
      <c r="B35" s="52"/>
      <c r="C35" s="51"/>
    </row>
    <row r="36" spans="2:3" ht="18.75" x14ac:dyDescent="0.25">
      <c r="B36" s="52"/>
      <c r="C36" s="51"/>
    </row>
    <row r="37" spans="2:3" ht="18.75" x14ac:dyDescent="0.25">
      <c r="B37" s="52"/>
      <c r="C37" s="51"/>
    </row>
    <row r="38" spans="2:3" ht="18.75" x14ac:dyDescent="0.25">
      <c r="B38" s="52"/>
      <c r="C38" s="51"/>
    </row>
    <row r="39" spans="2:3" ht="18.75" x14ac:dyDescent="0.25">
      <c r="B39" s="52"/>
      <c r="C39" s="51"/>
    </row>
    <row r="40" spans="2:3" ht="18.75" x14ac:dyDescent="0.25">
      <c r="B40" s="52"/>
      <c r="C40" s="51"/>
    </row>
    <row r="41" spans="2:3" ht="18.75" x14ac:dyDescent="0.25">
      <c r="B41" s="52"/>
      <c r="C41" s="51"/>
    </row>
    <row r="42" spans="2:3" ht="18.75" x14ac:dyDescent="0.25">
      <c r="B42" s="52"/>
      <c r="C42" s="51"/>
    </row>
    <row r="43" spans="2:3" ht="18.75" x14ac:dyDescent="0.25">
      <c r="B43" s="52"/>
      <c r="C43" s="51"/>
    </row>
    <row r="44" spans="2:3" ht="18.75" x14ac:dyDescent="0.25">
      <c r="B44" s="52"/>
      <c r="C44" s="51"/>
    </row>
    <row r="45" spans="2:3" ht="18.75" x14ac:dyDescent="0.25">
      <c r="B45" s="52"/>
      <c r="C45" s="51"/>
    </row>
    <row r="46" spans="2:3" ht="18.75" x14ac:dyDescent="0.25">
      <c r="B46" s="52"/>
      <c r="C46" s="51"/>
    </row>
    <row r="47" spans="2:3" ht="18.75" x14ac:dyDescent="0.25">
      <c r="B47" s="52"/>
      <c r="C47" s="51"/>
    </row>
    <row r="48" spans="2:3" ht="18.75" x14ac:dyDescent="0.25">
      <c r="B48" s="52"/>
      <c r="C48" s="51"/>
    </row>
  </sheetData>
  <sortState ref="B3:AJ21">
    <sortCondition ref="R3:R21"/>
    <sortCondition ref="B3:B21"/>
  </sortState>
  <conditionalFormatting sqref="C2:J2 V2:Z2 B1:I1 AK1:XFD3 A27:A48 D20:O23 B24:O24 G15 A49:XFD1048576 D18:XFD19 D25:XFD48 D17:AI17 P20:XFD24 Y15 AB12:AH13 G12:G13 AB3:AH5 AJ4:XFD17 AA15:AH15 I12:P13 I15:P15 I3:P5 I9:P10 AB9:AH10 G9:G10">
    <cfRule type="cellIs" dxfId="1079" priority="4701" operator="equal">
      <formula>"N"</formula>
    </cfRule>
    <cfRule type="cellIs" dxfId="1078" priority="4702" operator="equal">
      <formula>"Y"</formula>
    </cfRule>
  </conditionalFormatting>
  <conditionalFormatting sqref="G18:G1048576 Y18:Y19 Y25:Y1048576 G1:G2 Y2">
    <cfRule type="cellIs" dxfId="1077" priority="4697" operator="equal">
      <formula>1</formula>
    </cfRule>
    <cfRule type="cellIs" dxfId="1076" priority="4700" operator="equal">
      <formula>20</formula>
    </cfRule>
  </conditionalFormatting>
  <conditionalFormatting sqref="K2 A3:A5 A9:A10">
    <cfRule type="cellIs" dxfId="1075" priority="4309" operator="equal">
      <formula>"No"</formula>
    </cfRule>
    <cfRule type="cellIs" dxfId="1074" priority="4310" operator="equal">
      <formula>"Yes"</formula>
    </cfRule>
  </conditionalFormatting>
  <conditionalFormatting sqref="M2">
    <cfRule type="cellIs" dxfId="1073" priority="4285" operator="equal">
      <formula>"No"</formula>
    </cfRule>
    <cfRule type="cellIs" dxfId="1072" priority="4286" operator="equal">
      <formula>"Yes"</formula>
    </cfRule>
  </conditionalFormatting>
  <conditionalFormatting sqref="R2:S2">
    <cfRule type="cellIs" dxfId="1071" priority="4319" operator="equal">
      <formula>"No"</formula>
    </cfRule>
    <cfRule type="cellIs" dxfId="1070" priority="4320" operator="equal">
      <formula>"Yes"</formula>
    </cfRule>
  </conditionalFormatting>
  <conditionalFormatting sqref="M2">
    <cfRule type="cellIs" dxfId="1069" priority="4317" operator="equal">
      <formula>"No"</formula>
    </cfRule>
    <cfRule type="cellIs" dxfId="1068" priority="4318" operator="equal">
      <formula>"Yes"</formula>
    </cfRule>
  </conditionalFormatting>
  <conditionalFormatting sqref="N2">
    <cfRule type="cellIs" dxfId="1067" priority="4313" operator="equal">
      <formula>"No"</formula>
    </cfRule>
    <cfRule type="cellIs" dxfId="1066" priority="4314" operator="equal">
      <formula>"Yes"</formula>
    </cfRule>
  </conditionalFormatting>
  <conditionalFormatting sqref="K2">
    <cfRule type="cellIs" dxfId="1065" priority="4297" operator="equal">
      <formula>"No"</formula>
    </cfRule>
    <cfRule type="cellIs" dxfId="1064" priority="4298" operator="equal">
      <formula>"Yes"</formula>
    </cfRule>
  </conditionalFormatting>
  <conditionalFormatting sqref="N2">
    <cfRule type="cellIs" dxfId="1063" priority="4293" operator="equal">
      <formula>"No"</formula>
    </cfRule>
    <cfRule type="cellIs" dxfId="1062" priority="4294" operator="equal">
      <formula>"Yes"</formula>
    </cfRule>
  </conditionalFormatting>
  <conditionalFormatting sqref="R2:S2">
    <cfRule type="cellIs" dxfId="1061" priority="4325" operator="equal">
      <formula>"No"</formula>
    </cfRule>
    <cfRule type="cellIs" dxfId="1060" priority="4326" operator="equal">
      <formula>"Yes"</formula>
    </cfRule>
  </conditionalFormatting>
  <conditionalFormatting sqref="R2:S2">
    <cfRule type="cellIs" dxfId="1059" priority="4281" operator="equal">
      <formula>"No"</formula>
    </cfRule>
    <cfRule type="cellIs" dxfId="1058" priority="4282" operator="equal">
      <formula>"Yes"</formula>
    </cfRule>
  </conditionalFormatting>
  <conditionalFormatting sqref="R2:S2">
    <cfRule type="cellIs" dxfId="1057" priority="4283" operator="equal">
      <formula>"No"</formula>
    </cfRule>
    <cfRule type="cellIs" dxfId="1056" priority="4284" operator="equal">
      <formula>"Yes"</formula>
    </cfRule>
  </conditionalFormatting>
  <conditionalFormatting sqref="P2">
    <cfRule type="cellIs" dxfId="1055" priority="4273" operator="equal">
      <formula>"No"</formula>
    </cfRule>
    <cfRule type="cellIs" dxfId="1054" priority="4274" operator="equal">
      <formula>"Yes"</formula>
    </cfRule>
  </conditionalFormatting>
  <conditionalFormatting sqref="P2">
    <cfRule type="cellIs" dxfId="1053" priority="4271" operator="equal">
      <formula>"No"</formula>
    </cfRule>
    <cfRule type="cellIs" dxfId="1052" priority="4272" operator="equal">
      <formula>"Yes"</formula>
    </cfRule>
  </conditionalFormatting>
  <conditionalFormatting sqref="P2">
    <cfRule type="cellIs" dxfId="1051" priority="4267" operator="equal">
      <formula>"No"</formula>
    </cfRule>
    <cfRule type="cellIs" dxfId="1050" priority="4268" operator="equal">
      <formula>"Yes"</formula>
    </cfRule>
  </conditionalFormatting>
  <conditionalFormatting sqref="L2">
    <cfRule type="cellIs" dxfId="1049" priority="3717" operator="equal">
      <formula>"No"</formula>
    </cfRule>
    <cfRule type="cellIs" dxfId="1048" priority="3718" operator="equal">
      <formula>"Yes"</formula>
    </cfRule>
  </conditionalFormatting>
  <conditionalFormatting sqref="L2">
    <cfRule type="cellIs" dxfId="1047" priority="3721" operator="equal">
      <formula>"No"</formula>
    </cfRule>
    <cfRule type="cellIs" dxfId="1046" priority="3722" operator="equal">
      <formula>"Yes"</formula>
    </cfRule>
  </conditionalFormatting>
  <conditionalFormatting sqref="U1:AA1">
    <cfRule type="cellIs" dxfId="1045" priority="3585" operator="equal">
      <formula>"No"</formula>
    </cfRule>
    <cfRule type="cellIs" dxfId="1044" priority="3586" operator="equal">
      <formula>"Yes"</formula>
    </cfRule>
  </conditionalFormatting>
  <conditionalFormatting sqref="Y1">
    <cfRule type="cellIs" dxfId="1043" priority="3583" operator="equal">
      <formula>1</formula>
    </cfRule>
    <cfRule type="cellIs" dxfId="1042" priority="3584" operator="equal">
      <formula>20</formula>
    </cfRule>
  </conditionalFormatting>
  <conditionalFormatting sqref="L1">
    <cfRule type="cellIs" dxfId="1041" priority="3476" operator="equal">
      <formula>"No"</formula>
    </cfRule>
    <cfRule type="cellIs" dxfId="1040" priority="3477" operator="equal">
      <formula>"Yes"</formula>
    </cfRule>
  </conditionalFormatting>
  <conditionalFormatting sqref="L1">
    <cfRule type="cellIs" dxfId="1039" priority="3478" operator="equal">
      <formula>"No"</formula>
    </cfRule>
    <cfRule type="cellIs" dxfId="1038" priority="3479" operator="equal">
      <formula>"Yes"</formula>
    </cfRule>
  </conditionalFormatting>
  <conditionalFormatting sqref="J2">
    <cfRule type="cellIs" dxfId="1037" priority="3321" operator="equal">
      <formula>"No"</formula>
    </cfRule>
    <cfRule type="cellIs" dxfId="1036" priority="3322" operator="equal">
      <formula>"Yes"</formula>
    </cfRule>
  </conditionalFormatting>
  <conditionalFormatting sqref="K2">
    <cfRule type="cellIs" dxfId="1035" priority="3315" operator="equal">
      <formula>"No"</formula>
    </cfRule>
    <cfRule type="cellIs" dxfId="1034" priority="3316" operator="equal">
      <formula>"Yes"</formula>
    </cfRule>
  </conditionalFormatting>
  <conditionalFormatting sqref="K2">
    <cfRule type="cellIs" dxfId="1033" priority="3325" operator="equal">
      <formula>"No"</formula>
    </cfRule>
    <cfRule type="cellIs" dxfId="1032" priority="3326" operator="equal">
      <formula>"Yes"</formula>
    </cfRule>
  </conditionalFormatting>
  <conditionalFormatting sqref="L2">
    <cfRule type="cellIs" dxfId="1031" priority="3323" operator="equal">
      <formula>"No"</formula>
    </cfRule>
    <cfRule type="cellIs" dxfId="1030" priority="3324" operator="equal">
      <formula>"Yes"</formula>
    </cfRule>
  </conditionalFormatting>
  <conditionalFormatting sqref="J2">
    <cfRule type="cellIs" dxfId="1029" priority="3319" operator="equal">
      <formula>"No"</formula>
    </cfRule>
    <cfRule type="cellIs" dxfId="1028" priority="3320" operator="equal">
      <formula>"Yes"</formula>
    </cfRule>
  </conditionalFormatting>
  <conditionalFormatting sqref="L2">
    <cfRule type="cellIs" dxfId="1027" priority="3317" operator="equal">
      <formula>"No"</formula>
    </cfRule>
    <cfRule type="cellIs" dxfId="1026" priority="3318" operator="equal">
      <formula>"Yes"</formula>
    </cfRule>
  </conditionalFormatting>
  <conditionalFormatting sqref="N2">
    <cfRule type="cellIs" dxfId="1025" priority="3313" operator="equal">
      <formula>"No"</formula>
    </cfRule>
    <cfRule type="cellIs" dxfId="1024" priority="3314" operator="equal">
      <formula>"Yes"</formula>
    </cfRule>
  </conditionalFormatting>
  <conditionalFormatting sqref="N2">
    <cfRule type="cellIs" dxfId="1023" priority="3311" operator="equal">
      <formula>"No"</formula>
    </cfRule>
    <cfRule type="cellIs" dxfId="1022" priority="3312" operator="equal">
      <formula>"Yes"</formula>
    </cfRule>
  </conditionalFormatting>
  <conditionalFormatting sqref="N2">
    <cfRule type="cellIs" dxfId="1021" priority="3309" operator="equal">
      <formula>"No"</formula>
    </cfRule>
    <cfRule type="cellIs" dxfId="1020" priority="3310" operator="equal">
      <formula>"Yes"</formula>
    </cfRule>
  </conditionalFormatting>
  <conditionalFormatting sqref="M2">
    <cfRule type="cellIs" dxfId="1019" priority="3299" operator="equal">
      <formula>"No"</formula>
    </cfRule>
    <cfRule type="cellIs" dxfId="1018" priority="3300" operator="equal">
      <formula>"Yes"</formula>
    </cfRule>
  </conditionalFormatting>
  <conditionalFormatting sqref="M2">
    <cfRule type="cellIs" dxfId="1017" priority="3303" operator="equal">
      <formula>"No"</formula>
    </cfRule>
    <cfRule type="cellIs" dxfId="1016" priority="3304" operator="equal">
      <formula>"Yes"</formula>
    </cfRule>
  </conditionalFormatting>
  <conditionalFormatting sqref="M2">
    <cfRule type="cellIs" dxfId="1015" priority="3301" operator="equal">
      <formula>"No"</formula>
    </cfRule>
    <cfRule type="cellIs" dxfId="1014" priority="3302" operator="equal">
      <formula>"Yes"</formula>
    </cfRule>
  </conditionalFormatting>
  <conditionalFormatting sqref="L1">
    <cfRule type="cellIs" dxfId="1013" priority="3279" operator="equal">
      <formula>"No"</formula>
    </cfRule>
    <cfRule type="cellIs" dxfId="1012" priority="3280" operator="equal">
      <formula>"Yes"</formula>
    </cfRule>
  </conditionalFormatting>
  <conditionalFormatting sqref="L1">
    <cfRule type="cellIs" dxfId="1011" priority="3281" operator="equal">
      <formula>"No"</formula>
    </cfRule>
    <cfRule type="cellIs" dxfId="1010" priority="3282" operator="equal">
      <formula>"Yes"</formula>
    </cfRule>
  </conditionalFormatting>
  <conditionalFormatting sqref="L1">
    <cfRule type="cellIs" dxfId="1009" priority="3277" operator="equal">
      <formula>"No"</formula>
    </cfRule>
    <cfRule type="cellIs" dxfId="1008" priority="3278" operator="equal">
      <formula>"Yes"</formula>
    </cfRule>
  </conditionalFormatting>
  <conditionalFormatting sqref="L1">
    <cfRule type="cellIs" dxfId="1007" priority="3275" operator="equal">
      <formula>"No"</formula>
    </cfRule>
    <cfRule type="cellIs" dxfId="1006" priority="3276" operator="equal">
      <formula>"Yes"</formula>
    </cfRule>
  </conditionalFormatting>
  <conditionalFormatting sqref="O2">
    <cfRule type="cellIs" dxfId="1005" priority="3251" operator="equal">
      <formula>"No"</formula>
    </cfRule>
    <cfRule type="cellIs" dxfId="1004" priority="3252" operator="equal">
      <formula>"Yes"</formula>
    </cfRule>
  </conditionalFormatting>
  <conditionalFormatting sqref="O2">
    <cfRule type="cellIs" dxfId="1003" priority="3249" operator="equal">
      <formula>"No"</formula>
    </cfRule>
    <cfRule type="cellIs" dxfId="1002" priority="3250" operator="equal">
      <formula>"Yes"</formula>
    </cfRule>
  </conditionalFormatting>
  <conditionalFormatting sqref="O2">
    <cfRule type="cellIs" dxfId="1001" priority="3239" operator="equal">
      <formula>"No"</formula>
    </cfRule>
    <cfRule type="cellIs" dxfId="1000" priority="3240" operator="equal">
      <formula>"Yes"</formula>
    </cfRule>
  </conditionalFormatting>
  <conditionalFormatting sqref="O2">
    <cfRule type="cellIs" dxfId="999" priority="3237" operator="equal">
      <formula>"No"</formula>
    </cfRule>
    <cfRule type="cellIs" dxfId="998" priority="3238" operator="equal">
      <formula>"Yes"</formula>
    </cfRule>
  </conditionalFormatting>
  <conditionalFormatting sqref="O2">
    <cfRule type="cellIs" dxfId="997" priority="3235" operator="equal">
      <formula>"No"</formula>
    </cfRule>
    <cfRule type="cellIs" dxfId="996" priority="3236" operator="equal">
      <formula>"Yes"</formula>
    </cfRule>
  </conditionalFormatting>
  <conditionalFormatting sqref="AB2">
    <cfRule type="cellIs" dxfId="995" priority="2931" operator="equal">
      <formula>"No"</formula>
    </cfRule>
    <cfRule type="cellIs" dxfId="994" priority="2932" operator="equal">
      <formula>"Yes"</formula>
    </cfRule>
  </conditionalFormatting>
  <conditionalFormatting sqref="AC2">
    <cfRule type="cellIs" dxfId="993" priority="2919" operator="equal">
      <formula>"No"</formula>
    </cfRule>
    <cfRule type="cellIs" dxfId="992" priority="2920" operator="equal">
      <formula>"Yes"</formula>
    </cfRule>
  </conditionalFormatting>
  <conditionalFormatting sqref="AE2">
    <cfRule type="cellIs" dxfId="991" priority="2913" operator="equal">
      <formula>"No"</formula>
    </cfRule>
    <cfRule type="cellIs" dxfId="990" priority="2914" operator="equal">
      <formula>"Yes"</formula>
    </cfRule>
  </conditionalFormatting>
  <conditionalFormatting sqref="AE2">
    <cfRule type="cellIs" dxfId="989" priority="2923" operator="equal">
      <formula>"No"</formula>
    </cfRule>
    <cfRule type="cellIs" dxfId="988" priority="2924" operator="equal">
      <formula>"Yes"</formula>
    </cfRule>
  </conditionalFormatting>
  <conditionalFormatting sqref="AF2">
    <cfRule type="cellIs" dxfId="987" priority="2921" operator="equal">
      <formula>"No"</formula>
    </cfRule>
    <cfRule type="cellIs" dxfId="986" priority="2922" operator="equal">
      <formula>"Yes"</formula>
    </cfRule>
  </conditionalFormatting>
  <conditionalFormatting sqref="AC2">
    <cfRule type="cellIs" dxfId="985" priority="2917" operator="equal">
      <formula>"No"</formula>
    </cfRule>
    <cfRule type="cellIs" dxfId="984" priority="2918" operator="equal">
      <formula>"Yes"</formula>
    </cfRule>
  </conditionalFormatting>
  <conditionalFormatting sqref="AF2">
    <cfRule type="cellIs" dxfId="983" priority="2915" operator="equal">
      <formula>"No"</formula>
    </cfRule>
    <cfRule type="cellIs" dxfId="982" priority="2916" operator="equal">
      <formula>"Yes"</formula>
    </cfRule>
  </conditionalFormatting>
  <conditionalFormatting sqref="AH2">
    <cfRule type="cellIs" dxfId="981" priority="2907" operator="equal">
      <formula>"No"</formula>
    </cfRule>
    <cfRule type="cellIs" dxfId="980" priority="2908" operator="equal">
      <formula>"Yes"</formula>
    </cfRule>
  </conditionalFormatting>
  <conditionalFormatting sqref="AH2">
    <cfRule type="cellIs" dxfId="979" priority="2905" operator="equal">
      <formula>"No"</formula>
    </cfRule>
    <cfRule type="cellIs" dxfId="978" priority="2906" operator="equal">
      <formula>"Yes"</formula>
    </cfRule>
  </conditionalFormatting>
  <conditionalFormatting sqref="AH2">
    <cfRule type="cellIs" dxfId="977" priority="2903" operator="equal">
      <formula>"No"</formula>
    </cfRule>
    <cfRule type="cellIs" dxfId="976" priority="2904" operator="equal">
      <formula>"Yes"</formula>
    </cfRule>
  </conditionalFormatting>
  <conditionalFormatting sqref="AD2">
    <cfRule type="cellIs" dxfId="975" priority="2899" operator="equal">
      <formula>"No"</formula>
    </cfRule>
    <cfRule type="cellIs" dxfId="974" priority="2900" operator="equal">
      <formula>"Yes"</formula>
    </cfRule>
  </conditionalFormatting>
  <conditionalFormatting sqref="AD2">
    <cfRule type="cellIs" dxfId="973" priority="2901" operator="equal">
      <formula>"No"</formula>
    </cfRule>
    <cfRule type="cellIs" dxfId="972" priority="2902" operator="equal">
      <formula>"Yes"</formula>
    </cfRule>
  </conditionalFormatting>
  <conditionalFormatting sqref="AB2">
    <cfRule type="cellIs" dxfId="971" priority="2893" operator="equal">
      <formula>"No"</formula>
    </cfRule>
    <cfRule type="cellIs" dxfId="970" priority="2894" operator="equal">
      <formula>"Yes"</formula>
    </cfRule>
  </conditionalFormatting>
  <conditionalFormatting sqref="AC2">
    <cfRule type="cellIs" dxfId="969" priority="2887" operator="equal">
      <formula>"No"</formula>
    </cfRule>
    <cfRule type="cellIs" dxfId="968" priority="2888" operator="equal">
      <formula>"Yes"</formula>
    </cfRule>
  </conditionalFormatting>
  <conditionalFormatting sqref="AC2">
    <cfRule type="cellIs" dxfId="967" priority="2897" operator="equal">
      <formula>"No"</formula>
    </cfRule>
    <cfRule type="cellIs" dxfId="966" priority="2898" operator="equal">
      <formula>"Yes"</formula>
    </cfRule>
  </conditionalFormatting>
  <conditionalFormatting sqref="AD2">
    <cfRule type="cellIs" dxfId="965" priority="2895" operator="equal">
      <formula>"No"</formula>
    </cfRule>
    <cfRule type="cellIs" dxfId="964" priority="2896" operator="equal">
      <formula>"Yes"</formula>
    </cfRule>
  </conditionalFormatting>
  <conditionalFormatting sqref="AB2">
    <cfRule type="cellIs" dxfId="963" priority="2891" operator="equal">
      <formula>"No"</formula>
    </cfRule>
    <cfRule type="cellIs" dxfId="962" priority="2892" operator="equal">
      <formula>"Yes"</formula>
    </cfRule>
  </conditionalFormatting>
  <conditionalFormatting sqref="AD2">
    <cfRule type="cellIs" dxfId="961" priority="2889" operator="equal">
      <formula>"No"</formula>
    </cfRule>
    <cfRule type="cellIs" dxfId="960" priority="2890" operator="equal">
      <formula>"Yes"</formula>
    </cfRule>
  </conditionalFormatting>
  <conditionalFormatting sqref="AF2">
    <cfRule type="cellIs" dxfId="959" priority="2885" operator="equal">
      <formula>"No"</formula>
    </cfRule>
    <cfRule type="cellIs" dxfId="958" priority="2886" operator="equal">
      <formula>"Yes"</formula>
    </cfRule>
  </conditionalFormatting>
  <conditionalFormatting sqref="AF2">
    <cfRule type="cellIs" dxfId="957" priority="2883" operator="equal">
      <formula>"No"</formula>
    </cfRule>
    <cfRule type="cellIs" dxfId="956" priority="2884" operator="equal">
      <formula>"Yes"</formula>
    </cfRule>
  </conditionalFormatting>
  <conditionalFormatting sqref="AF2">
    <cfRule type="cellIs" dxfId="955" priority="2881" operator="equal">
      <formula>"No"</formula>
    </cfRule>
    <cfRule type="cellIs" dxfId="954" priority="2882" operator="equal">
      <formula>"Yes"</formula>
    </cfRule>
  </conditionalFormatting>
  <conditionalFormatting sqref="AE2">
    <cfRule type="cellIs" dxfId="953" priority="2871" operator="equal">
      <formula>"No"</formula>
    </cfRule>
    <cfRule type="cellIs" dxfId="952" priority="2872" operator="equal">
      <formula>"Yes"</formula>
    </cfRule>
  </conditionalFormatting>
  <conditionalFormatting sqref="AE2">
    <cfRule type="cellIs" dxfId="951" priority="2875" operator="equal">
      <formula>"No"</formula>
    </cfRule>
    <cfRule type="cellIs" dxfId="950" priority="2876" operator="equal">
      <formula>"Yes"</formula>
    </cfRule>
  </conditionalFormatting>
  <conditionalFormatting sqref="AE2">
    <cfRule type="cellIs" dxfId="949" priority="2873" operator="equal">
      <formula>"No"</formula>
    </cfRule>
    <cfRule type="cellIs" dxfId="948" priority="2874" operator="equal">
      <formula>"Yes"</formula>
    </cfRule>
  </conditionalFormatting>
  <conditionalFormatting sqref="AG2">
    <cfRule type="cellIs" dxfId="947" priority="2869" operator="equal">
      <formula>"No"</formula>
    </cfRule>
    <cfRule type="cellIs" dxfId="946" priority="2870" operator="equal">
      <formula>"Yes"</formula>
    </cfRule>
  </conditionalFormatting>
  <conditionalFormatting sqref="AG2">
    <cfRule type="cellIs" dxfId="945" priority="2867" operator="equal">
      <formula>"No"</formula>
    </cfRule>
    <cfRule type="cellIs" dxfId="944" priority="2868" operator="equal">
      <formula>"Yes"</formula>
    </cfRule>
  </conditionalFormatting>
  <conditionalFormatting sqref="AG2">
    <cfRule type="cellIs" dxfId="943" priority="2865" operator="equal">
      <formula>"No"</formula>
    </cfRule>
    <cfRule type="cellIs" dxfId="942" priority="2866" operator="equal">
      <formula>"Yes"</formula>
    </cfRule>
  </conditionalFormatting>
  <conditionalFormatting sqref="AG2">
    <cfRule type="cellIs" dxfId="941" priority="2863" operator="equal">
      <formula>"No"</formula>
    </cfRule>
    <cfRule type="cellIs" dxfId="940" priority="2864" operator="equal">
      <formula>"Yes"</formula>
    </cfRule>
  </conditionalFormatting>
  <conditionalFormatting sqref="AG2">
    <cfRule type="cellIs" dxfId="939" priority="2861" operator="equal">
      <formula>"No"</formula>
    </cfRule>
    <cfRule type="cellIs" dxfId="938" priority="2862" operator="equal">
      <formula>"Yes"</formula>
    </cfRule>
  </conditionalFormatting>
  <conditionalFormatting sqref="AI1">
    <cfRule type="cellIs" dxfId="937" priority="2857" operator="equal">
      <formula>"No"</formula>
    </cfRule>
    <cfRule type="cellIs" dxfId="936" priority="2858" operator="equal">
      <formula>"Yes"</formula>
    </cfRule>
  </conditionalFormatting>
  <conditionalFormatting sqref="AI1">
    <cfRule type="cellIs" dxfId="935" priority="2859" operator="equal">
      <formula>"No"</formula>
    </cfRule>
    <cfRule type="cellIs" dxfId="934" priority="2860" operator="equal">
      <formula>"Yes"</formula>
    </cfRule>
  </conditionalFormatting>
  <conditionalFormatting sqref="AI1">
    <cfRule type="cellIs" dxfId="933" priority="2855" operator="equal">
      <formula>"No"</formula>
    </cfRule>
    <cfRule type="cellIs" dxfId="932" priority="2856" operator="equal">
      <formula>"Yes"</formula>
    </cfRule>
  </conditionalFormatting>
  <conditionalFormatting sqref="AI1">
    <cfRule type="cellIs" dxfId="931" priority="2853" operator="equal">
      <formula>"No"</formula>
    </cfRule>
    <cfRule type="cellIs" dxfId="930" priority="2854" operator="equal">
      <formula>"Yes"</formula>
    </cfRule>
  </conditionalFormatting>
  <conditionalFormatting sqref="Q1:T1">
    <cfRule type="cellIs" dxfId="929" priority="2672" operator="equal">
      <formula>"No"</formula>
    </cfRule>
    <cfRule type="cellIs" dxfId="928" priority="2673" operator="equal">
      <formula>"Yes"</formula>
    </cfRule>
  </conditionalFormatting>
  <conditionalFormatting sqref="Q1:T1">
    <cfRule type="cellIs" dxfId="927" priority="2674" operator="equal">
      <formula>"No"</formula>
    </cfRule>
    <cfRule type="cellIs" dxfId="926" priority="2675" operator="equal">
      <formula>"Yes"</formula>
    </cfRule>
  </conditionalFormatting>
  <conditionalFormatting sqref="Q1:T1">
    <cfRule type="cellIs" dxfId="925" priority="2670" operator="equal">
      <formula>"No"</formula>
    </cfRule>
    <cfRule type="cellIs" dxfId="924" priority="2671" operator="equal">
      <formula>"Yes"</formula>
    </cfRule>
  </conditionalFormatting>
  <conditionalFormatting sqref="Q1:T1">
    <cfRule type="cellIs" dxfId="923" priority="2668" operator="equal">
      <formula>"No"</formula>
    </cfRule>
    <cfRule type="cellIs" dxfId="922" priority="2669" operator="equal">
      <formula>"Yes"</formula>
    </cfRule>
  </conditionalFormatting>
  <conditionalFormatting sqref="T2">
    <cfRule type="cellIs" dxfId="921" priority="2614" operator="equal">
      <formula>"No"</formula>
    </cfRule>
    <cfRule type="cellIs" dxfId="920" priority="2615" operator="equal">
      <formula>"Yes"</formula>
    </cfRule>
  </conditionalFormatting>
  <conditionalFormatting sqref="U2">
    <cfRule type="cellIs" dxfId="919" priority="2610" operator="equal">
      <formula>"No"</formula>
    </cfRule>
    <cfRule type="cellIs" dxfId="918" priority="2611" operator="equal">
      <formula>"Yes"</formula>
    </cfRule>
  </conditionalFormatting>
  <conditionalFormatting sqref="B19:C24">
    <cfRule type="cellIs" dxfId="917" priority="2498" operator="equal">
      <formula>"No"</formula>
    </cfRule>
    <cfRule type="cellIs" dxfId="916" priority="2499" operator="equal">
      <formula>"Yes"</formula>
    </cfRule>
  </conditionalFormatting>
  <conditionalFormatting sqref="R3">
    <cfRule type="cellIs" dxfId="915" priority="1976" operator="equal">
      <formula>"No"</formula>
    </cfRule>
    <cfRule type="cellIs" dxfId="914" priority="1977" operator="equal">
      <formula>"Yes"</formula>
    </cfRule>
  </conditionalFormatting>
  <conditionalFormatting sqref="AA2">
    <cfRule type="cellIs" dxfId="913" priority="1924" operator="equal">
      <formula>"No"</formula>
    </cfRule>
    <cfRule type="cellIs" dxfId="912" priority="1925" operator="equal">
      <formula>"Yes"</formula>
    </cfRule>
  </conditionalFormatting>
  <conditionalFormatting sqref="AA3">
    <cfRule type="cellIs" dxfId="911" priority="1908" operator="equal">
      <formula>"No"</formula>
    </cfRule>
    <cfRule type="cellIs" dxfId="910" priority="1909" operator="equal">
      <formula>"Yes"</formula>
    </cfRule>
  </conditionalFormatting>
  <conditionalFormatting sqref="B18:C18">
    <cfRule type="cellIs" dxfId="909" priority="1866" operator="equal">
      <formula>"No"</formula>
    </cfRule>
    <cfRule type="cellIs" dxfId="908" priority="1867" operator="equal">
      <formula>"Yes"</formula>
    </cfRule>
  </conditionalFormatting>
  <conditionalFormatting sqref="Y20:Y24">
    <cfRule type="cellIs" dxfId="907" priority="1832" operator="equal">
      <formula>1</formula>
    </cfRule>
    <cfRule type="cellIs" dxfId="906" priority="1833" operator="equal">
      <formula>20</formula>
    </cfRule>
  </conditionalFormatting>
  <conditionalFormatting sqref="B25:C25">
    <cfRule type="cellIs" dxfId="905" priority="1772" operator="equal">
      <formula>"No"</formula>
    </cfRule>
    <cfRule type="cellIs" dxfId="904" priority="1773" operator="equal">
      <formula>"Yes"</formula>
    </cfRule>
  </conditionalFormatting>
  <conditionalFormatting sqref="N1">
    <cfRule type="cellIs" dxfId="903" priority="1586" operator="equal">
      <formula>"No"</formula>
    </cfRule>
    <cfRule type="cellIs" dxfId="902" priority="1587" operator="equal">
      <formula>"Yes"</formula>
    </cfRule>
  </conditionalFormatting>
  <conditionalFormatting sqref="N1">
    <cfRule type="cellIs" dxfId="901" priority="1588" operator="equal">
      <formula>"No"</formula>
    </cfRule>
    <cfRule type="cellIs" dxfId="900" priority="1589" operator="equal">
      <formula>"Yes"</formula>
    </cfRule>
  </conditionalFormatting>
  <conditionalFormatting sqref="N1">
    <cfRule type="cellIs" dxfId="899" priority="1582" operator="equal">
      <formula>"No"</formula>
    </cfRule>
    <cfRule type="cellIs" dxfId="898" priority="1583" operator="equal">
      <formula>"Yes"</formula>
    </cfRule>
  </conditionalFormatting>
  <conditionalFormatting sqref="N1">
    <cfRule type="cellIs" dxfId="897" priority="1584" operator="equal">
      <formula>"No"</formula>
    </cfRule>
    <cfRule type="cellIs" dxfId="896" priority="1585" operator="equal">
      <formula>"Yes"</formula>
    </cfRule>
  </conditionalFormatting>
  <conditionalFormatting sqref="N1">
    <cfRule type="cellIs" dxfId="895" priority="1580" operator="equal">
      <formula>"No"</formula>
    </cfRule>
    <cfRule type="cellIs" dxfId="894" priority="1581" operator="equal">
      <formula>"Yes"</formula>
    </cfRule>
  </conditionalFormatting>
  <conditionalFormatting sqref="N1">
    <cfRule type="cellIs" dxfId="893" priority="1578" operator="equal">
      <formula>"No"</formula>
    </cfRule>
    <cfRule type="cellIs" dxfId="892" priority="1579" operator="equal">
      <formula>"Yes"</formula>
    </cfRule>
  </conditionalFormatting>
  <conditionalFormatting sqref="P1">
    <cfRule type="cellIs" dxfId="891" priority="1495" operator="equal">
      <formula>"No"</formula>
    </cfRule>
    <cfRule type="cellIs" dxfId="890" priority="1496" operator="equal">
      <formula>"Yes"</formula>
    </cfRule>
  </conditionalFormatting>
  <conditionalFormatting sqref="P1">
    <cfRule type="cellIs" dxfId="889" priority="1491" operator="equal">
      <formula>"No"</formula>
    </cfRule>
    <cfRule type="cellIs" dxfId="888" priority="1492" operator="equal">
      <formula>"Yes"</formula>
    </cfRule>
  </conditionalFormatting>
  <conditionalFormatting sqref="P1">
    <cfRule type="cellIs" dxfId="887" priority="1487" operator="equal">
      <formula>"No"</formula>
    </cfRule>
    <cfRule type="cellIs" dxfId="886" priority="1488" operator="equal">
      <formula>"Yes"</formula>
    </cfRule>
  </conditionalFormatting>
  <conditionalFormatting sqref="AE1">
    <cfRule type="cellIs" dxfId="885" priority="1483" operator="equal">
      <formula>"No"</formula>
    </cfRule>
    <cfRule type="cellIs" dxfId="884" priority="1484" operator="equal">
      <formula>"Yes"</formula>
    </cfRule>
  </conditionalFormatting>
  <conditionalFormatting sqref="AE1">
    <cfRule type="cellIs" dxfId="883" priority="1485" operator="equal">
      <formula>"No"</formula>
    </cfRule>
    <cfRule type="cellIs" dxfId="882" priority="1486" operator="equal">
      <formula>"Yes"</formula>
    </cfRule>
  </conditionalFormatting>
  <conditionalFormatting sqref="AE1">
    <cfRule type="cellIs" dxfId="881" priority="1481" operator="equal">
      <formula>"No"</formula>
    </cfRule>
    <cfRule type="cellIs" dxfId="880" priority="1482" operator="equal">
      <formula>"Yes"</formula>
    </cfRule>
  </conditionalFormatting>
  <conditionalFormatting sqref="AE1">
    <cfRule type="cellIs" dxfId="879" priority="1477" operator="equal">
      <formula>"No"</formula>
    </cfRule>
    <cfRule type="cellIs" dxfId="878" priority="1478" operator="equal">
      <formula>"Yes"</formula>
    </cfRule>
  </conditionalFormatting>
  <conditionalFormatting sqref="AE1">
    <cfRule type="cellIs" dxfId="877" priority="1479" operator="equal">
      <formula>"No"</formula>
    </cfRule>
    <cfRule type="cellIs" dxfId="876" priority="1480" operator="equal">
      <formula>"Yes"</formula>
    </cfRule>
  </conditionalFormatting>
  <conditionalFormatting sqref="AE1">
    <cfRule type="cellIs" dxfId="875" priority="1475" operator="equal">
      <formula>"No"</formula>
    </cfRule>
    <cfRule type="cellIs" dxfId="874" priority="1476" operator="equal">
      <formula>"Yes"</formula>
    </cfRule>
  </conditionalFormatting>
  <conditionalFormatting sqref="B26:C26">
    <cfRule type="cellIs" dxfId="873" priority="1499" operator="equal">
      <formula>"No"</formula>
    </cfRule>
    <cfRule type="cellIs" dxfId="872" priority="1500" operator="equal">
      <formula>"Yes"</formula>
    </cfRule>
  </conditionalFormatting>
  <conditionalFormatting sqref="P1">
    <cfRule type="cellIs" dxfId="871" priority="1489" operator="equal">
      <formula>"No"</formula>
    </cfRule>
    <cfRule type="cellIs" dxfId="870" priority="1490" operator="equal">
      <formula>"Yes"</formula>
    </cfRule>
  </conditionalFormatting>
  <conditionalFormatting sqref="P1">
    <cfRule type="cellIs" dxfId="869" priority="1497" operator="equal">
      <formula>"No"</formula>
    </cfRule>
    <cfRule type="cellIs" dxfId="868" priority="1498" operator="equal">
      <formula>"Yes"</formula>
    </cfRule>
  </conditionalFormatting>
  <conditionalFormatting sqref="P1">
    <cfRule type="cellIs" dxfId="867" priority="1493" operator="equal">
      <formula>"No"</formula>
    </cfRule>
    <cfRule type="cellIs" dxfId="866" priority="1494" operator="equal">
      <formula>"Yes"</formula>
    </cfRule>
  </conditionalFormatting>
  <conditionalFormatting sqref="AE1">
    <cfRule type="cellIs" dxfId="865" priority="1473" operator="equal">
      <formula>"No"</formula>
    </cfRule>
    <cfRule type="cellIs" dxfId="864" priority="1474" operator="equal">
      <formula>"Yes"</formula>
    </cfRule>
  </conditionalFormatting>
  <conditionalFormatting sqref="O1">
    <cfRule type="cellIs" dxfId="863" priority="1469" operator="equal">
      <formula>"No"</formula>
    </cfRule>
    <cfRule type="cellIs" dxfId="862" priority="1470" operator="equal">
      <formula>"Yes"</formula>
    </cfRule>
  </conditionalFormatting>
  <conditionalFormatting sqref="O1">
    <cfRule type="cellIs" dxfId="861" priority="1471" operator="equal">
      <formula>"No"</formula>
    </cfRule>
    <cfRule type="cellIs" dxfId="860" priority="1472" operator="equal">
      <formula>"Yes"</formula>
    </cfRule>
  </conditionalFormatting>
  <conditionalFormatting sqref="O1">
    <cfRule type="cellIs" dxfId="859" priority="1465" operator="equal">
      <formula>"No"</formula>
    </cfRule>
    <cfRule type="cellIs" dxfId="858" priority="1466" operator="equal">
      <formula>"Yes"</formula>
    </cfRule>
  </conditionalFormatting>
  <conditionalFormatting sqref="O1">
    <cfRule type="cellIs" dxfId="857" priority="1467" operator="equal">
      <formula>"No"</formula>
    </cfRule>
    <cfRule type="cellIs" dxfId="856" priority="1468" operator="equal">
      <formula>"Yes"</formula>
    </cfRule>
  </conditionalFormatting>
  <conditionalFormatting sqref="O1">
    <cfRule type="cellIs" dxfId="855" priority="1463" operator="equal">
      <formula>"No"</formula>
    </cfRule>
    <cfRule type="cellIs" dxfId="854" priority="1464" operator="equal">
      <formula>"Yes"</formula>
    </cfRule>
  </conditionalFormatting>
  <conditionalFormatting sqref="O1">
    <cfRule type="cellIs" dxfId="853" priority="1461" operator="equal">
      <formula>"No"</formula>
    </cfRule>
    <cfRule type="cellIs" dxfId="852" priority="1462" operator="equal">
      <formula>"Yes"</formula>
    </cfRule>
  </conditionalFormatting>
  <conditionalFormatting sqref="M1">
    <cfRule type="cellIs" dxfId="851" priority="1399" operator="equal">
      <formula>"No"</formula>
    </cfRule>
    <cfRule type="cellIs" dxfId="850" priority="1400" operator="equal">
      <formula>"Yes"</formula>
    </cfRule>
  </conditionalFormatting>
  <conditionalFormatting sqref="M1">
    <cfRule type="cellIs" dxfId="849" priority="1401" operator="equal">
      <formula>"No"</formula>
    </cfRule>
    <cfRule type="cellIs" dxfId="848" priority="1402" operator="equal">
      <formula>"Yes"</formula>
    </cfRule>
  </conditionalFormatting>
  <conditionalFormatting sqref="M1">
    <cfRule type="cellIs" dxfId="847" priority="1395" operator="equal">
      <formula>"No"</formula>
    </cfRule>
    <cfRule type="cellIs" dxfId="846" priority="1396" operator="equal">
      <formula>"Yes"</formula>
    </cfRule>
  </conditionalFormatting>
  <conditionalFormatting sqref="M1">
    <cfRule type="cellIs" dxfId="845" priority="1397" operator="equal">
      <formula>"No"</formula>
    </cfRule>
    <cfRule type="cellIs" dxfId="844" priority="1398" operator="equal">
      <formula>"Yes"</formula>
    </cfRule>
  </conditionalFormatting>
  <conditionalFormatting sqref="M1">
    <cfRule type="cellIs" dxfId="843" priority="1393" operator="equal">
      <formula>"No"</formula>
    </cfRule>
    <cfRule type="cellIs" dxfId="842" priority="1394" operator="equal">
      <formula>"Yes"</formula>
    </cfRule>
  </conditionalFormatting>
  <conditionalFormatting sqref="M1">
    <cfRule type="cellIs" dxfId="841" priority="1391" operator="equal">
      <formula>"No"</formula>
    </cfRule>
    <cfRule type="cellIs" dxfId="840" priority="1392" operator="equal">
      <formula>"Yes"</formula>
    </cfRule>
  </conditionalFormatting>
  <conditionalFormatting sqref="Y4 R1:R4">
    <cfRule type="cellIs" dxfId="839" priority="1389" operator="equal">
      <formula>"No"</formula>
    </cfRule>
    <cfRule type="cellIs" dxfId="838" priority="1390" operator="equal">
      <formula>"Yes"</formula>
    </cfRule>
  </conditionalFormatting>
  <conditionalFormatting sqref="Y4">
    <cfRule type="cellIs" dxfId="837" priority="1387" operator="equal">
      <formula>1</formula>
    </cfRule>
    <cfRule type="cellIs" dxfId="836" priority="1388" operator="equal">
      <formula>20</formula>
    </cfRule>
  </conditionalFormatting>
  <conditionalFormatting sqref="Y4">
    <cfRule type="cellIs" dxfId="835" priority="1385" operator="equal">
      <formula>19</formula>
    </cfRule>
  </conditionalFormatting>
  <conditionalFormatting sqref="AA4">
    <cfRule type="cellIs" dxfId="834" priority="1373" operator="equal">
      <formula>"No"</formula>
    </cfRule>
    <cfRule type="cellIs" dxfId="833" priority="1374" operator="equal">
      <formula>"Yes"</formula>
    </cfRule>
  </conditionalFormatting>
  <conditionalFormatting sqref="U9">
    <cfRule type="cellIs" dxfId="832" priority="1377" operator="equal">
      <formula>"No"</formula>
    </cfRule>
    <cfRule type="cellIs" dxfId="831" priority="1378" operator="equal">
      <formula>"Yes"</formula>
    </cfRule>
  </conditionalFormatting>
  <conditionalFormatting sqref="T5 T9">
    <cfRule type="cellIs" dxfId="830" priority="1371" operator="equal">
      <formula>"No"</formula>
    </cfRule>
    <cfRule type="cellIs" dxfId="829" priority="1372" operator="equal">
      <formula>"Yes"</formula>
    </cfRule>
  </conditionalFormatting>
  <conditionalFormatting sqref="V9:W9">
    <cfRule type="cellIs" dxfId="828" priority="1367" operator="equal">
      <formula>"No"</formula>
    </cfRule>
    <cfRule type="cellIs" dxfId="827" priority="1368" operator="equal">
      <formula>"Yes"</formula>
    </cfRule>
  </conditionalFormatting>
  <conditionalFormatting sqref="B17:C17">
    <cfRule type="cellIs" dxfId="826" priority="1337" operator="equal">
      <formula>"No"</formula>
    </cfRule>
    <cfRule type="cellIs" dxfId="825" priority="1338" operator="equal">
      <formula>"Yes"</formula>
    </cfRule>
  </conditionalFormatting>
  <conditionalFormatting sqref="AA5">
    <cfRule type="cellIs" dxfId="824" priority="1349" operator="equal">
      <formula>"No"</formula>
    </cfRule>
    <cfRule type="cellIs" dxfId="823" priority="1350" operator="equal">
      <formula>"Yes"</formula>
    </cfRule>
  </conditionalFormatting>
  <conditionalFormatting sqref="T5 T9">
    <cfRule type="cellIs" dxfId="822" priority="1347" operator="equal">
      <formula>"No"</formula>
    </cfRule>
    <cfRule type="cellIs" dxfId="821" priority="1348" operator="equal">
      <formula>"Yes"</formula>
    </cfRule>
  </conditionalFormatting>
  <conditionalFormatting sqref="G17 Y17">
    <cfRule type="cellIs" dxfId="820" priority="1339" operator="equal">
      <formula>1</formula>
    </cfRule>
    <cfRule type="cellIs" dxfId="819" priority="1340" operator="equal">
      <formula>20</formula>
    </cfRule>
  </conditionalFormatting>
  <conditionalFormatting sqref="C9">
    <cfRule type="cellIs" dxfId="818" priority="1335" operator="equal">
      <formula>"No"</formula>
    </cfRule>
    <cfRule type="cellIs" dxfId="817" priority="1336" operator="equal">
      <formula>"Yes"</formula>
    </cfRule>
  </conditionalFormatting>
  <conditionalFormatting sqref="C10">
    <cfRule type="cellIs" dxfId="816" priority="1331" operator="equal">
      <formula>"No"</formula>
    </cfRule>
    <cfRule type="cellIs" dxfId="815" priority="1332" operator="equal">
      <formula>"Yes"</formula>
    </cfRule>
  </conditionalFormatting>
  <conditionalFormatting sqref="Y9:Y10 R9:R10">
    <cfRule type="cellIs" dxfId="814" priority="1327" operator="equal">
      <formula>"No"</formula>
    </cfRule>
    <cfRule type="cellIs" dxfId="813" priority="1328" operator="equal">
      <formula>"Yes"</formula>
    </cfRule>
  </conditionalFormatting>
  <conditionalFormatting sqref="G9:G10 Y9:Y10">
    <cfRule type="cellIs" dxfId="812" priority="1325" operator="equal">
      <formula>1</formula>
    </cfRule>
    <cfRule type="cellIs" dxfId="811" priority="1326" operator="equal">
      <formula>20</formula>
    </cfRule>
  </conditionalFormatting>
  <conditionalFormatting sqref="G9:G10">
    <cfRule type="cellIs" dxfId="810" priority="1324" operator="equal">
      <formula>19</formula>
    </cfRule>
  </conditionalFormatting>
  <conditionalFormatting sqref="G9:G10 Y9:Y10">
    <cfRule type="cellIs" dxfId="809" priority="1323" operator="equal">
      <formula>19</formula>
    </cfRule>
  </conditionalFormatting>
  <conditionalFormatting sqref="D9:E10">
    <cfRule type="cellIs" dxfId="808" priority="1319" operator="equal">
      <formula>"No"</formula>
    </cfRule>
    <cfRule type="cellIs" dxfId="807" priority="1320" operator="equal">
      <formula>"Yes"</formula>
    </cfRule>
  </conditionalFormatting>
  <conditionalFormatting sqref="AA9:AA10">
    <cfRule type="cellIs" dxfId="806" priority="1315" operator="equal">
      <formula>"No"</formula>
    </cfRule>
    <cfRule type="cellIs" dxfId="805" priority="1316" operator="equal">
      <formula>"Yes"</formula>
    </cfRule>
  </conditionalFormatting>
  <conditionalFormatting sqref="T9">
    <cfRule type="cellIs" dxfId="804" priority="1313" operator="equal">
      <formula>"No"</formula>
    </cfRule>
    <cfRule type="cellIs" dxfId="803" priority="1314" operator="equal">
      <formula>"Yes"</formula>
    </cfRule>
  </conditionalFormatting>
  <conditionalFormatting sqref="U9">
    <cfRule type="cellIs" dxfId="802" priority="1299" operator="equal">
      <formula>"No"</formula>
    </cfRule>
    <cfRule type="cellIs" dxfId="801" priority="1300" operator="equal">
      <formula>"Yes"</formula>
    </cfRule>
  </conditionalFormatting>
  <conditionalFormatting sqref="U9:W9">
    <cfRule type="cellIs" dxfId="800" priority="1305" operator="equal">
      <formula>"No"</formula>
    </cfRule>
    <cfRule type="cellIs" dxfId="799" priority="1306" operator="equal">
      <formula>"Yes"</formula>
    </cfRule>
  </conditionalFormatting>
  <conditionalFormatting sqref="U9:W9">
    <cfRule type="cellIs" dxfId="798" priority="1303" operator="equal">
      <formula>"No"</formula>
    </cfRule>
    <cfRule type="cellIs" dxfId="797" priority="1304" operator="equal">
      <formula>"Yes"</formula>
    </cfRule>
  </conditionalFormatting>
  <conditionalFormatting sqref="W9">
    <cfRule type="cellIs" dxfId="796" priority="1307" operator="equal">
      <formula>"No"</formula>
    </cfRule>
    <cfRule type="cellIs" dxfId="795" priority="1308" operator="equal">
      <formula>"Yes"</formula>
    </cfRule>
  </conditionalFormatting>
  <conditionalFormatting sqref="Y12:Y13 R12:R13">
    <cfRule type="cellIs" dxfId="794" priority="1240" operator="equal">
      <formula>"No"</formula>
    </cfRule>
    <cfRule type="cellIs" dxfId="793" priority="1241" operator="equal">
      <formula>"Yes"</formula>
    </cfRule>
  </conditionalFormatting>
  <conditionalFormatting sqref="G12:G13 Y12:Y13">
    <cfRule type="cellIs" dxfId="792" priority="1238" operator="equal">
      <formula>1</formula>
    </cfRule>
    <cfRule type="cellIs" dxfId="791" priority="1239" operator="equal">
      <formula>20</formula>
    </cfRule>
  </conditionalFormatting>
  <conditionalFormatting sqref="G12:G13">
    <cfRule type="cellIs" dxfId="790" priority="1237" operator="equal">
      <formula>19</formula>
    </cfRule>
  </conditionalFormatting>
  <conditionalFormatting sqref="G12:G13 Y12:Y13">
    <cfRule type="cellIs" dxfId="789" priority="1236" operator="equal">
      <formula>19</formula>
    </cfRule>
  </conditionalFormatting>
  <conditionalFormatting sqref="AA12:AA13">
    <cfRule type="cellIs" dxfId="788" priority="1230" operator="equal">
      <formula>"No"</formula>
    </cfRule>
    <cfRule type="cellIs" dxfId="787" priority="1231" operator="equal">
      <formula>"Yes"</formula>
    </cfRule>
  </conditionalFormatting>
  <conditionalFormatting sqref="T12">
    <cfRule type="cellIs" dxfId="786" priority="977" operator="equal">
      <formula>"No"</formula>
    </cfRule>
    <cfRule type="cellIs" dxfId="785" priority="978" operator="equal">
      <formula>"Yes"</formula>
    </cfRule>
  </conditionalFormatting>
  <conditionalFormatting sqref="A2">
    <cfRule type="cellIs" dxfId="784" priority="939" operator="equal">
      <formula>"No"</formula>
    </cfRule>
    <cfRule type="cellIs" dxfId="783" priority="940" operator="equal">
      <formula>"Yes"</formula>
    </cfRule>
  </conditionalFormatting>
  <conditionalFormatting sqref="A2">
    <cfRule type="cellIs" dxfId="782" priority="941" operator="equal">
      <formula>"No"</formula>
    </cfRule>
    <cfRule type="cellIs" dxfId="781" priority="942" operator="equal">
      <formula>"Yes"</formula>
    </cfRule>
  </conditionalFormatting>
  <conditionalFormatting sqref="A2">
    <cfRule type="cellIs" dxfId="780" priority="935" operator="equal">
      <formula>"No"</formula>
    </cfRule>
    <cfRule type="cellIs" dxfId="779" priority="936" operator="equal">
      <formula>"Yes"</formula>
    </cfRule>
  </conditionalFormatting>
  <conditionalFormatting sqref="A2">
    <cfRule type="cellIs" dxfId="778" priority="937" operator="equal">
      <formula>"No"</formula>
    </cfRule>
    <cfRule type="cellIs" dxfId="777" priority="938" operator="equal">
      <formula>"Yes"</formula>
    </cfRule>
  </conditionalFormatting>
  <conditionalFormatting sqref="B2">
    <cfRule type="cellIs" dxfId="776" priority="933" operator="equal">
      <formula>"No"</formula>
    </cfRule>
    <cfRule type="cellIs" dxfId="775" priority="934" operator="equal">
      <formula>"Yes"</formula>
    </cfRule>
  </conditionalFormatting>
  <conditionalFormatting sqref="B5 B9:B10">
    <cfRule type="cellIs" dxfId="774" priority="925" operator="equal">
      <formula>"No"</formula>
    </cfRule>
    <cfRule type="cellIs" dxfId="773" priority="926" operator="equal">
      <formula>"Yes"</formula>
    </cfRule>
  </conditionalFormatting>
  <conditionalFormatting sqref="B5 B9:B10">
    <cfRule type="cellIs" dxfId="772" priority="923" operator="equal">
      <formula>"No"</formula>
    </cfRule>
    <cfRule type="cellIs" dxfId="771" priority="924" operator="equal">
      <formula>"Yes"</formula>
    </cfRule>
  </conditionalFormatting>
  <conditionalFormatting sqref="B9:B10">
    <cfRule type="cellIs" dxfId="770" priority="921" operator="equal">
      <formula>"No"</formula>
    </cfRule>
    <cfRule type="cellIs" dxfId="769" priority="922" operator="equal">
      <formula>"Yes"</formula>
    </cfRule>
  </conditionalFormatting>
  <conditionalFormatting sqref="B13">
    <cfRule type="cellIs" dxfId="768" priority="917" operator="equal">
      <formula>"No"</formula>
    </cfRule>
    <cfRule type="cellIs" dxfId="767" priority="918" operator="equal">
      <formula>"Yes"</formula>
    </cfRule>
  </conditionalFormatting>
  <conditionalFormatting sqref="A12">
    <cfRule type="cellIs" dxfId="766" priority="891" operator="equal">
      <formula>"No"</formula>
    </cfRule>
    <cfRule type="cellIs" dxfId="765" priority="892" operator="equal">
      <formula>"Yes"</formula>
    </cfRule>
  </conditionalFormatting>
  <conditionalFormatting sqref="A13">
    <cfRule type="cellIs" dxfId="764" priority="889" operator="equal">
      <formula>"No"</formula>
    </cfRule>
    <cfRule type="cellIs" dxfId="763" priority="890" operator="equal">
      <formula>"Yes"</formula>
    </cfRule>
  </conditionalFormatting>
  <conditionalFormatting sqref="B12">
    <cfRule type="cellIs" dxfId="762" priority="875" operator="equal">
      <formula>"No"</formula>
    </cfRule>
    <cfRule type="cellIs" dxfId="761" priority="876" operator="equal">
      <formula>"Yes"</formula>
    </cfRule>
  </conditionalFormatting>
  <conditionalFormatting sqref="Q2">
    <cfRule type="cellIs" dxfId="760" priority="869" operator="equal">
      <formula>"No"</formula>
    </cfRule>
    <cfRule type="cellIs" dxfId="759" priority="870" operator="equal">
      <formula>"Yes"</formula>
    </cfRule>
  </conditionalFormatting>
  <conditionalFormatting sqref="Q2">
    <cfRule type="cellIs" dxfId="758" priority="867" operator="equal">
      <formula>"No"</formula>
    </cfRule>
    <cfRule type="cellIs" dxfId="757" priority="868" operator="equal">
      <formula>"Yes"</formula>
    </cfRule>
  </conditionalFormatting>
  <conditionalFormatting sqref="Q2">
    <cfRule type="cellIs" dxfId="756" priority="863" operator="equal">
      <formula>"No"</formula>
    </cfRule>
    <cfRule type="cellIs" dxfId="755" priority="864" operator="equal">
      <formula>"Yes"</formula>
    </cfRule>
  </conditionalFormatting>
  <conditionalFormatting sqref="Q2">
    <cfRule type="cellIs" dxfId="754" priority="865" operator="equal">
      <formula>"No"</formula>
    </cfRule>
    <cfRule type="cellIs" dxfId="753" priority="866" operator="equal">
      <formula>"Yes"</formula>
    </cfRule>
  </conditionalFormatting>
  <conditionalFormatting sqref="Q3">
    <cfRule type="cellIs" dxfId="752" priority="861" operator="equal">
      <formula>"N"</formula>
    </cfRule>
    <cfRule type="cellIs" dxfId="751" priority="862" operator="equal">
      <formula>"Y"</formula>
    </cfRule>
  </conditionalFormatting>
  <conditionalFormatting sqref="AI2">
    <cfRule type="cellIs" dxfId="750" priority="837" operator="equal">
      <formula>"No"</formula>
    </cfRule>
    <cfRule type="cellIs" dxfId="749" priority="838" operator="equal">
      <formula>"Yes"</formula>
    </cfRule>
  </conditionalFormatting>
  <conditionalFormatting sqref="AI2">
    <cfRule type="cellIs" dxfId="748" priority="835" operator="equal">
      <formula>"No"</formula>
    </cfRule>
    <cfRule type="cellIs" dxfId="747" priority="836" operator="equal">
      <formula>"Yes"</formula>
    </cfRule>
  </conditionalFormatting>
  <conditionalFormatting sqref="AI2">
    <cfRule type="cellIs" dxfId="746" priority="831" operator="equal">
      <formula>"No"</formula>
    </cfRule>
    <cfRule type="cellIs" dxfId="745" priority="832" operator="equal">
      <formula>"Yes"</formula>
    </cfRule>
  </conditionalFormatting>
  <conditionalFormatting sqref="AI2">
    <cfRule type="cellIs" dxfId="744" priority="833" operator="equal">
      <formula>"No"</formula>
    </cfRule>
    <cfRule type="cellIs" dxfId="743" priority="834" operator="equal">
      <formula>"Yes"</formula>
    </cfRule>
  </conditionalFormatting>
  <conditionalFormatting sqref="AI15 AI12:AI13 AI3:AI5 AI9:AI10">
    <cfRule type="cellIs" dxfId="742" priority="829" operator="equal">
      <formula>"N"</formula>
    </cfRule>
    <cfRule type="cellIs" dxfId="741" priority="830" operator="equal">
      <formula>"Y"</formula>
    </cfRule>
  </conditionalFormatting>
  <conditionalFormatting sqref="AI4">
    <cfRule type="cellIs" dxfId="740" priority="827" operator="equal">
      <formula>"No"</formula>
    </cfRule>
    <cfRule type="cellIs" dxfId="739" priority="828" operator="equal">
      <formula>"Yes"</formula>
    </cfRule>
  </conditionalFormatting>
  <conditionalFormatting sqref="AI5">
    <cfRule type="cellIs" dxfId="738" priority="825" operator="equal">
      <formula>"No"</formula>
    </cfRule>
    <cfRule type="cellIs" dxfId="737" priority="826" operator="equal">
      <formula>"Yes"</formula>
    </cfRule>
  </conditionalFormatting>
  <conditionalFormatting sqref="AI9:AI10">
    <cfRule type="cellIs" dxfId="736" priority="823" operator="equal">
      <formula>"No"</formula>
    </cfRule>
    <cfRule type="cellIs" dxfId="735" priority="824" operator="equal">
      <formula>"Yes"</formula>
    </cfRule>
  </conditionalFormatting>
  <conditionalFormatting sqref="AI12:AI13">
    <cfRule type="cellIs" dxfId="734" priority="819" operator="equal">
      <formula>"No"</formula>
    </cfRule>
    <cfRule type="cellIs" dxfId="733" priority="820" operator="equal">
      <formula>"Yes"</formula>
    </cfRule>
  </conditionalFormatting>
  <conditionalFormatting sqref="B27:C48">
    <cfRule type="cellIs" dxfId="732" priority="807" operator="equal">
      <formula>"No"</formula>
    </cfRule>
    <cfRule type="cellIs" dxfId="731" priority="808" operator="equal">
      <formula>"Yes"</formula>
    </cfRule>
  </conditionalFormatting>
  <conditionalFormatting sqref="R15">
    <cfRule type="cellIs" dxfId="730" priority="736" operator="equal">
      <formula>"No"</formula>
    </cfRule>
    <cfRule type="cellIs" dxfId="729" priority="737" operator="equal">
      <formula>"Yes"</formula>
    </cfRule>
  </conditionalFormatting>
  <conditionalFormatting sqref="G15 Y15">
    <cfRule type="cellIs" dxfId="728" priority="734" operator="equal">
      <formula>1</formula>
    </cfRule>
    <cfRule type="cellIs" dxfId="727" priority="735" operator="equal">
      <formula>20</formula>
    </cfRule>
  </conditionalFormatting>
  <conditionalFormatting sqref="G15">
    <cfRule type="cellIs" dxfId="726" priority="733" operator="equal">
      <formula>19</formula>
    </cfRule>
  </conditionalFormatting>
  <conditionalFormatting sqref="G15 Y15">
    <cfRule type="cellIs" dxfId="725" priority="732" operator="equal">
      <formula>19</formula>
    </cfRule>
  </conditionalFormatting>
  <conditionalFormatting sqref="AI15">
    <cfRule type="cellIs" dxfId="724" priority="720" operator="equal">
      <formula>"No"</formula>
    </cfRule>
    <cfRule type="cellIs" dxfId="723" priority="721" operator="equal">
      <formula>"Yes"</formula>
    </cfRule>
  </conditionalFormatting>
  <conditionalFormatting sqref="B3:B4">
    <cfRule type="cellIs" dxfId="722" priority="680" operator="equal">
      <formula>"No"</formula>
    </cfRule>
    <cfRule type="cellIs" dxfId="721" priority="681" operator="equal">
      <formula>"Yes"</formula>
    </cfRule>
  </conditionalFormatting>
  <conditionalFormatting sqref="E3">
    <cfRule type="cellIs" dxfId="720" priority="694" operator="equal">
      <formula>"No"</formula>
    </cfRule>
    <cfRule type="cellIs" dxfId="719" priority="695" operator="equal">
      <formula>"Yes"</formula>
    </cfRule>
  </conditionalFormatting>
  <conditionalFormatting sqref="C4:E4">
    <cfRule type="cellIs" dxfId="718" priority="704" operator="equal">
      <formula>"No"</formula>
    </cfRule>
    <cfRule type="cellIs" dxfId="717" priority="705" operator="equal">
      <formula>"Yes"</formula>
    </cfRule>
  </conditionalFormatting>
  <conditionalFormatting sqref="A4">
    <cfRule type="cellIs" dxfId="716" priority="698" operator="equal">
      <formula>"No"</formula>
    </cfRule>
    <cfRule type="cellIs" dxfId="715" priority="699" operator="equal">
      <formula>"Yes"</formula>
    </cfRule>
  </conditionalFormatting>
  <conditionalFormatting sqref="A3">
    <cfRule type="cellIs" dxfId="714" priority="688" operator="equal">
      <formula>"No"</formula>
    </cfRule>
    <cfRule type="cellIs" dxfId="713" priority="689" operator="equal">
      <formula>"Yes"</formula>
    </cfRule>
  </conditionalFormatting>
  <conditionalFormatting sqref="F3">
    <cfRule type="cellIs" dxfId="712" priority="686" operator="equal">
      <formula>"No"</formula>
    </cfRule>
    <cfRule type="cellIs" dxfId="711" priority="687" operator="equal">
      <formula>"Yes"</formula>
    </cfRule>
  </conditionalFormatting>
  <conditionalFormatting sqref="D3">
    <cfRule type="cellIs" dxfId="710" priority="684" operator="equal">
      <formula>"No"</formula>
    </cfRule>
    <cfRule type="cellIs" dxfId="709" priority="685" operator="equal">
      <formula>"Yes"</formula>
    </cfRule>
  </conditionalFormatting>
  <conditionalFormatting sqref="B3:B4">
    <cfRule type="cellIs" dxfId="708" priority="682" operator="equal">
      <formula>"No"</formula>
    </cfRule>
    <cfRule type="cellIs" dxfId="707" priority="683" operator="equal">
      <formula>"Yes"</formula>
    </cfRule>
  </conditionalFormatting>
  <conditionalFormatting sqref="A5">
    <cfRule type="cellIs" dxfId="706" priority="678" operator="equal">
      <formula>"No"</formula>
    </cfRule>
    <cfRule type="cellIs" dxfId="705" priority="679" operator="equal">
      <formula>"Yes"</formula>
    </cfRule>
  </conditionalFormatting>
  <conditionalFormatting sqref="R5">
    <cfRule type="cellIs" dxfId="704" priority="672" operator="equal">
      <formula>"No"</formula>
    </cfRule>
    <cfRule type="cellIs" dxfId="703" priority="673" operator="equal">
      <formula>"Yes"</formula>
    </cfRule>
  </conditionalFormatting>
  <conditionalFormatting sqref="S4 S9:S10">
    <cfRule type="cellIs" dxfId="702" priority="662" operator="equal">
      <formula>"No"</formula>
    </cfRule>
    <cfRule type="cellIs" dxfId="701" priority="663" operator="equal">
      <formula>"Yes"</formula>
    </cfRule>
  </conditionalFormatting>
  <conditionalFormatting sqref="S4 S9:S10">
    <cfRule type="cellIs" dxfId="700" priority="660" operator="equal">
      <formula>"No"</formula>
    </cfRule>
    <cfRule type="cellIs" dxfId="699" priority="661" operator="equal">
      <formula>"Yes"</formula>
    </cfRule>
  </conditionalFormatting>
  <conditionalFormatting sqref="S4 S9:S10">
    <cfRule type="cellIs" dxfId="698" priority="658" operator="equal">
      <formula>"No"</formula>
    </cfRule>
    <cfRule type="cellIs" dxfId="697" priority="659" operator="equal">
      <formula>"Yes"</formula>
    </cfRule>
  </conditionalFormatting>
  <conditionalFormatting sqref="S12">
    <cfRule type="cellIs" dxfId="696" priority="656" operator="equal">
      <formula>"No"</formula>
    </cfRule>
    <cfRule type="cellIs" dxfId="695" priority="657" operator="equal">
      <formula>"Yes"</formula>
    </cfRule>
  </conditionalFormatting>
  <conditionalFormatting sqref="S13">
    <cfRule type="cellIs" dxfId="694" priority="654" operator="equal">
      <formula>"No"</formula>
    </cfRule>
    <cfRule type="cellIs" dxfId="693" priority="655" operator="equal">
      <formula>"Yes"</formula>
    </cfRule>
  </conditionalFormatting>
  <conditionalFormatting sqref="S4">
    <cfRule type="cellIs" dxfId="692" priority="652" operator="equal">
      <formula>"No"</formula>
    </cfRule>
    <cfRule type="cellIs" dxfId="691" priority="653" operator="equal">
      <formula>"Yes"</formula>
    </cfRule>
  </conditionalFormatting>
  <conditionalFormatting sqref="Y5">
    <cfRule type="cellIs" dxfId="690" priority="628" operator="equal">
      <formula>"No"</formula>
    </cfRule>
    <cfRule type="cellIs" dxfId="689" priority="629" operator="equal">
      <formula>"Yes"</formula>
    </cfRule>
  </conditionalFormatting>
  <conditionalFormatting sqref="AD1">
    <cfRule type="cellIs" dxfId="688" priority="595" operator="equal">
      <formula>"No"</formula>
    </cfRule>
    <cfRule type="cellIs" dxfId="687" priority="596" operator="equal">
      <formula>"Yes"</formula>
    </cfRule>
  </conditionalFormatting>
  <conditionalFormatting sqref="C5:E5">
    <cfRule type="cellIs" dxfId="686" priority="646" operator="equal">
      <formula>"No"</formula>
    </cfRule>
    <cfRule type="cellIs" dxfId="685" priority="647" operator="equal">
      <formula>"Yes"</formula>
    </cfRule>
  </conditionalFormatting>
  <conditionalFormatting sqref="F9">
    <cfRule type="cellIs" dxfId="684" priority="644" operator="equal">
      <formula>"No"</formula>
    </cfRule>
    <cfRule type="cellIs" dxfId="683" priority="645" operator="equal">
      <formula>"Yes"</formula>
    </cfRule>
  </conditionalFormatting>
  <conditionalFormatting sqref="AD1">
    <cfRule type="cellIs" dxfId="682" priority="597" operator="equal">
      <formula>"No"</formula>
    </cfRule>
    <cfRule type="cellIs" dxfId="681" priority="598" operator="equal">
      <formula>"Yes"</formula>
    </cfRule>
  </conditionalFormatting>
  <conditionalFormatting sqref="AD1">
    <cfRule type="cellIs" dxfId="680" priority="599" operator="equal">
      <formula>"No"</formula>
    </cfRule>
    <cfRule type="cellIs" dxfId="679" priority="600" operator="equal">
      <formula>"Yes"</formula>
    </cfRule>
  </conditionalFormatting>
  <conditionalFormatting sqref="U5">
    <cfRule type="cellIs" dxfId="678" priority="632" operator="equal">
      <formula>"No"</formula>
    </cfRule>
    <cfRule type="cellIs" dxfId="677" priority="633" operator="equal">
      <formula>"Yes"</formula>
    </cfRule>
  </conditionalFormatting>
  <conditionalFormatting sqref="V5:W5">
    <cfRule type="cellIs" dxfId="676" priority="630" operator="equal">
      <formula>"No"</formula>
    </cfRule>
    <cfRule type="cellIs" dxfId="675" priority="631" operator="equal">
      <formula>"Yes"</formula>
    </cfRule>
  </conditionalFormatting>
  <conditionalFormatting sqref="Y5">
    <cfRule type="cellIs" dxfId="674" priority="626" operator="equal">
      <formula>1</formula>
    </cfRule>
    <cfRule type="cellIs" dxfId="673" priority="627" operator="equal">
      <formula>20</formula>
    </cfRule>
  </conditionalFormatting>
  <conditionalFormatting sqref="Y5">
    <cfRule type="cellIs" dxfId="672" priority="625" operator="equal">
      <formula>19</formula>
    </cfRule>
  </conditionalFormatting>
  <conditionalFormatting sqref="U5">
    <cfRule type="cellIs" dxfId="671" priority="617" operator="equal">
      <formula>"No"</formula>
    </cfRule>
    <cfRule type="cellIs" dxfId="670" priority="618" operator="equal">
      <formula>"Yes"</formula>
    </cfRule>
  </conditionalFormatting>
  <conditionalFormatting sqref="U5:W5">
    <cfRule type="cellIs" dxfId="669" priority="621" operator="equal">
      <formula>"No"</formula>
    </cfRule>
    <cfRule type="cellIs" dxfId="668" priority="622" operator="equal">
      <formula>"Yes"</formula>
    </cfRule>
  </conditionalFormatting>
  <conditionalFormatting sqref="U5:W5">
    <cfRule type="cellIs" dxfId="667" priority="619" operator="equal">
      <formula>"No"</formula>
    </cfRule>
    <cfRule type="cellIs" dxfId="666" priority="620" operator="equal">
      <formula>"Yes"</formula>
    </cfRule>
  </conditionalFormatting>
  <conditionalFormatting sqref="W5">
    <cfRule type="cellIs" dxfId="665" priority="623" operator="equal">
      <formula>"No"</formula>
    </cfRule>
    <cfRule type="cellIs" dxfId="664" priority="624" operator="equal">
      <formula>"Yes"</formula>
    </cfRule>
  </conditionalFormatting>
  <conditionalFormatting sqref="AD1">
    <cfRule type="cellIs" dxfId="663" priority="605" operator="equal">
      <formula>"No"</formula>
    </cfRule>
    <cfRule type="cellIs" dxfId="662" priority="606" operator="equal">
      <formula>"Yes"</formula>
    </cfRule>
  </conditionalFormatting>
  <conditionalFormatting sqref="AD1">
    <cfRule type="cellIs" dxfId="661" priority="607" operator="equal">
      <formula>"No"</formula>
    </cfRule>
    <cfRule type="cellIs" dxfId="660" priority="608" operator="equal">
      <formula>"Yes"</formula>
    </cfRule>
  </conditionalFormatting>
  <conditionalFormatting sqref="AD1">
    <cfRule type="cellIs" dxfId="659" priority="603" operator="equal">
      <formula>"No"</formula>
    </cfRule>
    <cfRule type="cellIs" dxfId="658" priority="604" operator="equal">
      <formula>"Yes"</formula>
    </cfRule>
  </conditionalFormatting>
  <conditionalFormatting sqref="AD1">
    <cfRule type="cellIs" dxfId="657" priority="601" operator="equal">
      <formula>"No"</formula>
    </cfRule>
    <cfRule type="cellIs" dxfId="656" priority="602" operator="equal">
      <formula>"Yes"</formula>
    </cfRule>
  </conditionalFormatting>
  <conditionalFormatting sqref="U10">
    <cfRule type="cellIs" dxfId="655" priority="571" operator="equal">
      <formula>"No"</formula>
    </cfRule>
    <cfRule type="cellIs" dxfId="654" priority="572" operator="equal">
      <formula>"Yes"</formula>
    </cfRule>
  </conditionalFormatting>
  <conditionalFormatting sqref="T10">
    <cfRule type="cellIs" dxfId="653" priority="569" operator="equal">
      <formula>"No"</formula>
    </cfRule>
    <cfRule type="cellIs" dxfId="652" priority="570" operator="equal">
      <formula>"Yes"</formula>
    </cfRule>
  </conditionalFormatting>
  <conditionalFormatting sqref="V10:W10">
    <cfRule type="cellIs" dxfId="651" priority="567" operator="equal">
      <formula>"No"</formula>
    </cfRule>
    <cfRule type="cellIs" dxfId="650" priority="568" operator="equal">
      <formula>"Yes"</formula>
    </cfRule>
  </conditionalFormatting>
  <conditionalFormatting sqref="T10">
    <cfRule type="cellIs" dxfId="649" priority="565" operator="equal">
      <formula>"No"</formula>
    </cfRule>
    <cfRule type="cellIs" dxfId="648" priority="566" operator="equal">
      <formula>"Yes"</formula>
    </cfRule>
  </conditionalFormatting>
  <conditionalFormatting sqref="T10">
    <cfRule type="cellIs" dxfId="647" priority="563" operator="equal">
      <formula>"No"</formula>
    </cfRule>
    <cfRule type="cellIs" dxfId="646" priority="564" operator="equal">
      <formula>"Yes"</formula>
    </cfRule>
  </conditionalFormatting>
  <conditionalFormatting sqref="U10">
    <cfRule type="cellIs" dxfId="645" priority="555" operator="equal">
      <formula>"No"</formula>
    </cfRule>
    <cfRule type="cellIs" dxfId="644" priority="556" operator="equal">
      <formula>"Yes"</formula>
    </cfRule>
  </conditionalFormatting>
  <conditionalFormatting sqref="U10:W10">
    <cfRule type="cellIs" dxfId="643" priority="559" operator="equal">
      <formula>"No"</formula>
    </cfRule>
    <cfRule type="cellIs" dxfId="642" priority="560" operator="equal">
      <formula>"Yes"</formula>
    </cfRule>
  </conditionalFormatting>
  <conditionalFormatting sqref="U10:W10">
    <cfRule type="cellIs" dxfId="641" priority="557" operator="equal">
      <formula>"No"</formula>
    </cfRule>
    <cfRule type="cellIs" dxfId="640" priority="558" operator="equal">
      <formula>"Yes"</formula>
    </cfRule>
  </conditionalFormatting>
  <conditionalFormatting sqref="W10">
    <cfRule type="cellIs" dxfId="639" priority="561" operator="equal">
      <formula>"No"</formula>
    </cfRule>
    <cfRule type="cellIs" dxfId="638" priority="562" operator="equal">
      <formula>"Yes"</formula>
    </cfRule>
  </conditionalFormatting>
  <conditionalFormatting sqref="C12:E13">
    <cfRule type="cellIs" dxfId="637" priority="547" operator="equal">
      <formula>"No"</formula>
    </cfRule>
    <cfRule type="cellIs" dxfId="636" priority="548" operator="equal">
      <formula>"Yes"</formula>
    </cfRule>
  </conditionalFormatting>
  <conditionalFormatting sqref="U12">
    <cfRule type="cellIs" dxfId="635" priority="543" operator="equal">
      <formula>"No"</formula>
    </cfRule>
    <cfRule type="cellIs" dxfId="634" priority="544" operator="equal">
      <formula>"Yes"</formula>
    </cfRule>
  </conditionalFormatting>
  <conditionalFormatting sqref="V12:W12">
    <cfRule type="cellIs" dxfId="633" priority="541" operator="equal">
      <formula>"No"</formula>
    </cfRule>
    <cfRule type="cellIs" dxfId="632" priority="542" operator="equal">
      <formula>"Yes"</formula>
    </cfRule>
  </conditionalFormatting>
  <conditionalFormatting sqref="U12">
    <cfRule type="cellIs" dxfId="631" priority="533" operator="equal">
      <formula>"No"</formula>
    </cfRule>
    <cfRule type="cellIs" dxfId="630" priority="534" operator="equal">
      <formula>"Yes"</formula>
    </cfRule>
  </conditionalFormatting>
  <conditionalFormatting sqref="U12:W12">
    <cfRule type="cellIs" dxfId="629" priority="537" operator="equal">
      <formula>"No"</formula>
    </cfRule>
    <cfRule type="cellIs" dxfId="628" priority="538" operator="equal">
      <formula>"Yes"</formula>
    </cfRule>
  </conditionalFormatting>
  <conditionalFormatting sqref="U12:W12">
    <cfRule type="cellIs" dxfId="627" priority="535" operator="equal">
      <formula>"No"</formula>
    </cfRule>
    <cfRule type="cellIs" dxfId="626" priority="536" operator="equal">
      <formula>"Yes"</formula>
    </cfRule>
  </conditionalFormatting>
  <conditionalFormatting sqref="W12">
    <cfRule type="cellIs" dxfId="625" priority="539" operator="equal">
      <formula>"No"</formula>
    </cfRule>
    <cfRule type="cellIs" dxfId="624" priority="540" operator="equal">
      <formula>"Yes"</formula>
    </cfRule>
  </conditionalFormatting>
  <conditionalFormatting sqref="T13">
    <cfRule type="cellIs" dxfId="623" priority="529" operator="equal">
      <formula>"No"</formula>
    </cfRule>
    <cfRule type="cellIs" dxfId="622" priority="530" operator="equal">
      <formula>"Yes"</formula>
    </cfRule>
  </conditionalFormatting>
  <conditionalFormatting sqref="U13">
    <cfRule type="cellIs" dxfId="621" priority="527" operator="equal">
      <formula>"No"</formula>
    </cfRule>
    <cfRule type="cellIs" dxfId="620" priority="528" operator="equal">
      <formula>"Yes"</formula>
    </cfRule>
  </conditionalFormatting>
  <conditionalFormatting sqref="V13:W13">
    <cfRule type="cellIs" dxfId="619" priority="525" operator="equal">
      <formula>"No"</formula>
    </cfRule>
    <cfRule type="cellIs" dxfId="618" priority="526" operator="equal">
      <formula>"Yes"</formula>
    </cfRule>
  </conditionalFormatting>
  <conditionalFormatting sqref="U13">
    <cfRule type="cellIs" dxfId="617" priority="517" operator="equal">
      <formula>"No"</formula>
    </cfRule>
    <cfRule type="cellIs" dxfId="616" priority="518" operator="equal">
      <formula>"Yes"</formula>
    </cfRule>
  </conditionalFormatting>
  <conditionalFormatting sqref="U13:W13">
    <cfRule type="cellIs" dxfId="615" priority="521" operator="equal">
      <formula>"No"</formula>
    </cfRule>
    <cfRule type="cellIs" dxfId="614" priority="522" operator="equal">
      <formula>"Yes"</formula>
    </cfRule>
  </conditionalFormatting>
  <conditionalFormatting sqref="U13:W13">
    <cfRule type="cellIs" dxfId="613" priority="519" operator="equal">
      <formula>"No"</formula>
    </cfRule>
    <cfRule type="cellIs" dxfId="612" priority="520" operator="equal">
      <formula>"Yes"</formula>
    </cfRule>
  </conditionalFormatting>
  <conditionalFormatting sqref="W13">
    <cfRule type="cellIs" dxfId="611" priority="523" operator="equal">
      <formula>"No"</formula>
    </cfRule>
    <cfRule type="cellIs" dxfId="610" priority="524" operator="equal">
      <formula>"Yes"</formula>
    </cfRule>
  </conditionalFormatting>
  <conditionalFormatting sqref="T4">
    <cfRule type="cellIs" dxfId="609" priority="511" operator="equal">
      <formula>"No"</formula>
    </cfRule>
    <cfRule type="cellIs" dxfId="608" priority="512" operator="equal">
      <formula>"Yes"</formula>
    </cfRule>
  </conditionalFormatting>
  <conditionalFormatting sqref="T4">
    <cfRule type="cellIs" dxfId="607" priority="509" operator="equal">
      <formula>"No"</formula>
    </cfRule>
    <cfRule type="cellIs" dxfId="606" priority="510" operator="equal">
      <formula>"Yes"</formula>
    </cfRule>
  </conditionalFormatting>
  <conditionalFormatting sqref="W4">
    <cfRule type="cellIs" dxfId="605" priority="507" operator="equal">
      <formula>"No"</formula>
    </cfRule>
    <cfRule type="cellIs" dxfId="604" priority="508" operator="equal">
      <formula>"Yes"</formula>
    </cfRule>
  </conditionalFormatting>
  <conditionalFormatting sqref="V4">
    <cfRule type="cellIs" dxfId="603" priority="505" operator="equal">
      <formula>"No"</formula>
    </cfRule>
    <cfRule type="cellIs" dxfId="602" priority="506" operator="equal">
      <formula>"Yes"</formula>
    </cfRule>
  </conditionalFormatting>
  <conditionalFormatting sqref="V4">
    <cfRule type="cellIs" dxfId="601" priority="503" operator="equal">
      <formula>"No"</formula>
    </cfRule>
    <cfRule type="cellIs" dxfId="600" priority="504" operator="equal">
      <formula>"Yes"</formula>
    </cfRule>
  </conditionalFormatting>
  <conditionalFormatting sqref="U4">
    <cfRule type="cellIs" dxfId="599" priority="501" operator="equal">
      <formula>"No"</formula>
    </cfRule>
    <cfRule type="cellIs" dxfId="598" priority="502" operator="equal">
      <formula>"Yes"</formula>
    </cfRule>
  </conditionalFormatting>
  <conditionalFormatting sqref="Q15 Q12:Q13 Q4:Q5 Q9:Q10">
    <cfRule type="cellIs" dxfId="597" priority="499" operator="equal">
      <formula>"N"</formula>
    </cfRule>
    <cfRule type="cellIs" dxfId="596" priority="500" operator="equal">
      <formula>"Y"</formula>
    </cfRule>
  </conditionalFormatting>
  <conditionalFormatting sqref="G3:G4">
    <cfRule type="cellIs" dxfId="595" priority="497" operator="equal">
      <formula>"N"</formula>
    </cfRule>
    <cfRule type="cellIs" dxfId="594" priority="498" operator="equal">
      <formula>"Y"</formula>
    </cfRule>
  </conditionalFormatting>
  <conditionalFormatting sqref="G3:G4">
    <cfRule type="cellIs" dxfId="593" priority="495" operator="equal">
      <formula>1</formula>
    </cfRule>
    <cfRule type="cellIs" dxfId="592" priority="496" operator="equal">
      <formula>20</formula>
    </cfRule>
  </conditionalFormatting>
  <conditionalFormatting sqref="G3:G4">
    <cfRule type="cellIs" dxfId="591" priority="494" operator="equal">
      <formula>19</formula>
    </cfRule>
  </conditionalFormatting>
  <conditionalFormatting sqref="G3:G4">
    <cfRule type="cellIs" dxfId="590" priority="493" operator="equal">
      <formula>19</formula>
    </cfRule>
  </conditionalFormatting>
  <conditionalFormatting sqref="C14:G14 Y14 AA14:AH14 I14:P14">
    <cfRule type="cellIs" dxfId="589" priority="491" operator="equal">
      <formula>"N"</formula>
    </cfRule>
    <cfRule type="cellIs" dxfId="588" priority="492" operator="equal">
      <formula>"Y"</formula>
    </cfRule>
  </conditionalFormatting>
  <conditionalFormatting sqref="AI14">
    <cfRule type="cellIs" dxfId="587" priority="489" operator="equal">
      <formula>"N"</formula>
    </cfRule>
    <cfRule type="cellIs" dxfId="586" priority="490" operator="equal">
      <formula>"Y"</formula>
    </cfRule>
  </conditionalFormatting>
  <conditionalFormatting sqref="R14">
    <cfRule type="cellIs" dxfId="585" priority="487" operator="equal">
      <formula>"No"</formula>
    </cfRule>
    <cfRule type="cellIs" dxfId="584" priority="488" operator="equal">
      <formula>"Yes"</formula>
    </cfRule>
  </conditionalFormatting>
  <conditionalFormatting sqref="G14 Y14">
    <cfRule type="cellIs" dxfId="583" priority="485" operator="equal">
      <formula>1</formula>
    </cfRule>
    <cfRule type="cellIs" dxfId="582" priority="486" operator="equal">
      <formula>20</formula>
    </cfRule>
  </conditionalFormatting>
  <conditionalFormatting sqref="G14">
    <cfRule type="cellIs" dxfId="581" priority="484" operator="equal">
      <formula>19</formula>
    </cfRule>
  </conditionalFormatting>
  <conditionalFormatting sqref="G14 Y14">
    <cfRule type="cellIs" dxfId="580" priority="483" operator="equal">
      <formula>19</formula>
    </cfRule>
  </conditionalFormatting>
  <conditionalFormatting sqref="T14">
    <cfRule type="cellIs" dxfId="579" priority="481" operator="equal">
      <formula>"No"</formula>
    </cfRule>
    <cfRule type="cellIs" dxfId="578" priority="482" operator="equal">
      <formula>"Yes"</formula>
    </cfRule>
  </conditionalFormatting>
  <conditionalFormatting sqref="A14">
    <cfRule type="cellIs" dxfId="577" priority="479" operator="equal">
      <formula>"No"</formula>
    </cfRule>
    <cfRule type="cellIs" dxfId="576" priority="480" operator="equal">
      <formula>"Yes"</formula>
    </cfRule>
  </conditionalFormatting>
  <conditionalFormatting sqref="B14">
    <cfRule type="cellIs" dxfId="575" priority="477" operator="equal">
      <formula>"No"</formula>
    </cfRule>
    <cfRule type="cellIs" dxfId="574" priority="478" operator="equal">
      <formula>"Yes"</formula>
    </cfRule>
  </conditionalFormatting>
  <conditionalFormatting sqref="AI14">
    <cfRule type="cellIs" dxfId="573" priority="475" operator="equal">
      <formula>"No"</formula>
    </cfRule>
    <cfRule type="cellIs" dxfId="572" priority="476" operator="equal">
      <formula>"Yes"</formula>
    </cfRule>
  </conditionalFormatting>
  <conditionalFormatting sqref="W14:X14">
    <cfRule type="cellIs" dxfId="571" priority="473" operator="equal">
      <formula>"No"</formula>
    </cfRule>
    <cfRule type="cellIs" dxfId="570" priority="474" operator="equal">
      <formula>"Yes"</formula>
    </cfRule>
  </conditionalFormatting>
  <conditionalFormatting sqref="V14">
    <cfRule type="cellIs" dxfId="569" priority="471" operator="equal">
      <formula>"No"</formula>
    </cfRule>
    <cfRule type="cellIs" dxfId="568" priority="472" operator="equal">
      <formula>"Yes"</formula>
    </cfRule>
  </conditionalFormatting>
  <conditionalFormatting sqref="V14">
    <cfRule type="cellIs" dxfId="567" priority="469" operator="equal">
      <formula>"No"</formula>
    </cfRule>
    <cfRule type="cellIs" dxfId="566" priority="470" operator="equal">
      <formula>"Yes"</formula>
    </cfRule>
  </conditionalFormatting>
  <conditionalFormatting sqref="S14">
    <cfRule type="cellIs" dxfId="565" priority="467" operator="equal">
      <formula>"No"</formula>
    </cfRule>
    <cfRule type="cellIs" dxfId="564" priority="468" operator="equal">
      <formula>"Yes"</formula>
    </cfRule>
  </conditionalFormatting>
  <conditionalFormatting sqref="U14">
    <cfRule type="cellIs" dxfId="563" priority="465" operator="equal">
      <formula>"No"</formula>
    </cfRule>
    <cfRule type="cellIs" dxfId="562" priority="466" operator="equal">
      <formula>"Yes"</formula>
    </cfRule>
  </conditionalFormatting>
  <conditionalFormatting sqref="Q14">
    <cfRule type="cellIs" dxfId="561" priority="463" operator="equal">
      <formula>"N"</formula>
    </cfRule>
    <cfRule type="cellIs" dxfId="560" priority="464" operator="equal">
      <formula>"Y"</formula>
    </cfRule>
  </conditionalFormatting>
  <conditionalFormatting sqref="F4">
    <cfRule type="cellIs" dxfId="559" priority="461" operator="equal">
      <formula>"No"</formula>
    </cfRule>
    <cfRule type="cellIs" dxfId="558" priority="462" operator="equal">
      <formula>"Yes"</formula>
    </cfRule>
  </conditionalFormatting>
  <conditionalFormatting sqref="G11 AB11:AH11 I11:P11">
    <cfRule type="cellIs" dxfId="557" priority="447" operator="equal">
      <formula>"N"</formula>
    </cfRule>
    <cfRule type="cellIs" dxfId="556" priority="448" operator="equal">
      <formula>"Y"</formula>
    </cfRule>
  </conditionalFormatting>
  <conditionalFormatting sqref="C11">
    <cfRule type="cellIs" dxfId="555" priority="445" operator="equal">
      <formula>"No"</formula>
    </cfRule>
    <cfRule type="cellIs" dxfId="554" priority="446" operator="equal">
      <formula>"Yes"</formula>
    </cfRule>
  </conditionalFormatting>
  <conditionalFormatting sqref="Y11 R11">
    <cfRule type="cellIs" dxfId="553" priority="443" operator="equal">
      <formula>"No"</formula>
    </cfRule>
    <cfRule type="cellIs" dxfId="552" priority="444" operator="equal">
      <formula>"Yes"</formula>
    </cfRule>
  </conditionalFormatting>
  <conditionalFormatting sqref="G11 Y11">
    <cfRule type="cellIs" dxfId="551" priority="441" operator="equal">
      <formula>1</formula>
    </cfRule>
    <cfRule type="cellIs" dxfId="550" priority="442" operator="equal">
      <formula>20</formula>
    </cfRule>
  </conditionalFormatting>
  <conditionalFormatting sqref="G11">
    <cfRule type="cellIs" dxfId="549" priority="440" operator="equal">
      <formula>19</formula>
    </cfRule>
  </conditionalFormatting>
  <conditionalFormatting sqref="G11 Y11">
    <cfRule type="cellIs" dxfId="548" priority="439" operator="equal">
      <formula>19</formula>
    </cfRule>
  </conditionalFormatting>
  <conditionalFormatting sqref="D11:E11">
    <cfRule type="cellIs" dxfId="547" priority="437" operator="equal">
      <formula>"No"</formula>
    </cfRule>
    <cfRule type="cellIs" dxfId="546" priority="438" operator="equal">
      <formula>"Yes"</formula>
    </cfRule>
  </conditionalFormatting>
  <conditionalFormatting sqref="AA11">
    <cfRule type="cellIs" dxfId="545" priority="435" operator="equal">
      <formula>"No"</formula>
    </cfRule>
    <cfRule type="cellIs" dxfId="544" priority="436" operator="equal">
      <formula>"Yes"</formula>
    </cfRule>
  </conditionalFormatting>
  <conditionalFormatting sqref="B11">
    <cfRule type="cellIs" dxfId="543" priority="433" operator="equal">
      <formula>"No"</formula>
    </cfRule>
    <cfRule type="cellIs" dxfId="542" priority="434" operator="equal">
      <formula>"Yes"</formula>
    </cfRule>
  </conditionalFormatting>
  <conditionalFormatting sqref="B11">
    <cfRule type="cellIs" dxfId="541" priority="431" operator="equal">
      <formula>"No"</formula>
    </cfRule>
    <cfRule type="cellIs" dxfId="540" priority="432" operator="equal">
      <formula>"Yes"</formula>
    </cfRule>
  </conditionalFormatting>
  <conditionalFormatting sqref="B11">
    <cfRule type="cellIs" dxfId="539" priority="429" operator="equal">
      <formula>"No"</formula>
    </cfRule>
    <cfRule type="cellIs" dxfId="538" priority="430" operator="equal">
      <formula>"Yes"</formula>
    </cfRule>
  </conditionalFormatting>
  <conditionalFormatting sqref="A11">
    <cfRule type="cellIs" dxfId="537" priority="427" operator="equal">
      <formula>"No"</formula>
    </cfRule>
    <cfRule type="cellIs" dxfId="536" priority="428" operator="equal">
      <formula>"Yes"</formula>
    </cfRule>
  </conditionalFormatting>
  <conditionalFormatting sqref="A11">
    <cfRule type="cellIs" dxfId="535" priority="425" operator="equal">
      <formula>"No"</formula>
    </cfRule>
    <cfRule type="cellIs" dxfId="534" priority="426" operator="equal">
      <formula>"Yes"</formula>
    </cfRule>
  </conditionalFormatting>
  <conditionalFormatting sqref="A11">
    <cfRule type="cellIs" dxfId="533" priority="423" operator="equal">
      <formula>"No"</formula>
    </cfRule>
    <cfRule type="cellIs" dxfId="532" priority="424" operator="equal">
      <formula>"Yes"</formula>
    </cfRule>
  </conditionalFormatting>
  <conditionalFormatting sqref="AI11">
    <cfRule type="cellIs" dxfId="531" priority="421" operator="equal">
      <formula>"N"</formula>
    </cfRule>
    <cfRule type="cellIs" dxfId="530" priority="422" operator="equal">
      <formula>"Y"</formula>
    </cfRule>
  </conditionalFormatting>
  <conditionalFormatting sqref="AI11">
    <cfRule type="cellIs" dxfId="529" priority="419" operator="equal">
      <formula>"No"</formula>
    </cfRule>
    <cfRule type="cellIs" dxfId="528" priority="420" operator="equal">
      <formula>"Yes"</formula>
    </cfRule>
  </conditionalFormatting>
  <conditionalFormatting sqref="S11">
    <cfRule type="cellIs" dxfId="527" priority="417" operator="equal">
      <formula>"No"</formula>
    </cfRule>
    <cfRule type="cellIs" dxfId="526" priority="418" operator="equal">
      <formula>"Yes"</formula>
    </cfRule>
  </conditionalFormatting>
  <conditionalFormatting sqref="S11">
    <cfRule type="cellIs" dxfId="525" priority="415" operator="equal">
      <formula>"No"</formula>
    </cfRule>
    <cfRule type="cellIs" dxfId="524" priority="416" operator="equal">
      <formula>"Yes"</formula>
    </cfRule>
  </conditionalFormatting>
  <conditionalFormatting sqref="S11">
    <cfRule type="cellIs" dxfId="523" priority="413" operator="equal">
      <formula>"No"</formula>
    </cfRule>
    <cfRule type="cellIs" dxfId="522" priority="414" operator="equal">
      <formula>"Yes"</formula>
    </cfRule>
  </conditionalFormatting>
  <conditionalFormatting sqref="U11">
    <cfRule type="cellIs" dxfId="521" priority="411" operator="equal">
      <formula>"No"</formula>
    </cfRule>
    <cfRule type="cellIs" dxfId="520" priority="412" operator="equal">
      <formula>"Yes"</formula>
    </cfRule>
  </conditionalFormatting>
  <conditionalFormatting sqref="V11:W11">
    <cfRule type="cellIs" dxfId="519" priority="407" operator="equal">
      <formula>"No"</formula>
    </cfRule>
    <cfRule type="cellIs" dxfId="518" priority="408" operator="equal">
      <formula>"Yes"</formula>
    </cfRule>
  </conditionalFormatting>
  <conditionalFormatting sqref="U11">
    <cfRule type="cellIs" dxfId="517" priority="395" operator="equal">
      <formula>"No"</formula>
    </cfRule>
    <cfRule type="cellIs" dxfId="516" priority="396" operator="equal">
      <formula>"Yes"</formula>
    </cfRule>
  </conditionalFormatting>
  <conditionalFormatting sqref="U11:W11">
    <cfRule type="cellIs" dxfId="515" priority="399" operator="equal">
      <formula>"No"</formula>
    </cfRule>
    <cfRule type="cellIs" dxfId="514" priority="400" operator="equal">
      <formula>"Yes"</formula>
    </cfRule>
  </conditionalFormatting>
  <conditionalFormatting sqref="U11:W11">
    <cfRule type="cellIs" dxfId="513" priority="397" operator="equal">
      <formula>"No"</formula>
    </cfRule>
    <cfRule type="cellIs" dxfId="512" priority="398" operator="equal">
      <formula>"Yes"</formula>
    </cfRule>
  </conditionalFormatting>
  <conditionalFormatting sqref="W11">
    <cfRule type="cellIs" dxfId="511" priority="401" operator="equal">
      <formula>"No"</formula>
    </cfRule>
    <cfRule type="cellIs" dxfId="510" priority="402" operator="equal">
      <formula>"Yes"</formula>
    </cfRule>
  </conditionalFormatting>
  <conditionalFormatting sqref="Q11">
    <cfRule type="cellIs" dxfId="509" priority="389" operator="equal">
      <formula>"N"</formula>
    </cfRule>
    <cfRule type="cellIs" dxfId="508" priority="390" operator="equal">
      <formula>"Y"</formula>
    </cfRule>
  </conditionalFormatting>
  <conditionalFormatting sqref="S3">
    <cfRule type="cellIs" dxfId="507" priority="342" operator="equal">
      <formula>"No"</formula>
    </cfRule>
    <cfRule type="cellIs" dxfId="506" priority="343" operator="equal">
      <formula>"Yes"</formula>
    </cfRule>
  </conditionalFormatting>
  <conditionalFormatting sqref="S3">
    <cfRule type="cellIs" dxfId="505" priority="340" operator="equal">
      <formula>"No"</formula>
    </cfRule>
    <cfRule type="cellIs" dxfId="504" priority="341" operator="equal">
      <formula>"Yes"</formula>
    </cfRule>
  </conditionalFormatting>
  <conditionalFormatting sqref="S3">
    <cfRule type="cellIs" dxfId="503" priority="338" operator="equal">
      <formula>"No"</formula>
    </cfRule>
    <cfRule type="cellIs" dxfId="502" priority="339" operator="equal">
      <formula>"Yes"</formula>
    </cfRule>
  </conditionalFormatting>
  <conditionalFormatting sqref="T3">
    <cfRule type="cellIs" dxfId="501" priority="332" operator="equal">
      <formula>"No"</formula>
    </cfRule>
    <cfRule type="cellIs" dxfId="500" priority="333" operator="equal">
      <formula>"Yes"</formula>
    </cfRule>
  </conditionalFormatting>
  <conditionalFormatting sqref="S3">
    <cfRule type="cellIs" dxfId="499" priority="336" operator="equal">
      <formula>"No"</formula>
    </cfRule>
    <cfRule type="cellIs" dxfId="498" priority="337" operator="equal">
      <formula>"Yes"</formula>
    </cfRule>
  </conditionalFormatting>
  <conditionalFormatting sqref="T3">
    <cfRule type="cellIs" dxfId="497" priority="334" operator="equal">
      <formula>"No"</formula>
    </cfRule>
    <cfRule type="cellIs" dxfId="496" priority="335" operator="equal">
      <formula>"Yes"</formula>
    </cfRule>
  </conditionalFormatting>
  <conditionalFormatting sqref="U3:V3">
    <cfRule type="cellIs" dxfId="495" priority="330" operator="equal">
      <formula>"No"</formula>
    </cfRule>
    <cfRule type="cellIs" dxfId="494" priority="331" operator="equal">
      <formula>"Yes"</formula>
    </cfRule>
  </conditionalFormatting>
  <conditionalFormatting sqref="W3">
    <cfRule type="cellIs" dxfId="493" priority="316" operator="equal">
      <formula>"No"</formula>
    </cfRule>
    <cfRule type="cellIs" dxfId="492" priority="317" operator="equal">
      <formula>"Yes"</formula>
    </cfRule>
  </conditionalFormatting>
  <conditionalFormatting sqref="T11">
    <cfRule type="cellIs" dxfId="491" priority="301" operator="equal">
      <formula>"No"</formula>
    </cfRule>
    <cfRule type="cellIs" dxfId="490" priority="302" operator="equal">
      <formula>"Yes"</formula>
    </cfRule>
  </conditionalFormatting>
  <conditionalFormatting sqref="T11">
    <cfRule type="cellIs" dxfId="489" priority="305" operator="equal">
      <formula>"No"</formula>
    </cfRule>
    <cfRule type="cellIs" dxfId="488" priority="306" operator="equal">
      <formula>"Yes"</formula>
    </cfRule>
  </conditionalFormatting>
  <conditionalFormatting sqref="T11">
    <cfRule type="cellIs" dxfId="487" priority="303" operator="equal">
      <formula>"No"</formula>
    </cfRule>
    <cfRule type="cellIs" dxfId="486" priority="304" operator="equal">
      <formula>"Yes"</formula>
    </cfRule>
  </conditionalFormatting>
  <conditionalFormatting sqref="W15:X15">
    <cfRule type="cellIs" dxfId="485" priority="287" operator="equal">
      <formula>"No"</formula>
    </cfRule>
    <cfRule type="cellIs" dxfId="484" priority="288" operator="equal">
      <formula>"Yes"</formula>
    </cfRule>
  </conditionalFormatting>
  <conditionalFormatting sqref="A15">
    <cfRule type="cellIs" dxfId="483" priority="297" operator="equal">
      <formula>"No"</formula>
    </cfRule>
    <cfRule type="cellIs" dxfId="482" priority="298" operator="equal">
      <formula>"Yes"</formula>
    </cfRule>
  </conditionalFormatting>
  <conditionalFormatting sqref="E15:F15">
    <cfRule type="cellIs" dxfId="481" priority="295" operator="equal">
      <formula>"No"</formula>
    </cfRule>
    <cfRule type="cellIs" dxfId="480" priority="296" operator="equal">
      <formula>"Yes"</formula>
    </cfRule>
  </conditionalFormatting>
  <conditionalFormatting sqref="C15">
    <cfRule type="cellIs" dxfId="479" priority="293" operator="equal">
      <formula>"No"</formula>
    </cfRule>
    <cfRule type="cellIs" dxfId="478" priority="294" operator="equal">
      <formula>"Yes"</formula>
    </cfRule>
  </conditionalFormatting>
  <conditionalFormatting sqref="D15">
    <cfRule type="cellIs" dxfId="477" priority="289" operator="equal">
      <formula>"No"</formula>
    </cfRule>
    <cfRule type="cellIs" dxfId="476" priority="290" operator="equal">
      <formula>"Yes"</formula>
    </cfRule>
  </conditionalFormatting>
  <conditionalFormatting sqref="D15">
    <cfRule type="cellIs" dxfId="475" priority="291" operator="equal">
      <formula>"No"</formula>
    </cfRule>
    <cfRule type="cellIs" dxfId="474" priority="292" operator="equal">
      <formula>"Yes"</formula>
    </cfRule>
  </conditionalFormatting>
  <conditionalFormatting sqref="U15">
    <cfRule type="cellIs" dxfId="473" priority="283" operator="equal">
      <formula>"No"</formula>
    </cfRule>
    <cfRule type="cellIs" dxfId="472" priority="284" operator="equal">
      <formula>"Yes"</formula>
    </cfRule>
  </conditionalFormatting>
  <conditionalFormatting sqref="V15">
    <cfRule type="cellIs" dxfId="471" priority="281" operator="equal">
      <formula>"No"</formula>
    </cfRule>
    <cfRule type="cellIs" dxfId="470" priority="282" operator="equal">
      <formula>"Yes"</formula>
    </cfRule>
  </conditionalFormatting>
  <conditionalFormatting sqref="V15">
    <cfRule type="cellIs" dxfId="469" priority="279" operator="equal">
      <formula>"No"</formula>
    </cfRule>
    <cfRule type="cellIs" dxfId="468" priority="280" operator="equal">
      <formula>"Yes"</formula>
    </cfRule>
  </conditionalFormatting>
  <conditionalFormatting sqref="S15">
    <cfRule type="cellIs" dxfId="467" priority="277" operator="equal">
      <formula>"No"</formula>
    </cfRule>
    <cfRule type="cellIs" dxfId="466" priority="278" operator="equal">
      <formula>"Yes"</formula>
    </cfRule>
  </conditionalFormatting>
  <conditionalFormatting sqref="G16 Y16 AA16:AH16 I16:P16">
    <cfRule type="cellIs" dxfId="465" priority="275" operator="equal">
      <formula>"N"</formula>
    </cfRule>
    <cfRule type="cellIs" dxfId="464" priority="276" operator="equal">
      <formula>"Y"</formula>
    </cfRule>
  </conditionalFormatting>
  <conditionalFormatting sqref="AI16">
    <cfRule type="cellIs" dxfId="463" priority="273" operator="equal">
      <formula>"N"</formula>
    </cfRule>
    <cfRule type="cellIs" dxfId="462" priority="274" operator="equal">
      <formula>"Y"</formula>
    </cfRule>
  </conditionalFormatting>
  <conditionalFormatting sqref="R16">
    <cfRule type="cellIs" dxfId="461" priority="271" operator="equal">
      <formula>"No"</formula>
    </cfRule>
    <cfRule type="cellIs" dxfId="460" priority="272" operator="equal">
      <formula>"Yes"</formula>
    </cfRule>
  </conditionalFormatting>
  <conditionalFormatting sqref="G16 Y16">
    <cfRule type="cellIs" dxfId="459" priority="269" operator="equal">
      <formula>1</formula>
    </cfRule>
    <cfRule type="cellIs" dxfId="458" priority="270" operator="equal">
      <formula>20</formula>
    </cfRule>
  </conditionalFormatting>
  <conditionalFormatting sqref="G16">
    <cfRule type="cellIs" dxfId="457" priority="268" operator="equal">
      <formula>19</formula>
    </cfRule>
  </conditionalFormatting>
  <conditionalFormatting sqref="G16 Y16">
    <cfRule type="cellIs" dxfId="456" priority="267" operator="equal">
      <formula>19</formula>
    </cfRule>
  </conditionalFormatting>
  <conditionalFormatting sqref="AI16">
    <cfRule type="cellIs" dxfId="455" priority="265" operator="equal">
      <formula>"No"</formula>
    </cfRule>
    <cfRule type="cellIs" dxfId="454" priority="266" operator="equal">
      <formula>"Yes"</formula>
    </cfRule>
  </conditionalFormatting>
  <conditionalFormatting sqref="Q16">
    <cfRule type="cellIs" dxfId="453" priority="263" operator="equal">
      <formula>"N"</formula>
    </cfRule>
    <cfRule type="cellIs" dxfId="452" priority="264" operator="equal">
      <formula>"Y"</formula>
    </cfRule>
  </conditionalFormatting>
  <conditionalFormatting sqref="B16">
    <cfRule type="cellIs" dxfId="451" priority="261" operator="equal">
      <formula>"No"</formula>
    </cfRule>
    <cfRule type="cellIs" dxfId="450" priority="262" operator="equal">
      <formula>"Yes"</formula>
    </cfRule>
  </conditionalFormatting>
  <conditionalFormatting sqref="A16">
    <cfRule type="cellIs" dxfId="449" priority="259" operator="equal">
      <formula>"No"</formula>
    </cfRule>
    <cfRule type="cellIs" dxfId="448" priority="260" operator="equal">
      <formula>"Yes"</formula>
    </cfRule>
  </conditionalFormatting>
  <conditionalFormatting sqref="E16:F16">
    <cfRule type="cellIs" dxfId="447" priority="257" operator="equal">
      <formula>"No"</formula>
    </cfRule>
    <cfRule type="cellIs" dxfId="446" priority="258" operator="equal">
      <formula>"Yes"</formula>
    </cfRule>
  </conditionalFormatting>
  <conditionalFormatting sqref="C16">
    <cfRule type="cellIs" dxfId="445" priority="255" operator="equal">
      <formula>"No"</formula>
    </cfRule>
    <cfRule type="cellIs" dxfId="444" priority="256" operator="equal">
      <formula>"Yes"</formula>
    </cfRule>
  </conditionalFormatting>
  <conditionalFormatting sqref="D16">
    <cfRule type="cellIs" dxfId="443" priority="251" operator="equal">
      <formula>"No"</formula>
    </cfRule>
    <cfRule type="cellIs" dxfId="442" priority="252" operator="equal">
      <formula>"Yes"</formula>
    </cfRule>
  </conditionalFormatting>
  <conditionalFormatting sqref="D16">
    <cfRule type="cellIs" dxfId="441" priority="253" operator="equal">
      <formula>"No"</formula>
    </cfRule>
    <cfRule type="cellIs" dxfId="440" priority="254" operator="equal">
      <formula>"Yes"</formula>
    </cfRule>
  </conditionalFormatting>
  <conditionalFormatting sqref="S16">
    <cfRule type="cellIs" dxfId="439" priority="237" operator="equal">
      <formula>"No"</formula>
    </cfRule>
    <cfRule type="cellIs" dxfId="438" priority="238" operator="equal">
      <formula>"Yes"</formula>
    </cfRule>
  </conditionalFormatting>
  <conditionalFormatting sqref="T16">
    <cfRule type="cellIs" dxfId="437" priority="247" operator="equal">
      <formula>"No"</formula>
    </cfRule>
    <cfRule type="cellIs" dxfId="436" priority="248" operator="equal">
      <formula>"Yes"</formula>
    </cfRule>
  </conditionalFormatting>
  <conditionalFormatting sqref="B15">
    <cfRule type="cellIs" dxfId="435" priority="235" operator="equal">
      <formula>"No"</formula>
    </cfRule>
    <cfRule type="cellIs" dxfId="434" priority="236" operator="equal">
      <formula>"Yes"</formula>
    </cfRule>
  </conditionalFormatting>
  <conditionalFormatting sqref="T15">
    <cfRule type="cellIs" dxfId="433" priority="233" operator="equal">
      <formula>"No"</formula>
    </cfRule>
    <cfRule type="cellIs" dxfId="432" priority="234" operator="equal">
      <formula>"Yes"</formula>
    </cfRule>
  </conditionalFormatting>
  <conditionalFormatting sqref="W16:X16">
    <cfRule type="cellIs" dxfId="431" priority="223" operator="equal">
      <formula>"No"</formula>
    </cfRule>
    <cfRule type="cellIs" dxfId="430" priority="224" operator="equal">
      <formula>"Yes"</formula>
    </cfRule>
  </conditionalFormatting>
  <conditionalFormatting sqref="U16">
    <cfRule type="cellIs" dxfId="429" priority="221" operator="equal">
      <formula>"No"</formula>
    </cfRule>
    <cfRule type="cellIs" dxfId="428" priority="222" operator="equal">
      <formula>"Yes"</formula>
    </cfRule>
  </conditionalFormatting>
  <conditionalFormatting sqref="V16">
    <cfRule type="cellIs" dxfId="427" priority="217" operator="equal">
      <formula>"No"</formula>
    </cfRule>
    <cfRule type="cellIs" dxfId="426" priority="218" operator="equal">
      <formula>"Yes"</formula>
    </cfRule>
  </conditionalFormatting>
  <conditionalFormatting sqref="V16">
    <cfRule type="cellIs" dxfId="425" priority="219" operator="equal">
      <formula>"No"</formula>
    </cfRule>
    <cfRule type="cellIs" dxfId="424" priority="220" operator="equal">
      <formula>"Yes"</formula>
    </cfRule>
  </conditionalFormatting>
  <conditionalFormatting sqref="F5">
    <cfRule type="cellIs" dxfId="423" priority="215" operator="equal">
      <formula>"No"</formula>
    </cfRule>
    <cfRule type="cellIs" dxfId="422" priority="216" operator="equal">
      <formula>"Yes"</formula>
    </cfRule>
  </conditionalFormatting>
  <conditionalFormatting sqref="F10:F13">
    <cfRule type="cellIs" dxfId="421" priority="213" operator="equal">
      <formula>"No"</formula>
    </cfRule>
    <cfRule type="cellIs" dxfId="420" priority="214" operator="equal">
      <formula>"Yes"</formula>
    </cfRule>
  </conditionalFormatting>
  <conditionalFormatting sqref="X3">
    <cfRule type="cellIs" dxfId="419" priority="211" operator="equal">
      <formula>"No"</formula>
    </cfRule>
    <cfRule type="cellIs" dxfId="418" priority="212" operator="equal">
      <formula>"Yes"</formula>
    </cfRule>
  </conditionalFormatting>
  <conditionalFormatting sqref="X4:X5 X9:X13">
    <cfRule type="cellIs" dxfId="417" priority="209" operator="equal">
      <formula>"No"</formula>
    </cfRule>
    <cfRule type="cellIs" dxfId="416" priority="210" operator="equal">
      <formula>"Yes"</formula>
    </cfRule>
  </conditionalFormatting>
  <conditionalFormatting sqref="Z9">
    <cfRule type="cellIs" dxfId="415" priority="207" operator="equal">
      <formula>"No"</formula>
    </cfRule>
    <cfRule type="cellIs" dxfId="414" priority="208" operator="equal">
      <formula>"Yes"</formula>
    </cfRule>
  </conditionalFormatting>
  <conditionalFormatting sqref="Z9">
    <cfRule type="cellIs" dxfId="413" priority="203" operator="equal">
      <formula>"No"</formula>
    </cfRule>
    <cfRule type="cellIs" dxfId="412" priority="204" operator="equal">
      <formula>"Yes"</formula>
    </cfRule>
  </conditionalFormatting>
  <conditionalFormatting sqref="Z9">
    <cfRule type="cellIs" dxfId="411" priority="201" operator="equal">
      <formula>"No"</formula>
    </cfRule>
    <cfRule type="cellIs" dxfId="410" priority="202" operator="equal">
      <formula>"Yes"</formula>
    </cfRule>
  </conditionalFormatting>
  <conditionalFormatting sqref="Z9">
    <cfRule type="cellIs" dxfId="409" priority="205" operator="equal">
      <formula>"No"</formula>
    </cfRule>
    <cfRule type="cellIs" dxfId="408" priority="206" operator="equal">
      <formula>"Yes"</formula>
    </cfRule>
  </conditionalFormatting>
  <conditionalFormatting sqref="Z5">
    <cfRule type="cellIs" dxfId="407" priority="199" operator="equal">
      <formula>"No"</formula>
    </cfRule>
    <cfRule type="cellIs" dxfId="406" priority="200" operator="equal">
      <formula>"Yes"</formula>
    </cfRule>
  </conditionalFormatting>
  <conditionalFormatting sqref="Z5">
    <cfRule type="cellIs" dxfId="405" priority="195" operator="equal">
      <formula>"No"</formula>
    </cfRule>
    <cfRule type="cellIs" dxfId="404" priority="196" operator="equal">
      <formula>"Yes"</formula>
    </cfRule>
  </conditionalFormatting>
  <conditionalFormatting sqref="Z5">
    <cfRule type="cellIs" dxfId="403" priority="193" operator="equal">
      <formula>"No"</formula>
    </cfRule>
    <cfRule type="cellIs" dxfId="402" priority="194" operator="equal">
      <formula>"Yes"</formula>
    </cfRule>
  </conditionalFormatting>
  <conditionalFormatting sqref="Z5">
    <cfRule type="cellIs" dxfId="401" priority="197" operator="equal">
      <formula>"No"</formula>
    </cfRule>
    <cfRule type="cellIs" dxfId="400" priority="198" operator="equal">
      <formula>"Yes"</formula>
    </cfRule>
  </conditionalFormatting>
  <conditionalFormatting sqref="Z10">
    <cfRule type="cellIs" dxfId="399" priority="191" operator="equal">
      <formula>"No"</formula>
    </cfRule>
    <cfRule type="cellIs" dxfId="398" priority="192" operator="equal">
      <formula>"Yes"</formula>
    </cfRule>
  </conditionalFormatting>
  <conditionalFormatting sqref="Z10">
    <cfRule type="cellIs" dxfId="397" priority="187" operator="equal">
      <formula>"No"</formula>
    </cfRule>
    <cfRule type="cellIs" dxfId="396" priority="188" operator="equal">
      <formula>"Yes"</formula>
    </cfRule>
  </conditionalFormatting>
  <conditionalFormatting sqref="Z10">
    <cfRule type="cellIs" dxfId="395" priority="185" operator="equal">
      <formula>"No"</formula>
    </cfRule>
    <cfRule type="cellIs" dxfId="394" priority="186" operator="equal">
      <formula>"Yes"</formula>
    </cfRule>
  </conditionalFormatting>
  <conditionalFormatting sqref="Z10">
    <cfRule type="cellIs" dxfId="393" priority="189" operator="equal">
      <formula>"No"</formula>
    </cfRule>
    <cfRule type="cellIs" dxfId="392" priority="190" operator="equal">
      <formula>"Yes"</formula>
    </cfRule>
  </conditionalFormatting>
  <conditionalFormatting sqref="Z12">
    <cfRule type="cellIs" dxfId="391" priority="183" operator="equal">
      <formula>"No"</formula>
    </cfRule>
    <cfRule type="cellIs" dxfId="390" priority="184" operator="equal">
      <formula>"Yes"</formula>
    </cfRule>
  </conditionalFormatting>
  <conditionalFormatting sqref="Z12">
    <cfRule type="cellIs" dxfId="389" priority="179" operator="equal">
      <formula>"No"</formula>
    </cfRule>
    <cfRule type="cellIs" dxfId="388" priority="180" operator="equal">
      <formula>"Yes"</formula>
    </cfRule>
  </conditionalFormatting>
  <conditionalFormatting sqref="Z12">
    <cfRule type="cellIs" dxfId="387" priority="177" operator="equal">
      <formula>"No"</formula>
    </cfRule>
    <cfRule type="cellIs" dxfId="386" priority="178" operator="equal">
      <formula>"Yes"</formula>
    </cfRule>
  </conditionalFormatting>
  <conditionalFormatting sqref="Z12">
    <cfRule type="cellIs" dxfId="385" priority="181" operator="equal">
      <formula>"No"</formula>
    </cfRule>
    <cfRule type="cellIs" dxfId="384" priority="182" operator="equal">
      <formula>"Yes"</formula>
    </cfRule>
  </conditionalFormatting>
  <conditionalFormatting sqref="Z13">
    <cfRule type="cellIs" dxfId="383" priority="175" operator="equal">
      <formula>"No"</formula>
    </cfRule>
    <cfRule type="cellIs" dxfId="382" priority="176" operator="equal">
      <formula>"Yes"</formula>
    </cfRule>
  </conditionalFormatting>
  <conditionalFormatting sqref="Z13">
    <cfRule type="cellIs" dxfId="381" priority="171" operator="equal">
      <formula>"No"</formula>
    </cfRule>
    <cfRule type="cellIs" dxfId="380" priority="172" operator="equal">
      <formula>"Yes"</formula>
    </cfRule>
  </conditionalFormatting>
  <conditionalFormatting sqref="Z13">
    <cfRule type="cellIs" dxfId="379" priority="169" operator="equal">
      <formula>"No"</formula>
    </cfRule>
    <cfRule type="cellIs" dxfId="378" priority="170" operator="equal">
      <formula>"Yes"</formula>
    </cfRule>
  </conditionalFormatting>
  <conditionalFormatting sqref="Z13">
    <cfRule type="cellIs" dxfId="377" priority="173" operator="equal">
      <formula>"No"</formula>
    </cfRule>
    <cfRule type="cellIs" dxfId="376" priority="174" operator="equal">
      <formula>"Yes"</formula>
    </cfRule>
  </conditionalFormatting>
  <conditionalFormatting sqref="Z4">
    <cfRule type="cellIs" dxfId="375" priority="167" operator="equal">
      <formula>"No"</formula>
    </cfRule>
    <cfRule type="cellIs" dxfId="374" priority="168" operator="equal">
      <formula>"Yes"</formula>
    </cfRule>
  </conditionalFormatting>
  <conditionalFormatting sqref="Z14">
    <cfRule type="cellIs" dxfId="373" priority="165" operator="equal">
      <formula>"No"</formula>
    </cfRule>
    <cfRule type="cellIs" dxfId="372" priority="166" operator="equal">
      <formula>"Yes"</formula>
    </cfRule>
  </conditionalFormatting>
  <conditionalFormatting sqref="Z11">
    <cfRule type="cellIs" dxfId="371" priority="163" operator="equal">
      <formula>"No"</formula>
    </cfRule>
    <cfRule type="cellIs" dxfId="370" priority="164" operator="equal">
      <formula>"Yes"</formula>
    </cfRule>
  </conditionalFormatting>
  <conditionalFormatting sqref="Z11">
    <cfRule type="cellIs" dxfId="369" priority="159" operator="equal">
      <formula>"No"</formula>
    </cfRule>
    <cfRule type="cellIs" dxfId="368" priority="160" operator="equal">
      <formula>"Yes"</formula>
    </cfRule>
  </conditionalFormatting>
  <conditionalFormatting sqref="Z11">
    <cfRule type="cellIs" dxfId="367" priority="157" operator="equal">
      <formula>"No"</formula>
    </cfRule>
    <cfRule type="cellIs" dxfId="366" priority="158" operator="equal">
      <formula>"Yes"</formula>
    </cfRule>
  </conditionalFormatting>
  <conditionalFormatting sqref="Z11">
    <cfRule type="cellIs" dxfId="365" priority="161" operator="equal">
      <formula>"No"</formula>
    </cfRule>
    <cfRule type="cellIs" dxfId="364" priority="162" operator="equal">
      <formula>"Yes"</formula>
    </cfRule>
  </conditionalFormatting>
  <conditionalFormatting sqref="Z3">
    <cfRule type="cellIs" dxfId="363" priority="155" operator="equal">
      <formula>"No"</formula>
    </cfRule>
    <cfRule type="cellIs" dxfId="362" priority="156" operator="equal">
      <formula>"Yes"</formula>
    </cfRule>
  </conditionalFormatting>
  <conditionalFormatting sqref="Z15">
    <cfRule type="cellIs" dxfId="361" priority="153" operator="equal">
      <formula>"No"</formula>
    </cfRule>
    <cfRule type="cellIs" dxfId="360" priority="154" operator="equal">
      <formula>"Yes"</formula>
    </cfRule>
  </conditionalFormatting>
  <conditionalFormatting sqref="Z16">
    <cfRule type="cellIs" dxfId="359" priority="151" operator="equal">
      <formula>"No"</formula>
    </cfRule>
    <cfRule type="cellIs" dxfId="358" priority="152" operator="equal">
      <formula>"Yes"</formula>
    </cfRule>
  </conditionalFormatting>
  <conditionalFormatting sqref="H9">
    <cfRule type="cellIs" dxfId="357" priority="149" operator="equal">
      <formula>"No"</formula>
    </cfRule>
    <cfRule type="cellIs" dxfId="356" priority="150" operator="equal">
      <formula>"Yes"</formula>
    </cfRule>
  </conditionalFormatting>
  <conditionalFormatting sqref="H9">
    <cfRule type="cellIs" dxfId="355" priority="145" operator="equal">
      <formula>"No"</formula>
    </cfRule>
    <cfRule type="cellIs" dxfId="354" priority="146" operator="equal">
      <formula>"Yes"</formula>
    </cfRule>
  </conditionalFormatting>
  <conditionalFormatting sqref="H9">
    <cfRule type="cellIs" dxfId="353" priority="143" operator="equal">
      <formula>"No"</formula>
    </cfRule>
    <cfRule type="cellIs" dxfId="352" priority="144" operator="equal">
      <formula>"Yes"</formula>
    </cfRule>
  </conditionalFormatting>
  <conditionalFormatting sqref="H9">
    <cfRule type="cellIs" dxfId="351" priority="147" operator="equal">
      <formula>"No"</formula>
    </cfRule>
    <cfRule type="cellIs" dxfId="350" priority="148" operator="equal">
      <formula>"Yes"</formula>
    </cfRule>
  </conditionalFormatting>
  <conditionalFormatting sqref="H5">
    <cfRule type="cellIs" dxfId="349" priority="141" operator="equal">
      <formula>"No"</formula>
    </cfRule>
    <cfRule type="cellIs" dxfId="348" priority="142" operator="equal">
      <formula>"Yes"</formula>
    </cfRule>
  </conditionalFormatting>
  <conditionalFormatting sqref="H5">
    <cfRule type="cellIs" dxfId="347" priority="137" operator="equal">
      <formula>"No"</formula>
    </cfRule>
    <cfRule type="cellIs" dxfId="346" priority="138" operator="equal">
      <formula>"Yes"</formula>
    </cfRule>
  </conditionalFormatting>
  <conditionalFormatting sqref="H5">
    <cfRule type="cellIs" dxfId="345" priority="135" operator="equal">
      <formula>"No"</formula>
    </cfRule>
    <cfRule type="cellIs" dxfId="344" priority="136" operator="equal">
      <formula>"Yes"</formula>
    </cfRule>
  </conditionalFormatting>
  <conditionalFormatting sqref="H5">
    <cfRule type="cellIs" dxfId="343" priority="139" operator="equal">
      <formula>"No"</formula>
    </cfRule>
    <cfRule type="cellIs" dxfId="342" priority="140" operator="equal">
      <formula>"Yes"</formula>
    </cfRule>
  </conditionalFormatting>
  <conditionalFormatting sqref="H10">
    <cfRule type="cellIs" dxfId="341" priority="133" operator="equal">
      <formula>"No"</formula>
    </cfRule>
    <cfRule type="cellIs" dxfId="340" priority="134" operator="equal">
      <formula>"Yes"</formula>
    </cfRule>
  </conditionalFormatting>
  <conditionalFormatting sqref="H10">
    <cfRule type="cellIs" dxfId="339" priority="129" operator="equal">
      <formula>"No"</formula>
    </cfRule>
    <cfRule type="cellIs" dxfId="338" priority="130" operator="equal">
      <formula>"Yes"</formula>
    </cfRule>
  </conditionalFormatting>
  <conditionalFormatting sqref="H10">
    <cfRule type="cellIs" dxfId="337" priority="127" operator="equal">
      <formula>"No"</formula>
    </cfRule>
    <cfRule type="cellIs" dxfId="336" priority="128" operator="equal">
      <formula>"Yes"</formula>
    </cfRule>
  </conditionalFormatting>
  <conditionalFormatting sqref="H10">
    <cfRule type="cellIs" dxfId="335" priority="131" operator="equal">
      <formula>"No"</formula>
    </cfRule>
    <cfRule type="cellIs" dxfId="334" priority="132" operator="equal">
      <formula>"Yes"</formula>
    </cfRule>
  </conditionalFormatting>
  <conditionalFormatting sqref="H12">
    <cfRule type="cellIs" dxfId="333" priority="125" operator="equal">
      <formula>"No"</formula>
    </cfRule>
    <cfRule type="cellIs" dxfId="332" priority="126" operator="equal">
      <formula>"Yes"</formula>
    </cfRule>
  </conditionalFormatting>
  <conditionalFormatting sqref="H12">
    <cfRule type="cellIs" dxfId="331" priority="121" operator="equal">
      <formula>"No"</formula>
    </cfRule>
    <cfRule type="cellIs" dxfId="330" priority="122" operator="equal">
      <formula>"Yes"</formula>
    </cfRule>
  </conditionalFormatting>
  <conditionalFormatting sqref="H12">
    <cfRule type="cellIs" dxfId="329" priority="119" operator="equal">
      <formula>"No"</formula>
    </cfRule>
    <cfRule type="cellIs" dxfId="328" priority="120" operator="equal">
      <formula>"Yes"</formula>
    </cfRule>
  </conditionalFormatting>
  <conditionalFormatting sqref="H12">
    <cfRule type="cellIs" dxfId="327" priority="123" operator="equal">
      <formula>"No"</formula>
    </cfRule>
    <cfRule type="cellIs" dxfId="326" priority="124" operator="equal">
      <formula>"Yes"</formula>
    </cfRule>
  </conditionalFormatting>
  <conditionalFormatting sqref="H13">
    <cfRule type="cellIs" dxfId="325" priority="117" operator="equal">
      <formula>"No"</formula>
    </cfRule>
    <cfRule type="cellIs" dxfId="324" priority="118" operator="equal">
      <formula>"Yes"</formula>
    </cfRule>
  </conditionalFormatting>
  <conditionalFormatting sqref="H13">
    <cfRule type="cellIs" dxfId="323" priority="113" operator="equal">
      <formula>"No"</formula>
    </cfRule>
    <cfRule type="cellIs" dxfId="322" priority="114" operator="equal">
      <formula>"Yes"</formula>
    </cfRule>
  </conditionalFormatting>
  <conditionalFormatting sqref="H13">
    <cfRule type="cellIs" dxfId="321" priority="111" operator="equal">
      <formula>"No"</formula>
    </cfRule>
    <cfRule type="cellIs" dxfId="320" priority="112" operator="equal">
      <formula>"Yes"</formula>
    </cfRule>
  </conditionalFormatting>
  <conditionalFormatting sqref="H13">
    <cfRule type="cellIs" dxfId="319" priority="115" operator="equal">
      <formula>"No"</formula>
    </cfRule>
    <cfRule type="cellIs" dxfId="318" priority="116" operator="equal">
      <formula>"Yes"</formula>
    </cfRule>
  </conditionalFormatting>
  <conditionalFormatting sqref="H4">
    <cfRule type="cellIs" dxfId="317" priority="109" operator="equal">
      <formula>"No"</formula>
    </cfRule>
    <cfRule type="cellIs" dxfId="316" priority="110" operator="equal">
      <formula>"Yes"</formula>
    </cfRule>
  </conditionalFormatting>
  <conditionalFormatting sqref="H14">
    <cfRule type="cellIs" dxfId="315" priority="107" operator="equal">
      <formula>"No"</formula>
    </cfRule>
    <cfRule type="cellIs" dxfId="314" priority="108" operator="equal">
      <formula>"Yes"</formula>
    </cfRule>
  </conditionalFormatting>
  <conditionalFormatting sqref="H11">
    <cfRule type="cellIs" dxfId="313" priority="105" operator="equal">
      <formula>"No"</formula>
    </cfRule>
    <cfRule type="cellIs" dxfId="312" priority="106" operator="equal">
      <formula>"Yes"</formula>
    </cfRule>
  </conditionalFormatting>
  <conditionalFormatting sqref="H11">
    <cfRule type="cellIs" dxfId="311" priority="101" operator="equal">
      <formula>"No"</formula>
    </cfRule>
    <cfRule type="cellIs" dxfId="310" priority="102" operator="equal">
      <formula>"Yes"</formula>
    </cfRule>
  </conditionalFormatting>
  <conditionalFormatting sqref="H11">
    <cfRule type="cellIs" dxfId="309" priority="99" operator="equal">
      <formula>"No"</formula>
    </cfRule>
    <cfRule type="cellIs" dxfId="308" priority="100" operator="equal">
      <formula>"Yes"</formula>
    </cfRule>
  </conditionalFormatting>
  <conditionalFormatting sqref="H11">
    <cfRule type="cellIs" dxfId="307" priority="103" operator="equal">
      <formula>"No"</formula>
    </cfRule>
    <cfRule type="cellIs" dxfId="306" priority="104" operator="equal">
      <formula>"Yes"</formula>
    </cfRule>
  </conditionalFormatting>
  <conditionalFormatting sqref="H3">
    <cfRule type="cellIs" dxfId="305" priority="97" operator="equal">
      <formula>"No"</formula>
    </cfRule>
    <cfRule type="cellIs" dxfId="304" priority="98" operator="equal">
      <formula>"Yes"</formula>
    </cfRule>
  </conditionalFormatting>
  <conditionalFormatting sqref="H15">
    <cfRule type="cellIs" dxfId="303" priority="95" operator="equal">
      <formula>"No"</formula>
    </cfRule>
    <cfRule type="cellIs" dxfId="302" priority="96" operator="equal">
      <formula>"Yes"</formula>
    </cfRule>
  </conditionalFormatting>
  <conditionalFormatting sqref="H16">
    <cfRule type="cellIs" dxfId="301" priority="93" operator="equal">
      <formula>"No"</formula>
    </cfRule>
    <cfRule type="cellIs" dxfId="300" priority="94" operator="equal">
      <formula>"Yes"</formula>
    </cfRule>
  </conditionalFormatting>
  <conditionalFormatting sqref="Y3">
    <cfRule type="cellIs" dxfId="299" priority="91" operator="equal">
      <formula>"No"</formula>
    </cfRule>
    <cfRule type="cellIs" dxfId="298" priority="92" operator="equal">
      <formula>"Yes"</formula>
    </cfRule>
  </conditionalFormatting>
  <conditionalFormatting sqref="Y3">
    <cfRule type="cellIs" dxfId="297" priority="89" operator="equal">
      <formula>1</formula>
    </cfRule>
    <cfRule type="cellIs" dxfId="296" priority="90" operator="equal">
      <formula>20</formula>
    </cfRule>
  </conditionalFormatting>
  <conditionalFormatting sqref="Y3">
    <cfRule type="cellIs" dxfId="295" priority="88" operator="equal">
      <formula>19</formula>
    </cfRule>
  </conditionalFormatting>
  <conditionalFormatting sqref="G6:G8 AB6:AH8 I6:P8">
    <cfRule type="cellIs" dxfId="294" priority="86" operator="equal">
      <formula>"N"</formula>
    </cfRule>
    <cfRule type="cellIs" dxfId="293" priority="87" operator="equal">
      <formula>"Y"</formula>
    </cfRule>
  </conditionalFormatting>
  <conditionalFormatting sqref="A6:A8">
    <cfRule type="cellIs" dxfId="292" priority="84" operator="equal">
      <formula>"No"</formula>
    </cfRule>
    <cfRule type="cellIs" dxfId="291" priority="85" operator="equal">
      <formula>"Yes"</formula>
    </cfRule>
  </conditionalFormatting>
  <conditionalFormatting sqref="T6:T8">
    <cfRule type="cellIs" dxfId="290" priority="82" operator="equal">
      <formula>"No"</formula>
    </cfRule>
    <cfRule type="cellIs" dxfId="289" priority="83" operator="equal">
      <formula>"Yes"</formula>
    </cfRule>
  </conditionalFormatting>
  <conditionalFormatting sqref="G6:G8">
    <cfRule type="cellIs" dxfId="288" priority="80" operator="equal">
      <formula>1</formula>
    </cfRule>
    <cfRule type="cellIs" dxfId="287" priority="81" operator="equal">
      <formula>20</formula>
    </cfRule>
  </conditionalFormatting>
  <conditionalFormatting sqref="G6:G8">
    <cfRule type="cellIs" dxfId="286" priority="79" operator="equal">
      <formula>19</formula>
    </cfRule>
  </conditionalFormatting>
  <conditionalFormatting sqref="G6:G8">
    <cfRule type="cellIs" dxfId="285" priority="78" operator="equal">
      <formula>19</formula>
    </cfRule>
  </conditionalFormatting>
  <conditionalFormatting sqref="AA6:AA8">
    <cfRule type="cellIs" dxfId="284" priority="76" operator="equal">
      <formula>"No"</formula>
    </cfRule>
    <cfRule type="cellIs" dxfId="283" priority="77" operator="equal">
      <formula>"Yes"</formula>
    </cfRule>
  </conditionalFormatting>
  <conditionalFormatting sqref="T6:T8">
    <cfRule type="cellIs" dxfId="282" priority="74" operator="equal">
      <formula>"No"</formula>
    </cfRule>
    <cfRule type="cellIs" dxfId="281" priority="75" operator="equal">
      <formula>"Yes"</formula>
    </cfRule>
  </conditionalFormatting>
  <conditionalFormatting sqref="B6:B8">
    <cfRule type="cellIs" dxfId="280" priority="72" operator="equal">
      <formula>"No"</formula>
    </cfRule>
    <cfRule type="cellIs" dxfId="279" priority="73" operator="equal">
      <formula>"Yes"</formula>
    </cfRule>
  </conditionalFormatting>
  <conditionalFormatting sqref="B6:B8">
    <cfRule type="cellIs" dxfId="278" priority="70" operator="equal">
      <formula>"No"</formula>
    </cfRule>
    <cfRule type="cellIs" dxfId="277" priority="71" operator="equal">
      <formula>"Yes"</formula>
    </cfRule>
  </conditionalFormatting>
  <conditionalFormatting sqref="AI6:AI8">
    <cfRule type="cellIs" dxfId="276" priority="68" operator="equal">
      <formula>"N"</formula>
    </cfRule>
    <cfRule type="cellIs" dxfId="275" priority="69" operator="equal">
      <formula>"Y"</formula>
    </cfRule>
  </conditionalFormatting>
  <conditionalFormatting sqref="AI6:AI8">
    <cfRule type="cellIs" dxfId="274" priority="66" operator="equal">
      <formula>"No"</formula>
    </cfRule>
    <cfRule type="cellIs" dxfId="273" priority="67" operator="equal">
      <formula>"Yes"</formula>
    </cfRule>
  </conditionalFormatting>
  <conditionalFormatting sqref="A6:A8">
    <cfRule type="cellIs" dxfId="272" priority="64" operator="equal">
      <formula>"No"</formula>
    </cfRule>
    <cfRule type="cellIs" dxfId="271" priority="65" operator="equal">
      <formula>"Yes"</formula>
    </cfRule>
  </conditionalFormatting>
  <conditionalFormatting sqref="R6:R8">
    <cfRule type="cellIs" dxfId="270" priority="62" operator="equal">
      <formula>"No"</formula>
    </cfRule>
    <cfRule type="cellIs" dxfId="269" priority="63" operator="equal">
      <formula>"Yes"</formula>
    </cfRule>
  </conditionalFormatting>
  <conditionalFormatting sqref="Y6:Y8">
    <cfRule type="cellIs" dxfId="268" priority="54" operator="equal">
      <formula>"No"</formula>
    </cfRule>
    <cfRule type="cellIs" dxfId="267" priority="55" operator="equal">
      <formula>"Yes"</formula>
    </cfRule>
  </conditionalFormatting>
  <conditionalFormatting sqref="C6:E8">
    <cfRule type="cellIs" dxfId="266" priority="60" operator="equal">
      <formula>"No"</formula>
    </cfRule>
    <cfRule type="cellIs" dxfId="265" priority="61" operator="equal">
      <formula>"Yes"</formula>
    </cfRule>
  </conditionalFormatting>
  <conditionalFormatting sqref="U6:U8">
    <cfRule type="cellIs" dxfId="264" priority="58" operator="equal">
      <formula>"No"</formula>
    </cfRule>
    <cfRule type="cellIs" dxfId="263" priority="59" operator="equal">
      <formula>"Yes"</formula>
    </cfRule>
  </conditionalFormatting>
  <conditionalFormatting sqref="V6:W8">
    <cfRule type="cellIs" dxfId="262" priority="56" operator="equal">
      <formula>"No"</formula>
    </cfRule>
    <cfRule type="cellIs" dxfId="261" priority="57" operator="equal">
      <formula>"Yes"</formula>
    </cfRule>
  </conditionalFormatting>
  <conditionalFormatting sqref="Y6:Y8">
    <cfRule type="cellIs" dxfId="260" priority="52" operator="equal">
      <formula>1</formula>
    </cfRule>
    <cfRule type="cellIs" dxfId="259" priority="53" operator="equal">
      <formula>20</formula>
    </cfRule>
  </conditionalFormatting>
  <conditionalFormatting sqref="Y6:Y8">
    <cfRule type="cellIs" dxfId="258" priority="51" operator="equal">
      <formula>19</formula>
    </cfRule>
  </conditionalFormatting>
  <conditionalFormatting sqref="U6:U8">
    <cfRule type="cellIs" dxfId="257" priority="43" operator="equal">
      <formula>"No"</formula>
    </cfRule>
    <cfRule type="cellIs" dxfId="256" priority="44" operator="equal">
      <formula>"Yes"</formula>
    </cfRule>
  </conditionalFormatting>
  <conditionalFormatting sqref="U6:W8">
    <cfRule type="cellIs" dxfId="255" priority="47" operator="equal">
      <formula>"No"</formula>
    </cfRule>
    <cfRule type="cellIs" dxfId="254" priority="48" operator="equal">
      <formula>"Yes"</formula>
    </cfRule>
  </conditionalFormatting>
  <conditionalFormatting sqref="U6:W8">
    <cfRule type="cellIs" dxfId="253" priority="45" operator="equal">
      <formula>"No"</formula>
    </cfRule>
    <cfRule type="cellIs" dxfId="252" priority="46" operator="equal">
      <formula>"Yes"</formula>
    </cfRule>
  </conditionalFormatting>
  <conditionalFormatting sqref="W6:W8">
    <cfRule type="cellIs" dxfId="251" priority="49" operator="equal">
      <formula>"No"</formula>
    </cfRule>
    <cfRule type="cellIs" dxfId="250" priority="50" operator="equal">
      <formula>"Yes"</formula>
    </cfRule>
  </conditionalFormatting>
  <conditionalFormatting sqref="Q6:Q8">
    <cfRule type="cellIs" dxfId="249" priority="41" operator="equal">
      <formula>"N"</formula>
    </cfRule>
    <cfRule type="cellIs" dxfId="248" priority="42" operator="equal">
      <formula>"Y"</formula>
    </cfRule>
  </conditionalFormatting>
  <conditionalFormatting sqref="Z6:Z8">
    <cfRule type="cellIs" dxfId="247" priority="31" operator="equal">
      <formula>"No"</formula>
    </cfRule>
    <cfRule type="cellIs" dxfId="246" priority="32" operator="equal">
      <formula>"Yes"</formula>
    </cfRule>
  </conditionalFormatting>
  <conditionalFormatting sqref="Z6:Z8">
    <cfRule type="cellIs" dxfId="245" priority="29" operator="equal">
      <formula>"No"</formula>
    </cfRule>
    <cfRule type="cellIs" dxfId="244" priority="30" operator="equal">
      <formula>"Yes"</formula>
    </cfRule>
  </conditionalFormatting>
  <conditionalFormatting sqref="F6:F8">
    <cfRule type="cellIs" dxfId="243" priority="35" operator="equal">
      <formula>"No"</formula>
    </cfRule>
    <cfRule type="cellIs" dxfId="242" priority="36" operator="equal">
      <formula>"Yes"</formula>
    </cfRule>
  </conditionalFormatting>
  <conditionalFormatting sqref="X6:X8">
    <cfRule type="cellIs" dxfId="241" priority="33" operator="equal">
      <formula>"No"</formula>
    </cfRule>
    <cfRule type="cellIs" dxfId="240" priority="34" operator="equal">
      <formula>"Yes"</formula>
    </cfRule>
  </conditionalFormatting>
  <conditionalFormatting sqref="Z6:Z8">
    <cfRule type="cellIs" dxfId="239" priority="27" operator="equal">
      <formula>"No"</formula>
    </cfRule>
    <cfRule type="cellIs" dxfId="238" priority="28" operator="equal">
      <formula>"Yes"</formula>
    </cfRule>
  </conditionalFormatting>
  <conditionalFormatting sqref="Z6:Z8">
    <cfRule type="cellIs" dxfId="237" priority="25" operator="equal">
      <formula>"No"</formula>
    </cfRule>
    <cfRule type="cellIs" dxfId="236" priority="26" operator="equal">
      <formula>"Yes"</formula>
    </cfRule>
  </conditionalFormatting>
  <conditionalFormatting sqref="H6:H8">
    <cfRule type="cellIs" dxfId="235" priority="23" operator="equal">
      <formula>"No"</formula>
    </cfRule>
    <cfRule type="cellIs" dxfId="234" priority="24" operator="equal">
      <formula>"Yes"</formula>
    </cfRule>
  </conditionalFormatting>
  <conditionalFormatting sqref="H6:H8">
    <cfRule type="cellIs" dxfId="233" priority="19" operator="equal">
      <formula>"No"</formula>
    </cfRule>
    <cfRule type="cellIs" dxfId="232" priority="20" operator="equal">
      <formula>"Yes"</formula>
    </cfRule>
  </conditionalFormatting>
  <conditionalFormatting sqref="H6:H8">
    <cfRule type="cellIs" dxfId="231" priority="17" operator="equal">
      <formula>"No"</formula>
    </cfRule>
    <cfRule type="cellIs" dxfId="230" priority="18" operator="equal">
      <formula>"Yes"</formula>
    </cfRule>
  </conditionalFormatting>
  <conditionalFormatting sqref="H6:H8">
    <cfRule type="cellIs" dxfId="229" priority="21" operator="equal">
      <formula>"No"</formula>
    </cfRule>
    <cfRule type="cellIs" dxfId="228" priority="22" operator="equal">
      <formula>"Yes"</formula>
    </cfRule>
  </conditionalFormatting>
  <conditionalFormatting sqref="S5">
    <cfRule type="cellIs" dxfId="227" priority="15" operator="equal">
      <formula>"No"</formula>
    </cfRule>
    <cfRule type="cellIs" dxfId="226" priority="16" operator="equal">
      <formula>"Yes"</formula>
    </cfRule>
  </conditionalFormatting>
  <conditionalFormatting sqref="S5">
    <cfRule type="cellIs" dxfId="225" priority="13" operator="equal">
      <formula>"No"</formula>
    </cfRule>
    <cfRule type="cellIs" dxfId="224" priority="14" operator="equal">
      <formula>"Yes"</formula>
    </cfRule>
  </conditionalFormatting>
  <conditionalFormatting sqref="S6:S8">
    <cfRule type="cellIs" dxfId="223" priority="11" operator="equal">
      <formula>"No"</formula>
    </cfRule>
    <cfRule type="cellIs" dxfId="222" priority="12" operator="equal">
      <formula>"Yes"</formula>
    </cfRule>
  </conditionalFormatting>
  <conditionalFormatting sqref="S6:S8">
    <cfRule type="cellIs" dxfId="221" priority="9" operator="equal">
      <formula>"No"</formula>
    </cfRule>
    <cfRule type="cellIs" dxfId="220" priority="10" operator="equal">
      <formula>"Yes"</formula>
    </cfRule>
  </conditionalFormatting>
  <conditionalFormatting sqref="G5">
    <cfRule type="cellIs" dxfId="219" priority="7" operator="equal">
      <formula>"N"</formula>
    </cfRule>
    <cfRule type="cellIs" dxfId="218" priority="8" operator="equal">
      <formula>"Y"</formula>
    </cfRule>
  </conditionalFormatting>
  <conditionalFormatting sqref="G5">
    <cfRule type="cellIs" dxfId="217" priority="5" operator="equal">
      <formula>1</formula>
    </cfRule>
    <cfRule type="cellIs" dxfId="216" priority="6" operator="equal">
      <formula>20</formula>
    </cfRule>
  </conditionalFormatting>
  <conditionalFormatting sqref="G5">
    <cfRule type="cellIs" dxfId="215" priority="4" operator="equal">
      <formula>19</formula>
    </cfRule>
  </conditionalFormatting>
  <conditionalFormatting sqref="G5">
    <cfRule type="cellIs" dxfId="214" priority="3" operator="equal">
      <formula>19</formula>
    </cfRule>
  </conditionalFormatting>
  <conditionalFormatting sqref="C3">
    <cfRule type="cellIs" dxfId="213" priority="1" operator="equal">
      <formula>"No"</formula>
    </cfRule>
    <cfRule type="cellIs" dxfId="212" priority="2" operator="equal">
      <formula>"Yes"</formula>
    </cfRule>
  </conditionalFormatting>
  <pageMargins left="0.7" right="0.7" top="0.75" bottom="0.75" header="0.3" footer="0.3"/>
  <pageSetup orientation="portrait" horizontalDpi="300" verticalDpi="3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50"/>
  <sheetViews>
    <sheetView showGridLines="0" workbookViewId="0">
      <pane ySplit="1" topLeftCell="A2" activePane="bottomLeft" state="frozen"/>
      <selection activeCell="A9" sqref="A9"/>
      <selection pane="bottomLeft" activeCell="A2" sqref="A2"/>
    </sheetView>
  </sheetViews>
  <sheetFormatPr defaultRowHeight="15.75" x14ac:dyDescent="0.25"/>
  <cols>
    <col min="1" max="1" width="16.625" style="47" bestFit="1" customWidth="1"/>
    <col min="2" max="2" width="15.375" style="47" bestFit="1" customWidth="1"/>
    <col min="3" max="3" width="6.375" style="47" bestFit="1" customWidth="1"/>
    <col min="4" max="4" width="4.375" style="47" bestFit="1" customWidth="1"/>
    <col min="5" max="5" width="5" style="47" bestFit="1" customWidth="1"/>
    <col min="6" max="6" width="0.625" style="96" customWidth="1"/>
    <col min="7" max="7" width="3.875" style="47" bestFit="1" customWidth="1"/>
    <col min="8" max="8" width="3.875" style="47" customWidth="1"/>
    <col min="9" max="10" width="3.875" style="47" bestFit="1" customWidth="1"/>
    <col min="11" max="21" width="3.875" style="47" customWidth="1"/>
    <col min="22" max="23" width="3.875" style="47" bestFit="1" customWidth="1"/>
    <col min="24" max="25" width="3.375" style="47" bestFit="1" customWidth="1"/>
    <col min="26" max="26" width="3.375" style="99" bestFit="1" customWidth="1"/>
    <col min="27" max="27" width="13" style="47" bestFit="1" customWidth="1"/>
    <col min="28" max="16384" width="9" style="47"/>
  </cols>
  <sheetData>
    <row r="1" spans="1:26" s="39" customFormat="1" ht="16.5" thickBot="1" x14ac:dyDescent="0.3">
      <c r="A1" s="93" t="s">
        <v>6</v>
      </c>
      <c r="B1" s="94" t="s">
        <v>22</v>
      </c>
      <c r="C1" s="95" t="s">
        <v>21</v>
      </c>
      <c r="D1" s="95" t="s">
        <v>1</v>
      </c>
      <c r="E1" s="95" t="s">
        <v>2</v>
      </c>
      <c r="F1" s="96"/>
      <c r="G1" s="94">
        <v>10</v>
      </c>
      <c r="H1" s="94">
        <v>11</v>
      </c>
      <c r="I1" s="94">
        <v>12</v>
      </c>
      <c r="J1" s="94">
        <v>13</v>
      </c>
      <c r="K1" s="94">
        <v>14</v>
      </c>
      <c r="L1" s="94">
        <v>15</v>
      </c>
      <c r="M1" s="94">
        <v>16</v>
      </c>
      <c r="N1" s="94">
        <v>17</v>
      </c>
      <c r="O1" s="94">
        <v>18</v>
      </c>
      <c r="P1" s="94">
        <v>19</v>
      </c>
      <c r="Q1" s="94">
        <v>20</v>
      </c>
      <c r="R1" s="94">
        <v>21</v>
      </c>
      <c r="S1" s="94">
        <v>22</v>
      </c>
      <c r="T1" s="94">
        <v>23</v>
      </c>
      <c r="U1" s="94">
        <v>24</v>
      </c>
      <c r="V1" s="94">
        <v>25</v>
      </c>
      <c r="W1" s="94">
        <v>26</v>
      </c>
      <c r="X1" s="94">
        <v>27</v>
      </c>
      <c r="Y1" s="94">
        <v>28</v>
      </c>
      <c r="Z1" s="97">
        <v>29</v>
      </c>
    </row>
    <row r="2" spans="1:26" x14ac:dyDescent="0.25">
      <c r="A2" s="98" t="s">
        <v>155</v>
      </c>
      <c r="B2" s="47" t="s">
        <v>43</v>
      </c>
      <c r="C2" s="43">
        <v>5</v>
      </c>
      <c r="D2" s="43">
        <f t="shared" ref="D2:D34" ca="1" si="0">RANDBETWEEN(1,20)</f>
        <v>3</v>
      </c>
      <c r="E2" s="43">
        <f t="shared" ref="E2:E34" ca="1" si="1">D2+C2</f>
        <v>8</v>
      </c>
      <c r="G2" s="29" t="str">
        <f t="shared" ref="G2:Z34" ca="1" si="2">IF($E2&gt;G$1-1,"Yes","No")</f>
        <v>No</v>
      </c>
      <c r="H2" s="29" t="str">
        <f t="shared" ca="1" si="2"/>
        <v>No</v>
      </c>
      <c r="I2" s="29" t="str">
        <f t="shared" ca="1" si="2"/>
        <v>No</v>
      </c>
      <c r="J2" s="29" t="str">
        <f t="shared" ca="1" si="2"/>
        <v>No</v>
      </c>
      <c r="K2" s="29" t="str">
        <f t="shared" ca="1" si="2"/>
        <v>No</v>
      </c>
      <c r="L2" s="29" t="str">
        <f t="shared" ca="1" si="2"/>
        <v>No</v>
      </c>
      <c r="M2" s="29" t="str">
        <f t="shared" ca="1" si="2"/>
        <v>No</v>
      </c>
      <c r="N2" s="29" t="str">
        <f t="shared" ca="1" si="2"/>
        <v>No</v>
      </c>
      <c r="O2" s="29" t="str">
        <f t="shared" ca="1" si="2"/>
        <v>No</v>
      </c>
      <c r="P2" s="29" t="str">
        <f t="shared" ca="1" si="2"/>
        <v>No</v>
      </c>
      <c r="Q2" s="29" t="str">
        <f t="shared" ca="1" si="2"/>
        <v>No</v>
      </c>
      <c r="R2" s="29" t="str">
        <f t="shared" ca="1" si="2"/>
        <v>No</v>
      </c>
      <c r="S2" s="29" t="str">
        <f t="shared" ca="1" si="2"/>
        <v>No</v>
      </c>
      <c r="T2" s="29" t="str">
        <f t="shared" ca="1" si="2"/>
        <v>No</v>
      </c>
      <c r="U2" s="29" t="str">
        <f t="shared" ca="1" si="2"/>
        <v>No</v>
      </c>
      <c r="V2" s="29" t="str">
        <f t="shared" ca="1" si="2"/>
        <v>No</v>
      </c>
      <c r="W2" s="29" t="str">
        <f t="shared" ca="1" si="2"/>
        <v>No</v>
      </c>
      <c r="X2" s="29" t="str">
        <f t="shared" ca="1" si="2"/>
        <v>No</v>
      </c>
      <c r="Y2" s="29" t="str">
        <f t="shared" ca="1" si="2"/>
        <v>No</v>
      </c>
      <c r="Z2" s="99" t="str">
        <f t="shared" ca="1" si="2"/>
        <v>No</v>
      </c>
    </row>
    <row r="3" spans="1:26" x14ac:dyDescent="0.25">
      <c r="A3" s="98" t="s">
        <v>155</v>
      </c>
      <c r="B3" s="29" t="s">
        <v>44</v>
      </c>
      <c r="C3" s="43">
        <v>4</v>
      </c>
      <c r="D3" s="43">
        <f t="shared" ca="1" si="0"/>
        <v>10</v>
      </c>
      <c r="E3" s="43">
        <f t="shared" ca="1" si="1"/>
        <v>14</v>
      </c>
      <c r="G3" s="29" t="str">
        <f t="shared" ca="1" si="2"/>
        <v>Yes</v>
      </c>
      <c r="H3" s="29" t="str">
        <f t="shared" ca="1" si="2"/>
        <v>Yes</v>
      </c>
      <c r="I3" s="29" t="str">
        <f t="shared" ca="1" si="2"/>
        <v>Yes</v>
      </c>
      <c r="J3" s="29" t="str">
        <f t="shared" ca="1" si="2"/>
        <v>Yes</v>
      </c>
      <c r="K3" s="29" t="str">
        <f t="shared" ca="1" si="2"/>
        <v>Yes</v>
      </c>
      <c r="L3" s="29" t="str">
        <f t="shared" ca="1" si="2"/>
        <v>No</v>
      </c>
      <c r="M3" s="29" t="str">
        <f t="shared" ca="1" si="2"/>
        <v>No</v>
      </c>
      <c r="N3" s="29" t="str">
        <f t="shared" ca="1" si="2"/>
        <v>No</v>
      </c>
      <c r="O3" s="29" t="str">
        <f t="shared" ca="1" si="2"/>
        <v>No</v>
      </c>
      <c r="P3" s="29" t="str">
        <f t="shared" ca="1" si="2"/>
        <v>No</v>
      </c>
      <c r="Q3" s="29" t="str">
        <f t="shared" ca="1" si="2"/>
        <v>No</v>
      </c>
      <c r="R3" s="29" t="str">
        <f t="shared" ca="1" si="2"/>
        <v>No</v>
      </c>
      <c r="S3" s="29" t="str">
        <f t="shared" ca="1" si="2"/>
        <v>No</v>
      </c>
      <c r="T3" s="29" t="str">
        <f t="shared" ca="1" si="2"/>
        <v>No</v>
      </c>
      <c r="U3" s="29" t="str">
        <f t="shared" ca="1" si="2"/>
        <v>No</v>
      </c>
      <c r="V3" s="29" t="str">
        <f t="shared" ca="1" si="2"/>
        <v>No</v>
      </c>
      <c r="W3" s="29" t="str">
        <f t="shared" ca="1" si="2"/>
        <v>No</v>
      </c>
      <c r="X3" s="29" t="str">
        <f t="shared" ca="1" si="2"/>
        <v>No</v>
      </c>
      <c r="Y3" s="29" t="str">
        <f t="shared" ca="1" si="2"/>
        <v>No</v>
      </c>
      <c r="Z3" s="99" t="str">
        <f t="shared" ca="1" si="2"/>
        <v>No</v>
      </c>
    </row>
    <row r="4" spans="1:26" x14ac:dyDescent="0.25">
      <c r="A4" s="100" t="s">
        <v>155</v>
      </c>
      <c r="B4" s="101" t="s">
        <v>45</v>
      </c>
      <c r="C4" s="102">
        <v>2</v>
      </c>
      <c r="D4" s="102">
        <f t="shared" ca="1" si="0"/>
        <v>5</v>
      </c>
      <c r="E4" s="102">
        <f t="shared" ca="1" si="1"/>
        <v>7</v>
      </c>
      <c r="G4" s="101" t="str">
        <f t="shared" ca="1" si="2"/>
        <v>No</v>
      </c>
      <c r="H4" s="101" t="str">
        <f t="shared" ca="1" si="2"/>
        <v>No</v>
      </c>
      <c r="I4" s="101" t="str">
        <f t="shared" ca="1" si="2"/>
        <v>No</v>
      </c>
      <c r="J4" s="101" t="str">
        <f t="shared" ca="1" si="2"/>
        <v>No</v>
      </c>
      <c r="K4" s="101" t="str">
        <f t="shared" ca="1" si="2"/>
        <v>No</v>
      </c>
      <c r="L4" s="101" t="str">
        <f t="shared" ca="1" si="2"/>
        <v>No</v>
      </c>
      <c r="M4" s="101" t="str">
        <f t="shared" ca="1" si="2"/>
        <v>No</v>
      </c>
      <c r="N4" s="101" t="str">
        <f t="shared" ca="1" si="2"/>
        <v>No</v>
      </c>
      <c r="O4" s="101" t="str">
        <f t="shared" ca="1" si="2"/>
        <v>No</v>
      </c>
      <c r="P4" s="101" t="str">
        <f t="shared" ca="1" si="2"/>
        <v>No</v>
      </c>
      <c r="Q4" s="101" t="str">
        <f t="shared" ca="1" si="2"/>
        <v>No</v>
      </c>
      <c r="R4" s="101" t="str">
        <f t="shared" ca="1" si="2"/>
        <v>No</v>
      </c>
      <c r="S4" s="101" t="str">
        <f t="shared" ca="1" si="2"/>
        <v>No</v>
      </c>
      <c r="T4" s="101" t="str">
        <f t="shared" ca="1" si="2"/>
        <v>No</v>
      </c>
      <c r="U4" s="101" t="str">
        <f t="shared" ca="1" si="2"/>
        <v>No</v>
      </c>
      <c r="V4" s="101" t="str">
        <f t="shared" ca="1" si="2"/>
        <v>No</v>
      </c>
      <c r="W4" s="101" t="str">
        <f t="shared" ca="1" si="2"/>
        <v>No</v>
      </c>
      <c r="X4" s="101" t="str">
        <f t="shared" ca="1" si="2"/>
        <v>No</v>
      </c>
      <c r="Y4" s="101" t="str">
        <f t="shared" ca="1" si="2"/>
        <v>No</v>
      </c>
      <c r="Z4" s="103" t="str">
        <f t="shared" ca="1" si="2"/>
        <v>No</v>
      </c>
    </row>
    <row r="5" spans="1:26" x14ac:dyDescent="0.25">
      <c r="A5" s="98" t="s">
        <v>152</v>
      </c>
      <c r="B5" s="47" t="s">
        <v>43</v>
      </c>
      <c r="C5" s="43">
        <v>6</v>
      </c>
      <c r="D5" s="43">
        <f t="shared" ref="D5:D10" ca="1" si="3">RANDBETWEEN(1,20)</f>
        <v>7</v>
      </c>
      <c r="E5" s="43">
        <f t="shared" ref="E5:E7" ca="1" si="4">D5+C5</f>
        <v>13</v>
      </c>
      <c r="G5" s="29" t="str">
        <f t="shared" ref="G5:P10" ca="1" si="5">IF($E5&gt;G$1-1,"Yes","No")</f>
        <v>Yes</v>
      </c>
      <c r="H5" s="47" t="str">
        <f t="shared" ca="1" si="5"/>
        <v>Yes</v>
      </c>
      <c r="I5" s="47" t="str">
        <f t="shared" ca="1" si="5"/>
        <v>Yes</v>
      </c>
      <c r="J5" s="47" t="str">
        <f t="shared" ca="1" si="5"/>
        <v>Yes</v>
      </c>
      <c r="K5" s="47" t="str">
        <f t="shared" ca="1" si="5"/>
        <v>No</v>
      </c>
      <c r="L5" s="47" t="str">
        <f t="shared" ca="1" si="5"/>
        <v>No</v>
      </c>
      <c r="M5" s="47" t="str">
        <f t="shared" ca="1" si="5"/>
        <v>No</v>
      </c>
      <c r="N5" s="47" t="str">
        <f t="shared" ca="1" si="5"/>
        <v>No</v>
      </c>
      <c r="O5" s="47" t="str">
        <f t="shared" ca="1" si="5"/>
        <v>No</v>
      </c>
      <c r="P5" s="47" t="str">
        <f t="shared" ca="1" si="5"/>
        <v>No</v>
      </c>
      <c r="Q5" s="47" t="str">
        <f t="shared" ref="Q5:Z10" ca="1" si="6">IF($E5&gt;Q$1-1,"Yes","No")</f>
        <v>No</v>
      </c>
      <c r="R5" s="47" t="str">
        <f t="shared" ca="1" si="6"/>
        <v>No</v>
      </c>
      <c r="S5" s="47" t="str">
        <f t="shared" ca="1" si="6"/>
        <v>No</v>
      </c>
      <c r="T5" s="47" t="str">
        <f t="shared" ca="1" si="6"/>
        <v>No</v>
      </c>
      <c r="U5" s="47" t="str">
        <f t="shared" ca="1" si="6"/>
        <v>No</v>
      </c>
      <c r="V5" s="47" t="str">
        <f t="shared" ca="1" si="6"/>
        <v>No</v>
      </c>
      <c r="W5" s="47" t="str">
        <f t="shared" ca="1" si="6"/>
        <v>No</v>
      </c>
      <c r="X5" s="47" t="str">
        <f t="shared" ca="1" si="6"/>
        <v>No</v>
      </c>
      <c r="Y5" s="47" t="str">
        <f t="shared" ca="1" si="6"/>
        <v>No</v>
      </c>
      <c r="Z5" s="99" t="str">
        <f t="shared" ca="1" si="6"/>
        <v>No</v>
      </c>
    </row>
    <row r="6" spans="1:26" x14ac:dyDescent="0.25">
      <c r="A6" s="98" t="s">
        <v>152</v>
      </c>
      <c r="B6" s="47" t="s">
        <v>44</v>
      </c>
      <c r="C6" s="43">
        <v>5</v>
      </c>
      <c r="D6" s="43">
        <f t="shared" ca="1" si="3"/>
        <v>4</v>
      </c>
      <c r="E6" s="43">
        <f t="shared" ca="1" si="4"/>
        <v>9</v>
      </c>
      <c r="G6" s="29" t="str">
        <f t="shared" ca="1" si="5"/>
        <v>No</v>
      </c>
      <c r="H6" s="47" t="str">
        <f t="shared" ca="1" si="5"/>
        <v>No</v>
      </c>
      <c r="I6" s="47" t="str">
        <f t="shared" ca="1" si="5"/>
        <v>No</v>
      </c>
      <c r="J6" s="47" t="str">
        <f t="shared" ca="1" si="5"/>
        <v>No</v>
      </c>
      <c r="K6" s="47" t="str">
        <f t="shared" ca="1" si="5"/>
        <v>No</v>
      </c>
      <c r="L6" s="47" t="str">
        <f t="shared" ca="1" si="5"/>
        <v>No</v>
      </c>
      <c r="M6" s="47" t="str">
        <f t="shared" ca="1" si="5"/>
        <v>No</v>
      </c>
      <c r="N6" s="47" t="str">
        <f t="shared" ca="1" si="5"/>
        <v>No</v>
      </c>
      <c r="O6" s="47" t="str">
        <f t="shared" ca="1" si="5"/>
        <v>No</v>
      </c>
      <c r="P6" s="47" t="str">
        <f t="shared" ca="1" si="5"/>
        <v>No</v>
      </c>
      <c r="Q6" s="47" t="str">
        <f t="shared" ca="1" si="6"/>
        <v>No</v>
      </c>
      <c r="R6" s="47" t="str">
        <f t="shared" ca="1" si="6"/>
        <v>No</v>
      </c>
      <c r="S6" s="47" t="str">
        <f t="shared" ca="1" si="6"/>
        <v>No</v>
      </c>
      <c r="T6" s="47" t="str">
        <f t="shared" ca="1" si="6"/>
        <v>No</v>
      </c>
      <c r="U6" s="47" t="str">
        <f t="shared" ca="1" si="6"/>
        <v>No</v>
      </c>
      <c r="V6" s="47" t="str">
        <f t="shared" ca="1" si="6"/>
        <v>No</v>
      </c>
      <c r="W6" s="47" t="str">
        <f t="shared" ca="1" si="6"/>
        <v>No</v>
      </c>
      <c r="X6" s="47" t="str">
        <f t="shared" ca="1" si="6"/>
        <v>No</v>
      </c>
      <c r="Y6" s="47" t="str">
        <f t="shared" ca="1" si="6"/>
        <v>No</v>
      </c>
      <c r="Z6" s="99" t="str">
        <f t="shared" ca="1" si="6"/>
        <v>No</v>
      </c>
    </row>
    <row r="7" spans="1:26" x14ac:dyDescent="0.25">
      <c r="A7" s="100" t="s">
        <v>152</v>
      </c>
      <c r="B7" s="101" t="s">
        <v>45</v>
      </c>
      <c r="C7" s="102">
        <v>2</v>
      </c>
      <c r="D7" s="102">
        <f t="shared" ca="1" si="3"/>
        <v>18</v>
      </c>
      <c r="E7" s="102">
        <f t="shared" ca="1" si="4"/>
        <v>20</v>
      </c>
      <c r="G7" s="101" t="str">
        <f t="shared" ca="1" si="5"/>
        <v>Yes</v>
      </c>
      <c r="H7" s="101" t="str">
        <f t="shared" ca="1" si="5"/>
        <v>Yes</v>
      </c>
      <c r="I7" s="101" t="str">
        <f t="shared" ca="1" si="5"/>
        <v>Yes</v>
      </c>
      <c r="J7" s="101" t="str">
        <f t="shared" ca="1" si="5"/>
        <v>Yes</v>
      </c>
      <c r="K7" s="101" t="str">
        <f t="shared" ca="1" si="5"/>
        <v>Yes</v>
      </c>
      <c r="L7" s="101" t="str">
        <f t="shared" ca="1" si="5"/>
        <v>Yes</v>
      </c>
      <c r="M7" s="101" t="str">
        <f t="shared" ca="1" si="5"/>
        <v>Yes</v>
      </c>
      <c r="N7" s="101" t="str">
        <f t="shared" ca="1" si="5"/>
        <v>Yes</v>
      </c>
      <c r="O7" s="101" t="str">
        <f t="shared" ca="1" si="5"/>
        <v>Yes</v>
      </c>
      <c r="P7" s="101" t="str">
        <f t="shared" ca="1" si="5"/>
        <v>Yes</v>
      </c>
      <c r="Q7" s="101" t="str">
        <f t="shared" ca="1" si="6"/>
        <v>Yes</v>
      </c>
      <c r="R7" s="101" t="str">
        <f t="shared" ca="1" si="6"/>
        <v>No</v>
      </c>
      <c r="S7" s="101" t="str">
        <f t="shared" ca="1" si="6"/>
        <v>No</v>
      </c>
      <c r="T7" s="101" t="str">
        <f t="shared" ca="1" si="6"/>
        <v>No</v>
      </c>
      <c r="U7" s="101" t="str">
        <f t="shared" ca="1" si="6"/>
        <v>No</v>
      </c>
      <c r="V7" s="101" t="str">
        <f t="shared" ca="1" si="6"/>
        <v>No</v>
      </c>
      <c r="W7" s="101" t="str">
        <f t="shared" ca="1" si="6"/>
        <v>No</v>
      </c>
      <c r="X7" s="101" t="str">
        <f t="shared" ca="1" si="6"/>
        <v>No</v>
      </c>
      <c r="Y7" s="101" t="str">
        <f t="shared" ca="1" si="6"/>
        <v>No</v>
      </c>
      <c r="Z7" s="103" t="str">
        <f t="shared" ca="1" si="6"/>
        <v>No</v>
      </c>
    </row>
    <row r="8" spans="1:26" x14ac:dyDescent="0.25">
      <c r="A8" s="104" t="s">
        <v>108</v>
      </c>
      <c r="B8" s="47" t="s">
        <v>43</v>
      </c>
      <c r="C8" s="43">
        <v>3</v>
      </c>
      <c r="D8" s="43">
        <f t="shared" ca="1" si="3"/>
        <v>6</v>
      </c>
      <c r="E8" s="43">
        <f t="shared" ref="E8:E10" ca="1" si="7">D8+C8</f>
        <v>9</v>
      </c>
      <c r="G8" s="29" t="str">
        <f t="shared" ca="1" si="5"/>
        <v>No</v>
      </c>
      <c r="H8" s="47" t="str">
        <f t="shared" ca="1" si="5"/>
        <v>No</v>
      </c>
      <c r="I8" s="47" t="str">
        <f t="shared" ca="1" si="5"/>
        <v>No</v>
      </c>
      <c r="J8" s="47" t="str">
        <f t="shared" ca="1" si="5"/>
        <v>No</v>
      </c>
      <c r="K8" s="47" t="str">
        <f t="shared" ca="1" si="5"/>
        <v>No</v>
      </c>
      <c r="L8" s="47" t="str">
        <f t="shared" ca="1" si="5"/>
        <v>No</v>
      </c>
      <c r="M8" s="47" t="str">
        <f t="shared" ca="1" si="5"/>
        <v>No</v>
      </c>
      <c r="N8" s="47" t="str">
        <f t="shared" ca="1" si="5"/>
        <v>No</v>
      </c>
      <c r="O8" s="47" t="str">
        <f t="shared" ca="1" si="5"/>
        <v>No</v>
      </c>
      <c r="P8" s="47" t="str">
        <f t="shared" ca="1" si="5"/>
        <v>No</v>
      </c>
      <c r="Q8" s="47" t="str">
        <f t="shared" ca="1" si="6"/>
        <v>No</v>
      </c>
      <c r="R8" s="47" t="str">
        <f t="shared" ca="1" si="6"/>
        <v>No</v>
      </c>
      <c r="S8" s="47" t="str">
        <f t="shared" ca="1" si="6"/>
        <v>No</v>
      </c>
      <c r="T8" s="47" t="str">
        <f t="shared" ca="1" si="6"/>
        <v>No</v>
      </c>
      <c r="U8" s="47" t="str">
        <f t="shared" ca="1" si="6"/>
        <v>No</v>
      </c>
      <c r="V8" s="47" t="str">
        <f t="shared" ca="1" si="6"/>
        <v>No</v>
      </c>
      <c r="W8" s="47" t="str">
        <f t="shared" ca="1" si="6"/>
        <v>No</v>
      </c>
      <c r="X8" s="47" t="str">
        <f t="shared" ca="1" si="6"/>
        <v>No</v>
      </c>
      <c r="Y8" s="47" t="str">
        <f t="shared" ca="1" si="6"/>
        <v>No</v>
      </c>
      <c r="Z8" s="99" t="str">
        <f t="shared" ca="1" si="6"/>
        <v>No</v>
      </c>
    </row>
    <row r="9" spans="1:26" x14ac:dyDescent="0.25">
      <c r="A9" s="104" t="s">
        <v>108</v>
      </c>
      <c r="B9" s="29" t="s">
        <v>44</v>
      </c>
      <c r="C9" s="43">
        <v>1</v>
      </c>
      <c r="D9" s="43">
        <f t="shared" ca="1" si="3"/>
        <v>18</v>
      </c>
      <c r="E9" s="43">
        <f t="shared" ca="1" si="7"/>
        <v>19</v>
      </c>
      <c r="G9" s="29" t="str">
        <f t="shared" ca="1" si="5"/>
        <v>Yes</v>
      </c>
      <c r="H9" s="47" t="str">
        <f t="shared" ca="1" si="5"/>
        <v>Yes</v>
      </c>
      <c r="I9" s="47" t="str">
        <f t="shared" ca="1" si="5"/>
        <v>Yes</v>
      </c>
      <c r="J9" s="47" t="str">
        <f t="shared" ca="1" si="5"/>
        <v>Yes</v>
      </c>
      <c r="K9" s="47" t="str">
        <f t="shared" ca="1" si="5"/>
        <v>Yes</v>
      </c>
      <c r="L9" s="47" t="str">
        <f t="shared" ca="1" si="5"/>
        <v>Yes</v>
      </c>
      <c r="M9" s="47" t="str">
        <f t="shared" ca="1" si="5"/>
        <v>Yes</v>
      </c>
      <c r="N9" s="47" t="str">
        <f t="shared" ca="1" si="5"/>
        <v>Yes</v>
      </c>
      <c r="O9" s="47" t="str">
        <f t="shared" ca="1" si="5"/>
        <v>Yes</v>
      </c>
      <c r="P9" s="47" t="str">
        <f t="shared" ca="1" si="5"/>
        <v>Yes</v>
      </c>
      <c r="Q9" s="47" t="str">
        <f t="shared" ca="1" si="6"/>
        <v>No</v>
      </c>
      <c r="R9" s="47" t="str">
        <f t="shared" ca="1" si="6"/>
        <v>No</v>
      </c>
      <c r="S9" s="47" t="str">
        <f t="shared" ca="1" si="6"/>
        <v>No</v>
      </c>
      <c r="T9" s="47" t="str">
        <f t="shared" ca="1" si="6"/>
        <v>No</v>
      </c>
      <c r="U9" s="47" t="str">
        <f t="shared" ca="1" si="6"/>
        <v>No</v>
      </c>
      <c r="V9" s="47" t="str">
        <f t="shared" ca="1" si="6"/>
        <v>No</v>
      </c>
      <c r="W9" s="47" t="str">
        <f t="shared" ca="1" si="6"/>
        <v>No</v>
      </c>
      <c r="X9" s="47" t="str">
        <f t="shared" ca="1" si="6"/>
        <v>No</v>
      </c>
      <c r="Y9" s="47" t="str">
        <f t="shared" ca="1" si="6"/>
        <v>No</v>
      </c>
      <c r="Z9" s="99" t="str">
        <f t="shared" ca="1" si="6"/>
        <v>No</v>
      </c>
    </row>
    <row r="10" spans="1:26" x14ac:dyDescent="0.25">
      <c r="A10" s="105" t="s">
        <v>108</v>
      </c>
      <c r="B10" s="101" t="s">
        <v>45</v>
      </c>
      <c r="C10" s="102">
        <v>1</v>
      </c>
      <c r="D10" s="102">
        <f t="shared" ca="1" si="3"/>
        <v>10</v>
      </c>
      <c r="E10" s="102">
        <f t="shared" ca="1" si="7"/>
        <v>11</v>
      </c>
      <c r="G10" s="101" t="str">
        <f t="shared" ca="1" si="5"/>
        <v>Yes</v>
      </c>
      <c r="H10" s="101" t="str">
        <f t="shared" ca="1" si="5"/>
        <v>Yes</v>
      </c>
      <c r="I10" s="101" t="str">
        <f t="shared" ca="1" si="5"/>
        <v>No</v>
      </c>
      <c r="J10" s="101" t="str">
        <f t="shared" ca="1" si="5"/>
        <v>No</v>
      </c>
      <c r="K10" s="101" t="str">
        <f t="shared" ca="1" si="5"/>
        <v>No</v>
      </c>
      <c r="L10" s="101" t="str">
        <f t="shared" ca="1" si="5"/>
        <v>No</v>
      </c>
      <c r="M10" s="101" t="str">
        <f t="shared" ca="1" si="5"/>
        <v>No</v>
      </c>
      <c r="N10" s="101" t="str">
        <f t="shared" ca="1" si="5"/>
        <v>No</v>
      </c>
      <c r="O10" s="101" t="str">
        <f t="shared" ca="1" si="5"/>
        <v>No</v>
      </c>
      <c r="P10" s="101" t="str">
        <f t="shared" ca="1" si="5"/>
        <v>No</v>
      </c>
      <c r="Q10" s="101" t="str">
        <f t="shared" ca="1" si="6"/>
        <v>No</v>
      </c>
      <c r="R10" s="101" t="str">
        <f t="shared" ca="1" si="6"/>
        <v>No</v>
      </c>
      <c r="S10" s="101" t="str">
        <f t="shared" ca="1" si="6"/>
        <v>No</v>
      </c>
      <c r="T10" s="101" t="str">
        <f t="shared" ca="1" si="6"/>
        <v>No</v>
      </c>
      <c r="U10" s="101" t="str">
        <f t="shared" ca="1" si="6"/>
        <v>No</v>
      </c>
      <c r="V10" s="101" t="str">
        <f t="shared" ca="1" si="6"/>
        <v>No</v>
      </c>
      <c r="W10" s="101" t="str">
        <f t="shared" ca="1" si="6"/>
        <v>No</v>
      </c>
      <c r="X10" s="101" t="str">
        <f t="shared" ca="1" si="6"/>
        <v>No</v>
      </c>
      <c r="Y10" s="101" t="str">
        <f t="shared" ca="1" si="6"/>
        <v>No</v>
      </c>
      <c r="Z10" s="103" t="str">
        <f t="shared" ca="1" si="6"/>
        <v>No</v>
      </c>
    </row>
    <row r="11" spans="1:26" x14ac:dyDescent="0.25">
      <c r="A11" s="106" t="s">
        <v>114</v>
      </c>
      <c r="B11" s="47" t="s">
        <v>43</v>
      </c>
      <c r="C11" s="44">
        <v>10</v>
      </c>
      <c r="D11" s="43">
        <f t="shared" ca="1" si="0"/>
        <v>19</v>
      </c>
      <c r="E11" s="43">
        <f t="shared" ref="E11:E13" ca="1" si="8">D11+C11</f>
        <v>29</v>
      </c>
      <c r="G11" s="29" t="str">
        <f t="shared" ca="1" si="2"/>
        <v>Yes</v>
      </c>
      <c r="H11" s="29" t="str">
        <f t="shared" ca="1" si="2"/>
        <v>Yes</v>
      </c>
      <c r="I11" s="29" t="str">
        <f t="shared" ca="1" si="2"/>
        <v>Yes</v>
      </c>
      <c r="J11" s="29" t="str">
        <f t="shared" ca="1" si="2"/>
        <v>Yes</v>
      </c>
      <c r="K11" s="29" t="str">
        <f t="shared" ca="1" si="2"/>
        <v>Yes</v>
      </c>
      <c r="L11" s="29" t="str">
        <f t="shared" ca="1" si="2"/>
        <v>Yes</v>
      </c>
      <c r="M11" s="29" t="str">
        <f t="shared" ca="1" si="2"/>
        <v>Yes</v>
      </c>
      <c r="N11" s="29" t="str">
        <f t="shared" ca="1" si="2"/>
        <v>Yes</v>
      </c>
      <c r="O11" s="29" t="str">
        <f t="shared" ca="1" si="2"/>
        <v>Yes</v>
      </c>
      <c r="P11" s="29" t="str">
        <f t="shared" ca="1" si="2"/>
        <v>Yes</v>
      </c>
      <c r="Q11" s="29" t="str">
        <f t="shared" ca="1" si="2"/>
        <v>Yes</v>
      </c>
      <c r="R11" s="29" t="str">
        <f t="shared" ca="1" si="2"/>
        <v>Yes</v>
      </c>
      <c r="S11" s="29" t="str">
        <f t="shared" ca="1" si="2"/>
        <v>Yes</v>
      </c>
      <c r="T11" s="29" t="str">
        <f t="shared" ca="1" si="2"/>
        <v>Yes</v>
      </c>
      <c r="U11" s="29" t="str">
        <f t="shared" ca="1" si="2"/>
        <v>Yes</v>
      </c>
      <c r="V11" s="29" t="str">
        <f t="shared" ref="V11:Z11" ca="1" si="9">IF($E11&gt;V$1-1,"Yes","No")</f>
        <v>Yes</v>
      </c>
      <c r="W11" s="29" t="str">
        <f t="shared" ca="1" si="9"/>
        <v>Yes</v>
      </c>
      <c r="X11" s="29" t="str">
        <f t="shared" ca="1" si="9"/>
        <v>Yes</v>
      </c>
      <c r="Y11" s="29" t="str">
        <f t="shared" ca="1" si="9"/>
        <v>Yes</v>
      </c>
      <c r="Z11" s="99" t="str">
        <f t="shared" ca="1" si="9"/>
        <v>Yes</v>
      </c>
    </row>
    <row r="12" spans="1:26" x14ac:dyDescent="0.25">
      <c r="A12" s="106" t="s">
        <v>114</v>
      </c>
      <c r="B12" s="29" t="s">
        <v>44</v>
      </c>
      <c r="C12" s="44">
        <v>11</v>
      </c>
      <c r="D12" s="43">
        <f t="shared" ca="1" si="0"/>
        <v>12</v>
      </c>
      <c r="E12" s="43">
        <f t="shared" ca="1" si="8"/>
        <v>23</v>
      </c>
      <c r="G12" s="29" t="str">
        <f t="shared" ref="G12:Z24" ca="1" si="10">IF($E12&gt;G$1-1,"Yes","No")</f>
        <v>Yes</v>
      </c>
      <c r="H12" s="29" t="str">
        <f t="shared" ca="1" si="10"/>
        <v>Yes</v>
      </c>
      <c r="I12" s="29" t="str">
        <f t="shared" ca="1" si="10"/>
        <v>Yes</v>
      </c>
      <c r="J12" s="29" t="str">
        <f t="shared" ca="1" si="10"/>
        <v>Yes</v>
      </c>
      <c r="K12" s="29" t="str">
        <f t="shared" ca="1" si="10"/>
        <v>Yes</v>
      </c>
      <c r="L12" s="29" t="str">
        <f t="shared" ca="1" si="10"/>
        <v>Yes</v>
      </c>
      <c r="M12" s="29" t="str">
        <f t="shared" ca="1" si="10"/>
        <v>Yes</v>
      </c>
      <c r="N12" s="29" t="str">
        <f t="shared" ca="1" si="10"/>
        <v>Yes</v>
      </c>
      <c r="O12" s="29" t="str">
        <f t="shared" ca="1" si="10"/>
        <v>Yes</v>
      </c>
      <c r="P12" s="29" t="str">
        <f t="shared" ca="1" si="10"/>
        <v>Yes</v>
      </c>
      <c r="Q12" s="29" t="str">
        <f t="shared" ca="1" si="10"/>
        <v>Yes</v>
      </c>
      <c r="R12" s="29" t="str">
        <f t="shared" ca="1" si="10"/>
        <v>Yes</v>
      </c>
      <c r="S12" s="29" t="str">
        <f t="shared" ca="1" si="10"/>
        <v>Yes</v>
      </c>
      <c r="T12" s="29" t="str">
        <f t="shared" ca="1" si="10"/>
        <v>Yes</v>
      </c>
      <c r="U12" s="29" t="str">
        <f t="shared" ca="1" si="10"/>
        <v>No</v>
      </c>
      <c r="V12" s="29" t="str">
        <f t="shared" ca="1" si="10"/>
        <v>No</v>
      </c>
      <c r="W12" s="29" t="str">
        <f t="shared" ca="1" si="10"/>
        <v>No</v>
      </c>
      <c r="X12" s="29" t="str">
        <f t="shared" ca="1" si="10"/>
        <v>No</v>
      </c>
      <c r="Y12" s="29" t="str">
        <f t="shared" ca="1" si="10"/>
        <v>No</v>
      </c>
      <c r="Z12" s="99" t="str">
        <f t="shared" ca="1" si="10"/>
        <v>No</v>
      </c>
    </row>
    <row r="13" spans="1:26" x14ac:dyDescent="0.25">
      <c r="A13" s="107" t="s">
        <v>114</v>
      </c>
      <c r="B13" s="101" t="s">
        <v>45</v>
      </c>
      <c r="C13" s="108">
        <v>15</v>
      </c>
      <c r="D13" s="102">
        <f t="shared" ca="1" si="0"/>
        <v>1</v>
      </c>
      <c r="E13" s="102">
        <f t="shared" ca="1" si="8"/>
        <v>16</v>
      </c>
      <c r="G13" s="101" t="str">
        <f t="shared" ca="1" si="10"/>
        <v>Yes</v>
      </c>
      <c r="H13" s="101" t="str">
        <f t="shared" ca="1" si="10"/>
        <v>Yes</v>
      </c>
      <c r="I13" s="101" t="str">
        <f t="shared" ca="1" si="10"/>
        <v>Yes</v>
      </c>
      <c r="J13" s="101" t="str">
        <f t="shared" ca="1" si="10"/>
        <v>Yes</v>
      </c>
      <c r="K13" s="101" t="str">
        <f t="shared" ca="1" si="10"/>
        <v>Yes</v>
      </c>
      <c r="L13" s="101" t="str">
        <f t="shared" ca="1" si="10"/>
        <v>Yes</v>
      </c>
      <c r="M13" s="101" t="str">
        <f t="shared" ca="1" si="10"/>
        <v>Yes</v>
      </c>
      <c r="N13" s="101" t="str">
        <f t="shared" ca="1" si="10"/>
        <v>No</v>
      </c>
      <c r="O13" s="101" t="str">
        <f t="shared" ca="1" si="10"/>
        <v>No</v>
      </c>
      <c r="P13" s="101" t="str">
        <f t="shared" ca="1" si="10"/>
        <v>No</v>
      </c>
      <c r="Q13" s="101" t="str">
        <f t="shared" ca="1" si="10"/>
        <v>No</v>
      </c>
      <c r="R13" s="101" t="str">
        <f t="shared" ca="1" si="10"/>
        <v>No</v>
      </c>
      <c r="S13" s="101" t="str">
        <f t="shared" ca="1" si="10"/>
        <v>No</v>
      </c>
      <c r="T13" s="101" t="str">
        <f t="shared" ca="1" si="10"/>
        <v>No</v>
      </c>
      <c r="U13" s="101" t="str">
        <f t="shared" ca="1" si="10"/>
        <v>No</v>
      </c>
      <c r="V13" s="101" t="str">
        <f t="shared" ca="1" si="10"/>
        <v>No</v>
      </c>
      <c r="W13" s="101" t="str">
        <f t="shared" ca="1" si="10"/>
        <v>No</v>
      </c>
      <c r="X13" s="101" t="str">
        <f t="shared" ca="1" si="10"/>
        <v>No</v>
      </c>
      <c r="Y13" s="101" t="str">
        <f t="shared" ca="1" si="10"/>
        <v>No</v>
      </c>
      <c r="Z13" s="103" t="str">
        <f t="shared" ca="1" si="10"/>
        <v>No</v>
      </c>
    </row>
    <row r="14" spans="1:26" x14ac:dyDescent="0.25">
      <c r="A14" s="106" t="s">
        <v>172</v>
      </c>
      <c r="B14" s="47" t="s">
        <v>43</v>
      </c>
      <c r="C14" s="43">
        <v>1</v>
      </c>
      <c r="D14" s="43">
        <f t="shared" ca="1" si="0"/>
        <v>7</v>
      </c>
      <c r="E14" s="43">
        <f t="shared" ref="E14:E16" ca="1" si="11">D14+C14</f>
        <v>8</v>
      </c>
      <c r="G14" s="29" t="str">
        <f t="shared" ca="1" si="10"/>
        <v>No</v>
      </c>
      <c r="H14" s="29" t="str">
        <f t="shared" ca="1" si="10"/>
        <v>No</v>
      </c>
      <c r="I14" s="29" t="str">
        <f t="shared" ca="1" si="10"/>
        <v>No</v>
      </c>
      <c r="J14" s="29" t="str">
        <f t="shared" ca="1" si="10"/>
        <v>No</v>
      </c>
      <c r="K14" s="29" t="str">
        <f t="shared" ca="1" si="10"/>
        <v>No</v>
      </c>
      <c r="L14" s="29" t="str">
        <f t="shared" ca="1" si="10"/>
        <v>No</v>
      </c>
      <c r="M14" s="29" t="str">
        <f t="shared" ca="1" si="10"/>
        <v>No</v>
      </c>
      <c r="N14" s="29" t="str">
        <f t="shared" ca="1" si="10"/>
        <v>No</v>
      </c>
      <c r="O14" s="29" t="str">
        <f t="shared" ca="1" si="10"/>
        <v>No</v>
      </c>
      <c r="P14" s="29" t="str">
        <f t="shared" ca="1" si="10"/>
        <v>No</v>
      </c>
      <c r="Q14" s="29" t="str">
        <f t="shared" ca="1" si="10"/>
        <v>No</v>
      </c>
      <c r="R14" s="29" t="str">
        <f t="shared" ca="1" si="10"/>
        <v>No</v>
      </c>
      <c r="S14" s="29" t="str">
        <f t="shared" ca="1" si="10"/>
        <v>No</v>
      </c>
      <c r="T14" s="29" t="str">
        <f t="shared" ca="1" si="10"/>
        <v>No</v>
      </c>
      <c r="U14" s="29" t="str">
        <f t="shared" ca="1" si="10"/>
        <v>No</v>
      </c>
      <c r="V14" s="29" t="str">
        <f t="shared" ca="1" si="10"/>
        <v>No</v>
      </c>
      <c r="W14" s="29" t="str">
        <f t="shared" ca="1" si="10"/>
        <v>No</v>
      </c>
      <c r="X14" s="29" t="str">
        <f t="shared" ca="1" si="10"/>
        <v>No</v>
      </c>
      <c r="Y14" s="29" t="str">
        <f t="shared" ca="1" si="10"/>
        <v>No</v>
      </c>
      <c r="Z14" s="99" t="str">
        <f t="shared" ca="1" si="10"/>
        <v>No</v>
      </c>
    </row>
    <row r="15" spans="1:26" x14ac:dyDescent="0.25">
      <c r="A15" s="106" t="s">
        <v>172</v>
      </c>
      <c r="B15" s="29" t="s">
        <v>44</v>
      </c>
      <c r="C15" s="43">
        <v>3</v>
      </c>
      <c r="D15" s="43">
        <f t="shared" ca="1" si="0"/>
        <v>3</v>
      </c>
      <c r="E15" s="43">
        <f t="shared" ca="1" si="11"/>
        <v>6</v>
      </c>
      <c r="G15" s="29" t="str">
        <f t="shared" ca="1" si="10"/>
        <v>No</v>
      </c>
      <c r="H15" s="29" t="str">
        <f t="shared" ca="1" si="10"/>
        <v>No</v>
      </c>
      <c r="I15" s="29" t="str">
        <f t="shared" ca="1" si="10"/>
        <v>No</v>
      </c>
      <c r="J15" s="29" t="str">
        <f t="shared" ca="1" si="10"/>
        <v>No</v>
      </c>
      <c r="K15" s="29" t="str">
        <f t="shared" ca="1" si="10"/>
        <v>No</v>
      </c>
      <c r="L15" s="29" t="str">
        <f t="shared" ca="1" si="10"/>
        <v>No</v>
      </c>
      <c r="M15" s="29" t="str">
        <f t="shared" ca="1" si="10"/>
        <v>No</v>
      </c>
      <c r="N15" s="29" t="str">
        <f t="shared" ca="1" si="10"/>
        <v>No</v>
      </c>
      <c r="O15" s="29" t="str">
        <f t="shared" ca="1" si="10"/>
        <v>No</v>
      </c>
      <c r="P15" s="29" t="str">
        <f t="shared" ca="1" si="10"/>
        <v>No</v>
      </c>
      <c r="Q15" s="29" t="str">
        <f t="shared" ca="1" si="10"/>
        <v>No</v>
      </c>
      <c r="R15" s="29" t="str">
        <f t="shared" ca="1" si="10"/>
        <v>No</v>
      </c>
      <c r="S15" s="29" t="str">
        <f t="shared" ca="1" si="10"/>
        <v>No</v>
      </c>
      <c r="T15" s="29" t="str">
        <f t="shared" ca="1" si="10"/>
        <v>No</v>
      </c>
      <c r="U15" s="29" t="str">
        <f t="shared" ca="1" si="10"/>
        <v>No</v>
      </c>
      <c r="V15" s="29" t="str">
        <f t="shared" ca="1" si="10"/>
        <v>No</v>
      </c>
      <c r="W15" s="29" t="str">
        <f t="shared" ca="1" si="10"/>
        <v>No</v>
      </c>
      <c r="X15" s="29" t="str">
        <f t="shared" ca="1" si="10"/>
        <v>No</v>
      </c>
      <c r="Y15" s="29" t="str">
        <f t="shared" ca="1" si="10"/>
        <v>No</v>
      </c>
      <c r="Z15" s="99" t="str">
        <f t="shared" ca="1" si="10"/>
        <v>No</v>
      </c>
    </row>
    <row r="16" spans="1:26" x14ac:dyDescent="0.25">
      <c r="A16" s="107" t="s">
        <v>172</v>
      </c>
      <c r="B16" s="101" t="s">
        <v>45</v>
      </c>
      <c r="C16" s="102">
        <v>2</v>
      </c>
      <c r="D16" s="102">
        <f t="shared" ca="1" si="0"/>
        <v>9</v>
      </c>
      <c r="E16" s="102">
        <f t="shared" ca="1" si="11"/>
        <v>11</v>
      </c>
      <c r="G16" s="101" t="str">
        <f t="shared" ca="1" si="10"/>
        <v>Yes</v>
      </c>
      <c r="H16" s="101" t="str">
        <f t="shared" ca="1" si="10"/>
        <v>Yes</v>
      </c>
      <c r="I16" s="101" t="str">
        <f t="shared" ca="1" si="10"/>
        <v>No</v>
      </c>
      <c r="J16" s="101" t="str">
        <f t="shared" ca="1" si="10"/>
        <v>No</v>
      </c>
      <c r="K16" s="101" t="str">
        <f t="shared" ca="1" si="10"/>
        <v>No</v>
      </c>
      <c r="L16" s="101" t="str">
        <f t="shared" ca="1" si="10"/>
        <v>No</v>
      </c>
      <c r="M16" s="101" t="str">
        <f t="shared" ca="1" si="10"/>
        <v>No</v>
      </c>
      <c r="N16" s="101" t="str">
        <f t="shared" ca="1" si="10"/>
        <v>No</v>
      </c>
      <c r="O16" s="101" t="str">
        <f t="shared" ca="1" si="10"/>
        <v>No</v>
      </c>
      <c r="P16" s="101" t="str">
        <f t="shared" ca="1" si="10"/>
        <v>No</v>
      </c>
      <c r="Q16" s="101" t="str">
        <f t="shared" ca="1" si="10"/>
        <v>No</v>
      </c>
      <c r="R16" s="101" t="str">
        <f t="shared" ca="1" si="10"/>
        <v>No</v>
      </c>
      <c r="S16" s="101" t="str">
        <f t="shared" ca="1" si="10"/>
        <v>No</v>
      </c>
      <c r="T16" s="101" t="str">
        <f t="shared" ca="1" si="10"/>
        <v>No</v>
      </c>
      <c r="U16" s="101" t="str">
        <f t="shared" ca="1" si="10"/>
        <v>No</v>
      </c>
      <c r="V16" s="101" t="str">
        <f t="shared" ca="1" si="10"/>
        <v>No</v>
      </c>
      <c r="W16" s="101" t="str">
        <f t="shared" ca="1" si="10"/>
        <v>No</v>
      </c>
      <c r="X16" s="101" t="str">
        <f t="shared" ca="1" si="10"/>
        <v>No</v>
      </c>
      <c r="Y16" s="101" t="str">
        <f t="shared" ca="1" si="10"/>
        <v>No</v>
      </c>
      <c r="Z16" s="103" t="str">
        <f t="shared" ca="1" si="10"/>
        <v>No</v>
      </c>
    </row>
    <row r="17" spans="1:26" x14ac:dyDescent="0.25">
      <c r="A17" s="106" t="s">
        <v>173</v>
      </c>
      <c r="B17" s="47" t="s">
        <v>43</v>
      </c>
      <c r="C17" s="43">
        <v>2</v>
      </c>
      <c r="D17" s="43">
        <f t="shared" ca="1" si="0"/>
        <v>10</v>
      </c>
      <c r="E17" s="43">
        <f t="shared" ref="E17:E25" ca="1" si="12">D17+C17</f>
        <v>12</v>
      </c>
      <c r="G17" s="29" t="str">
        <f t="shared" ca="1" si="10"/>
        <v>Yes</v>
      </c>
      <c r="H17" s="29" t="str">
        <f t="shared" ca="1" si="10"/>
        <v>Yes</v>
      </c>
      <c r="I17" s="29" t="str">
        <f t="shared" ca="1" si="10"/>
        <v>Yes</v>
      </c>
      <c r="J17" s="29" t="str">
        <f t="shared" ca="1" si="10"/>
        <v>No</v>
      </c>
      <c r="K17" s="29" t="str">
        <f t="shared" ca="1" si="10"/>
        <v>No</v>
      </c>
      <c r="L17" s="29" t="str">
        <f t="shared" ca="1" si="10"/>
        <v>No</v>
      </c>
      <c r="M17" s="29" t="str">
        <f t="shared" ca="1" si="10"/>
        <v>No</v>
      </c>
      <c r="N17" s="29" t="str">
        <f t="shared" ca="1" si="10"/>
        <v>No</v>
      </c>
      <c r="O17" s="29" t="str">
        <f t="shared" ca="1" si="10"/>
        <v>No</v>
      </c>
      <c r="P17" s="29" t="str">
        <f t="shared" ca="1" si="10"/>
        <v>No</v>
      </c>
      <c r="Q17" s="29" t="str">
        <f t="shared" ca="1" si="10"/>
        <v>No</v>
      </c>
      <c r="R17" s="29" t="str">
        <f t="shared" ca="1" si="10"/>
        <v>No</v>
      </c>
      <c r="S17" s="29" t="str">
        <f t="shared" ca="1" si="10"/>
        <v>No</v>
      </c>
      <c r="T17" s="29" t="str">
        <f t="shared" ca="1" si="10"/>
        <v>No</v>
      </c>
      <c r="U17" s="29" t="str">
        <f t="shared" ca="1" si="10"/>
        <v>No</v>
      </c>
      <c r="V17" s="29" t="str">
        <f t="shared" ca="1" si="10"/>
        <v>No</v>
      </c>
      <c r="W17" s="29" t="str">
        <f t="shared" ca="1" si="10"/>
        <v>No</v>
      </c>
      <c r="X17" s="29" t="str">
        <f t="shared" ca="1" si="10"/>
        <v>No</v>
      </c>
      <c r="Y17" s="29" t="str">
        <f t="shared" ca="1" si="10"/>
        <v>No</v>
      </c>
      <c r="Z17" s="99" t="str">
        <f t="shared" ca="1" si="10"/>
        <v>No</v>
      </c>
    </row>
    <row r="18" spans="1:26" x14ac:dyDescent="0.25">
      <c r="A18" s="106" t="s">
        <v>173</v>
      </c>
      <c r="B18" s="29" t="s">
        <v>44</v>
      </c>
      <c r="C18" s="43">
        <v>2</v>
      </c>
      <c r="D18" s="43">
        <f t="shared" ca="1" si="0"/>
        <v>6</v>
      </c>
      <c r="E18" s="43">
        <f t="shared" ca="1" si="12"/>
        <v>8</v>
      </c>
      <c r="G18" s="29" t="str">
        <f t="shared" ca="1" si="10"/>
        <v>No</v>
      </c>
      <c r="H18" s="29" t="str">
        <f t="shared" ca="1" si="10"/>
        <v>No</v>
      </c>
      <c r="I18" s="29" t="str">
        <f t="shared" ca="1" si="10"/>
        <v>No</v>
      </c>
      <c r="J18" s="29" t="str">
        <f t="shared" ca="1" si="10"/>
        <v>No</v>
      </c>
      <c r="K18" s="29" t="str">
        <f t="shared" ca="1" si="10"/>
        <v>No</v>
      </c>
      <c r="L18" s="29" t="str">
        <f t="shared" ca="1" si="10"/>
        <v>No</v>
      </c>
      <c r="M18" s="29" t="str">
        <f t="shared" ca="1" si="10"/>
        <v>No</v>
      </c>
      <c r="N18" s="29" t="str">
        <f t="shared" ca="1" si="10"/>
        <v>No</v>
      </c>
      <c r="O18" s="29" t="str">
        <f t="shared" ca="1" si="10"/>
        <v>No</v>
      </c>
      <c r="P18" s="29" t="str">
        <f t="shared" ca="1" si="10"/>
        <v>No</v>
      </c>
      <c r="Q18" s="29" t="str">
        <f t="shared" ca="1" si="10"/>
        <v>No</v>
      </c>
      <c r="R18" s="29" t="str">
        <f t="shared" ca="1" si="10"/>
        <v>No</v>
      </c>
      <c r="S18" s="29" t="str">
        <f t="shared" ca="1" si="10"/>
        <v>No</v>
      </c>
      <c r="T18" s="29" t="str">
        <f t="shared" ca="1" si="10"/>
        <v>No</v>
      </c>
      <c r="U18" s="29" t="str">
        <f t="shared" ca="1" si="10"/>
        <v>No</v>
      </c>
      <c r="V18" s="29" t="str">
        <f t="shared" ca="1" si="10"/>
        <v>No</v>
      </c>
      <c r="W18" s="29" t="str">
        <f t="shared" ca="1" si="10"/>
        <v>No</v>
      </c>
      <c r="X18" s="29" t="str">
        <f t="shared" ca="1" si="10"/>
        <v>No</v>
      </c>
      <c r="Y18" s="29" t="str">
        <f t="shared" ca="1" si="10"/>
        <v>No</v>
      </c>
      <c r="Z18" s="99" t="str">
        <f t="shared" ca="1" si="10"/>
        <v>No</v>
      </c>
    </row>
    <row r="19" spans="1:26" x14ac:dyDescent="0.25">
      <c r="A19" s="107" t="s">
        <v>173</v>
      </c>
      <c r="B19" s="101" t="s">
        <v>45</v>
      </c>
      <c r="C19" s="102">
        <v>2</v>
      </c>
      <c r="D19" s="102">
        <f t="shared" ca="1" si="0"/>
        <v>1</v>
      </c>
      <c r="E19" s="102">
        <f t="shared" ca="1" si="12"/>
        <v>3</v>
      </c>
      <c r="G19" s="101" t="str">
        <f t="shared" ca="1" si="10"/>
        <v>No</v>
      </c>
      <c r="H19" s="101" t="str">
        <f t="shared" ca="1" si="10"/>
        <v>No</v>
      </c>
      <c r="I19" s="101" t="str">
        <f t="shared" ca="1" si="10"/>
        <v>No</v>
      </c>
      <c r="J19" s="101" t="str">
        <f t="shared" ca="1" si="10"/>
        <v>No</v>
      </c>
      <c r="K19" s="101" t="str">
        <f t="shared" ca="1" si="10"/>
        <v>No</v>
      </c>
      <c r="L19" s="101" t="str">
        <f t="shared" ca="1" si="10"/>
        <v>No</v>
      </c>
      <c r="M19" s="101" t="str">
        <f t="shared" ca="1" si="10"/>
        <v>No</v>
      </c>
      <c r="N19" s="101" t="str">
        <f t="shared" ca="1" si="10"/>
        <v>No</v>
      </c>
      <c r="O19" s="101" t="str">
        <f t="shared" ca="1" si="10"/>
        <v>No</v>
      </c>
      <c r="P19" s="101" t="str">
        <f t="shared" ca="1" si="10"/>
        <v>No</v>
      </c>
      <c r="Q19" s="101" t="str">
        <f t="shared" ca="1" si="10"/>
        <v>No</v>
      </c>
      <c r="R19" s="101" t="str">
        <f t="shared" ca="1" si="10"/>
        <v>No</v>
      </c>
      <c r="S19" s="101" t="str">
        <f t="shared" ca="1" si="10"/>
        <v>No</v>
      </c>
      <c r="T19" s="101" t="str">
        <f t="shared" ca="1" si="10"/>
        <v>No</v>
      </c>
      <c r="U19" s="101" t="str">
        <f t="shared" ca="1" si="10"/>
        <v>No</v>
      </c>
      <c r="V19" s="101" t="str">
        <f t="shared" ca="1" si="10"/>
        <v>No</v>
      </c>
      <c r="W19" s="101" t="str">
        <f t="shared" ca="1" si="10"/>
        <v>No</v>
      </c>
      <c r="X19" s="101" t="str">
        <f t="shared" ca="1" si="10"/>
        <v>No</v>
      </c>
      <c r="Y19" s="101" t="str">
        <f t="shared" ca="1" si="10"/>
        <v>No</v>
      </c>
      <c r="Z19" s="103" t="str">
        <f t="shared" ca="1" si="10"/>
        <v>No</v>
      </c>
    </row>
    <row r="20" spans="1:26" x14ac:dyDescent="0.25">
      <c r="A20" s="106" t="s">
        <v>174</v>
      </c>
      <c r="B20" s="47" t="s">
        <v>43</v>
      </c>
      <c r="C20" s="43">
        <v>3</v>
      </c>
      <c r="D20" s="43">
        <f t="shared" ca="1" si="0"/>
        <v>20</v>
      </c>
      <c r="E20" s="43">
        <f t="shared" ca="1" si="12"/>
        <v>23</v>
      </c>
      <c r="G20" s="29" t="str">
        <f t="shared" ca="1" si="10"/>
        <v>Yes</v>
      </c>
      <c r="H20" s="29" t="str">
        <f t="shared" ca="1" si="10"/>
        <v>Yes</v>
      </c>
      <c r="I20" s="29" t="str">
        <f t="shared" ca="1" si="10"/>
        <v>Yes</v>
      </c>
      <c r="J20" s="29" t="str">
        <f t="shared" ca="1" si="10"/>
        <v>Yes</v>
      </c>
      <c r="K20" s="29" t="str">
        <f t="shared" ca="1" si="10"/>
        <v>Yes</v>
      </c>
      <c r="L20" s="29" t="str">
        <f t="shared" ca="1" si="10"/>
        <v>Yes</v>
      </c>
      <c r="M20" s="29" t="str">
        <f t="shared" ca="1" si="10"/>
        <v>Yes</v>
      </c>
      <c r="N20" s="29" t="str">
        <f t="shared" ca="1" si="10"/>
        <v>Yes</v>
      </c>
      <c r="O20" s="29" t="str">
        <f t="shared" ca="1" si="10"/>
        <v>Yes</v>
      </c>
      <c r="P20" s="29" t="str">
        <f t="shared" ca="1" si="10"/>
        <v>Yes</v>
      </c>
      <c r="Q20" s="29" t="str">
        <f t="shared" ca="1" si="10"/>
        <v>Yes</v>
      </c>
      <c r="R20" s="29" t="str">
        <f t="shared" ca="1" si="10"/>
        <v>Yes</v>
      </c>
      <c r="S20" s="29" t="str">
        <f t="shared" ca="1" si="10"/>
        <v>Yes</v>
      </c>
      <c r="T20" s="29" t="str">
        <f t="shared" ca="1" si="10"/>
        <v>Yes</v>
      </c>
      <c r="U20" s="29" t="str">
        <f t="shared" ca="1" si="10"/>
        <v>No</v>
      </c>
      <c r="V20" s="29" t="str">
        <f t="shared" ca="1" si="10"/>
        <v>No</v>
      </c>
      <c r="W20" s="29" t="str">
        <f t="shared" ca="1" si="10"/>
        <v>No</v>
      </c>
      <c r="X20" s="29" t="str">
        <f t="shared" ca="1" si="10"/>
        <v>No</v>
      </c>
      <c r="Y20" s="29" t="str">
        <f t="shared" ca="1" si="10"/>
        <v>No</v>
      </c>
      <c r="Z20" s="99" t="str">
        <f t="shared" ca="1" si="10"/>
        <v>No</v>
      </c>
    </row>
    <row r="21" spans="1:26" x14ac:dyDescent="0.25">
      <c r="A21" s="106" t="s">
        <v>174</v>
      </c>
      <c r="B21" s="29" t="s">
        <v>44</v>
      </c>
      <c r="C21" s="43">
        <v>1</v>
      </c>
      <c r="D21" s="43">
        <f t="shared" ca="1" si="0"/>
        <v>8</v>
      </c>
      <c r="E21" s="43">
        <f t="shared" ca="1" si="12"/>
        <v>9</v>
      </c>
      <c r="G21" s="29" t="str">
        <f t="shared" ca="1" si="10"/>
        <v>No</v>
      </c>
      <c r="H21" s="29" t="str">
        <f t="shared" ca="1" si="10"/>
        <v>No</v>
      </c>
      <c r="I21" s="29" t="str">
        <f t="shared" ca="1" si="10"/>
        <v>No</v>
      </c>
      <c r="J21" s="29" t="str">
        <f t="shared" ca="1" si="10"/>
        <v>No</v>
      </c>
      <c r="K21" s="29" t="str">
        <f t="shared" ca="1" si="10"/>
        <v>No</v>
      </c>
      <c r="L21" s="29" t="str">
        <f t="shared" ca="1" si="10"/>
        <v>No</v>
      </c>
      <c r="M21" s="29" t="str">
        <f t="shared" ca="1" si="10"/>
        <v>No</v>
      </c>
      <c r="N21" s="29" t="str">
        <f t="shared" ca="1" si="10"/>
        <v>No</v>
      </c>
      <c r="O21" s="29" t="str">
        <f t="shared" ca="1" si="10"/>
        <v>No</v>
      </c>
      <c r="P21" s="29" t="str">
        <f t="shared" ca="1" si="10"/>
        <v>No</v>
      </c>
      <c r="Q21" s="29" t="str">
        <f t="shared" ca="1" si="10"/>
        <v>No</v>
      </c>
      <c r="R21" s="29" t="str">
        <f t="shared" ca="1" si="10"/>
        <v>No</v>
      </c>
      <c r="S21" s="29" t="str">
        <f t="shared" ca="1" si="10"/>
        <v>No</v>
      </c>
      <c r="T21" s="29" t="str">
        <f t="shared" ca="1" si="10"/>
        <v>No</v>
      </c>
      <c r="U21" s="29" t="str">
        <f t="shared" ca="1" si="10"/>
        <v>No</v>
      </c>
      <c r="V21" s="29" t="str">
        <f t="shared" ca="1" si="10"/>
        <v>No</v>
      </c>
      <c r="W21" s="29" t="str">
        <f t="shared" ca="1" si="10"/>
        <v>No</v>
      </c>
      <c r="X21" s="29" t="str">
        <f t="shared" ca="1" si="10"/>
        <v>No</v>
      </c>
      <c r="Y21" s="29" t="str">
        <f t="shared" ca="1" si="10"/>
        <v>No</v>
      </c>
      <c r="Z21" s="99" t="str">
        <f t="shared" ca="1" si="10"/>
        <v>No</v>
      </c>
    </row>
    <row r="22" spans="1:26" x14ac:dyDescent="0.25">
      <c r="A22" s="107" t="s">
        <v>174</v>
      </c>
      <c r="B22" s="101" t="s">
        <v>45</v>
      </c>
      <c r="C22" s="102">
        <v>2</v>
      </c>
      <c r="D22" s="102">
        <f t="shared" ca="1" si="0"/>
        <v>8</v>
      </c>
      <c r="E22" s="102">
        <f t="shared" ca="1" si="12"/>
        <v>10</v>
      </c>
      <c r="G22" s="101" t="str">
        <f t="shared" ca="1" si="10"/>
        <v>Yes</v>
      </c>
      <c r="H22" s="101" t="str">
        <f t="shared" ca="1" si="10"/>
        <v>No</v>
      </c>
      <c r="I22" s="101" t="str">
        <f t="shared" ca="1" si="10"/>
        <v>No</v>
      </c>
      <c r="J22" s="101" t="str">
        <f t="shared" ca="1" si="10"/>
        <v>No</v>
      </c>
      <c r="K22" s="101" t="str">
        <f t="shared" ca="1" si="10"/>
        <v>No</v>
      </c>
      <c r="L22" s="101" t="str">
        <f t="shared" ca="1" si="10"/>
        <v>No</v>
      </c>
      <c r="M22" s="101" t="str">
        <f t="shared" ca="1" si="10"/>
        <v>No</v>
      </c>
      <c r="N22" s="101" t="str">
        <f t="shared" ca="1" si="10"/>
        <v>No</v>
      </c>
      <c r="O22" s="101" t="str">
        <f t="shared" ca="1" si="10"/>
        <v>No</v>
      </c>
      <c r="P22" s="101" t="str">
        <f t="shared" ca="1" si="10"/>
        <v>No</v>
      </c>
      <c r="Q22" s="101" t="str">
        <f t="shared" ca="1" si="10"/>
        <v>No</v>
      </c>
      <c r="R22" s="101" t="str">
        <f t="shared" ca="1" si="10"/>
        <v>No</v>
      </c>
      <c r="S22" s="101" t="str">
        <f t="shared" ca="1" si="10"/>
        <v>No</v>
      </c>
      <c r="T22" s="101" t="str">
        <f t="shared" ca="1" si="10"/>
        <v>No</v>
      </c>
      <c r="U22" s="101" t="str">
        <f t="shared" ca="1" si="10"/>
        <v>No</v>
      </c>
      <c r="V22" s="101" t="str">
        <f t="shared" ca="1" si="10"/>
        <v>No</v>
      </c>
      <c r="W22" s="101" t="str">
        <f t="shared" ca="1" si="10"/>
        <v>No</v>
      </c>
      <c r="X22" s="101" t="str">
        <f t="shared" ca="1" si="10"/>
        <v>No</v>
      </c>
      <c r="Y22" s="101" t="str">
        <f t="shared" ca="1" si="10"/>
        <v>No</v>
      </c>
      <c r="Z22" s="103" t="str">
        <f t="shared" ca="1" si="10"/>
        <v>No</v>
      </c>
    </row>
    <row r="23" spans="1:26" x14ac:dyDescent="0.25">
      <c r="A23" s="106" t="s">
        <v>175</v>
      </c>
      <c r="B23" s="47" t="s">
        <v>43</v>
      </c>
      <c r="C23" s="43">
        <v>4</v>
      </c>
      <c r="D23" s="43">
        <f t="shared" ca="1" si="0"/>
        <v>10</v>
      </c>
      <c r="E23" s="43">
        <f t="shared" ca="1" si="12"/>
        <v>14</v>
      </c>
      <c r="G23" s="29" t="str">
        <f t="shared" ca="1" si="10"/>
        <v>Yes</v>
      </c>
      <c r="H23" s="29" t="str">
        <f t="shared" ca="1" si="10"/>
        <v>Yes</v>
      </c>
      <c r="I23" s="29" t="str">
        <f t="shared" ca="1" si="10"/>
        <v>Yes</v>
      </c>
      <c r="J23" s="29" t="str">
        <f t="shared" ca="1" si="10"/>
        <v>Yes</v>
      </c>
      <c r="K23" s="29" t="str">
        <f t="shared" ca="1" si="10"/>
        <v>Yes</v>
      </c>
      <c r="L23" s="29" t="str">
        <f t="shared" ca="1" si="10"/>
        <v>No</v>
      </c>
      <c r="M23" s="29" t="str">
        <f t="shared" ca="1" si="10"/>
        <v>No</v>
      </c>
      <c r="N23" s="29" t="str">
        <f t="shared" ca="1" si="10"/>
        <v>No</v>
      </c>
      <c r="O23" s="29" t="str">
        <f t="shared" ca="1" si="10"/>
        <v>No</v>
      </c>
      <c r="P23" s="29" t="str">
        <f t="shared" ca="1" si="10"/>
        <v>No</v>
      </c>
      <c r="Q23" s="29" t="str">
        <f t="shared" ca="1" si="10"/>
        <v>No</v>
      </c>
      <c r="R23" s="29" t="str">
        <f t="shared" ca="1" si="10"/>
        <v>No</v>
      </c>
      <c r="S23" s="29" t="str">
        <f t="shared" ca="1" si="10"/>
        <v>No</v>
      </c>
      <c r="T23" s="29" t="str">
        <f t="shared" ca="1" si="10"/>
        <v>No</v>
      </c>
      <c r="U23" s="29" t="str">
        <f t="shared" ca="1" si="10"/>
        <v>No</v>
      </c>
      <c r="V23" s="29" t="str">
        <f t="shared" ca="1" si="10"/>
        <v>No</v>
      </c>
      <c r="W23" s="29" t="str">
        <f t="shared" ca="1" si="10"/>
        <v>No</v>
      </c>
      <c r="X23" s="29" t="str">
        <f t="shared" ca="1" si="10"/>
        <v>No</v>
      </c>
      <c r="Y23" s="29" t="str">
        <f t="shared" ca="1" si="10"/>
        <v>No</v>
      </c>
      <c r="Z23" s="99" t="str">
        <f t="shared" ca="1" si="10"/>
        <v>No</v>
      </c>
    </row>
    <row r="24" spans="1:26" x14ac:dyDescent="0.25">
      <c r="A24" s="106" t="s">
        <v>175</v>
      </c>
      <c r="B24" s="29" t="s">
        <v>44</v>
      </c>
      <c r="C24" s="43">
        <v>0</v>
      </c>
      <c r="D24" s="43">
        <f t="shared" ca="1" si="0"/>
        <v>11</v>
      </c>
      <c r="E24" s="43">
        <f t="shared" ca="1" si="12"/>
        <v>11</v>
      </c>
      <c r="G24" s="29" t="str">
        <f t="shared" ca="1" si="10"/>
        <v>Yes</v>
      </c>
      <c r="H24" s="29" t="str">
        <f t="shared" ca="1" si="10"/>
        <v>Yes</v>
      </c>
      <c r="I24" s="29" t="str">
        <f t="shared" ca="1" si="10"/>
        <v>No</v>
      </c>
      <c r="J24" s="29" t="str">
        <f t="shared" ca="1" si="10"/>
        <v>No</v>
      </c>
      <c r="K24" s="29" t="str">
        <f t="shared" ca="1" si="10"/>
        <v>No</v>
      </c>
      <c r="L24" s="29" t="str">
        <f t="shared" ca="1" si="10"/>
        <v>No</v>
      </c>
      <c r="M24" s="29" t="str">
        <f t="shared" ca="1" si="10"/>
        <v>No</v>
      </c>
      <c r="N24" s="29" t="str">
        <f t="shared" ca="1" si="10"/>
        <v>No</v>
      </c>
      <c r="O24" s="29" t="str">
        <f t="shared" ca="1" si="10"/>
        <v>No</v>
      </c>
      <c r="P24" s="29" t="str">
        <f t="shared" ca="1" si="10"/>
        <v>No</v>
      </c>
      <c r="Q24" s="29" t="str">
        <f t="shared" ca="1" si="10"/>
        <v>No</v>
      </c>
      <c r="R24" s="29" t="str">
        <f t="shared" ca="1" si="10"/>
        <v>No</v>
      </c>
      <c r="S24" s="29" t="str">
        <f t="shared" ca="1" si="10"/>
        <v>No</v>
      </c>
      <c r="T24" s="29" t="str">
        <f t="shared" ca="1" si="10"/>
        <v>No</v>
      </c>
      <c r="U24" s="29" t="str">
        <f t="shared" ca="1" si="10"/>
        <v>No</v>
      </c>
      <c r="V24" s="29" t="str">
        <f t="shared" ref="V24:Z24" ca="1" si="13">IF($E24&gt;V$1-1,"Yes","No")</f>
        <v>No</v>
      </c>
      <c r="W24" s="29" t="str">
        <f t="shared" ca="1" si="13"/>
        <v>No</v>
      </c>
      <c r="X24" s="29" t="str">
        <f t="shared" ca="1" si="13"/>
        <v>No</v>
      </c>
      <c r="Y24" s="29" t="str">
        <f t="shared" ca="1" si="13"/>
        <v>No</v>
      </c>
      <c r="Z24" s="99" t="str">
        <f t="shared" ca="1" si="13"/>
        <v>No</v>
      </c>
    </row>
    <row r="25" spans="1:26" x14ac:dyDescent="0.25">
      <c r="A25" s="107" t="s">
        <v>175</v>
      </c>
      <c r="B25" s="101" t="s">
        <v>45</v>
      </c>
      <c r="C25" s="102">
        <v>3</v>
      </c>
      <c r="D25" s="102">
        <f t="shared" ca="1" si="0"/>
        <v>7</v>
      </c>
      <c r="E25" s="102">
        <f t="shared" ca="1" si="12"/>
        <v>10</v>
      </c>
      <c r="G25" s="101" t="str">
        <f t="shared" ref="G25:Z25" ca="1" si="14">IF($E25&gt;G$1-1,"Yes","No")</f>
        <v>Yes</v>
      </c>
      <c r="H25" s="101" t="str">
        <f t="shared" ca="1" si="14"/>
        <v>No</v>
      </c>
      <c r="I25" s="101" t="str">
        <f t="shared" ca="1" si="14"/>
        <v>No</v>
      </c>
      <c r="J25" s="101" t="str">
        <f t="shared" ca="1" si="14"/>
        <v>No</v>
      </c>
      <c r="K25" s="101" t="str">
        <f t="shared" ca="1" si="14"/>
        <v>No</v>
      </c>
      <c r="L25" s="101" t="str">
        <f t="shared" ca="1" si="14"/>
        <v>No</v>
      </c>
      <c r="M25" s="101" t="str">
        <f t="shared" ca="1" si="14"/>
        <v>No</v>
      </c>
      <c r="N25" s="101" t="str">
        <f t="shared" ca="1" si="14"/>
        <v>No</v>
      </c>
      <c r="O25" s="101" t="str">
        <f t="shared" ca="1" si="14"/>
        <v>No</v>
      </c>
      <c r="P25" s="101" t="str">
        <f t="shared" ca="1" si="14"/>
        <v>No</v>
      </c>
      <c r="Q25" s="101" t="str">
        <f t="shared" ca="1" si="14"/>
        <v>No</v>
      </c>
      <c r="R25" s="101" t="str">
        <f t="shared" ca="1" si="14"/>
        <v>No</v>
      </c>
      <c r="S25" s="101" t="str">
        <f t="shared" ca="1" si="14"/>
        <v>No</v>
      </c>
      <c r="T25" s="101" t="str">
        <f t="shared" ca="1" si="14"/>
        <v>No</v>
      </c>
      <c r="U25" s="101" t="str">
        <f t="shared" ca="1" si="14"/>
        <v>No</v>
      </c>
      <c r="V25" s="101" t="str">
        <f t="shared" ca="1" si="14"/>
        <v>No</v>
      </c>
      <c r="W25" s="101" t="str">
        <f t="shared" ca="1" si="14"/>
        <v>No</v>
      </c>
      <c r="X25" s="101" t="str">
        <f t="shared" ca="1" si="14"/>
        <v>No</v>
      </c>
      <c r="Y25" s="101" t="str">
        <f t="shared" ca="1" si="14"/>
        <v>No</v>
      </c>
      <c r="Z25" s="103" t="str">
        <f t="shared" ca="1" si="14"/>
        <v>No</v>
      </c>
    </row>
    <row r="26" spans="1:26" x14ac:dyDescent="0.25">
      <c r="A26" s="106" t="s">
        <v>118</v>
      </c>
      <c r="B26" s="47" t="s">
        <v>43</v>
      </c>
      <c r="C26" s="43">
        <v>5</v>
      </c>
      <c r="D26" s="43">
        <f t="shared" ca="1" si="0"/>
        <v>3</v>
      </c>
      <c r="E26" s="43">
        <f t="shared" ref="E26:E28" ca="1" si="15">D26+C26</f>
        <v>8</v>
      </c>
      <c r="G26" s="29" t="str">
        <f t="shared" ca="1" si="2"/>
        <v>No</v>
      </c>
      <c r="H26" s="47" t="str">
        <f t="shared" ca="1" si="2"/>
        <v>No</v>
      </c>
      <c r="I26" s="47" t="str">
        <f t="shared" ca="1" si="2"/>
        <v>No</v>
      </c>
      <c r="J26" s="47" t="str">
        <f t="shared" ca="1" si="2"/>
        <v>No</v>
      </c>
      <c r="K26" s="47" t="str">
        <f t="shared" ca="1" si="2"/>
        <v>No</v>
      </c>
      <c r="L26" s="47" t="str">
        <f t="shared" ca="1" si="2"/>
        <v>No</v>
      </c>
      <c r="M26" s="47" t="str">
        <f t="shared" ca="1" si="2"/>
        <v>No</v>
      </c>
      <c r="N26" s="47" t="str">
        <f t="shared" ca="1" si="2"/>
        <v>No</v>
      </c>
      <c r="O26" s="47" t="str">
        <f t="shared" ca="1" si="2"/>
        <v>No</v>
      </c>
      <c r="P26" s="47" t="str">
        <f t="shared" ca="1" si="2"/>
        <v>No</v>
      </c>
      <c r="Q26" s="47" t="str">
        <f t="shared" ca="1" si="2"/>
        <v>No</v>
      </c>
      <c r="R26" s="47" t="str">
        <f t="shared" ca="1" si="2"/>
        <v>No</v>
      </c>
      <c r="S26" s="47" t="str">
        <f t="shared" ca="1" si="2"/>
        <v>No</v>
      </c>
      <c r="T26" s="47" t="str">
        <f t="shared" ca="1" si="2"/>
        <v>No</v>
      </c>
      <c r="U26" s="47" t="str">
        <f t="shared" ca="1" si="2"/>
        <v>No</v>
      </c>
      <c r="V26" s="47" t="str">
        <f t="shared" ca="1" si="2"/>
        <v>No</v>
      </c>
      <c r="W26" s="47" t="str">
        <f t="shared" ca="1" si="2"/>
        <v>No</v>
      </c>
      <c r="X26" s="47" t="str">
        <f t="shared" ca="1" si="2"/>
        <v>No</v>
      </c>
      <c r="Y26" s="47" t="str">
        <f t="shared" ca="1" si="2"/>
        <v>No</v>
      </c>
      <c r="Z26" s="99" t="str">
        <f t="shared" ca="1" si="2"/>
        <v>No</v>
      </c>
    </row>
    <row r="27" spans="1:26" x14ac:dyDescent="0.25">
      <c r="A27" s="106" t="s">
        <v>118</v>
      </c>
      <c r="B27" s="29" t="s">
        <v>44</v>
      </c>
      <c r="C27" s="43">
        <v>6</v>
      </c>
      <c r="D27" s="43">
        <f t="shared" ca="1" si="0"/>
        <v>12</v>
      </c>
      <c r="E27" s="43">
        <f t="shared" ca="1" si="15"/>
        <v>18</v>
      </c>
      <c r="G27" s="29" t="str">
        <f t="shared" ca="1" si="2"/>
        <v>Yes</v>
      </c>
      <c r="H27" s="29" t="str">
        <f t="shared" ca="1" si="2"/>
        <v>Yes</v>
      </c>
      <c r="I27" s="29" t="str">
        <f t="shared" ca="1" si="2"/>
        <v>Yes</v>
      </c>
      <c r="J27" s="29" t="str">
        <f t="shared" ca="1" si="2"/>
        <v>Yes</v>
      </c>
      <c r="K27" s="29" t="str">
        <f t="shared" ca="1" si="2"/>
        <v>Yes</v>
      </c>
      <c r="L27" s="29" t="str">
        <f t="shared" ca="1" si="2"/>
        <v>Yes</v>
      </c>
      <c r="M27" s="29" t="str">
        <f t="shared" ca="1" si="2"/>
        <v>Yes</v>
      </c>
      <c r="N27" s="29" t="str">
        <f t="shared" ca="1" si="2"/>
        <v>Yes</v>
      </c>
      <c r="O27" s="29" t="str">
        <f t="shared" ca="1" si="2"/>
        <v>Yes</v>
      </c>
      <c r="P27" s="29" t="str">
        <f t="shared" ca="1" si="2"/>
        <v>No</v>
      </c>
      <c r="Q27" s="29" t="str">
        <f t="shared" ca="1" si="2"/>
        <v>No</v>
      </c>
      <c r="R27" s="29" t="str">
        <f t="shared" ca="1" si="2"/>
        <v>No</v>
      </c>
      <c r="S27" s="29" t="str">
        <f t="shared" ca="1" si="2"/>
        <v>No</v>
      </c>
      <c r="T27" s="29" t="str">
        <f t="shared" ca="1" si="2"/>
        <v>No</v>
      </c>
      <c r="U27" s="29" t="str">
        <f t="shared" ca="1" si="2"/>
        <v>No</v>
      </c>
      <c r="V27" s="29" t="str">
        <f t="shared" ca="1" si="2"/>
        <v>No</v>
      </c>
      <c r="W27" s="29" t="str">
        <f t="shared" ca="1" si="2"/>
        <v>No</v>
      </c>
      <c r="X27" s="29" t="str">
        <f t="shared" ca="1" si="2"/>
        <v>No</v>
      </c>
      <c r="Y27" s="29" t="str">
        <f t="shared" ca="1" si="2"/>
        <v>No</v>
      </c>
      <c r="Z27" s="99" t="str">
        <f t="shared" ca="1" si="2"/>
        <v>No</v>
      </c>
    </row>
    <row r="28" spans="1:26" x14ac:dyDescent="0.25">
      <c r="A28" s="107" t="s">
        <v>118</v>
      </c>
      <c r="B28" s="101" t="s">
        <v>45</v>
      </c>
      <c r="C28" s="102">
        <v>5</v>
      </c>
      <c r="D28" s="102">
        <f t="shared" ca="1" si="0"/>
        <v>2</v>
      </c>
      <c r="E28" s="102">
        <f t="shared" ca="1" si="15"/>
        <v>7</v>
      </c>
      <c r="G28" s="101" t="str">
        <f t="shared" ca="1" si="2"/>
        <v>No</v>
      </c>
      <c r="H28" s="101" t="str">
        <f t="shared" ca="1" si="2"/>
        <v>No</v>
      </c>
      <c r="I28" s="101" t="str">
        <f t="shared" ca="1" si="2"/>
        <v>No</v>
      </c>
      <c r="J28" s="101" t="str">
        <f t="shared" ca="1" si="2"/>
        <v>No</v>
      </c>
      <c r="K28" s="101" t="str">
        <f t="shared" ca="1" si="2"/>
        <v>No</v>
      </c>
      <c r="L28" s="101" t="str">
        <f t="shared" ca="1" si="2"/>
        <v>No</v>
      </c>
      <c r="M28" s="101" t="str">
        <f t="shared" ca="1" si="2"/>
        <v>No</v>
      </c>
      <c r="N28" s="101" t="str">
        <f t="shared" ca="1" si="2"/>
        <v>No</v>
      </c>
      <c r="O28" s="101" t="str">
        <f t="shared" ca="1" si="2"/>
        <v>No</v>
      </c>
      <c r="P28" s="101" t="str">
        <f t="shared" ca="1" si="2"/>
        <v>No</v>
      </c>
      <c r="Q28" s="101" t="str">
        <f t="shared" ca="1" si="2"/>
        <v>No</v>
      </c>
      <c r="R28" s="101" t="str">
        <f t="shared" ca="1" si="2"/>
        <v>No</v>
      </c>
      <c r="S28" s="101" t="str">
        <f t="shared" ca="1" si="2"/>
        <v>No</v>
      </c>
      <c r="T28" s="101" t="str">
        <f t="shared" ca="1" si="2"/>
        <v>No</v>
      </c>
      <c r="U28" s="101" t="str">
        <f t="shared" ca="1" si="2"/>
        <v>No</v>
      </c>
      <c r="V28" s="101" t="str">
        <f t="shared" ca="1" si="2"/>
        <v>No</v>
      </c>
      <c r="W28" s="101" t="str">
        <f t="shared" ca="1" si="2"/>
        <v>No</v>
      </c>
      <c r="X28" s="101" t="str">
        <f t="shared" ca="1" si="2"/>
        <v>No</v>
      </c>
      <c r="Y28" s="101" t="str">
        <f t="shared" ca="1" si="2"/>
        <v>No</v>
      </c>
      <c r="Z28" s="103" t="str">
        <f t="shared" ca="1" si="2"/>
        <v>No</v>
      </c>
    </row>
    <row r="29" spans="1:26" x14ac:dyDescent="0.25">
      <c r="A29" s="106" t="s">
        <v>119</v>
      </c>
      <c r="B29" s="47" t="s">
        <v>43</v>
      </c>
      <c r="C29" s="43">
        <v>7</v>
      </c>
      <c r="D29" s="43">
        <f t="shared" ca="1" si="0"/>
        <v>12</v>
      </c>
      <c r="E29" s="43">
        <f t="shared" ref="E29:E31" ca="1" si="16">D29+C29</f>
        <v>19</v>
      </c>
      <c r="G29" s="29" t="str">
        <f t="shared" ca="1" si="2"/>
        <v>Yes</v>
      </c>
      <c r="H29" s="47" t="str">
        <f t="shared" ca="1" si="2"/>
        <v>Yes</v>
      </c>
      <c r="I29" s="47" t="str">
        <f t="shared" ca="1" si="2"/>
        <v>Yes</v>
      </c>
      <c r="J29" s="47" t="str">
        <f t="shared" ca="1" si="2"/>
        <v>Yes</v>
      </c>
      <c r="K29" s="47" t="str">
        <f t="shared" ca="1" si="2"/>
        <v>Yes</v>
      </c>
      <c r="L29" s="47" t="str">
        <f t="shared" ca="1" si="2"/>
        <v>Yes</v>
      </c>
      <c r="M29" s="47" t="str">
        <f t="shared" ca="1" si="2"/>
        <v>Yes</v>
      </c>
      <c r="N29" s="47" t="str">
        <f t="shared" ca="1" si="2"/>
        <v>Yes</v>
      </c>
      <c r="O29" s="47" t="str">
        <f t="shared" ca="1" si="2"/>
        <v>Yes</v>
      </c>
      <c r="P29" s="47" t="str">
        <f t="shared" ca="1" si="2"/>
        <v>Yes</v>
      </c>
      <c r="Q29" s="47" t="str">
        <f t="shared" ca="1" si="2"/>
        <v>No</v>
      </c>
      <c r="R29" s="47" t="str">
        <f t="shared" ca="1" si="2"/>
        <v>No</v>
      </c>
      <c r="S29" s="47" t="str">
        <f t="shared" ca="1" si="2"/>
        <v>No</v>
      </c>
      <c r="T29" s="47" t="str">
        <f t="shared" ca="1" si="2"/>
        <v>No</v>
      </c>
      <c r="U29" s="47" t="str">
        <f t="shared" ca="1" si="2"/>
        <v>No</v>
      </c>
      <c r="V29" s="47" t="str">
        <f t="shared" ca="1" si="2"/>
        <v>No</v>
      </c>
      <c r="W29" s="47" t="str">
        <f t="shared" ca="1" si="2"/>
        <v>No</v>
      </c>
      <c r="X29" s="47" t="str">
        <f t="shared" ca="1" si="2"/>
        <v>No</v>
      </c>
      <c r="Y29" s="47" t="str">
        <f t="shared" ca="1" si="2"/>
        <v>No</v>
      </c>
      <c r="Z29" s="99" t="str">
        <f t="shared" ca="1" si="2"/>
        <v>No</v>
      </c>
    </row>
    <row r="30" spans="1:26" x14ac:dyDescent="0.25">
      <c r="A30" s="106" t="s">
        <v>119</v>
      </c>
      <c r="B30" s="29" t="s">
        <v>44</v>
      </c>
      <c r="C30" s="43">
        <v>10</v>
      </c>
      <c r="D30" s="43">
        <f t="shared" ca="1" si="0"/>
        <v>9</v>
      </c>
      <c r="E30" s="43">
        <f t="shared" ca="1" si="16"/>
        <v>19</v>
      </c>
      <c r="G30" s="29" t="str">
        <f t="shared" ca="1" si="2"/>
        <v>Yes</v>
      </c>
      <c r="H30" s="29" t="str">
        <f t="shared" ca="1" si="2"/>
        <v>Yes</v>
      </c>
      <c r="I30" s="29" t="str">
        <f t="shared" ca="1" si="2"/>
        <v>Yes</v>
      </c>
      <c r="J30" s="29" t="str">
        <f t="shared" ca="1" si="2"/>
        <v>Yes</v>
      </c>
      <c r="K30" s="29" t="str">
        <f t="shared" ca="1" si="2"/>
        <v>Yes</v>
      </c>
      <c r="L30" s="29" t="str">
        <f t="shared" ca="1" si="2"/>
        <v>Yes</v>
      </c>
      <c r="M30" s="29" t="str">
        <f t="shared" ca="1" si="2"/>
        <v>Yes</v>
      </c>
      <c r="N30" s="29" t="str">
        <f t="shared" ca="1" si="2"/>
        <v>Yes</v>
      </c>
      <c r="O30" s="29" t="str">
        <f t="shared" ca="1" si="2"/>
        <v>Yes</v>
      </c>
      <c r="P30" s="29" t="str">
        <f t="shared" ca="1" si="2"/>
        <v>Yes</v>
      </c>
      <c r="Q30" s="29" t="str">
        <f t="shared" ca="1" si="2"/>
        <v>No</v>
      </c>
      <c r="R30" s="29" t="str">
        <f t="shared" ca="1" si="2"/>
        <v>No</v>
      </c>
      <c r="S30" s="29" t="str">
        <f t="shared" ca="1" si="2"/>
        <v>No</v>
      </c>
      <c r="T30" s="29" t="str">
        <f t="shared" ca="1" si="2"/>
        <v>No</v>
      </c>
      <c r="U30" s="29" t="str">
        <f t="shared" ca="1" si="2"/>
        <v>No</v>
      </c>
      <c r="V30" s="29" t="str">
        <f t="shared" ca="1" si="2"/>
        <v>No</v>
      </c>
      <c r="W30" s="29" t="str">
        <f t="shared" ca="1" si="2"/>
        <v>No</v>
      </c>
      <c r="X30" s="29" t="str">
        <f t="shared" ca="1" si="2"/>
        <v>No</v>
      </c>
      <c r="Y30" s="29" t="str">
        <f t="shared" ca="1" si="2"/>
        <v>No</v>
      </c>
      <c r="Z30" s="99" t="str">
        <f t="shared" ca="1" si="2"/>
        <v>No</v>
      </c>
    </row>
    <row r="31" spans="1:26" x14ac:dyDescent="0.25">
      <c r="A31" s="107" t="s">
        <v>119</v>
      </c>
      <c r="B31" s="101" t="s">
        <v>45</v>
      </c>
      <c r="C31" s="102">
        <v>13</v>
      </c>
      <c r="D31" s="102">
        <f t="shared" ca="1" si="0"/>
        <v>13</v>
      </c>
      <c r="E31" s="102">
        <f t="shared" ca="1" si="16"/>
        <v>26</v>
      </c>
      <c r="G31" s="101" t="str">
        <f t="shared" ca="1" si="2"/>
        <v>Yes</v>
      </c>
      <c r="H31" s="101" t="str">
        <f t="shared" ca="1" si="2"/>
        <v>Yes</v>
      </c>
      <c r="I31" s="101" t="str">
        <f t="shared" ca="1" si="2"/>
        <v>Yes</v>
      </c>
      <c r="J31" s="101" t="str">
        <f t="shared" ca="1" si="2"/>
        <v>Yes</v>
      </c>
      <c r="K31" s="101" t="str">
        <f t="shared" ca="1" si="2"/>
        <v>Yes</v>
      </c>
      <c r="L31" s="101" t="str">
        <f t="shared" ca="1" si="2"/>
        <v>Yes</v>
      </c>
      <c r="M31" s="101" t="str">
        <f t="shared" ca="1" si="2"/>
        <v>Yes</v>
      </c>
      <c r="N31" s="101" t="str">
        <f t="shared" ca="1" si="2"/>
        <v>Yes</v>
      </c>
      <c r="O31" s="101" t="str">
        <f t="shared" ca="1" si="2"/>
        <v>Yes</v>
      </c>
      <c r="P31" s="101" t="str">
        <f t="shared" ca="1" si="2"/>
        <v>Yes</v>
      </c>
      <c r="Q31" s="101" t="str">
        <f t="shared" ca="1" si="2"/>
        <v>Yes</v>
      </c>
      <c r="R31" s="101" t="str">
        <f t="shared" ca="1" si="2"/>
        <v>Yes</v>
      </c>
      <c r="S31" s="101" t="str">
        <f t="shared" ca="1" si="2"/>
        <v>Yes</v>
      </c>
      <c r="T31" s="101" t="str">
        <f t="shared" ca="1" si="2"/>
        <v>Yes</v>
      </c>
      <c r="U31" s="101" t="str">
        <f t="shared" ca="1" si="2"/>
        <v>Yes</v>
      </c>
      <c r="V31" s="101" t="str">
        <f t="shared" ca="1" si="2"/>
        <v>Yes</v>
      </c>
      <c r="W31" s="101" t="str">
        <f t="shared" ca="1" si="2"/>
        <v>Yes</v>
      </c>
      <c r="X31" s="101" t="str">
        <f t="shared" ca="1" si="2"/>
        <v>No</v>
      </c>
      <c r="Y31" s="101" t="str">
        <f t="shared" ca="1" si="2"/>
        <v>No</v>
      </c>
      <c r="Z31" s="103" t="str">
        <f t="shared" ca="1" si="2"/>
        <v>No</v>
      </c>
    </row>
    <row r="32" spans="1:26" x14ac:dyDescent="0.25">
      <c r="A32" s="106" t="s">
        <v>120</v>
      </c>
      <c r="B32" s="47" t="s">
        <v>43</v>
      </c>
      <c r="C32" s="43">
        <v>1</v>
      </c>
      <c r="D32" s="43">
        <f t="shared" ca="1" si="0"/>
        <v>13</v>
      </c>
      <c r="E32" s="43">
        <f t="shared" ca="1" si="1"/>
        <v>14</v>
      </c>
      <c r="G32" s="29" t="str">
        <f t="shared" ca="1" si="2"/>
        <v>Yes</v>
      </c>
      <c r="H32" s="47" t="str">
        <f t="shared" ca="1" si="2"/>
        <v>Yes</v>
      </c>
      <c r="I32" s="47" t="str">
        <f t="shared" ca="1" si="2"/>
        <v>Yes</v>
      </c>
      <c r="J32" s="47" t="str">
        <f t="shared" ca="1" si="2"/>
        <v>Yes</v>
      </c>
      <c r="K32" s="47" t="str">
        <f t="shared" ca="1" si="2"/>
        <v>Yes</v>
      </c>
      <c r="L32" s="47" t="str">
        <f t="shared" ca="1" si="2"/>
        <v>No</v>
      </c>
      <c r="M32" s="47" t="str">
        <f t="shared" ca="1" si="2"/>
        <v>No</v>
      </c>
      <c r="N32" s="47" t="str">
        <f t="shared" ca="1" si="2"/>
        <v>No</v>
      </c>
      <c r="O32" s="47" t="str">
        <f t="shared" ca="1" si="2"/>
        <v>No</v>
      </c>
      <c r="P32" s="47" t="str">
        <f t="shared" ca="1" si="2"/>
        <v>No</v>
      </c>
      <c r="Q32" s="47" t="str">
        <f t="shared" ca="1" si="2"/>
        <v>No</v>
      </c>
      <c r="R32" s="47" t="str">
        <f t="shared" ca="1" si="2"/>
        <v>No</v>
      </c>
      <c r="S32" s="47" t="str">
        <f t="shared" ca="1" si="2"/>
        <v>No</v>
      </c>
      <c r="T32" s="47" t="str">
        <f t="shared" ca="1" si="2"/>
        <v>No</v>
      </c>
      <c r="U32" s="47" t="str">
        <f t="shared" ca="1" si="2"/>
        <v>No</v>
      </c>
      <c r="V32" s="47" t="str">
        <f t="shared" ca="1" si="2"/>
        <v>No</v>
      </c>
      <c r="W32" s="47" t="str">
        <f t="shared" ca="1" si="2"/>
        <v>No</v>
      </c>
      <c r="X32" s="47" t="str">
        <f t="shared" ca="1" si="2"/>
        <v>No</v>
      </c>
      <c r="Y32" s="47" t="str">
        <f t="shared" ca="1" si="2"/>
        <v>No</v>
      </c>
      <c r="Z32" s="99" t="str">
        <f t="shared" ca="1" si="2"/>
        <v>No</v>
      </c>
    </row>
    <row r="33" spans="1:26" x14ac:dyDescent="0.25">
      <c r="A33" s="106" t="s">
        <v>120</v>
      </c>
      <c r="B33" s="29" t="s">
        <v>44</v>
      </c>
      <c r="C33" s="43">
        <v>1</v>
      </c>
      <c r="D33" s="43">
        <f t="shared" ca="1" si="0"/>
        <v>10</v>
      </c>
      <c r="E33" s="43">
        <f t="shared" ca="1" si="1"/>
        <v>11</v>
      </c>
      <c r="G33" s="29" t="str">
        <f t="shared" ca="1" si="2"/>
        <v>Yes</v>
      </c>
      <c r="H33" s="29" t="str">
        <f t="shared" ca="1" si="2"/>
        <v>Yes</v>
      </c>
      <c r="I33" s="29" t="str">
        <f t="shared" ca="1" si="2"/>
        <v>No</v>
      </c>
      <c r="J33" s="29" t="str">
        <f t="shared" ca="1" si="2"/>
        <v>No</v>
      </c>
      <c r="K33" s="29" t="str">
        <f t="shared" ca="1" si="2"/>
        <v>No</v>
      </c>
      <c r="L33" s="29" t="str">
        <f t="shared" ca="1" si="2"/>
        <v>No</v>
      </c>
      <c r="M33" s="29" t="str">
        <f t="shared" ca="1" si="2"/>
        <v>No</v>
      </c>
      <c r="N33" s="29" t="str">
        <f t="shared" ca="1" si="2"/>
        <v>No</v>
      </c>
      <c r="O33" s="29" t="str">
        <f t="shared" ca="1" si="2"/>
        <v>No</v>
      </c>
      <c r="P33" s="29" t="str">
        <f t="shared" ca="1" si="2"/>
        <v>No</v>
      </c>
      <c r="Q33" s="29" t="str">
        <f t="shared" ca="1" si="2"/>
        <v>No</v>
      </c>
      <c r="R33" s="29" t="str">
        <f t="shared" ca="1" si="2"/>
        <v>No</v>
      </c>
      <c r="S33" s="29" t="str">
        <f t="shared" ca="1" si="2"/>
        <v>No</v>
      </c>
      <c r="T33" s="29" t="str">
        <f t="shared" ca="1" si="2"/>
        <v>No</v>
      </c>
      <c r="U33" s="29" t="str">
        <f t="shared" ca="1" si="2"/>
        <v>No</v>
      </c>
      <c r="V33" s="29" t="str">
        <f t="shared" ca="1" si="2"/>
        <v>No</v>
      </c>
      <c r="W33" s="29" t="str">
        <f t="shared" ca="1" si="2"/>
        <v>No</v>
      </c>
      <c r="X33" s="29" t="str">
        <f t="shared" ca="1" si="2"/>
        <v>No</v>
      </c>
      <c r="Y33" s="29" t="str">
        <f t="shared" ca="1" si="2"/>
        <v>No</v>
      </c>
      <c r="Z33" s="99" t="str">
        <f t="shared" ca="1" si="2"/>
        <v>No</v>
      </c>
    </row>
    <row r="34" spans="1:26" x14ac:dyDescent="0.25">
      <c r="A34" s="107" t="s">
        <v>120</v>
      </c>
      <c r="B34" s="101" t="s">
        <v>45</v>
      </c>
      <c r="C34" s="102">
        <v>1</v>
      </c>
      <c r="D34" s="102">
        <f t="shared" ca="1" si="0"/>
        <v>2</v>
      </c>
      <c r="E34" s="102">
        <f t="shared" ca="1" si="1"/>
        <v>3</v>
      </c>
      <c r="G34" s="101" t="str">
        <f t="shared" ca="1" si="2"/>
        <v>No</v>
      </c>
      <c r="H34" s="101" t="str">
        <f t="shared" ca="1" si="2"/>
        <v>No</v>
      </c>
      <c r="I34" s="101" t="str">
        <f t="shared" ca="1" si="2"/>
        <v>No</v>
      </c>
      <c r="J34" s="101" t="str">
        <f t="shared" ca="1" si="2"/>
        <v>No</v>
      </c>
      <c r="K34" s="101" t="str">
        <f t="shared" ca="1" si="2"/>
        <v>No</v>
      </c>
      <c r="L34" s="101" t="str">
        <f t="shared" ca="1" si="2"/>
        <v>No</v>
      </c>
      <c r="M34" s="101" t="str">
        <f t="shared" ca="1" si="2"/>
        <v>No</v>
      </c>
      <c r="N34" s="101" t="str">
        <f t="shared" ca="1" si="2"/>
        <v>No</v>
      </c>
      <c r="O34" s="101" t="str">
        <f t="shared" ca="1" si="2"/>
        <v>No</v>
      </c>
      <c r="P34" s="101" t="str">
        <f t="shared" ca="1" si="2"/>
        <v>No</v>
      </c>
      <c r="Q34" s="101" t="str">
        <f t="shared" ca="1" si="2"/>
        <v>No</v>
      </c>
      <c r="R34" s="101" t="str">
        <f t="shared" ca="1" si="2"/>
        <v>No</v>
      </c>
      <c r="S34" s="101" t="str">
        <f t="shared" ca="1" si="2"/>
        <v>No</v>
      </c>
      <c r="T34" s="101" t="str">
        <f t="shared" ca="1" si="2"/>
        <v>No</v>
      </c>
      <c r="U34" s="101" t="str">
        <f t="shared" ca="1" si="2"/>
        <v>No</v>
      </c>
      <c r="V34" s="101" t="str">
        <f t="shared" ca="1" si="2"/>
        <v>No</v>
      </c>
      <c r="W34" s="101" t="str">
        <f t="shared" ca="1" si="2"/>
        <v>No</v>
      </c>
      <c r="X34" s="101" t="str">
        <f t="shared" ca="1" si="2"/>
        <v>No</v>
      </c>
      <c r="Y34" s="101" t="str">
        <f t="shared" ca="1" si="2"/>
        <v>No</v>
      </c>
      <c r="Z34" s="103" t="str">
        <f t="shared" ca="1" si="2"/>
        <v>No</v>
      </c>
    </row>
    <row r="35" spans="1:26" x14ac:dyDescent="0.25">
      <c r="A35" s="106" t="s">
        <v>123</v>
      </c>
      <c r="B35" s="47" t="s">
        <v>43</v>
      </c>
      <c r="C35" s="43">
        <v>1</v>
      </c>
      <c r="D35" s="43">
        <f t="shared" ref="D35:D37" ca="1" si="17">RANDBETWEEN(1,20)</f>
        <v>18</v>
      </c>
      <c r="E35" s="43">
        <f t="shared" ref="E35:E37" ca="1" si="18">D35+C35</f>
        <v>19</v>
      </c>
      <c r="G35" s="29" t="str">
        <f t="shared" ref="G35:U35" ca="1" si="19">IF($E35&gt;G$1-1,"Yes","No")</f>
        <v>Yes</v>
      </c>
      <c r="H35" s="47" t="str">
        <f t="shared" ca="1" si="19"/>
        <v>Yes</v>
      </c>
      <c r="I35" s="47" t="str">
        <f t="shared" ca="1" si="19"/>
        <v>Yes</v>
      </c>
      <c r="J35" s="47" t="str">
        <f t="shared" ca="1" si="19"/>
        <v>Yes</v>
      </c>
      <c r="K35" s="47" t="str">
        <f t="shared" ca="1" si="19"/>
        <v>Yes</v>
      </c>
      <c r="L35" s="47" t="str">
        <f t="shared" ca="1" si="19"/>
        <v>Yes</v>
      </c>
      <c r="M35" s="47" t="str">
        <f t="shared" ca="1" si="19"/>
        <v>Yes</v>
      </c>
      <c r="N35" s="47" t="str">
        <f t="shared" ca="1" si="19"/>
        <v>Yes</v>
      </c>
      <c r="O35" s="47" t="str">
        <f t="shared" ca="1" si="19"/>
        <v>Yes</v>
      </c>
      <c r="P35" s="47" t="str">
        <f t="shared" ca="1" si="19"/>
        <v>Yes</v>
      </c>
      <c r="Q35" s="47" t="str">
        <f t="shared" ca="1" si="19"/>
        <v>No</v>
      </c>
      <c r="R35" s="47" t="str">
        <f t="shared" ca="1" si="19"/>
        <v>No</v>
      </c>
      <c r="S35" s="47" t="str">
        <f t="shared" ca="1" si="19"/>
        <v>No</v>
      </c>
      <c r="T35" s="47" t="str">
        <f t="shared" ca="1" si="19"/>
        <v>No</v>
      </c>
      <c r="U35" s="47" t="str">
        <f t="shared" ca="1" si="19"/>
        <v>No</v>
      </c>
      <c r="V35" s="47" t="str">
        <f t="shared" ref="V35:Z35" ca="1" si="20">IF($E35&gt;V$1-1,"Yes","No")</f>
        <v>No</v>
      </c>
      <c r="W35" s="47" t="str">
        <f t="shared" ca="1" si="20"/>
        <v>No</v>
      </c>
      <c r="X35" s="47" t="str">
        <f t="shared" ca="1" si="20"/>
        <v>No</v>
      </c>
      <c r="Y35" s="47" t="str">
        <f t="shared" ca="1" si="20"/>
        <v>No</v>
      </c>
      <c r="Z35" s="99" t="str">
        <f t="shared" ca="1" si="20"/>
        <v>No</v>
      </c>
    </row>
    <row r="36" spans="1:26" x14ac:dyDescent="0.25">
      <c r="A36" s="106" t="s">
        <v>123</v>
      </c>
      <c r="B36" s="29" t="s">
        <v>44</v>
      </c>
      <c r="C36" s="43">
        <v>1</v>
      </c>
      <c r="D36" s="43">
        <f t="shared" ca="1" si="17"/>
        <v>15</v>
      </c>
      <c r="E36" s="43">
        <f t="shared" ca="1" si="18"/>
        <v>16</v>
      </c>
      <c r="G36" s="29" t="str">
        <f t="shared" ref="G36:Z37" ca="1" si="21">IF($E36&gt;G$1-1,"Yes","No")</f>
        <v>Yes</v>
      </c>
      <c r="H36" s="47" t="str">
        <f t="shared" ca="1" si="21"/>
        <v>Yes</v>
      </c>
      <c r="I36" s="47" t="str">
        <f t="shared" ca="1" si="21"/>
        <v>Yes</v>
      </c>
      <c r="J36" s="47" t="str">
        <f t="shared" ca="1" si="21"/>
        <v>Yes</v>
      </c>
      <c r="K36" s="47" t="str">
        <f t="shared" ca="1" si="21"/>
        <v>Yes</v>
      </c>
      <c r="L36" s="47" t="str">
        <f t="shared" ca="1" si="21"/>
        <v>Yes</v>
      </c>
      <c r="M36" s="47" t="str">
        <f t="shared" ca="1" si="21"/>
        <v>Yes</v>
      </c>
      <c r="N36" s="47" t="str">
        <f t="shared" ca="1" si="21"/>
        <v>No</v>
      </c>
      <c r="O36" s="47" t="str">
        <f t="shared" ca="1" si="21"/>
        <v>No</v>
      </c>
      <c r="P36" s="47" t="str">
        <f t="shared" ca="1" si="21"/>
        <v>No</v>
      </c>
      <c r="Q36" s="47" t="str">
        <f t="shared" ca="1" si="21"/>
        <v>No</v>
      </c>
      <c r="R36" s="47" t="str">
        <f t="shared" ca="1" si="21"/>
        <v>No</v>
      </c>
      <c r="S36" s="47" t="str">
        <f t="shared" ca="1" si="21"/>
        <v>No</v>
      </c>
      <c r="T36" s="47" t="str">
        <f t="shared" ca="1" si="21"/>
        <v>No</v>
      </c>
      <c r="U36" s="47" t="str">
        <f t="shared" ca="1" si="21"/>
        <v>No</v>
      </c>
      <c r="V36" s="47" t="str">
        <f t="shared" ca="1" si="21"/>
        <v>No</v>
      </c>
      <c r="W36" s="47" t="str">
        <f t="shared" ca="1" si="21"/>
        <v>No</v>
      </c>
      <c r="X36" s="47" t="str">
        <f t="shared" ca="1" si="21"/>
        <v>No</v>
      </c>
      <c r="Y36" s="47" t="str">
        <f t="shared" ca="1" si="21"/>
        <v>No</v>
      </c>
      <c r="Z36" s="99" t="str">
        <f t="shared" ca="1" si="21"/>
        <v>No</v>
      </c>
    </row>
    <row r="37" spans="1:26" x14ac:dyDescent="0.25">
      <c r="A37" s="107" t="s">
        <v>123</v>
      </c>
      <c r="B37" s="101" t="s">
        <v>45</v>
      </c>
      <c r="C37" s="102">
        <v>1</v>
      </c>
      <c r="D37" s="102">
        <f t="shared" ca="1" si="17"/>
        <v>5</v>
      </c>
      <c r="E37" s="102">
        <f t="shared" ca="1" si="18"/>
        <v>6</v>
      </c>
      <c r="G37" s="101" t="str">
        <f t="shared" ca="1" si="21"/>
        <v>No</v>
      </c>
      <c r="H37" s="101" t="str">
        <f t="shared" ca="1" si="21"/>
        <v>No</v>
      </c>
      <c r="I37" s="101" t="str">
        <f t="shared" ca="1" si="21"/>
        <v>No</v>
      </c>
      <c r="J37" s="101" t="str">
        <f t="shared" ca="1" si="21"/>
        <v>No</v>
      </c>
      <c r="K37" s="101" t="str">
        <f t="shared" ca="1" si="21"/>
        <v>No</v>
      </c>
      <c r="L37" s="101" t="str">
        <f t="shared" ca="1" si="21"/>
        <v>No</v>
      </c>
      <c r="M37" s="101" t="str">
        <f t="shared" ca="1" si="21"/>
        <v>No</v>
      </c>
      <c r="N37" s="101" t="str">
        <f t="shared" ca="1" si="21"/>
        <v>No</v>
      </c>
      <c r="O37" s="101" t="str">
        <f t="shared" ca="1" si="21"/>
        <v>No</v>
      </c>
      <c r="P37" s="101" t="str">
        <f t="shared" ca="1" si="21"/>
        <v>No</v>
      </c>
      <c r="Q37" s="101" t="str">
        <f t="shared" ca="1" si="21"/>
        <v>No</v>
      </c>
      <c r="R37" s="101" t="str">
        <f t="shared" ca="1" si="21"/>
        <v>No</v>
      </c>
      <c r="S37" s="101" t="str">
        <f t="shared" ca="1" si="21"/>
        <v>No</v>
      </c>
      <c r="T37" s="101" t="str">
        <f t="shared" ca="1" si="21"/>
        <v>No</v>
      </c>
      <c r="U37" s="101" t="str">
        <f t="shared" ca="1" si="21"/>
        <v>No</v>
      </c>
      <c r="V37" s="101" t="str">
        <f t="shared" ca="1" si="21"/>
        <v>No</v>
      </c>
      <c r="W37" s="101" t="str">
        <f t="shared" ca="1" si="21"/>
        <v>No</v>
      </c>
      <c r="X37" s="101" t="str">
        <f t="shared" ca="1" si="21"/>
        <v>No</v>
      </c>
      <c r="Y37" s="101" t="str">
        <f t="shared" ca="1" si="21"/>
        <v>No</v>
      </c>
      <c r="Z37" s="103" t="str">
        <f t="shared" ca="1" si="21"/>
        <v>No</v>
      </c>
    </row>
    <row r="38" spans="1:26" x14ac:dyDescent="0.25">
      <c r="A38" s="107"/>
      <c r="B38" s="101" t="s">
        <v>98</v>
      </c>
      <c r="C38" s="102"/>
      <c r="D38" s="102">
        <f t="shared" ref="D38:D44" ca="1" si="22">RANDBETWEEN(1,20)</f>
        <v>3</v>
      </c>
      <c r="E38" s="102">
        <f t="shared" ref="E38" ca="1" si="23">D38+C38</f>
        <v>3</v>
      </c>
      <c r="G38" s="101" t="str">
        <f t="shared" ref="G38:P50" ca="1" si="24">IF($E38&gt;G$1-1,"Yes","No")</f>
        <v>No</v>
      </c>
      <c r="H38" s="101" t="str">
        <f t="shared" ca="1" si="24"/>
        <v>No</v>
      </c>
      <c r="I38" s="101" t="str">
        <f t="shared" ca="1" si="24"/>
        <v>No</v>
      </c>
      <c r="J38" s="101" t="str">
        <f t="shared" ca="1" si="24"/>
        <v>No</v>
      </c>
      <c r="K38" s="101" t="str">
        <f t="shared" ca="1" si="24"/>
        <v>No</v>
      </c>
      <c r="L38" s="101" t="str">
        <f t="shared" ca="1" si="24"/>
        <v>No</v>
      </c>
      <c r="M38" s="101" t="str">
        <f t="shared" ca="1" si="24"/>
        <v>No</v>
      </c>
      <c r="N38" s="101" t="str">
        <f t="shared" ca="1" si="24"/>
        <v>No</v>
      </c>
      <c r="O38" s="101" t="str">
        <f t="shared" ca="1" si="24"/>
        <v>No</v>
      </c>
      <c r="P38" s="101" t="str">
        <f t="shared" ca="1" si="24"/>
        <v>No</v>
      </c>
      <c r="Q38" s="101" t="str">
        <f t="shared" ref="Q38:Z50" ca="1" si="25">IF($E38&gt;Q$1-1,"Yes","No")</f>
        <v>No</v>
      </c>
      <c r="R38" s="101" t="str">
        <f t="shared" ca="1" si="25"/>
        <v>No</v>
      </c>
      <c r="S38" s="101" t="str">
        <f t="shared" ca="1" si="25"/>
        <v>No</v>
      </c>
      <c r="T38" s="101" t="str">
        <f t="shared" ca="1" si="25"/>
        <v>No</v>
      </c>
      <c r="U38" s="101" t="str">
        <f t="shared" ca="1" si="25"/>
        <v>No</v>
      </c>
      <c r="V38" s="101" t="str">
        <f t="shared" ca="1" si="25"/>
        <v>No</v>
      </c>
      <c r="W38" s="101" t="str">
        <f t="shared" ca="1" si="25"/>
        <v>No</v>
      </c>
      <c r="X38" s="101" t="str">
        <f t="shared" ca="1" si="25"/>
        <v>No</v>
      </c>
      <c r="Y38" s="101" t="str">
        <f t="shared" ca="1" si="25"/>
        <v>No</v>
      </c>
      <c r="Z38" s="103" t="str">
        <f t="shared" ca="1" si="25"/>
        <v>No</v>
      </c>
    </row>
    <row r="39" spans="1:26" x14ac:dyDescent="0.25">
      <c r="A39" s="107"/>
      <c r="B39" s="101" t="s">
        <v>99</v>
      </c>
      <c r="C39" s="102"/>
      <c r="D39" s="102">
        <f t="shared" ca="1" si="22"/>
        <v>4</v>
      </c>
      <c r="E39" s="102">
        <f t="shared" ref="E39" ca="1" si="26">D39+C39</f>
        <v>4</v>
      </c>
      <c r="G39" s="101" t="str">
        <f t="shared" ca="1" si="24"/>
        <v>No</v>
      </c>
      <c r="H39" s="101" t="str">
        <f t="shared" ca="1" si="24"/>
        <v>No</v>
      </c>
      <c r="I39" s="101" t="str">
        <f t="shared" ca="1" si="24"/>
        <v>No</v>
      </c>
      <c r="J39" s="101" t="str">
        <f t="shared" ca="1" si="24"/>
        <v>No</v>
      </c>
      <c r="K39" s="101" t="str">
        <f t="shared" ca="1" si="24"/>
        <v>No</v>
      </c>
      <c r="L39" s="101" t="str">
        <f t="shared" ca="1" si="24"/>
        <v>No</v>
      </c>
      <c r="M39" s="101" t="str">
        <f t="shared" ca="1" si="24"/>
        <v>No</v>
      </c>
      <c r="N39" s="101" t="str">
        <f t="shared" ca="1" si="24"/>
        <v>No</v>
      </c>
      <c r="O39" s="101" t="str">
        <f t="shared" ca="1" si="24"/>
        <v>No</v>
      </c>
      <c r="P39" s="101" t="str">
        <f t="shared" ca="1" si="24"/>
        <v>No</v>
      </c>
      <c r="Q39" s="101" t="str">
        <f t="shared" ca="1" si="25"/>
        <v>No</v>
      </c>
      <c r="R39" s="101" t="str">
        <f t="shared" ca="1" si="25"/>
        <v>No</v>
      </c>
      <c r="S39" s="101" t="str">
        <f t="shared" ca="1" si="25"/>
        <v>No</v>
      </c>
      <c r="T39" s="101" t="str">
        <f t="shared" ca="1" si="25"/>
        <v>No</v>
      </c>
      <c r="U39" s="101" t="str">
        <f t="shared" ca="1" si="25"/>
        <v>No</v>
      </c>
      <c r="V39" s="101" t="str">
        <f t="shared" ca="1" si="25"/>
        <v>No</v>
      </c>
      <c r="W39" s="101" t="str">
        <f t="shared" ca="1" si="25"/>
        <v>No</v>
      </c>
      <c r="X39" s="101" t="str">
        <f t="shared" ca="1" si="25"/>
        <v>No</v>
      </c>
      <c r="Y39" s="101" t="str">
        <f t="shared" ca="1" si="25"/>
        <v>No</v>
      </c>
      <c r="Z39" s="103" t="str">
        <f t="shared" ca="1" si="25"/>
        <v>No</v>
      </c>
    </row>
    <row r="40" spans="1:26" x14ac:dyDescent="0.25">
      <c r="A40" s="107"/>
      <c r="B40" s="101" t="s">
        <v>79</v>
      </c>
      <c r="C40" s="102"/>
      <c r="D40" s="102">
        <f t="shared" ca="1" si="22"/>
        <v>11</v>
      </c>
      <c r="E40" s="102">
        <f t="shared" ref="E40" ca="1" si="27">D40+C40</f>
        <v>11</v>
      </c>
      <c r="G40" s="101" t="str">
        <f t="shared" ca="1" si="24"/>
        <v>Yes</v>
      </c>
      <c r="H40" s="101" t="str">
        <f t="shared" ca="1" si="24"/>
        <v>Yes</v>
      </c>
      <c r="I40" s="101" t="str">
        <f t="shared" ca="1" si="24"/>
        <v>No</v>
      </c>
      <c r="J40" s="101" t="str">
        <f t="shared" ca="1" si="24"/>
        <v>No</v>
      </c>
      <c r="K40" s="101" t="str">
        <f t="shared" ca="1" si="24"/>
        <v>No</v>
      </c>
      <c r="L40" s="101" t="str">
        <f t="shared" ca="1" si="24"/>
        <v>No</v>
      </c>
      <c r="M40" s="101" t="str">
        <f t="shared" ca="1" si="24"/>
        <v>No</v>
      </c>
      <c r="N40" s="101" t="str">
        <f t="shared" ca="1" si="24"/>
        <v>No</v>
      </c>
      <c r="O40" s="101" t="str">
        <f t="shared" ca="1" si="24"/>
        <v>No</v>
      </c>
      <c r="P40" s="101" t="str">
        <f t="shared" ca="1" si="24"/>
        <v>No</v>
      </c>
      <c r="Q40" s="101" t="str">
        <f t="shared" ca="1" si="25"/>
        <v>No</v>
      </c>
      <c r="R40" s="101" t="str">
        <f t="shared" ca="1" si="25"/>
        <v>No</v>
      </c>
      <c r="S40" s="101" t="str">
        <f t="shared" ca="1" si="25"/>
        <v>No</v>
      </c>
      <c r="T40" s="101" t="str">
        <f t="shared" ca="1" si="25"/>
        <v>No</v>
      </c>
      <c r="U40" s="101" t="str">
        <f t="shared" ca="1" si="25"/>
        <v>No</v>
      </c>
      <c r="V40" s="101" t="str">
        <f t="shared" ca="1" si="25"/>
        <v>No</v>
      </c>
      <c r="W40" s="101" t="str">
        <f t="shared" ca="1" si="25"/>
        <v>No</v>
      </c>
      <c r="X40" s="101" t="str">
        <f t="shared" ca="1" si="25"/>
        <v>No</v>
      </c>
      <c r="Y40" s="101" t="str">
        <f t="shared" ca="1" si="25"/>
        <v>No</v>
      </c>
      <c r="Z40" s="103" t="str">
        <f t="shared" ca="1" si="25"/>
        <v>No</v>
      </c>
    </row>
    <row r="41" spans="1:26" x14ac:dyDescent="0.25">
      <c r="A41" s="107"/>
      <c r="B41" s="101" t="s">
        <v>78</v>
      </c>
      <c r="C41" s="102"/>
      <c r="D41" s="102">
        <f t="shared" ca="1" si="22"/>
        <v>6</v>
      </c>
      <c r="E41" s="102">
        <f t="shared" ref="E41" ca="1" si="28">D41+C41</f>
        <v>6</v>
      </c>
      <c r="G41" s="101" t="str">
        <f t="shared" ca="1" si="24"/>
        <v>No</v>
      </c>
      <c r="H41" s="101" t="str">
        <f t="shared" ca="1" si="24"/>
        <v>No</v>
      </c>
      <c r="I41" s="101" t="str">
        <f t="shared" ca="1" si="24"/>
        <v>No</v>
      </c>
      <c r="J41" s="101" t="str">
        <f t="shared" ca="1" si="24"/>
        <v>No</v>
      </c>
      <c r="K41" s="101" t="str">
        <f t="shared" ca="1" si="24"/>
        <v>No</v>
      </c>
      <c r="L41" s="101" t="str">
        <f t="shared" ca="1" si="24"/>
        <v>No</v>
      </c>
      <c r="M41" s="101" t="str">
        <f t="shared" ca="1" si="24"/>
        <v>No</v>
      </c>
      <c r="N41" s="101" t="str">
        <f t="shared" ca="1" si="24"/>
        <v>No</v>
      </c>
      <c r="O41" s="101" t="str">
        <f t="shared" ca="1" si="24"/>
        <v>No</v>
      </c>
      <c r="P41" s="101" t="str">
        <f t="shared" ca="1" si="24"/>
        <v>No</v>
      </c>
      <c r="Q41" s="101" t="str">
        <f t="shared" ca="1" si="25"/>
        <v>No</v>
      </c>
      <c r="R41" s="101" t="str">
        <f t="shared" ca="1" si="25"/>
        <v>No</v>
      </c>
      <c r="S41" s="101" t="str">
        <f t="shared" ca="1" si="25"/>
        <v>No</v>
      </c>
      <c r="T41" s="101" t="str">
        <f t="shared" ca="1" si="25"/>
        <v>No</v>
      </c>
      <c r="U41" s="101" t="str">
        <f t="shared" ca="1" si="25"/>
        <v>No</v>
      </c>
      <c r="V41" s="101" t="str">
        <f t="shared" ca="1" si="25"/>
        <v>No</v>
      </c>
      <c r="W41" s="101" t="str">
        <f t="shared" ca="1" si="25"/>
        <v>No</v>
      </c>
      <c r="X41" s="101" t="str">
        <f t="shared" ca="1" si="25"/>
        <v>No</v>
      </c>
      <c r="Y41" s="101" t="str">
        <f t="shared" ca="1" si="25"/>
        <v>No</v>
      </c>
      <c r="Z41" s="103" t="str">
        <f t="shared" ca="1" si="25"/>
        <v>No</v>
      </c>
    </row>
    <row r="42" spans="1:26" x14ac:dyDescent="0.25">
      <c r="A42" s="109" t="s">
        <v>108</v>
      </c>
      <c r="B42" s="101" t="s">
        <v>140</v>
      </c>
      <c r="C42" s="102">
        <v>3</v>
      </c>
      <c r="D42" s="102">
        <f t="shared" ca="1" si="22"/>
        <v>5</v>
      </c>
      <c r="E42" s="102">
        <f t="shared" ref="E42" ca="1" si="29">D42+C42</f>
        <v>8</v>
      </c>
      <c r="G42" s="101" t="str">
        <f t="shared" ca="1" si="24"/>
        <v>No</v>
      </c>
      <c r="H42" s="101" t="str">
        <f t="shared" ca="1" si="24"/>
        <v>No</v>
      </c>
      <c r="I42" s="101" t="str">
        <f t="shared" ca="1" si="24"/>
        <v>No</v>
      </c>
      <c r="J42" s="101" t="str">
        <f t="shared" ca="1" si="24"/>
        <v>No</v>
      </c>
      <c r="K42" s="101" t="str">
        <f t="shared" ca="1" si="24"/>
        <v>No</v>
      </c>
      <c r="L42" s="101" t="str">
        <f t="shared" ca="1" si="24"/>
        <v>No</v>
      </c>
      <c r="M42" s="101" t="str">
        <f t="shared" ca="1" si="24"/>
        <v>No</v>
      </c>
      <c r="N42" s="101" t="str">
        <f t="shared" ca="1" si="24"/>
        <v>No</v>
      </c>
      <c r="O42" s="101" t="str">
        <f t="shared" ca="1" si="24"/>
        <v>No</v>
      </c>
      <c r="P42" s="101" t="str">
        <f t="shared" ca="1" si="24"/>
        <v>No</v>
      </c>
      <c r="Q42" s="101" t="str">
        <f t="shared" ca="1" si="25"/>
        <v>No</v>
      </c>
      <c r="R42" s="101" t="str">
        <f t="shared" ca="1" si="25"/>
        <v>No</v>
      </c>
      <c r="S42" s="101" t="str">
        <f t="shared" ca="1" si="25"/>
        <v>No</v>
      </c>
      <c r="T42" s="101" t="str">
        <f t="shared" ca="1" si="25"/>
        <v>No</v>
      </c>
      <c r="U42" s="101" t="str">
        <f t="shared" ca="1" si="25"/>
        <v>No</v>
      </c>
      <c r="V42" s="101" t="str">
        <f t="shared" ca="1" si="25"/>
        <v>No</v>
      </c>
      <c r="W42" s="101" t="str">
        <f t="shared" ca="1" si="25"/>
        <v>No</v>
      </c>
      <c r="X42" s="101" t="str">
        <f t="shared" ca="1" si="25"/>
        <v>No</v>
      </c>
      <c r="Y42" s="101" t="str">
        <f t="shared" ca="1" si="25"/>
        <v>No</v>
      </c>
      <c r="Z42" s="103" t="str">
        <f t="shared" ca="1" si="25"/>
        <v>No</v>
      </c>
    </row>
    <row r="43" spans="1:26" x14ac:dyDescent="0.25">
      <c r="A43" s="110" t="s">
        <v>100</v>
      </c>
      <c r="B43" s="101" t="s">
        <v>149</v>
      </c>
      <c r="C43" s="102">
        <v>6</v>
      </c>
      <c r="D43" s="102">
        <f t="shared" ca="1" si="22"/>
        <v>5</v>
      </c>
      <c r="E43" s="102">
        <f t="shared" ref="E43" ca="1" si="30">D43+C43</f>
        <v>11</v>
      </c>
      <c r="G43" s="101" t="str">
        <f t="shared" ca="1" si="24"/>
        <v>Yes</v>
      </c>
      <c r="H43" s="101" t="str">
        <f t="shared" ca="1" si="24"/>
        <v>Yes</v>
      </c>
      <c r="I43" s="101" t="str">
        <f t="shared" ca="1" si="24"/>
        <v>No</v>
      </c>
      <c r="J43" s="101" t="str">
        <f t="shared" ca="1" si="24"/>
        <v>No</v>
      </c>
      <c r="K43" s="101" t="str">
        <f t="shared" ca="1" si="24"/>
        <v>No</v>
      </c>
      <c r="L43" s="101" t="str">
        <f t="shared" ca="1" si="24"/>
        <v>No</v>
      </c>
      <c r="M43" s="101" t="str">
        <f t="shared" ca="1" si="24"/>
        <v>No</v>
      </c>
      <c r="N43" s="101" t="str">
        <f t="shared" ca="1" si="24"/>
        <v>No</v>
      </c>
      <c r="O43" s="101" t="str">
        <f t="shared" ca="1" si="24"/>
        <v>No</v>
      </c>
      <c r="P43" s="101" t="str">
        <f t="shared" ca="1" si="24"/>
        <v>No</v>
      </c>
      <c r="Q43" s="101" t="str">
        <f t="shared" ca="1" si="25"/>
        <v>No</v>
      </c>
      <c r="R43" s="101" t="str">
        <f t="shared" ca="1" si="25"/>
        <v>No</v>
      </c>
      <c r="S43" s="101" t="str">
        <f t="shared" ca="1" si="25"/>
        <v>No</v>
      </c>
      <c r="T43" s="101" t="str">
        <f t="shared" ca="1" si="25"/>
        <v>No</v>
      </c>
      <c r="U43" s="101" t="str">
        <f t="shared" ca="1" si="25"/>
        <v>No</v>
      </c>
      <c r="V43" s="101" t="str">
        <f t="shared" ca="1" si="25"/>
        <v>No</v>
      </c>
      <c r="W43" s="101" t="str">
        <f t="shared" ca="1" si="25"/>
        <v>No</v>
      </c>
      <c r="X43" s="101" t="str">
        <f t="shared" ca="1" si="25"/>
        <v>No</v>
      </c>
      <c r="Y43" s="101" t="str">
        <f t="shared" ca="1" si="25"/>
        <v>No</v>
      </c>
      <c r="Z43" s="103" t="str">
        <f t="shared" ca="1" si="25"/>
        <v>No</v>
      </c>
    </row>
    <row r="44" spans="1:26" x14ac:dyDescent="0.25">
      <c r="A44" s="107" t="s">
        <v>114</v>
      </c>
      <c r="B44" s="101" t="s">
        <v>149</v>
      </c>
      <c r="C44" s="102">
        <v>8</v>
      </c>
      <c r="D44" s="102">
        <f t="shared" ca="1" si="22"/>
        <v>6</v>
      </c>
      <c r="E44" s="102">
        <f t="shared" ref="E44" ca="1" si="31">D44+C44</f>
        <v>14</v>
      </c>
      <c r="G44" s="101" t="str">
        <f t="shared" ca="1" si="24"/>
        <v>Yes</v>
      </c>
      <c r="H44" s="101" t="str">
        <f t="shared" ca="1" si="24"/>
        <v>Yes</v>
      </c>
      <c r="I44" s="101" t="str">
        <f t="shared" ca="1" si="24"/>
        <v>Yes</v>
      </c>
      <c r="J44" s="101" t="str">
        <f t="shared" ca="1" si="24"/>
        <v>Yes</v>
      </c>
      <c r="K44" s="101" t="str">
        <f t="shared" ca="1" si="24"/>
        <v>Yes</v>
      </c>
      <c r="L44" s="101" t="str">
        <f t="shared" ca="1" si="24"/>
        <v>No</v>
      </c>
      <c r="M44" s="101" t="str">
        <f t="shared" ca="1" si="24"/>
        <v>No</v>
      </c>
      <c r="N44" s="101" t="str">
        <f t="shared" ca="1" si="24"/>
        <v>No</v>
      </c>
      <c r="O44" s="101" t="str">
        <f t="shared" ca="1" si="24"/>
        <v>No</v>
      </c>
      <c r="P44" s="101" t="str">
        <f t="shared" ca="1" si="24"/>
        <v>No</v>
      </c>
      <c r="Q44" s="101" t="str">
        <f t="shared" ca="1" si="25"/>
        <v>No</v>
      </c>
      <c r="R44" s="101" t="str">
        <f t="shared" ca="1" si="25"/>
        <v>No</v>
      </c>
      <c r="S44" s="101" t="str">
        <f t="shared" ca="1" si="25"/>
        <v>No</v>
      </c>
      <c r="T44" s="101" t="str">
        <f t="shared" ca="1" si="25"/>
        <v>No</v>
      </c>
      <c r="U44" s="101" t="str">
        <f t="shared" ca="1" si="25"/>
        <v>No</v>
      </c>
      <c r="V44" s="101" t="str">
        <f t="shared" ca="1" si="25"/>
        <v>No</v>
      </c>
      <c r="W44" s="101" t="str">
        <f t="shared" ca="1" si="25"/>
        <v>No</v>
      </c>
      <c r="X44" s="101" t="str">
        <f t="shared" ca="1" si="25"/>
        <v>No</v>
      </c>
      <c r="Y44" s="101" t="str">
        <f t="shared" ca="1" si="25"/>
        <v>No</v>
      </c>
      <c r="Z44" s="103" t="str">
        <f t="shared" ca="1" si="25"/>
        <v>No</v>
      </c>
    </row>
    <row r="45" spans="1:26" x14ac:dyDescent="0.25">
      <c r="A45" s="107"/>
      <c r="B45" s="101" t="s">
        <v>93</v>
      </c>
      <c r="C45" s="102"/>
      <c r="D45" s="102">
        <f t="shared" ref="D45:D50" ca="1" si="32">RANDBETWEEN(1,20)</f>
        <v>8</v>
      </c>
      <c r="E45" s="102">
        <f t="shared" ref="E45:E47" ca="1" si="33">D45+C45</f>
        <v>8</v>
      </c>
      <c r="G45" s="101" t="str">
        <f t="shared" ca="1" si="24"/>
        <v>No</v>
      </c>
      <c r="H45" s="101" t="str">
        <f t="shared" ca="1" si="24"/>
        <v>No</v>
      </c>
      <c r="I45" s="101" t="str">
        <f t="shared" ca="1" si="24"/>
        <v>No</v>
      </c>
      <c r="J45" s="101" t="str">
        <f t="shared" ca="1" si="24"/>
        <v>No</v>
      </c>
      <c r="K45" s="101" t="str">
        <f t="shared" ca="1" si="24"/>
        <v>No</v>
      </c>
      <c r="L45" s="101" t="str">
        <f t="shared" ca="1" si="24"/>
        <v>No</v>
      </c>
      <c r="M45" s="101" t="str">
        <f t="shared" ca="1" si="24"/>
        <v>No</v>
      </c>
      <c r="N45" s="101" t="str">
        <f t="shared" ca="1" si="24"/>
        <v>No</v>
      </c>
      <c r="O45" s="101" t="str">
        <f t="shared" ca="1" si="24"/>
        <v>No</v>
      </c>
      <c r="P45" s="101" t="str">
        <f t="shared" ca="1" si="24"/>
        <v>No</v>
      </c>
      <c r="Q45" s="101" t="str">
        <f t="shared" ca="1" si="25"/>
        <v>No</v>
      </c>
      <c r="R45" s="101" t="str">
        <f t="shared" ca="1" si="25"/>
        <v>No</v>
      </c>
      <c r="S45" s="101" t="str">
        <f t="shared" ca="1" si="25"/>
        <v>No</v>
      </c>
      <c r="T45" s="101" t="str">
        <f t="shared" ca="1" si="25"/>
        <v>No</v>
      </c>
      <c r="U45" s="101" t="str">
        <f t="shared" ca="1" si="25"/>
        <v>No</v>
      </c>
      <c r="V45" s="101" t="str">
        <f t="shared" ca="1" si="25"/>
        <v>No</v>
      </c>
      <c r="W45" s="101" t="str">
        <f t="shared" ca="1" si="25"/>
        <v>No</v>
      </c>
      <c r="X45" s="101" t="str">
        <f t="shared" ca="1" si="25"/>
        <v>No</v>
      </c>
      <c r="Y45" s="101" t="str">
        <f t="shared" ca="1" si="25"/>
        <v>No</v>
      </c>
      <c r="Z45" s="103" t="str">
        <f t="shared" ca="1" si="25"/>
        <v>No</v>
      </c>
    </row>
    <row r="46" spans="1:26" x14ac:dyDescent="0.25">
      <c r="A46" s="107"/>
      <c r="B46" s="101" t="s">
        <v>95</v>
      </c>
      <c r="C46" s="102"/>
      <c r="D46" s="102">
        <f t="shared" ca="1" si="32"/>
        <v>7</v>
      </c>
      <c r="E46" s="102">
        <f t="shared" ca="1" si="33"/>
        <v>7</v>
      </c>
      <c r="G46" s="101" t="str">
        <f t="shared" ca="1" si="24"/>
        <v>No</v>
      </c>
      <c r="H46" s="101" t="str">
        <f t="shared" ca="1" si="24"/>
        <v>No</v>
      </c>
      <c r="I46" s="101" t="str">
        <f t="shared" ca="1" si="24"/>
        <v>No</v>
      </c>
      <c r="J46" s="101" t="str">
        <f t="shared" ca="1" si="24"/>
        <v>No</v>
      </c>
      <c r="K46" s="101" t="str">
        <f t="shared" ca="1" si="24"/>
        <v>No</v>
      </c>
      <c r="L46" s="101" t="str">
        <f t="shared" ca="1" si="24"/>
        <v>No</v>
      </c>
      <c r="M46" s="101" t="str">
        <f t="shared" ca="1" si="24"/>
        <v>No</v>
      </c>
      <c r="N46" s="101" t="str">
        <f t="shared" ca="1" si="24"/>
        <v>No</v>
      </c>
      <c r="O46" s="101" t="str">
        <f t="shared" ca="1" si="24"/>
        <v>No</v>
      </c>
      <c r="P46" s="101" t="str">
        <f t="shared" ca="1" si="24"/>
        <v>No</v>
      </c>
      <c r="Q46" s="101" t="str">
        <f t="shared" ca="1" si="25"/>
        <v>No</v>
      </c>
      <c r="R46" s="101" t="str">
        <f t="shared" ca="1" si="25"/>
        <v>No</v>
      </c>
      <c r="S46" s="101" t="str">
        <f t="shared" ca="1" si="25"/>
        <v>No</v>
      </c>
      <c r="T46" s="101" t="str">
        <f t="shared" ca="1" si="25"/>
        <v>No</v>
      </c>
      <c r="U46" s="101" t="str">
        <f t="shared" ca="1" si="25"/>
        <v>No</v>
      </c>
      <c r="V46" s="101" t="str">
        <f t="shared" ca="1" si="25"/>
        <v>No</v>
      </c>
      <c r="W46" s="101" t="str">
        <f t="shared" ca="1" si="25"/>
        <v>No</v>
      </c>
      <c r="X46" s="101" t="str">
        <f t="shared" ca="1" si="25"/>
        <v>No</v>
      </c>
      <c r="Y46" s="101" t="str">
        <f t="shared" ca="1" si="25"/>
        <v>No</v>
      </c>
      <c r="Z46" s="103" t="str">
        <f t="shared" ca="1" si="25"/>
        <v>No</v>
      </c>
    </row>
    <row r="47" spans="1:26" x14ac:dyDescent="0.25">
      <c r="A47" s="107" t="s">
        <v>100</v>
      </c>
      <c r="B47" s="101" t="s">
        <v>94</v>
      </c>
      <c r="C47" s="102">
        <v>4</v>
      </c>
      <c r="D47" s="102">
        <f t="shared" ca="1" si="32"/>
        <v>7</v>
      </c>
      <c r="E47" s="102">
        <f t="shared" ca="1" si="33"/>
        <v>11</v>
      </c>
      <c r="G47" s="101" t="str">
        <f t="shared" ca="1" si="24"/>
        <v>Yes</v>
      </c>
      <c r="H47" s="101" t="str">
        <f t="shared" ca="1" si="24"/>
        <v>Yes</v>
      </c>
      <c r="I47" s="101" t="str">
        <f t="shared" ca="1" si="24"/>
        <v>No</v>
      </c>
      <c r="J47" s="101" t="str">
        <f t="shared" ca="1" si="24"/>
        <v>No</v>
      </c>
      <c r="K47" s="101" t="str">
        <f t="shared" ca="1" si="24"/>
        <v>No</v>
      </c>
      <c r="L47" s="101" t="str">
        <f t="shared" ca="1" si="24"/>
        <v>No</v>
      </c>
      <c r="M47" s="101" t="str">
        <f t="shared" ca="1" si="24"/>
        <v>No</v>
      </c>
      <c r="N47" s="101" t="str">
        <f t="shared" ca="1" si="24"/>
        <v>No</v>
      </c>
      <c r="O47" s="101" t="str">
        <f t="shared" ca="1" si="24"/>
        <v>No</v>
      </c>
      <c r="P47" s="101" t="str">
        <f t="shared" ca="1" si="24"/>
        <v>No</v>
      </c>
      <c r="Q47" s="101" t="str">
        <f t="shared" ca="1" si="25"/>
        <v>No</v>
      </c>
      <c r="R47" s="101" t="str">
        <f t="shared" ca="1" si="25"/>
        <v>No</v>
      </c>
      <c r="S47" s="101" t="str">
        <f t="shared" ca="1" si="25"/>
        <v>No</v>
      </c>
      <c r="T47" s="101" t="str">
        <f t="shared" ca="1" si="25"/>
        <v>No</v>
      </c>
      <c r="U47" s="101" t="str">
        <f t="shared" ca="1" si="25"/>
        <v>No</v>
      </c>
      <c r="V47" s="101" t="str">
        <f t="shared" ca="1" si="25"/>
        <v>No</v>
      </c>
      <c r="W47" s="101" t="str">
        <f t="shared" ca="1" si="25"/>
        <v>No</v>
      </c>
      <c r="X47" s="101" t="str">
        <f t="shared" ca="1" si="25"/>
        <v>No</v>
      </c>
      <c r="Y47" s="101" t="str">
        <f t="shared" ca="1" si="25"/>
        <v>No</v>
      </c>
      <c r="Z47" s="103" t="str">
        <f t="shared" ca="1" si="25"/>
        <v>No</v>
      </c>
    </row>
    <row r="48" spans="1:26" x14ac:dyDescent="0.25">
      <c r="A48" s="107"/>
      <c r="B48" s="101" t="s">
        <v>103</v>
      </c>
      <c r="C48" s="102"/>
      <c r="D48" s="102">
        <f t="shared" ca="1" si="32"/>
        <v>4</v>
      </c>
      <c r="E48" s="102">
        <f t="shared" ref="E48" ca="1" si="34">D48+C48</f>
        <v>4</v>
      </c>
      <c r="G48" s="101" t="str">
        <f t="shared" ca="1" si="24"/>
        <v>No</v>
      </c>
      <c r="H48" s="101" t="str">
        <f t="shared" ca="1" si="24"/>
        <v>No</v>
      </c>
      <c r="I48" s="101" t="str">
        <f t="shared" ca="1" si="24"/>
        <v>No</v>
      </c>
      <c r="J48" s="101" t="str">
        <f t="shared" ca="1" si="24"/>
        <v>No</v>
      </c>
      <c r="K48" s="101" t="str">
        <f t="shared" ca="1" si="24"/>
        <v>No</v>
      </c>
      <c r="L48" s="101" t="str">
        <f t="shared" ca="1" si="24"/>
        <v>No</v>
      </c>
      <c r="M48" s="101" t="str">
        <f t="shared" ca="1" si="24"/>
        <v>No</v>
      </c>
      <c r="N48" s="101" t="str">
        <f t="shared" ca="1" si="24"/>
        <v>No</v>
      </c>
      <c r="O48" s="101" t="str">
        <f t="shared" ca="1" si="24"/>
        <v>No</v>
      </c>
      <c r="P48" s="101" t="str">
        <f t="shared" ca="1" si="24"/>
        <v>No</v>
      </c>
      <c r="Q48" s="101" t="str">
        <f t="shared" ca="1" si="25"/>
        <v>No</v>
      </c>
      <c r="R48" s="101" t="str">
        <f t="shared" ca="1" si="25"/>
        <v>No</v>
      </c>
      <c r="S48" s="101" t="str">
        <f t="shared" ca="1" si="25"/>
        <v>No</v>
      </c>
      <c r="T48" s="101" t="str">
        <f t="shared" ca="1" si="25"/>
        <v>No</v>
      </c>
      <c r="U48" s="101" t="str">
        <f t="shared" ca="1" si="25"/>
        <v>No</v>
      </c>
      <c r="V48" s="101" t="str">
        <f t="shared" ca="1" si="25"/>
        <v>No</v>
      </c>
      <c r="W48" s="101" t="str">
        <f t="shared" ca="1" si="25"/>
        <v>No</v>
      </c>
      <c r="X48" s="101" t="str">
        <f t="shared" ca="1" si="25"/>
        <v>No</v>
      </c>
      <c r="Y48" s="101" t="str">
        <f t="shared" ca="1" si="25"/>
        <v>No</v>
      </c>
      <c r="Z48" s="103" t="str">
        <f t="shared" ca="1" si="25"/>
        <v>No</v>
      </c>
    </row>
    <row r="49" spans="1:26" x14ac:dyDescent="0.25">
      <c r="A49" s="107"/>
      <c r="B49" s="101" t="s">
        <v>104</v>
      </c>
      <c r="C49" s="102"/>
      <c r="D49" s="102">
        <f t="shared" ca="1" si="32"/>
        <v>2</v>
      </c>
      <c r="E49" s="102">
        <f t="shared" ref="E49" ca="1" si="35">D49+C49</f>
        <v>2</v>
      </c>
      <c r="G49" s="101" t="str">
        <f t="shared" ca="1" si="24"/>
        <v>No</v>
      </c>
      <c r="H49" s="101" t="str">
        <f t="shared" ca="1" si="24"/>
        <v>No</v>
      </c>
      <c r="I49" s="101" t="str">
        <f t="shared" ca="1" si="24"/>
        <v>No</v>
      </c>
      <c r="J49" s="101" t="str">
        <f t="shared" ca="1" si="24"/>
        <v>No</v>
      </c>
      <c r="K49" s="101" t="str">
        <f t="shared" ca="1" si="24"/>
        <v>No</v>
      </c>
      <c r="L49" s="101" t="str">
        <f t="shared" ca="1" si="24"/>
        <v>No</v>
      </c>
      <c r="M49" s="101" t="str">
        <f t="shared" ca="1" si="24"/>
        <v>No</v>
      </c>
      <c r="N49" s="101" t="str">
        <f t="shared" ca="1" si="24"/>
        <v>No</v>
      </c>
      <c r="O49" s="101" t="str">
        <f t="shared" ca="1" si="24"/>
        <v>No</v>
      </c>
      <c r="P49" s="101" t="str">
        <f t="shared" ca="1" si="24"/>
        <v>No</v>
      </c>
      <c r="Q49" s="101" t="str">
        <f t="shared" ca="1" si="25"/>
        <v>No</v>
      </c>
      <c r="R49" s="101" t="str">
        <f t="shared" ca="1" si="25"/>
        <v>No</v>
      </c>
      <c r="S49" s="101" t="str">
        <f t="shared" ca="1" si="25"/>
        <v>No</v>
      </c>
      <c r="T49" s="101" t="str">
        <f t="shared" ca="1" si="25"/>
        <v>No</v>
      </c>
      <c r="U49" s="101" t="str">
        <f t="shared" ca="1" si="25"/>
        <v>No</v>
      </c>
      <c r="V49" s="101" t="str">
        <f t="shared" ca="1" si="25"/>
        <v>No</v>
      </c>
      <c r="W49" s="101" t="str">
        <f t="shared" ca="1" si="25"/>
        <v>No</v>
      </c>
      <c r="X49" s="101" t="str">
        <f t="shared" ca="1" si="25"/>
        <v>No</v>
      </c>
      <c r="Y49" s="101" t="str">
        <f t="shared" ca="1" si="25"/>
        <v>No</v>
      </c>
      <c r="Z49" s="103" t="str">
        <f t="shared" ca="1" si="25"/>
        <v>No</v>
      </c>
    </row>
    <row r="50" spans="1:26" x14ac:dyDescent="0.25">
      <c r="A50" s="104" t="s">
        <v>108</v>
      </c>
      <c r="B50" s="101" t="s">
        <v>183</v>
      </c>
      <c r="C50" s="102">
        <v>4</v>
      </c>
      <c r="D50" s="102">
        <f t="shared" ca="1" si="32"/>
        <v>8</v>
      </c>
      <c r="E50" s="102">
        <f t="shared" ref="E50" ca="1" si="36">D50+C50</f>
        <v>12</v>
      </c>
      <c r="G50" s="101" t="str">
        <f t="shared" ca="1" si="24"/>
        <v>Yes</v>
      </c>
      <c r="H50" s="101" t="str">
        <f t="shared" ca="1" si="24"/>
        <v>Yes</v>
      </c>
      <c r="I50" s="101" t="str">
        <f t="shared" ca="1" si="24"/>
        <v>Yes</v>
      </c>
      <c r="J50" s="101" t="str">
        <f t="shared" ca="1" si="24"/>
        <v>No</v>
      </c>
      <c r="K50" s="101" t="str">
        <f t="shared" ca="1" si="24"/>
        <v>No</v>
      </c>
      <c r="L50" s="101" t="str">
        <f t="shared" ca="1" si="24"/>
        <v>No</v>
      </c>
      <c r="M50" s="101" t="str">
        <f t="shared" ca="1" si="24"/>
        <v>No</v>
      </c>
      <c r="N50" s="101" t="str">
        <f t="shared" ca="1" si="24"/>
        <v>No</v>
      </c>
      <c r="O50" s="101" t="str">
        <f t="shared" ca="1" si="24"/>
        <v>No</v>
      </c>
      <c r="P50" s="101" t="str">
        <f t="shared" ca="1" si="24"/>
        <v>No</v>
      </c>
      <c r="Q50" s="101" t="str">
        <f t="shared" ca="1" si="25"/>
        <v>No</v>
      </c>
      <c r="R50" s="101" t="str">
        <f t="shared" ca="1" si="25"/>
        <v>No</v>
      </c>
      <c r="S50" s="101" t="str">
        <f t="shared" ca="1" si="25"/>
        <v>No</v>
      </c>
      <c r="T50" s="101" t="str">
        <f t="shared" ca="1" si="25"/>
        <v>No</v>
      </c>
      <c r="U50" s="101" t="str">
        <f t="shared" ca="1" si="25"/>
        <v>No</v>
      </c>
      <c r="V50" s="101" t="str">
        <f t="shared" ca="1" si="25"/>
        <v>No</v>
      </c>
      <c r="W50" s="101" t="str">
        <f t="shared" ca="1" si="25"/>
        <v>No</v>
      </c>
      <c r="X50" s="101" t="str">
        <f t="shared" ca="1" si="25"/>
        <v>No</v>
      </c>
      <c r="Y50" s="101" t="str">
        <f t="shared" ca="1" si="25"/>
        <v>No</v>
      </c>
      <c r="Z50" s="103" t="str">
        <f t="shared" ca="1" si="25"/>
        <v>No</v>
      </c>
    </row>
  </sheetData>
  <sortState ref="A2:O25">
    <sortCondition ref="A2:A25"/>
    <sortCondition ref="B2:B25"/>
  </sortState>
  <conditionalFormatting sqref="D51:D1048576">
    <cfRule type="cellIs" dxfId="211" priority="1079" operator="equal">
      <formula>20</formula>
    </cfRule>
    <cfRule type="cellIs" dxfId="210" priority="1080" operator="equal">
      <formula>1</formula>
    </cfRule>
  </conditionalFormatting>
  <conditionalFormatting sqref="G2:Z4">
    <cfRule type="cellIs" dxfId="209" priority="539" operator="equal">
      <formula>"No"</formula>
    </cfRule>
    <cfRule type="cellIs" dxfId="208" priority="540" operator="equal">
      <formula>"Yes"</formula>
    </cfRule>
  </conditionalFormatting>
  <conditionalFormatting sqref="G2:Z2">
    <cfRule type="cellIs" dxfId="207" priority="537" operator="equal">
      <formula>"No"</formula>
    </cfRule>
    <cfRule type="cellIs" dxfId="206" priority="538" operator="equal">
      <formula>"Yes"</formula>
    </cfRule>
  </conditionalFormatting>
  <conditionalFormatting sqref="G3:Z4">
    <cfRule type="cellIs" dxfId="205" priority="535" operator="equal">
      <formula>"No"</formula>
    </cfRule>
    <cfRule type="cellIs" dxfId="204" priority="536" operator="equal">
      <formula>"Yes"</formula>
    </cfRule>
  </conditionalFormatting>
  <conditionalFormatting sqref="G32:Z34">
    <cfRule type="cellIs" dxfId="203" priority="529" operator="equal">
      <formula>"No"</formula>
    </cfRule>
    <cfRule type="cellIs" dxfId="202" priority="530" operator="equal">
      <formula>"Yes"</formula>
    </cfRule>
  </conditionalFormatting>
  <conditionalFormatting sqref="G32:Z32">
    <cfRule type="cellIs" dxfId="201" priority="527" operator="equal">
      <formula>"No"</formula>
    </cfRule>
    <cfRule type="cellIs" dxfId="200" priority="528" operator="equal">
      <formula>"Yes"</formula>
    </cfRule>
  </conditionalFormatting>
  <conditionalFormatting sqref="G33:Z34">
    <cfRule type="cellIs" dxfId="199" priority="525" operator="equal">
      <formula>"No"</formula>
    </cfRule>
    <cfRule type="cellIs" dxfId="198" priority="526" operator="equal">
      <formula>"Yes"</formula>
    </cfRule>
  </conditionalFormatting>
  <conditionalFormatting sqref="A40">
    <cfRule type="cellIs" dxfId="197" priority="481" operator="equal">
      <formula>"No"</formula>
    </cfRule>
    <cfRule type="cellIs" dxfId="196" priority="482" operator="equal">
      <formula>"Yes"</formula>
    </cfRule>
  </conditionalFormatting>
  <conditionalFormatting sqref="G40:Z40">
    <cfRule type="cellIs" dxfId="195" priority="479" operator="equal">
      <formula>"No"</formula>
    </cfRule>
    <cfRule type="cellIs" dxfId="194" priority="480" operator="equal">
      <formula>"Yes"</formula>
    </cfRule>
  </conditionalFormatting>
  <conditionalFormatting sqref="G40:Z40">
    <cfRule type="cellIs" dxfId="193" priority="477" operator="equal">
      <formula>"No"</formula>
    </cfRule>
    <cfRule type="cellIs" dxfId="192" priority="478" operator="equal">
      <formula>"Yes"</formula>
    </cfRule>
  </conditionalFormatting>
  <conditionalFormatting sqref="G45:Z45">
    <cfRule type="cellIs" dxfId="191" priority="473" operator="equal">
      <formula>"No"</formula>
    </cfRule>
    <cfRule type="cellIs" dxfId="190" priority="474" operator="equal">
      <formula>"Yes"</formula>
    </cfRule>
  </conditionalFormatting>
  <conditionalFormatting sqref="G45:Z45">
    <cfRule type="cellIs" dxfId="189" priority="471" operator="equal">
      <formula>"No"</formula>
    </cfRule>
    <cfRule type="cellIs" dxfId="188" priority="472" operator="equal">
      <formula>"Yes"</formula>
    </cfRule>
  </conditionalFormatting>
  <conditionalFormatting sqref="G35:Z37">
    <cfRule type="cellIs" dxfId="187" priority="311" operator="equal">
      <formula>"No"</formula>
    </cfRule>
    <cfRule type="cellIs" dxfId="186" priority="312" operator="equal">
      <formula>"Yes"</formula>
    </cfRule>
  </conditionalFormatting>
  <conditionalFormatting sqref="G35:Z35">
    <cfRule type="cellIs" dxfId="185" priority="309" operator="equal">
      <formula>"No"</formula>
    </cfRule>
    <cfRule type="cellIs" dxfId="184" priority="310" operator="equal">
      <formula>"Yes"</formula>
    </cfRule>
  </conditionalFormatting>
  <conditionalFormatting sqref="G36:Z37">
    <cfRule type="cellIs" dxfId="183" priority="305" operator="equal">
      <formula>"No"</formula>
    </cfRule>
    <cfRule type="cellIs" dxfId="182" priority="306" operator="equal">
      <formula>"Yes"</formula>
    </cfRule>
  </conditionalFormatting>
  <conditionalFormatting sqref="G5:Z5">
    <cfRule type="cellIs" dxfId="181" priority="299" operator="equal">
      <formula>"No"</formula>
    </cfRule>
    <cfRule type="cellIs" dxfId="180" priority="300" operator="equal">
      <formula>"Yes"</formula>
    </cfRule>
  </conditionalFormatting>
  <conditionalFormatting sqref="G5:Z7">
    <cfRule type="cellIs" dxfId="179" priority="301" operator="equal">
      <formula>"No"</formula>
    </cfRule>
    <cfRule type="cellIs" dxfId="178" priority="302" operator="equal">
      <formula>"Yes"</formula>
    </cfRule>
  </conditionalFormatting>
  <conditionalFormatting sqref="G6:Z7">
    <cfRule type="cellIs" dxfId="177" priority="295" operator="equal">
      <formula>"No"</formula>
    </cfRule>
    <cfRule type="cellIs" dxfId="176" priority="296" operator="equal">
      <formula>"Yes"</formula>
    </cfRule>
  </conditionalFormatting>
  <conditionalFormatting sqref="A41 A45">
    <cfRule type="cellIs" dxfId="175" priority="259" operator="equal">
      <formula>"No"</formula>
    </cfRule>
    <cfRule type="cellIs" dxfId="174" priority="260" operator="equal">
      <formula>"Yes"</formula>
    </cfRule>
  </conditionalFormatting>
  <conditionalFormatting sqref="G41:Z41">
    <cfRule type="cellIs" dxfId="173" priority="257" operator="equal">
      <formula>"No"</formula>
    </cfRule>
    <cfRule type="cellIs" dxfId="172" priority="258" operator="equal">
      <formula>"Yes"</formula>
    </cfRule>
  </conditionalFormatting>
  <conditionalFormatting sqref="G41:Z41">
    <cfRule type="cellIs" dxfId="171" priority="255" operator="equal">
      <formula>"No"</formula>
    </cfRule>
    <cfRule type="cellIs" dxfId="170" priority="256" operator="equal">
      <formula>"Yes"</formula>
    </cfRule>
  </conditionalFormatting>
  <conditionalFormatting sqref="G47:Z47">
    <cfRule type="cellIs" dxfId="169" priority="253" operator="equal">
      <formula>"No"</formula>
    </cfRule>
    <cfRule type="cellIs" dxfId="168" priority="254" operator="equal">
      <formula>"Yes"</formula>
    </cfRule>
  </conditionalFormatting>
  <conditionalFormatting sqref="G47:Z47">
    <cfRule type="cellIs" dxfId="167" priority="251" operator="equal">
      <formula>"No"</formula>
    </cfRule>
    <cfRule type="cellIs" dxfId="166" priority="252" operator="equal">
      <formula>"Yes"</formula>
    </cfRule>
  </conditionalFormatting>
  <conditionalFormatting sqref="A47">
    <cfRule type="cellIs" dxfId="165" priority="249" operator="equal">
      <formula>"No"</formula>
    </cfRule>
    <cfRule type="cellIs" dxfId="164" priority="250" operator="equal">
      <formula>"Yes"</formula>
    </cfRule>
  </conditionalFormatting>
  <conditionalFormatting sqref="G46:Z46">
    <cfRule type="cellIs" dxfId="163" priority="237" operator="equal">
      <formula>"No"</formula>
    </cfRule>
    <cfRule type="cellIs" dxfId="162" priority="238" operator="equal">
      <formula>"Yes"</formula>
    </cfRule>
  </conditionalFormatting>
  <conditionalFormatting sqref="G46:Z46">
    <cfRule type="cellIs" dxfId="161" priority="235" operator="equal">
      <formula>"No"</formula>
    </cfRule>
    <cfRule type="cellIs" dxfId="160" priority="236" operator="equal">
      <formula>"Yes"</formula>
    </cfRule>
  </conditionalFormatting>
  <conditionalFormatting sqref="A46">
    <cfRule type="cellIs" dxfId="159" priority="233" operator="equal">
      <formula>"No"</formula>
    </cfRule>
    <cfRule type="cellIs" dxfId="158" priority="234" operator="equal">
      <formula>"Yes"</formula>
    </cfRule>
  </conditionalFormatting>
  <conditionalFormatting sqref="A38">
    <cfRule type="cellIs" dxfId="157" priority="183" operator="equal">
      <formula>"No"</formula>
    </cfRule>
    <cfRule type="cellIs" dxfId="156" priority="184" operator="equal">
      <formula>"Yes"</formula>
    </cfRule>
  </conditionalFormatting>
  <conditionalFormatting sqref="G38:Z38">
    <cfRule type="cellIs" dxfId="155" priority="181" operator="equal">
      <formula>"No"</formula>
    </cfRule>
    <cfRule type="cellIs" dxfId="154" priority="182" operator="equal">
      <formula>"Yes"</formula>
    </cfRule>
  </conditionalFormatting>
  <conditionalFormatting sqref="G38:Z38">
    <cfRule type="cellIs" dxfId="153" priority="179" operator="equal">
      <formula>"No"</formula>
    </cfRule>
    <cfRule type="cellIs" dxfId="152" priority="180" operator="equal">
      <formula>"Yes"</formula>
    </cfRule>
  </conditionalFormatting>
  <conditionalFormatting sqref="G39:Z39">
    <cfRule type="cellIs" dxfId="151" priority="175" operator="equal">
      <formula>"No"</formula>
    </cfRule>
    <cfRule type="cellIs" dxfId="150" priority="176" operator="equal">
      <formula>"Yes"</formula>
    </cfRule>
  </conditionalFormatting>
  <conditionalFormatting sqref="G39:Z39">
    <cfRule type="cellIs" dxfId="149" priority="173" operator="equal">
      <formula>"No"</formula>
    </cfRule>
    <cfRule type="cellIs" dxfId="148" priority="174" operator="equal">
      <formula>"Yes"</formula>
    </cfRule>
  </conditionalFormatting>
  <conditionalFormatting sqref="A39">
    <cfRule type="cellIs" dxfId="147" priority="171" operator="equal">
      <formula>"No"</formula>
    </cfRule>
    <cfRule type="cellIs" dxfId="146" priority="172" operator="equal">
      <formula>"Yes"</formula>
    </cfRule>
  </conditionalFormatting>
  <conditionalFormatting sqref="A2">
    <cfRule type="cellIs" dxfId="145" priority="161" operator="equal">
      <formula>"No"</formula>
    </cfRule>
    <cfRule type="cellIs" dxfId="144" priority="162" operator="equal">
      <formula>"Yes"</formula>
    </cfRule>
  </conditionalFormatting>
  <conditionalFormatting sqref="A3:A4">
    <cfRule type="cellIs" dxfId="143" priority="159" operator="equal">
      <formula>"No"</formula>
    </cfRule>
    <cfRule type="cellIs" dxfId="142" priority="160" operator="equal">
      <formula>"Yes"</formula>
    </cfRule>
  </conditionalFormatting>
  <conditionalFormatting sqref="A32">
    <cfRule type="cellIs" dxfId="141" priority="157" operator="equal">
      <formula>"No"</formula>
    </cfRule>
    <cfRule type="cellIs" dxfId="140" priority="158" operator="equal">
      <formula>"Yes"</formula>
    </cfRule>
  </conditionalFormatting>
  <conditionalFormatting sqref="A33:A34">
    <cfRule type="cellIs" dxfId="139" priority="155" operator="equal">
      <formula>"No"</formula>
    </cfRule>
    <cfRule type="cellIs" dxfId="138" priority="156" operator="equal">
      <formula>"Yes"</formula>
    </cfRule>
  </conditionalFormatting>
  <conditionalFormatting sqref="A35">
    <cfRule type="cellIs" dxfId="137" priority="153" operator="equal">
      <formula>"No"</formula>
    </cfRule>
    <cfRule type="cellIs" dxfId="136" priority="154" operator="equal">
      <formula>"Yes"</formula>
    </cfRule>
  </conditionalFormatting>
  <conditionalFormatting sqref="A36:A37">
    <cfRule type="cellIs" dxfId="135" priority="151" operator="equal">
      <formula>"No"</formula>
    </cfRule>
    <cfRule type="cellIs" dxfId="134" priority="152" operator="equal">
      <formula>"Yes"</formula>
    </cfRule>
  </conditionalFormatting>
  <conditionalFormatting sqref="G48:Z48">
    <cfRule type="cellIs" dxfId="133" priority="149" operator="equal">
      <formula>"No"</formula>
    </cfRule>
    <cfRule type="cellIs" dxfId="132" priority="150" operator="equal">
      <formula>"Yes"</formula>
    </cfRule>
  </conditionalFormatting>
  <conditionalFormatting sqref="G48:Z48">
    <cfRule type="cellIs" dxfId="131" priority="147" operator="equal">
      <formula>"No"</formula>
    </cfRule>
    <cfRule type="cellIs" dxfId="130" priority="148" operator="equal">
      <formula>"Yes"</formula>
    </cfRule>
  </conditionalFormatting>
  <conditionalFormatting sqref="A48">
    <cfRule type="cellIs" dxfId="129" priority="145" operator="equal">
      <formula>"No"</formula>
    </cfRule>
    <cfRule type="cellIs" dxfId="128" priority="146" operator="equal">
      <formula>"Yes"</formula>
    </cfRule>
  </conditionalFormatting>
  <conditionalFormatting sqref="G49:Z49">
    <cfRule type="cellIs" dxfId="127" priority="143" operator="equal">
      <formula>"No"</formula>
    </cfRule>
    <cfRule type="cellIs" dxfId="126" priority="144" operator="equal">
      <formula>"Yes"</formula>
    </cfRule>
  </conditionalFormatting>
  <conditionalFormatting sqref="G49:Z49">
    <cfRule type="cellIs" dxfId="125" priority="141" operator="equal">
      <formula>"No"</formula>
    </cfRule>
    <cfRule type="cellIs" dxfId="124" priority="142" operator="equal">
      <formula>"Yes"</formula>
    </cfRule>
  </conditionalFormatting>
  <conditionalFormatting sqref="A49">
    <cfRule type="cellIs" dxfId="123" priority="139" operator="equal">
      <formula>"No"</formula>
    </cfRule>
    <cfRule type="cellIs" dxfId="122" priority="140" operator="equal">
      <formula>"Yes"</formula>
    </cfRule>
  </conditionalFormatting>
  <conditionalFormatting sqref="G26:Z28">
    <cfRule type="cellIs" dxfId="121" priority="133" operator="equal">
      <formula>"No"</formula>
    </cfRule>
    <cfRule type="cellIs" dxfId="120" priority="134" operator="equal">
      <formula>"Yes"</formula>
    </cfRule>
  </conditionalFormatting>
  <conditionalFormatting sqref="G26:Z26">
    <cfRule type="cellIs" dxfId="119" priority="131" operator="equal">
      <formula>"No"</formula>
    </cfRule>
    <cfRule type="cellIs" dxfId="118" priority="132" operator="equal">
      <formula>"Yes"</formula>
    </cfRule>
  </conditionalFormatting>
  <conditionalFormatting sqref="G27:Z28">
    <cfRule type="cellIs" dxfId="117" priority="129" operator="equal">
      <formula>"No"</formula>
    </cfRule>
    <cfRule type="cellIs" dxfId="116" priority="130" operator="equal">
      <formula>"Yes"</formula>
    </cfRule>
  </conditionalFormatting>
  <conditionalFormatting sqref="A26">
    <cfRule type="cellIs" dxfId="115" priority="127" operator="equal">
      <formula>"No"</formula>
    </cfRule>
    <cfRule type="cellIs" dxfId="114" priority="128" operator="equal">
      <formula>"Yes"</formula>
    </cfRule>
  </conditionalFormatting>
  <conditionalFormatting sqref="A27:A28">
    <cfRule type="cellIs" dxfId="113" priority="125" operator="equal">
      <formula>"No"</formula>
    </cfRule>
    <cfRule type="cellIs" dxfId="112" priority="126" operator="equal">
      <formula>"Yes"</formula>
    </cfRule>
  </conditionalFormatting>
  <conditionalFormatting sqref="G29:Z31">
    <cfRule type="cellIs" dxfId="111" priority="123" operator="equal">
      <formula>"No"</formula>
    </cfRule>
    <cfRule type="cellIs" dxfId="110" priority="124" operator="equal">
      <formula>"Yes"</formula>
    </cfRule>
  </conditionalFormatting>
  <conditionalFormatting sqref="G29:Z29">
    <cfRule type="cellIs" dxfId="109" priority="121" operator="equal">
      <formula>"No"</formula>
    </cfRule>
    <cfRule type="cellIs" dxfId="108" priority="122" operator="equal">
      <formula>"Yes"</formula>
    </cfRule>
  </conditionalFormatting>
  <conditionalFormatting sqref="G30:Z31">
    <cfRule type="cellIs" dxfId="107" priority="119" operator="equal">
      <formula>"No"</formula>
    </cfRule>
    <cfRule type="cellIs" dxfId="106" priority="120" operator="equal">
      <formula>"Yes"</formula>
    </cfRule>
  </conditionalFormatting>
  <conditionalFormatting sqref="A29">
    <cfRule type="cellIs" dxfId="105" priority="117" operator="equal">
      <formula>"No"</formula>
    </cfRule>
    <cfRule type="cellIs" dxfId="104" priority="118" operator="equal">
      <formula>"Yes"</formula>
    </cfRule>
  </conditionalFormatting>
  <conditionalFormatting sqref="A30:A31">
    <cfRule type="cellIs" dxfId="103" priority="115" operator="equal">
      <formula>"No"</formula>
    </cfRule>
    <cfRule type="cellIs" dxfId="102" priority="116" operator="equal">
      <formula>"Yes"</formula>
    </cfRule>
  </conditionalFormatting>
  <conditionalFormatting sqref="G11:Z13">
    <cfRule type="cellIs" dxfId="101" priority="113" operator="equal">
      <formula>"No"</formula>
    </cfRule>
    <cfRule type="cellIs" dxfId="100" priority="114" operator="equal">
      <formula>"Yes"</formula>
    </cfRule>
  </conditionalFormatting>
  <conditionalFormatting sqref="G11:Z11">
    <cfRule type="cellIs" dxfId="99" priority="111" operator="equal">
      <formula>"No"</formula>
    </cfRule>
    <cfRule type="cellIs" dxfId="98" priority="112" operator="equal">
      <formula>"Yes"</formula>
    </cfRule>
  </conditionalFormatting>
  <conditionalFormatting sqref="G12:Z13">
    <cfRule type="cellIs" dxfId="97" priority="109" operator="equal">
      <formula>"No"</formula>
    </cfRule>
    <cfRule type="cellIs" dxfId="96" priority="110" operator="equal">
      <formula>"Yes"</formula>
    </cfRule>
  </conditionalFormatting>
  <conditionalFormatting sqref="A11">
    <cfRule type="cellIs" dxfId="95" priority="103" operator="equal">
      <formula>"No"</formula>
    </cfRule>
    <cfRule type="cellIs" dxfId="94" priority="104" operator="equal">
      <formula>"Yes"</formula>
    </cfRule>
  </conditionalFormatting>
  <conditionalFormatting sqref="A12:A13">
    <cfRule type="cellIs" dxfId="93" priority="101" operator="equal">
      <formula>"No"</formula>
    </cfRule>
    <cfRule type="cellIs" dxfId="92" priority="102" operator="equal">
      <formula>"Yes"</formula>
    </cfRule>
  </conditionalFormatting>
  <conditionalFormatting sqref="G14:Z14">
    <cfRule type="cellIs" dxfId="91" priority="61" operator="equal">
      <formula>"No"</formula>
    </cfRule>
    <cfRule type="cellIs" dxfId="90" priority="62" operator="equal">
      <formula>"Yes"</formula>
    </cfRule>
  </conditionalFormatting>
  <conditionalFormatting sqref="G14:Z16">
    <cfRule type="cellIs" dxfId="89" priority="63" operator="equal">
      <formula>"No"</formula>
    </cfRule>
    <cfRule type="cellIs" dxfId="88" priority="64" operator="equal">
      <formula>"Yes"</formula>
    </cfRule>
  </conditionalFormatting>
  <conditionalFormatting sqref="G15:Z16">
    <cfRule type="cellIs" dxfId="87" priority="59" operator="equal">
      <formula>"No"</formula>
    </cfRule>
    <cfRule type="cellIs" dxfId="86" priority="60" operator="equal">
      <formula>"Yes"</formula>
    </cfRule>
  </conditionalFormatting>
  <conditionalFormatting sqref="A8">
    <cfRule type="cellIs" dxfId="85" priority="53" operator="equal">
      <formula>"No"</formula>
    </cfRule>
    <cfRule type="cellIs" dxfId="84" priority="54" operator="equal">
      <formula>"Yes"</formula>
    </cfRule>
  </conditionalFormatting>
  <conditionalFormatting sqref="A9:A10">
    <cfRule type="cellIs" dxfId="83" priority="51" operator="equal">
      <formula>"No"</formula>
    </cfRule>
    <cfRule type="cellIs" dxfId="82" priority="52" operator="equal">
      <formula>"Yes"</formula>
    </cfRule>
  </conditionalFormatting>
  <conditionalFormatting sqref="G9:Z10">
    <cfRule type="cellIs" dxfId="81" priority="45" operator="equal">
      <formula>"No"</formula>
    </cfRule>
    <cfRule type="cellIs" dxfId="80" priority="46" operator="equal">
      <formula>"Yes"</formula>
    </cfRule>
  </conditionalFormatting>
  <conditionalFormatting sqref="G8:Z8">
    <cfRule type="cellIs" dxfId="79" priority="47" operator="equal">
      <formula>"No"</formula>
    </cfRule>
    <cfRule type="cellIs" dxfId="78" priority="48" operator="equal">
      <formula>"Yes"</formula>
    </cfRule>
  </conditionalFormatting>
  <conditionalFormatting sqref="G8:Z10">
    <cfRule type="cellIs" dxfId="77" priority="49" operator="equal">
      <formula>"No"</formula>
    </cfRule>
    <cfRule type="cellIs" dxfId="76" priority="50" operator="equal">
      <formula>"Yes"</formula>
    </cfRule>
  </conditionalFormatting>
  <conditionalFormatting sqref="A14">
    <cfRule type="cellIs" dxfId="75" priority="43" operator="equal">
      <formula>"No"</formula>
    </cfRule>
    <cfRule type="cellIs" dxfId="74" priority="44" operator="equal">
      <formula>"Yes"</formula>
    </cfRule>
  </conditionalFormatting>
  <conditionalFormatting sqref="A15:A16">
    <cfRule type="cellIs" dxfId="73" priority="41" operator="equal">
      <formula>"No"</formula>
    </cfRule>
    <cfRule type="cellIs" dxfId="72" priority="42" operator="equal">
      <formula>"Yes"</formula>
    </cfRule>
  </conditionalFormatting>
  <conditionalFormatting sqref="G42:Z42">
    <cfRule type="cellIs" dxfId="71" priority="39" operator="equal">
      <formula>"No"</formula>
    </cfRule>
    <cfRule type="cellIs" dxfId="70" priority="40" operator="equal">
      <formula>"Yes"</formula>
    </cfRule>
  </conditionalFormatting>
  <conditionalFormatting sqref="G42:Z42">
    <cfRule type="cellIs" dxfId="69" priority="37" operator="equal">
      <formula>"No"</formula>
    </cfRule>
    <cfRule type="cellIs" dxfId="68" priority="38" operator="equal">
      <formula>"Yes"</formula>
    </cfRule>
  </conditionalFormatting>
  <conditionalFormatting sqref="A42">
    <cfRule type="cellIs" dxfId="67" priority="35" operator="equal">
      <formula>"No"</formula>
    </cfRule>
    <cfRule type="cellIs" dxfId="66" priority="36" operator="equal">
      <formula>"Yes"</formula>
    </cfRule>
  </conditionalFormatting>
  <conditionalFormatting sqref="G43:Z43">
    <cfRule type="cellIs" dxfId="65" priority="33" operator="equal">
      <formula>"No"</formula>
    </cfRule>
    <cfRule type="cellIs" dxfId="64" priority="34" operator="equal">
      <formula>"Yes"</formula>
    </cfRule>
  </conditionalFormatting>
  <conditionalFormatting sqref="G43:Z43">
    <cfRule type="cellIs" dxfId="63" priority="31" operator="equal">
      <formula>"No"</formula>
    </cfRule>
    <cfRule type="cellIs" dxfId="62" priority="32" operator="equal">
      <formula>"Yes"</formula>
    </cfRule>
  </conditionalFormatting>
  <conditionalFormatting sqref="A43">
    <cfRule type="cellIs" dxfId="61" priority="29" operator="equal">
      <formula>"No"</formula>
    </cfRule>
    <cfRule type="cellIs" dxfId="60" priority="30" operator="equal">
      <formula>"Yes"</formula>
    </cfRule>
  </conditionalFormatting>
  <conditionalFormatting sqref="A5">
    <cfRule type="cellIs" dxfId="59" priority="27" operator="equal">
      <formula>"No"</formula>
    </cfRule>
    <cfRule type="cellIs" dxfId="58" priority="28" operator="equal">
      <formula>"Yes"</formula>
    </cfRule>
  </conditionalFormatting>
  <conditionalFormatting sqref="A6:A7">
    <cfRule type="cellIs" dxfId="57" priority="25" operator="equal">
      <formula>"No"</formula>
    </cfRule>
    <cfRule type="cellIs" dxfId="56" priority="26" operator="equal">
      <formula>"Yes"</formula>
    </cfRule>
  </conditionalFormatting>
  <conditionalFormatting sqref="G17:Z17 G20:Z20 G23:Z23">
    <cfRule type="cellIs" dxfId="55" priority="21" operator="equal">
      <formula>"No"</formula>
    </cfRule>
    <cfRule type="cellIs" dxfId="54" priority="22" operator="equal">
      <formula>"Yes"</formula>
    </cfRule>
  </conditionalFormatting>
  <conditionalFormatting sqref="G17:Z25">
    <cfRule type="cellIs" dxfId="53" priority="23" operator="equal">
      <formula>"No"</formula>
    </cfRule>
    <cfRule type="cellIs" dxfId="52" priority="24" operator="equal">
      <formula>"Yes"</formula>
    </cfRule>
  </conditionalFormatting>
  <conditionalFormatting sqref="G18:Z19 G21:Z22 G24:Z25">
    <cfRule type="cellIs" dxfId="51" priority="19" operator="equal">
      <formula>"No"</formula>
    </cfRule>
    <cfRule type="cellIs" dxfId="50" priority="20" operator="equal">
      <formula>"Yes"</formula>
    </cfRule>
  </conditionalFormatting>
  <conditionalFormatting sqref="A17 A20 A23">
    <cfRule type="cellIs" dxfId="49" priority="17" operator="equal">
      <formula>"No"</formula>
    </cfRule>
    <cfRule type="cellIs" dxfId="48" priority="18" operator="equal">
      <formula>"Yes"</formula>
    </cfRule>
  </conditionalFormatting>
  <conditionalFormatting sqref="A18:A19 A21:A22 A24:A25">
    <cfRule type="cellIs" dxfId="47" priority="15" operator="equal">
      <formula>"No"</formula>
    </cfRule>
    <cfRule type="cellIs" dxfId="46" priority="16" operator="equal">
      <formula>"Yes"</formula>
    </cfRule>
  </conditionalFormatting>
  <conditionalFormatting sqref="A50">
    <cfRule type="cellIs" dxfId="45" priority="13" operator="equal">
      <formula>"No"</formula>
    </cfRule>
    <cfRule type="cellIs" dxfId="44" priority="14" operator="equal">
      <formula>"Yes"</formula>
    </cfRule>
  </conditionalFormatting>
  <conditionalFormatting sqref="G50:Z50">
    <cfRule type="cellIs" dxfId="43" priority="11" operator="equal">
      <formula>"No"</formula>
    </cfRule>
    <cfRule type="cellIs" dxfId="42" priority="12" operator="equal">
      <formula>"Yes"</formula>
    </cfRule>
  </conditionalFormatting>
  <conditionalFormatting sqref="G50:Z50">
    <cfRule type="cellIs" dxfId="41" priority="9" operator="equal">
      <formula>"No"</formula>
    </cfRule>
    <cfRule type="cellIs" dxfId="40" priority="10" operator="equal">
      <formula>"Yes"</formula>
    </cfRule>
  </conditionalFormatting>
  <conditionalFormatting sqref="G44:Z44">
    <cfRule type="cellIs" dxfId="39" priority="7" operator="equal">
      <formula>"No"</formula>
    </cfRule>
    <cfRule type="cellIs" dxfId="38" priority="8" operator="equal">
      <formula>"Yes"</formula>
    </cfRule>
  </conditionalFormatting>
  <conditionalFormatting sqref="G44:Z44">
    <cfRule type="cellIs" dxfId="37" priority="5" operator="equal">
      <formula>"No"</formula>
    </cfRule>
    <cfRule type="cellIs" dxfId="36" priority="6" operator="equal">
      <formula>"Yes"</formula>
    </cfRule>
  </conditionalFormatting>
  <conditionalFormatting sqref="A44">
    <cfRule type="cellIs" dxfId="35" priority="1" operator="equal">
      <formula>"No"</formula>
    </cfRule>
    <cfRule type="cellIs" dxfId="34" priority="2" operator="equal">
      <formula>"Yes"</formula>
    </cfRule>
  </conditionalFormatting>
  <pageMargins left="0.7" right="0.7" top="0.75" bottom="0.75" header="0.3" footer="0.3"/>
  <pageSetup orientation="portrait" horizontalDpi="300" verticalDpi="3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1"/>
  <sheetViews>
    <sheetView showGridLines="0" zoomScaleNormal="100" workbookViewId="0">
      <pane xSplit="1" ySplit="2" topLeftCell="B3" activePane="bottomRight" state="frozen"/>
      <selection activeCell="A2" sqref="A2"/>
      <selection pane="topRight" activeCell="A2" sqref="A2"/>
      <selection pane="bottomLeft" activeCell="A2" sqref="A2"/>
      <selection pane="bottomRight" activeCell="B3" sqref="B3"/>
    </sheetView>
  </sheetViews>
  <sheetFormatPr defaultRowHeight="15.75" x14ac:dyDescent="0.25"/>
  <cols>
    <col min="1" max="1" width="20.5" style="47" bestFit="1" customWidth="1"/>
    <col min="2" max="2" width="6.125" style="47" bestFit="1" customWidth="1"/>
    <col min="3" max="3" width="13" style="47" bestFit="1" customWidth="1"/>
    <col min="4" max="4" width="3.875" style="47" bestFit="1" customWidth="1"/>
    <col min="5" max="18" width="7.5" style="47" customWidth="1"/>
    <col min="19" max="19" width="7.875" style="47" bestFit="1" customWidth="1"/>
    <col min="20" max="20" width="9" style="47" bestFit="1" customWidth="1"/>
    <col min="21" max="21" width="7.375" style="47" bestFit="1" customWidth="1"/>
    <col min="22" max="22" width="4.375" style="47" bestFit="1" customWidth="1"/>
    <col min="23" max="23" width="6.625" style="47" hidden="1" customWidth="1"/>
    <col min="24" max="24" width="7.375" style="47" bestFit="1" customWidth="1"/>
    <col min="25" max="16384" width="9" style="47"/>
  </cols>
  <sheetData>
    <row r="1" spans="1:25" s="39" customFormat="1" ht="16.5" thickBot="1" x14ac:dyDescent="0.3">
      <c r="A1" s="123" t="s">
        <v>26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23"/>
      <c r="T1" s="123"/>
      <c r="U1" s="123"/>
      <c r="V1" s="123"/>
      <c r="W1" s="123"/>
      <c r="X1" s="123"/>
    </row>
    <row r="2" spans="1:25" s="4" customFormat="1" ht="32.25" thickBot="1" x14ac:dyDescent="0.3">
      <c r="A2" s="1" t="s">
        <v>6</v>
      </c>
      <c r="B2" s="16" t="s">
        <v>46</v>
      </c>
      <c r="C2" s="24" t="s">
        <v>27</v>
      </c>
      <c r="D2" s="25"/>
      <c r="E2" s="15" t="s">
        <v>29</v>
      </c>
      <c r="F2" s="3" t="s">
        <v>30</v>
      </c>
      <c r="G2" s="8" t="s">
        <v>31</v>
      </c>
      <c r="H2" s="7" t="s">
        <v>32</v>
      </c>
      <c r="I2" s="6" t="s">
        <v>33</v>
      </c>
      <c r="J2" s="14" t="s">
        <v>34</v>
      </c>
      <c r="K2" s="2" t="s">
        <v>48</v>
      </c>
      <c r="L2" s="9" t="s">
        <v>35</v>
      </c>
      <c r="M2" s="11" t="s">
        <v>36</v>
      </c>
      <c r="N2" s="12" t="s">
        <v>37</v>
      </c>
      <c r="O2" s="13" t="s">
        <v>38</v>
      </c>
      <c r="P2" s="2" t="s">
        <v>39</v>
      </c>
      <c r="Q2" s="171" t="s">
        <v>186</v>
      </c>
      <c r="R2" s="10" t="s">
        <v>40</v>
      </c>
      <c r="S2" s="3" t="s">
        <v>49</v>
      </c>
      <c r="T2" s="5" t="s">
        <v>47</v>
      </c>
      <c r="U2" s="17" t="s">
        <v>0</v>
      </c>
      <c r="V2" s="20" t="s">
        <v>28</v>
      </c>
      <c r="W2" s="19" t="s">
        <v>50</v>
      </c>
      <c r="X2" s="18" t="s">
        <v>41</v>
      </c>
    </row>
    <row r="3" spans="1:25" x14ac:dyDescent="0.25">
      <c r="A3" s="124" t="s">
        <v>67</v>
      </c>
      <c r="B3" s="125">
        <v>1</v>
      </c>
      <c r="C3" s="126" t="s">
        <v>42</v>
      </c>
      <c r="D3" s="127">
        <v>0</v>
      </c>
      <c r="E3" s="128"/>
      <c r="F3" s="129"/>
      <c r="G3" s="130"/>
      <c r="H3" s="131"/>
      <c r="I3" s="132"/>
      <c r="J3" s="133"/>
      <c r="K3" s="134"/>
      <c r="L3" s="135"/>
      <c r="M3" s="136"/>
      <c r="N3" s="137"/>
      <c r="O3" s="138"/>
      <c r="P3" s="134"/>
      <c r="Q3" s="172"/>
      <c r="R3" s="139"/>
      <c r="S3" s="129">
        <f t="shared" ref="S3:S8" si="0">SUM(E3:R3)</f>
        <v>0</v>
      </c>
      <c r="T3" s="140"/>
      <c r="U3" s="141"/>
      <c r="V3" s="142">
        <v>29</v>
      </c>
      <c r="W3" s="143">
        <f t="shared" ref="W3:W8" si="1">V3+U3-(S3+T3)</f>
        <v>29</v>
      </c>
      <c r="X3" s="144">
        <f t="shared" ref="X3:X8" si="2">SMALL(V3:W3,1)</f>
        <v>29</v>
      </c>
    </row>
    <row r="4" spans="1:25" x14ac:dyDescent="0.25">
      <c r="A4" s="145" t="s">
        <v>100</v>
      </c>
      <c r="B4" s="146">
        <v>1</v>
      </c>
      <c r="C4" s="147" t="s">
        <v>42</v>
      </c>
      <c r="D4" s="148">
        <v>0</v>
      </c>
      <c r="E4" s="149"/>
      <c r="F4" s="150"/>
      <c r="G4" s="151"/>
      <c r="H4" s="152"/>
      <c r="I4" s="153">
        <v>4</v>
      </c>
      <c r="J4" s="154">
        <v>5</v>
      </c>
      <c r="K4" s="155"/>
      <c r="L4" s="156">
        <v>29</v>
      </c>
      <c r="M4" s="157"/>
      <c r="N4" s="158"/>
      <c r="O4" s="159"/>
      <c r="P4" s="155"/>
      <c r="Q4" s="173"/>
      <c r="R4" s="160"/>
      <c r="S4" s="150">
        <f t="shared" si="0"/>
        <v>38</v>
      </c>
      <c r="T4" s="161"/>
      <c r="U4" s="162"/>
      <c r="V4" s="163">
        <v>47</v>
      </c>
      <c r="W4" s="164">
        <f t="shared" si="1"/>
        <v>9</v>
      </c>
      <c r="X4" s="165">
        <f t="shared" si="2"/>
        <v>9</v>
      </c>
    </row>
    <row r="5" spans="1:25" x14ac:dyDescent="0.25">
      <c r="A5" s="145" t="s">
        <v>80</v>
      </c>
      <c r="B5" s="146">
        <v>1</v>
      </c>
      <c r="C5" s="147" t="s">
        <v>42</v>
      </c>
      <c r="D5" s="148">
        <v>0</v>
      </c>
      <c r="E5" s="149">
        <v>5</v>
      </c>
      <c r="F5" s="150"/>
      <c r="G5" s="151"/>
      <c r="H5" s="152"/>
      <c r="I5" s="153">
        <v>13</v>
      </c>
      <c r="J5" s="154"/>
      <c r="K5" s="155"/>
      <c r="L5" s="156">
        <v>33</v>
      </c>
      <c r="M5" s="157"/>
      <c r="N5" s="158"/>
      <c r="O5" s="159"/>
      <c r="P5" s="155"/>
      <c r="Q5" s="173">
        <v>4</v>
      </c>
      <c r="R5" s="160"/>
      <c r="S5" s="150">
        <f t="shared" si="0"/>
        <v>55</v>
      </c>
      <c r="T5" s="161">
        <v>4</v>
      </c>
      <c r="U5" s="162">
        <v>42</v>
      </c>
      <c r="V5" s="163">
        <v>38</v>
      </c>
      <c r="W5" s="164">
        <f t="shared" si="1"/>
        <v>21</v>
      </c>
      <c r="X5" s="165">
        <f t="shared" si="2"/>
        <v>21</v>
      </c>
    </row>
    <row r="6" spans="1:25" x14ac:dyDescent="0.25">
      <c r="A6" s="145" t="s">
        <v>68</v>
      </c>
      <c r="B6" s="146">
        <v>1</v>
      </c>
      <c r="C6" s="147" t="s">
        <v>42</v>
      </c>
      <c r="D6" s="148">
        <v>0</v>
      </c>
      <c r="E6" s="149">
        <v>11</v>
      </c>
      <c r="F6" s="150"/>
      <c r="G6" s="151"/>
      <c r="H6" s="152"/>
      <c r="I6" s="153">
        <v>6</v>
      </c>
      <c r="J6" s="154"/>
      <c r="K6" s="155"/>
      <c r="L6" s="156"/>
      <c r="M6" s="157"/>
      <c r="N6" s="158"/>
      <c r="O6" s="159"/>
      <c r="P6" s="155"/>
      <c r="Q6" s="173"/>
      <c r="R6" s="160"/>
      <c r="S6" s="150">
        <f t="shared" si="0"/>
        <v>17</v>
      </c>
      <c r="T6" s="161"/>
      <c r="U6" s="162">
        <v>13</v>
      </c>
      <c r="V6" s="163">
        <v>28</v>
      </c>
      <c r="W6" s="164">
        <f t="shared" si="1"/>
        <v>24</v>
      </c>
      <c r="X6" s="165">
        <f t="shared" si="2"/>
        <v>24</v>
      </c>
    </row>
    <row r="7" spans="1:25" x14ac:dyDescent="0.25">
      <c r="A7" s="145" t="s">
        <v>51</v>
      </c>
      <c r="B7" s="146">
        <v>1</v>
      </c>
      <c r="C7" s="147" t="s">
        <v>42</v>
      </c>
      <c r="D7" s="148">
        <v>0</v>
      </c>
      <c r="E7" s="149"/>
      <c r="F7" s="150"/>
      <c r="G7" s="151"/>
      <c r="H7" s="152"/>
      <c r="I7" s="153"/>
      <c r="J7" s="154"/>
      <c r="K7" s="155"/>
      <c r="L7" s="156"/>
      <c r="M7" s="157"/>
      <c r="N7" s="158"/>
      <c r="O7" s="159"/>
      <c r="P7" s="155"/>
      <c r="Q7" s="173"/>
      <c r="R7" s="160"/>
      <c r="S7" s="150">
        <f t="shared" si="0"/>
        <v>0</v>
      </c>
      <c r="T7" s="161"/>
      <c r="U7" s="162"/>
      <c r="V7" s="163">
        <v>42</v>
      </c>
      <c r="W7" s="164">
        <f t="shared" si="1"/>
        <v>42</v>
      </c>
      <c r="X7" s="165">
        <f t="shared" si="2"/>
        <v>42</v>
      </c>
    </row>
    <row r="8" spans="1:25" x14ac:dyDescent="0.25">
      <c r="A8" s="145" t="s">
        <v>52</v>
      </c>
      <c r="B8" s="146">
        <v>1</v>
      </c>
      <c r="C8" s="147" t="s">
        <v>42</v>
      </c>
      <c r="D8" s="148">
        <v>0</v>
      </c>
      <c r="E8" s="149">
        <v>19</v>
      </c>
      <c r="F8" s="150">
        <v>6</v>
      </c>
      <c r="G8" s="151"/>
      <c r="H8" s="152"/>
      <c r="I8" s="153"/>
      <c r="J8" s="154"/>
      <c r="K8" s="155"/>
      <c r="L8" s="156"/>
      <c r="M8" s="157"/>
      <c r="N8" s="158"/>
      <c r="O8" s="159"/>
      <c r="P8" s="155"/>
      <c r="Q8" s="173"/>
      <c r="R8" s="160"/>
      <c r="S8" s="150">
        <f t="shared" si="0"/>
        <v>25</v>
      </c>
      <c r="T8" s="161"/>
      <c r="U8" s="162"/>
      <c r="V8" s="163">
        <v>33</v>
      </c>
      <c r="W8" s="164">
        <f t="shared" si="1"/>
        <v>8</v>
      </c>
      <c r="X8" s="165">
        <f t="shared" si="2"/>
        <v>8</v>
      </c>
    </row>
    <row r="9" spans="1:25" x14ac:dyDescent="0.25">
      <c r="A9" s="166" t="s">
        <v>108</v>
      </c>
      <c r="B9" s="167">
        <v>1</v>
      </c>
      <c r="C9" s="147" t="s">
        <v>42</v>
      </c>
      <c r="D9" s="148">
        <v>0</v>
      </c>
      <c r="E9" s="149">
        <v>24</v>
      </c>
      <c r="F9" s="150">
        <v>2</v>
      </c>
      <c r="G9" s="151"/>
      <c r="H9" s="152"/>
      <c r="I9" s="153">
        <v>8</v>
      </c>
      <c r="J9" s="154"/>
      <c r="K9" s="155"/>
      <c r="L9" s="156">
        <v>1</v>
      </c>
      <c r="M9" s="157"/>
      <c r="N9" s="158"/>
      <c r="O9" s="159"/>
      <c r="P9" s="155"/>
      <c r="Q9" s="173">
        <v>1</v>
      </c>
      <c r="R9" s="160"/>
      <c r="S9" s="150">
        <f t="shared" ref="S9:S10" si="3">SUM(E9:R9)</f>
        <v>36</v>
      </c>
      <c r="T9" s="161"/>
      <c r="U9" s="162"/>
      <c r="V9" s="163">
        <v>70</v>
      </c>
      <c r="W9" s="164">
        <f t="shared" ref="W9:W10" si="4">V9+U9-(S9+T9)</f>
        <v>34</v>
      </c>
      <c r="X9" s="165">
        <f t="shared" ref="X9:X10" si="5">SMALL(V9:W9,1)</f>
        <v>34</v>
      </c>
    </row>
    <row r="10" spans="1:25" x14ac:dyDescent="0.25">
      <c r="A10" s="166" t="s">
        <v>152</v>
      </c>
      <c r="B10" s="167">
        <v>1</v>
      </c>
      <c r="C10" s="147" t="s">
        <v>154</v>
      </c>
      <c r="D10" s="148">
        <v>5</v>
      </c>
      <c r="E10" s="149"/>
      <c r="F10" s="150"/>
      <c r="G10" s="151"/>
      <c r="H10" s="152"/>
      <c r="I10" s="153"/>
      <c r="J10" s="154"/>
      <c r="K10" s="155"/>
      <c r="L10" s="156"/>
      <c r="M10" s="157"/>
      <c r="N10" s="158"/>
      <c r="O10" s="159"/>
      <c r="P10" s="155"/>
      <c r="Q10" s="173"/>
      <c r="R10" s="160"/>
      <c r="S10" s="150">
        <f t="shared" si="3"/>
        <v>0</v>
      </c>
      <c r="T10" s="161"/>
      <c r="U10" s="162"/>
      <c r="V10" s="163">
        <v>25</v>
      </c>
      <c r="W10" s="164">
        <f t="shared" si="4"/>
        <v>25</v>
      </c>
      <c r="X10" s="165">
        <f t="shared" si="5"/>
        <v>25</v>
      </c>
    </row>
    <row r="11" spans="1:25" x14ac:dyDescent="0.25">
      <c r="A11" s="166" t="s">
        <v>157</v>
      </c>
      <c r="B11" s="167">
        <v>1</v>
      </c>
      <c r="C11" s="147" t="s">
        <v>42</v>
      </c>
      <c r="D11" s="148">
        <v>0</v>
      </c>
      <c r="E11" s="149">
        <v>18</v>
      </c>
      <c r="F11" s="150"/>
      <c r="G11" s="151"/>
      <c r="H11" s="152"/>
      <c r="I11" s="153"/>
      <c r="J11" s="154"/>
      <c r="K11" s="155"/>
      <c r="L11" s="156"/>
      <c r="M11" s="157"/>
      <c r="N11" s="158"/>
      <c r="O11" s="159"/>
      <c r="P11" s="155"/>
      <c r="Q11" s="173"/>
      <c r="R11" s="160"/>
      <c r="S11" s="150">
        <f t="shared" ref="S11" si="6">SUM(E11:R11)</f>
        <v>18</v>
      </c>
      <c r="T11" s="161"/>
      <c r="U11" s="162"/>
      <c r="V11" s="163">
        <v>19</v>
      </c>
      <c r="W11" s="164">
        <f t="shared" ref="W11" si="7">V11+U11-(S11+T11)</f>
        <v>1</v>
      </c>
      <c r="X11" s="165">
        <f t="shared" ref="X11" si="8">SMALL(V11:W11,1)</f>
        <v>1</v>
      </c>
    </row>
    <row r="12" spans="1:25" x14ac:dyDescent="0.25">
      <c r="A12" s="168" t="s">
        <v>114</v>
      </c>
      <c r="B12" s="169">
        <v>2</v>
      </c>
      <c r="C12" s="147" t="s">
        <v>127</v>
      </c>
      <c r="D12" s="148">
        <v>10</v>
      </c>
      <c r="E12" s="149">
        <v>2</v>
      </c>
      <c r="F12" s="150">
        <v>40</v>
      </c>
      <c r="G12" s="151"/>
      <c r="H12" s="152"/>
      <c r="I12" s="153"/>
      <c r="J12" s="154"/>
      <c r="K12" s="155">
        <v>1</v>
      </c>
      <c r="L12" s="156"/>
      <c r="M12" s="157">
        <v>2</v>
      </c>
      <c r="N12" s="158"/>
      <c r="O12" s="159"/>
      <c r="P12" s="155"/>
      <c r="Q12" s="173"/>
      <c r="R12" s="160">
        <v>15</v>
      </c>
      <c r="S12" s="150">
        <f t="shared" ref="S12" si="9">SUM(E12:R12)</f>
        <v>60</v>
      </c>
      <c r="T12" s="161"/>
      <c r="U12" s="162">
        <v>48</v>
      </c>
      <c r="V12" s="163">
        <v>85</v>
      </c>
      <c r="W12" s="164">
        <f t="shared" ref="W12" si="10">V12+U12-S12</f>
        <v>73</v>
      </c>
      <c r="X12" s="165">
        <f t="shared" ref="X12" si="11">SMALL(V12:W12,1)</f>
        <v>73</v>
      </c>
    </row>
    <row r="13" spans="1:25" x14ac:dyDescent="0.25">
      <c r="A13" s="168" t="s">
        <v>118</v>
      </c>
      <c r="B13" s="169">
        <v>2</v>
      </c>
      <c r="C13" s="147" t="s">
        <v>127</v>
      </c>
      <c r="D13" s="148">
        <v>10</v>
      </c>
      <c r="E13" s="149">
        <v>40</v>
      </c>
      <c r="F13" s="150"/>
      <c r="G13" s="151"/>
      <c r="H13" s="152"/>
      <c r="I13" s="153"/>
      <c r="J13" s="154"/>
      <c r="K13" s="155"/>
      <c r="L13" s="156"/>
      <c r="M13" s="157"/>
      <c r="N13" s="158"/>
      <c r="O13" s="159"/>
      <c r="P13" s="155"/>
      <c r="Q13" s="173"/>
      <c r="R13" s="160"/>
      <c r="S13" s="150">
        <f t="shared" ref="S13" si="12">SUM(E13:R13)</f>
        <v>40</v>
      </c>
      <c r="T13" s="161">
        <v>4</v>
      </c>
      <c r="U13" s="162"/>
      <c r="V13" s="163">
        <v>32</v>
      </c>
      <c r="W13" s="164">
        <f t="shared" ref="W13" si="13">V13+U13-(S13+T13)</f>
        <v>-12</v>
      </c>
      <c r="X13" s="165">
        <f t="shared" ref="X13" si="14">SMALL(V13:W13,1)</f>
        <v>-12</v>
      </c>
    </row>
    <row r="14" spans="1:25" x14ac:dyDescent="0.25">
      <c r="A14" s="168" t="s">
        <v>119</v>
      </c>
      <c r="B14" s="169">
        <v>2</v>
      </c>
      <c r="C14" s="147" t="s">
        <v>127</v>
      </c>
      <c r="D14" s="148">
        <v>10</v>
      </c>
      <c r="E14" s="149">
        <v>14</v>
      </c>
      <c r="F14" s="150">
        <v>37</v>
      </c>
      <c r="G14" s="151"/>
      <c r="H14" s="152"/>
      <c r="I14" s="153"/>
      <c r="J14" s="154"/>
      <c r="K14" s="155"/>
      <c r="L14" s="156"/>
      <c r="M14" s="157"/>
      <c r="N14" s="158"/>
      <c r="O14" s="159"/>
      <c r="P14" s="155"/>
      <c r="Q14" s="173"/>
      <c r="R14" s="160"/>
      <c r="S14" s="150">
        <f t="shared" ref="S14:S17" si="15">SUM(E14:R14)</f>
        <v>51</v>
      </c>
      <c r="T14" s="161"/>
      <c r="U14" s="162">
        <v>16</v>
      </c>
      <c r="V14" s="163">
        <v>42</v>
      </c>
      <c r="W14" s="164">
        <f t="shared" ref="W14:W17" si="16">V14+U14-(S14+T14)</f>
        <v>7</v>
      </c>
      <c r="X14" s="165">
        <f t="shared" ref="X14:X17" si="17">SMALL(V14:W14,1)</f>
        <v>7</v>
      </c>
    </row>
    <row r="15" spans="1:25" x14ac:dyDescent="0.25">
      <c r="A15" s="168" t="s">
        <v>121</v>
      </c>
      <c r="B15" s="169">
        <v>2</v>
      </c>
      <c r="C15" s="147" t="s">
        <v>136</v>
      </c>
      <c r="D15" s="148">
        <v>5</v>
      </c>
      <c r="E15" s="149"/>
      <c r="F15" s="150"/>
      <c r="G15" s="151"/>
      <c r="H15" s="152"/>
      <c r="I15" s="153"/>
      <c r="J15" s="154"/>
      <c r="K15" s="155"/>
      <c r="L15" s="156"/>
      <c r="M15" s="157"/>
      <c r="N15" s="158"/>
      <c r="O15" s="159"/>
      <c r="P15" s="155"/>
      <c r="Q15" s="173"/>
      <c r="R15" s="160"/>
      <c r="S15" s="150">
        <f t="shared" si="15"/>
        <v>0</v>
      </c>
      <c r="T15" s="161"/>
      <c r="U15" s="162"/>
      <c r="V15" s="163">
        <v>18</v>
      </c>
      <c r="W15" s="164">
        <f t="shared" si="16"/>
        <v>18</v>
      </c>
      <c r="X15" s="165">
        <f t="shared" si="17"/>
        <v>18</v>
      </c>
      <c r="Y15" s="47" t="s">
        <v>185</v>
      </c>
    </row>
    <row r="16" spans="1:25" x14ac:dyDescent="0.25">
      <c r="A16" s="168" t="s">
        <v>122</v>
      </c>
      <c r="B16" s="169">
        <v>2</v>
      </c>
      <c r="C16" s="147" t="s">
        <v>136</v>
      </c>
      <c r="D16" s="148">
        <v>5</v>
      </c>
      <c r="E16" s="149"/>
      <c r="F16" s="150"/>
      <c r="G16" s="151"/>
      <c r="H16" s="152"/>
      <c r="I16" s="153"/>
      <c r="J16" s="154"/>
      <c r="K16" s="155"/>
      <c r="L16" s="156"/>
      <c r="M16" s="157"/>
      <c r="N16" s="158"/>
      <c r="O16" s="159"/>
      <c r="P16" s="155"/>
      <c r="Q16" s="173"/>
      <c r="R16" s="160"/>
      <c r="S16" s="150">
        <f t="shared" si="15"/>
        <v>0</v>
      </c>
      <c r="T16" s="161"/>
      <c r="U16" s="162"/>
      <c r="V16" s="163">
        <v>18</v>
      </c>
      <c r="W16" s="164">
        <f t="shared" si="16"/>
        <v>18</v>
      </c>
      <c r="X16" s="165">
        <f t="shared" si="17"/>
        <v>18</v>
      </c>
      <c r="Y16" s="47" t="s">
        <v>185</v>
      </c>
    </row>
    <row r="17" spans="1:25" x14ac:dyDescent="0.25">
      <c r="A17" s="168" t="s">
        <v>123</v>
      </c>
      <c r="B17" s="169">
        <v>2</v>
      </c>
      <c r="C17" s="147" t="s">
        <v>128</v>
      </c>
      <c r="D17" s="148">
        <v>5</v>
      </c>
      <c r="E17" s="149"/>
      <c r="F17" s="150"/>
      <c r="G17" s="151"/>
      <c r="H17" s="152"/>
      <c r="I17" s="153"/>
      <c r="J17" s="154"/>
      <c r="K17" s="155"/>
      <c r="L17" s="156"/>
      <c r="M17" s="157"/>
      <c r="N17" s="158"/>
      <c r="O17" s="159"/>
      <c r="P17" s="155"/>
      <c r="Q17" s="173"/>
      <c r="R17" s="160"/>
      <c r="S17" s="150">
        <f t="shared" si="15"/>
        <v>0</v>
      </c>
      <c r="T17" s="161"/>
      <c r="U17" s="162"/>
      <c r="V17" s="163">
        <v>39</v>
      </c>
      <c r="W17" s="164">
        <f t="shared" si="16"/>
        <v>39</v>
      </c>
      <c r="X17" s="165">
        <f t="shared" si="17"/>
        <v>39</v>
      </c>
      <c r="Y17" s="47" t="s">
        <v>185</v>
      </c>
    </row>
    <row r="18" spans="1:25" x14ac:dyDescent="0.25">
      <c r="A18" s="170" t="s">
        <v>176</v>
      </c>
      <c r="B18" s="169">
        <v>2</v>
      </c>
      <c r="C18" s="147" t="s">
        <v>139</v>
      </c>
      <c r="D18" s="148">
        <v>0</v>
      </c>
      <c r="E18" s="149"/>
      <c r="F18" s="150">
        <v>20</v>
      </c>
      <c r="G18" s="151"/>
      <c r="H18" s="152"/>
      <c r="I18" s="153"/>
      <c r="J18" s="154"/>
      <c r="K18" s="155">
        <v>3</v>
      </c>
      <c r="L18" s="156"/>
      <c r="M18" s="157"/>
      <c r="N18" s="158"/>
      <c r="O18" s="159"/>
      <c r="P18" s="155"/>
      <c r="Q18" s="173"/>
      <c r="R18" s="160"/>
      <c r="S18" s="150">
        <f>SUM(E18:R18)</f>
        <v>23</v>
      </c>
      <c r="T18" s="161"/>
      <c r="U18" s="162"/>
      <c r="V18" s="163">
        <v>21</v>
      </c>
      <c r="W18" s="164">
        <f>V18+U18-S18</f>
        <v>-2</v>
      </c>
      <c r="X18" s="165">
        <f>SMALL(V18:W18,1)</f>
        <v>-2</v>
      </c>
    </row>
    <row r="19" spans="1:25" x14ac:dyDescent="0.25">
      <c r="A19" s="170" t="s">
        <v>177</v>
      </c>
      <c r="B19" s="169">
        <v>2</v>
      </c>
      <c r="C19" s="147" t="s">
        <v>139</v>
      </c>
      <c r="D19" s="148">
        <v>0</v>
      </c>
      <c r="E19" s="149"/>
      <c r="F19" s="150">
        <v>7</v>
      </c>
      <c r="G19" s="151"/>
      <c r="H19" s="152"/>
      <c r="I19" s="153"/>
      <c r="J19" s="154"/>
      <c r="K19" s="155"/>
      <c r="L19" s="156"/>
      <c r="M19" s="157"/>
      <c r="N19" s="158"/>
      <c r="O19" s="159"/>
      <c r="P19" s="155"/>
      <c r="Q19" s="173"/>
      <c r="R19" s="160">
        <v>17</v>
      </c>
      <c r="S19" s="150">
        <f>SUM(E19:R19)</f>
        <v>24</v>
      </c>
      <c r="T19" s="161"/>
      <c r="U19" s="162"/>
      <c r="V19" s="163">
        <v>21</v>
      </c>
      <c r="W19" s="164">
        <f>V19+U19-S19</f>
        <v>-3</v>
      </c>
      <c r="X19" s="165">
        <f>SMALL(V19:W19,1)</f>
        <v>-3</v>
      </c>
    </row>
    <row r="20" spans="1:25" x14ac:dyDescent="0.25">
      <c r="A20" s="170" t="s">
        <v>178</v>
      </c>
      <c r="B20" s="169">
        <v>2</v>
      </c>
      <c r="C20" s="147" t="s">
        <v>139</v>
      </c>
      <c r="D20" s="148">
        <v>0</v>
      </c>
      <c r="E20" s="149">
        <v>50</v>
      </c>
      <c r="F20" s="150"/>
      <c r="G20" s="151"/>
      <c r="H20" s="152"/>
      <c r="I20" s="153"/>
      <c r="J20" s="154"/>
      <c r="K20" s="155"/>
      <c r="L20" s="156"/>
      <c r="M20" s="157">
        <v>2</v>
      </c>
      <c r="N20" s="158"/>
      <c r="O20" s="159"/>
      <c r="P20" s="155"/>
      <c r="Q20" s="173"/>
      <c r="R20" s="160"/>
      <c r="S20" s="150">
        <f t="shared" ref="S20:S21" si="18">SUM(E20:R20)</f>
        <v>52</v>
      </c>
      <c r="T20" s="161"/>
      <c r="U20" s="162"/>
      <c r="V20" s="163">
        <v>21</v>
      </c>
      <c r="W20" s="164">
        <f t="shared" ref="W20" si="19">V20+U20-S20</f>
        <v>-31</v>
      </c>
      <c r="X20" s="165">
        <f t="shared" ref="X20:X21" si="20">SMALL(V20:W20,1)</f>
        <v>-31</v>
      </c>
    </row>
    <row r="21" spans="1:25" x14ac:dyDescent="0.25">
      <c r="A21" s="170" t="s">
        <v>179</v>
      </c>
      <c r="B21" s="169">
        <v>2</v>
      </c>
      <c r="C21" s="147" t="s">
        <v>139</v>
      </c>
      <c r="D21" s="148">
        <v>0</v>
      </c>
      <c r="E21" s="149">
        <v>31</v>
      </c>
      <c r="F21" s="150"/>
      <c r="G21" s="151"/>
      <c r="H21" s="152"/>
      <c r="I21" s="153"/>
      <c r="J21" s="154"/>
      <c r="K21" s="155"/>
      <c r="L21" s="156"/>
      <c r="M21" s="157"/>
      <c r="N21" s="158"/>
      <c r="O21" s="159"/>
      <c r="P21" s="155"/>
      <c r="Q21" s="173"/>
      <c r="R21" s="160"/>
      <c r="S21" s="150">
        <f t="shared" si="18"/>
        <v>31</v>
      </c>
      <c r="T21" s="161"/>
      <c r="U21" s="162"/>
      <c r="V21" s="163">
        <v>21</v>
      </c>
      <c r="W21" s="164">
        <f t="shared" ref="W21" si="21">V21+U21-(S21+T21)</f>
        <v>-10</v>
      </c>
      <c r="X21" s="165">
        <f t="shared" si="20"/>
        <v>-10</v>
      </c>
    </row>
    <row r="22" spans="1:25" x14ac:dyDescent="0.25">
      <c r="A22" s="170" t="s">
        <v>160</v>
      </c>
      <c r="B22" s="169">
        <v>2</v>
      </c>
      <c r="C22" s="147" t="s">
        <v>139</v>
      </c>
      <c r="D22" s="148">
        <v>0</v>
      </c>
      <c r="E22" s="149">
        <v>31</v>
      </c>
      <c r="F22" s="150">
        <v>18</v>
      </c>
      <c r="G22" s="151"/>
      <c r="H22" s="152"/>
      <c r="I22" s="153"/>
      <c r="J22" s="154"/>
      <c r="K22" s="155"/>
      <c r="L22" s="156"/>
      <c r="M22" s="157">
        <v>1</v>
      </c>
      <c r="N22" s="158"/>
      <c r="O22" s="159"/>
      <c r="P22" s="155"/>
      <c r="Q22" s="173"/>
      <c r="R22" s="160">
        <v>20</v>
      </c>
      <c r="S22" s="150">
        <f t="shared" ref="S22" si="22">SUM(E22:R22)</f>
        <v>70</v>
      </c>
      <c r="T22" s="161"/>
      <c r="U22" s="162"/>
      <c r="V22" s="163">
        <v>50</v>
      </c>
      <c r="W22" s="164">
        <f t="shared" ref="W22" si="23">V22+U22-(S22+T22)</f>
        <v>-20</v>
      </c>
      <c r="X22" s="165">
        <f t="shared" ref="X22" si="24">SMALL(V22:W22,1)</f>
        <v>-20</v>
      </c>
    </row>
    <row r="23" spans="1:25" x14ac:dyDescent="0.25">
      <c r="A23" s="170" t="s">
        <v>161</v>
      </c>
      <c r="B23" s="169">
        <v>2</v>
      </c>
      <c r="C23" s="147" t="s">
        <v>139</v>
      </c>
      <c r="D23" s="148">
        <v>0</v>
      </c>
      <c r="E23" s="149">
        <v>26</v>
      </c>
      <c r="F23" s="150">
        <v>11</v>
      </c>
      <c r="G23" s="151"/>
      <c r="H23" s="152"/>
      <c r="I23" s="153"/>
      <c r="J23" s="154"/>
      <c r="K23" s="155"/>
      <c r="L23" s="156"/>
      <c r="M23" s="157"/>
      <c r="N23" s="158"/>
      <c r="O23" s="159"/>
      <c r="P23" s="155"/>
      <c r="Q23" s="173"/>
      <c r="R23" s="160"/>
      <c r="S23" s="150">
        <f t="shared" ref="S23" si="25">SUM(E23:R23)</f>
        <v>37</v>
      </c>
      <c r="T23" s="161"/>
      <c r="U23" s="162"/>
      <c r="V23" s="163">
        <v>33</v>
      </c>
      <c r="W23" s="164">
        <f t="shared" ref="W23" si="26">V23+U23-(S23+T23)</f>
        <v>-4</v>
      </c>
      <c r="X23" s="165">
        <f t="shared" ref="X23" si="27">SMALL(V23:W23,1)</f>
        <v>-4</v>
      </c>
    </row>
    <row r="24" spans="1:25" x14ac:dyDescent="0.25">
      <c r="A24" s="170" t="s">
        <v>162</v>
      </c>
      <c r="B24" s="169">
        <v>2</v>
      </c>
      <c r="C24" s="147" t="s">
        <v>139</v>
      </c>
      <c r="D24" s="148">
        <v>0</v>
      </c>
      <c r="E24" s="149"/>
      <c r="F24" s="150">
        <v>22</v>
      </c>
      <c r="G24" s="151"/>
      <c r="H24" s="152"/>
      <c r="I24" s="153"/>
      <c r="J24" s="154"/>
      <c r="K24" s="155"/>
      <c r="L24" s="156"/>
      <c r="M24" s="157">
        <v>9</v>
      </c>
      <c r="N24" s="158"/>
      <c r="O24" s="159"/>
      <c r="P24" s="155"/>
      <c r="Q24" s="173"/>
      <c r="R24" s="160">
        <v>20</v>
      </c>
      <c r="S24" s="150">
        <f t="shared" ref="S24" si="28">SUM(E24:R24)</f>
        <v>51</v>
      </c>
      <c r="T24" s="161"/>
      <c r="U24" s="162"/>
      <c r="V24" s="163">
        <v>33</v>
      </c>
      <c r="W24" s="164">
        <f t="shared" ref="W24" si="29">V24+U24-(S24+T24)</f>
        <v>-18</v>
      </c>
      <c r="X24" s="165">
        <f t="shared" ref="X24" si="30">SMALL(V24:W24,1)</f>
        <v>-18</v>
      </c>
    </row>
    <row r="25" spans="1:25" x14ac:dyDescent="0.25">
      <c r="A25" s="170" t="s">
        <v>180</v>
      </c>
      <c r="B25" s="169">
        <v>2</v>
      </c>
      <c r="C25" s="147" t="s">
        <v>139</v>
      </c>
      <c r="D25" s="148">
        <v>0</v>
      </c>
      <c r="E25" s="149"/>
      <c r="F25" s="150">
        <v>8</v>
      </c>
      <c r="G25" s="151"/>
      <c r="H25" s="152"/>
      <c r="I25" s="153"/>
      <c r="J25" s="154"/>
      <c r="K25" s="155"/>
      <c r="L25" s="156"/>
      <c r="M25" s="157">
        <v>5</v>
      </c>
      <c r="N25" s="158"/>
      <c r="O25" s="159"/>
      <c r="P25" s="155"/>
      <c r="Q25" s="173"/>
      <c r="R25" s="160"/>
      <c r="S25" s="150">
        <f t="shared" ref="S25" si="31">SUM(E25:R25)</f>
        <v>13</v>
      </c>
      <c r="T25" s="161"/>
      <c r="U25" s="162"/>
      <c r="V25" s="163">
        <v>11</v>
      </c>
      <c r="W25" s="164">
        <f t="shared" ref="W25" si="32">V25+U25-(S25+T25)</f>
        <v>-2</v>
      </c>
      <c r="X25" s="165">
        <f t="shared" ref="X25" si="33">SMALL(V25:W25,1)</f>
        <v>-2</v>
      </c>
    </row>
    <row r="26" spans="1:25" x14ac:dyDescent="0.25">
      <c r="A26" s="170" t="s">
        <v>181</v>
      </c>
      <c r="B26" s="169">
        <v>2</v>
      </c>
      <c r="C26" s="147" t="s">
        <v>139</v>
      </c>
      <c r="D26" s="148">
        <v>0</v>
      </c>
      <c r="E26" s="149"/>
      <c r="F26" s="150">
        <v>28</v>
      </c>
      <c r="G26" s="151"/>
      <c r="H26" s="152"/>
      <c r="I26" s="153"/>
      <c r="J26" s="154"/>
      <c r="K26" s="155"/>
      <c r="L26" s="156"/>
      <c r="M26" s="157"/>
      <c r="N26" s="158"/>
      <c r="O26" s="159"/>
      <c r="P26" s="155"/>
      <c r="Q26" s="173"/>
      <c r="R26" s="160"/>
      <c r="S26" s="150">
        <f t="shared" ref="S26" si="34">SUM(E26:R26)</f>
        <v>28</v>
      </c>
      <c r="T26" s="161"/>
      <c r="U26" s="162"/>
      <c r="V26" s="163">
        <v>21</v>
      </c>
      <c r="W26" s="164">
        <f t="shared" ref="W26" si="35">V26+U26-(S26+T26)</f>
        <v>-7</v>
      </c>
      <c r="X26" s="165">
        <f t="shared" ref="X26" si="36">SMALL(V26:W26,1)</f>
        <v>-7</v>
      </c>
    </row>
    <row r="27" spans="1:25" x14ac:dyDescent="0.25">
      <c r="A27" s="170" t="s">
        <v>163</v>
      </c>
      <c r="B27" s="169">
        <v>2</v>
      </c>
      <c r="C27" s="147" t="s">
        <v>139</v>
      </c>
      <c r="D27" s="148">
        <v>0</v>
      </c>
      <c r="E27" s="149"/>
      <c r="F27" s="150"/>
      <c r="G27" s="151"/>
      <c r="H27" s="152"/>
      <c r="I27" s="153"/>
      <c r="J27" s="154"/>
      <c r="K27" s="155"/>
      <c r="L27" s="156"/>
      <c r="M27" s="157"/>
      <c r="N27" s="158"/>
      <c r="O27" s="159"/>
      <c r="P27" s="155"/>
      <c r="Q27" s="173"/>
      <c r="R27" s="160">
        <v>20</v>
      </c>
      <c r="S27" s="150">
        <f t="shared" ref="S27" si="37">SUM(E27:R27)</f>
        <v>20</v>
      </c>
      <c r="T27" s="161"/>
      <c r="U27" s="162"/>
      <c r="V27" s="163">
        <v>11</v>
      </c>
      <c r="W27" s="164">
        <f t="shared" ref="W27" si="38">V27+U27-(S27+T27)</f>
        <v>-9</v>
      </c>
      <c r="X27" s="165">
        <f t="shared" ref="X27" si="39">SMALL(V27:W27,1)</f>
        <v>-9</v>
      </c>
    </row>
    <row r="28" spans="1:25" x14ac:dyDescent="0.25">
      <c r="A28" s="170" t="s">
        <v>164</v>
      </c>
      <c r="B28" s="169">
        <v>2</v>
      </c>
      <c r="C28" s="147" t="s">
        <v>139</v>
      </c>
      <c r="D28" s="148">
        <v>0</v>
      </c>
      <c r="E28" s="149"/>
      <c r="F28" s="150">
        <v>11</v>
      </c>
      <c r="G28" s="151"/>
      <c r="H28" s="152"/>
      <c r="I28" s="153"/>
      <c r="J28" s="154"/>
      <c r="K28" s="155"/>
      <c r="L28" s="156"/>
      <c r="M28" s="157"/>
      <c r="N28" s="158"/>
      <c r="O28" s="159"/>
      <c r="P28" s="155"/>
      <c r="Q28" s="173"/>
      <c r="R28" s="160"/>
      <c r="S28" s="150">
        <f t="shared" ref="S28:S31" si="40">SUM(E28:R28)</f>
        <v>11</v>
      </c>
      <c r="T28" s="161"/>
      <c r="U28" s="162"/>
      <c r="V28" s="163">
        <v>10</v>
      </c>
      <c r="W28" s="164">
        <f t="shared" ref="W28:W31" si="41">V28+U28-(S28+T28)</f>
        <v>-1</v>
      </c>
      <c r="X28" s="165">
        <f t="shared" ref="X28:X31" si="42">SMALL(V28:W28,1)</f>
        <v>-1</v>
      </c>
    </row>
    <row r="29" spans="1:25" x14ac:dyDescent="0.25">
      <c r="A29" s="170" t="s">
        <v>165</v>
      </c>
      <c r="B29" s="169">
        <v>2</v>
      </c>
      <c r="C29" s="147" t="s">
        <v>139</v>
      </c>
      <c r="D29" s="148">
        <v>0</v>
      </c>
      <c r="E29" s="149"/>
      <c r="F29" s="150">
        <v>10</v>
      </c>
      <c r="G29" s="151"/>
      <c r="H29" s="152"/>
      <c r="I29" s="153"/>
      <c r="J29" s="154"/>
      <c r="K29" s="155"/>
      <c r="L29" s="156"/>
      <c r="M29" s="157"/>
      <c r="N29" s="158"/>
      <c r="O29" s="159"/>
      <c r="P29" s="155"/>
      <c r="Q29" s="173"/>
      <c r="R29" s="160"/>
      <c r="S29" s="150">
        <f t="shared" si="40"/>
        <v>10</v>
      </c>
      <c r="T29" s="161"/>
      <c r="U29" s="162"/>
      <c r="V29" s="163">
        <v>9</v>
      </c>
      <c r="W29" s="164">
        <f t="shared" si="41"/>
        <v>-1</v>
      </c>
      <c r="X29" s="165">
        <f t="shared" si="42"/>
        <v>-1</v>
      </c>
    </row>
    <row r="30" spans="1:25" x14ac:dyDescent="0.25">
      <c r="A30" s="170" t="s">
        <v>166</v>
      </c>
      <c r="B30" s="169">
        <v>2</v>
      </c>
      <c r="C30" s="147" t="s">
        <v>139</v>
      </c>
      <c r="D30" s="148">
        <v>0</v>
      </c>
      <c r="E30" s="149">
        <v>9</v>
      </c>
      <c r="F30" s="150"/>
      <c r="G30" s="151"/>
      <c r="H30" s="152"/>
      <c r="I30" s="153"/>
      <c r="J30" s="154"/>
      <c r="K30" s="155"/>
      <c r="L30" s="156"/>
      <c r="M30" s="157"/>
      <c r="N30" s="158"/>
      <c r="O30" s="159"/>
      <c r="P30" s="155"/>
      <c r="Q30" s="173"/>
      <c r="R30" s="160"/>
      <c r="S30" s="150">
        <f t="shared" si="40"/>
        <v>9</v>
      </c>
      <c r="T30" s="161"/>
      <c r="U30" s="162"/>
      <c r="V30" s="163">
        <v>8</v>
      </c>
      <c r="W30" s="164">
        <f t="shared" si="41"/>
        <v>-1</v>
      </c>
      <c r="X30" s="165">
        <f t="shared" si="42"/>
        <v>-1</v>
      </c>
    </row>
    <row r="31" spans="1:25" x14ac:dyDescent="0.25">
      <c r="A31" s="170" t="s">
        <v>182</v>
      </c>
      <c r="B31" s="169">
        <v>2</v>
      </c>
      <c r="C31" s="147" t="s">
        <v>139</v>
      </c>
      <c r="D31" s="148">
        <v>0</v>
      </c>
      <c r="E31" s="149"/>
      <c r="F31" s="150">
        <v>12</v>
      </c>
      <c r="G31" s="151"/>
      <c r="H31" s="152"/>
      <c r="I31" s="153"/>
      <c r="J31" s="154"/>
      <c r="K31" s="155"/>
      <c r="L31" s="156"/>
      <c r="M31" s="157"/>
      <c r="N31" s="158"/>
      <c r="O31" s="159"/>
      <c r="P31" s="155"/>
      <c r="Q31" s="173"/>
      <c r="R31" s="160">
        <v>15</v>
      </c>
      <c r="S31" s="150">
        <f t="shared" si="40"/>
        <v>27</v>
      </c>
      <c r="T31" s="161"/>
      <c r="U31" s="162"/>
      <c r="V31" s="163">
        <v>23</v>
      </c>
      <c r="W31" s="164">
        <f t="shared" si="41"/>
        <v>-4</v>
      </c>
      <c r="X31" s="165">
        <f t="shared" si="42"/>
        <v>-4</v>
      </c>
    </row>
  </sheetData>
  <sortState ref="A3:W8">
    <sortCondition ref="B3:B8"/>
    <sortCondition ref="A3:A8"/>
  </sortState>
  <conditionalFormatting sqref="X2">
    <cfRule type="cellIs" dxfId="33" priority="153" operator="lessThan">
      <formula>1</formula>
    </cfRule>
  </conditionalFormatting>
  <conditionalFormatting sqref="X3 X21 X12 X14:X19">
    <cfRule type="cellIs" dxfId="32" priority="145" stopIfTrue="1" operator="lessThan">
      <formula>0.5</formula>
    </cfRule>
  </conditionalFormatting>
  <conditionalFormatting sqref="X3 X8 X12 X14:X21">
    <cfRule type="cellIs" dxfId="31" priority="1199" operator="lessThan">
      <formula>$V3/2</formula>
    </cfRule>
  </conditionalFormatting>
  <conditionalFormatting sqref="X4:X6">
    <cfRule type="cellIs" dxfId="30" priority="93" stopIfTrue="1" operator="lessThan">
      <formula>0.5</formula>
    </cfRule>
  </conditionalFormatting>
  <conditionalFormatting sqref="X4:X6">
    <cfRule type="cellIs" dxfId="29" priority="94" operator="lessThan">
      <formula>$V4/2</formula>
    </cfRule>
  </conditionalFormatting>
  <conditionalFormatting sqref="X7">
    <cfRule type="cellIs" dxfId="28" priority="89" stopIfTrue="1" operator="lessThan">
      <formula>0.5</formula>
    </cfRule>
  </conditionalFormatting>
  <conditionalFormatting sqref="X7">
    <cfRule type="cellIs" dxfId="27" priority="90" operator="lessThan">
      <formula>$V7/2</formula>
    </cfRule>
  </conditionalFormatting>
  <conditionalFormatting sqref="X8">
    <cfRule type="cellIs" dxfId="26" priority="38" stopIfTrue="1" operator="lessThan">
      <formula>0.5</formula>
    </cfRule>
  </conditionalFormatting>
  <conditionalFormatting sqref="X20">
    <cfRule type="cellIs" dxfId="25" priority="34" stopIfTrue="1" operator="lessThan">
      <formula>0.5</formula>
    </cfRule>
  </conditionalFormatting>
  <conditionalFormatting sqref="X20">
    <cfRule type="cellIs" dxfId="24" priority="33" stopIfTrue="1" operator="lessThan">
      <formula>0.5</formula>
    </cfRule>
  </conditionalFormatting>
  <conditionalFormatting sqref="X13">
    <cfRule type="cellIs" dxfId="23" priority="25" stopIfTrue="1" operator="lessThan">
      <formula>0.5</formula>
    </cfRule>
  </conditionalFormatting>
  <conditionalFormatting sqref="X13">
    <cfRule type="cellIs" dxfId="22" priority="26" operator="lessThan">
      <formula>$V13/2</formula>
    </cfRule>
  </conditionalFormatting>
  <conditionalFormatting sqref="X9">
    <cfRule type="cellIs" dxfId="21" priority="23" stopIfTrue="1" operator="lessThan">
      <formula>0.5</formula>
    </cfRule>
  </conditionalFormatting>
  <conditionalFormatting sqref="X9">
    <cfRule type="cellIs" dxfId="20" priority="24" operator="lessThan">
      <formula>$V9/2</formula>
    </cfRule>
  </conditionalFormatting>
  <conditionalFormatting sqref="X10">
    <cfRule type="cellIs" dxfId="19" priority="19" stopIfTrue="1" operator="lessThan">
      <formula>0.5</formula>
    </cfRule>
  </conditionalFormatting>
  <conditionalFormatting sqref="X10">
    <cfRule type="cellIs" dxfId="18" priority="20" operator="lessThan">
      <formula>$V10/2</formula>
    </cfRule>
  </conditionalFormatting>
  <conditionalFormatting sqref="X11">
    <cfRule type="cellIs" dxfId="17" priority="17" stopIfTrue="1" operator="lessThan">
      <formula>0.5</formula>
    </cfRule>
  </conditionalFormatting>
  <conditionalFormatting sqref="X11">
    <cfRule type="cellIs" dxfId="16" priority="18" operator="lessThan">
      <formula>$V11/2</formula>
    </cfRule>
  </conditionalFormatting>
  <conditionalFormatting sqref="X22">
    <cfRule type="cellIs" dxfId="15" priority="15" stopIfTrue="1" operator="lessThan">
      <formula>0.5</formula>
    </cfRule>
  </conditionalFormatting>
  <conditionalFormatting sqref="X22">
    <cfRule type="cellIs" dxfId="14" priority="16" operator="lessThan">
      <formula>$V22/2</formula>
    </cfRule>
  </conditionalFormatting>
  <conditionalFormatting sqref="X23">
    <cfRule type="cellIs" dxfId="13" priority="13" stopIfTrue="1" operator="lessThan">
      <formula>0.5</formula>
    </cfRule>
  </conditionalFormatting>
  <conditionalFormatting sqref="X23">
    <cfRule type="cellIs" dxfId="12" priority="14" operator="lessThan">
      <formula>$V23/2</formula>
    </cfRule>
  </conditionalFormatting>
  <conditionalFormatting sqref="X25">
    <cfRule type="cellIs" dxfId="11" priority="11" stopIfTrue="1" operator="lessThan">
      <formula>0.5</formula>
    </cfRule>
  </conditionalFormatting>
  <conditionalFormatting sqref="X25">
    <cfRule type="cellIs" dxfId="10" priority="12" operator="lessThan">
      <formula>$V25/2</formula>
    </cfRule>
  </conditionalFormatting>
  <conditionalFormatting sqref="X26">
    <cfRule type="cellIs" dxfId="9" priority="9" stopIfTrue="1" operator="lessThan">
      <formula>0.5</formula>
    </cfRule>
  </conditionalFormatting>
  <conditionalFormatting sqref="X26">
    <cfRule type="cellIs" dxfId="8" priority="10" operator="lessThan">
      <formula>$V26/2</formula>
    </cfRule>
  </conditionalFormatting>
  <conditionalFormatting sqref="X24">
    <cfRule type="cellIs" dxfId="7" priority="7" stopIfTrue="1" operator="lessThan">
      <formula>0.5</formula>
    </cfRule>
  </conditionalFormatting>
  <conditionalFormatting sqref="X24">
    <cfRule type="cellIs" dxfId="6" priority="8" operator="lessThan">
      <formula>$V24/2</formula>
    </cfRule>
  </conditionalFormatting>
  <conditionalFormatting sqref="X27">
    <cfRule type="cellIs" dxfId="5" priority="5" stopIfTrue="1" operator="lessThan">
      <formula>0.5</formula>
    </cfRule>
  </conditionalFormatting>
  <conditionalFormatting sqref="X27">
    <cfRule type="cellIs" dxfId="4" priority="6" operator="lessThan">
      <formula>$V27/2</formula>
    </cfRule>
  </conditionalFormatting>
  <conditionalFormatting sqref="X28:X30">
    <cfRule type="cellIs" dxfId="3" priority="3" stopIfTrue="1" operator="lessThan">
      <formula>0.5</formula>
    </cfRule>
  </conditionalFormatting>
  <conditionalFormatting sqref="X28:X30">
    <cfRule type="cellIs" dxfId="2" priority="4" operator="lessThan">
      <formula>$V28/2</formula>
    </cfRule>
  </conditionalFormatting>
  <conditionalFormatting sqref="X31">
    <cfRule type="cellIs" dxfId="1" priority="1" stopIfTrue="1" operator="lessThan">
      <formula>0.5</formula>
    </cfRule>
  </conditionalFormatting>
  <conditionalFormatting sqref="X31">
    <cfRule type="cellIs" dxfId="0" priority="2" operator="lessThan">
      <formula>$V31/2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"/>
  <sheetViews>
    <sheetView showGridLines="0" zoomScaleNormal="100" workbookViewId="0"/>
  </sheetViews>
  <sheetFormatPr defaultRowHeight="15.75" x14ac:dyDescent="0.25"/>
  <cols>
    <col min="1" max="1" width="1.875" style="47" customWidth="1"/>
    <col min="2" max="2" width="8.625" style="39" bestFit="1" customWidth="1"/>
    <col min="3" max="3" width="2.875" style="47" bestFit="1" customWidth="1"/>
    <col min="4" max="8" width="3.875" style="47" bestFit="1" customWidth="1"/>
    <col min="9" max="14" width="8.75" style="47" customWidth="1"/>
    <col min="15" max="16384" width="9" style="47"/>
  </cols>
  <sheetData>
    <row r="1" spans="1:16" s="39" customFormat="1" ht="17.25" thickTop="1" thickBot="1" x14ac:dyDescent="0.3">
      <c r="B1" s="111" t="s">
        <v>14</v>
      </c>
      <c r="C1" s="112" t="s">
        <v>15</v>
      </c>
      <c r="D1" s="112" t="s">
        <v>16</v>
      </c>
      <c r="E1" s="112" t="s">
        <v>17</v>
      </c>
      <c r="F1" s="112" t="s">
        <v>18</v>
      </c>
      <c r="G1" s="112" t="s">
        <v>19</v>
      </c>
      <c r="H1" s="113" t="s">
        <v>20</v>
      </c>
    </row>
    <row r="2" spans="1:16" x14ac:dyDescent="0.25">
      <c r="B2" s="114" t="s">
        <v>13</v>
      </c>
      <c r="C2" s="115">
        <f ca="1">RANDBETWEEN(1,3)</f>
        <v>3</v>
      </c>
      <c r="D2" s="115">
        <f ca="1">RANDBETWEEN(1,3)+RANDBETWEEN(1,3)</f>
        <v>4</v>
      </c>
      <c r="E2" s="115">
        <f ca="1">RANDBETWEEN(1,3)+RANDBETWEEN(1,3)+RANDBETWEEN(1,3)</f>
        <v>5</v>
      </c>
      <c r="F2" s="115">
        <f ca="1">RANDBETWEEN(1,3)+RANDBETWEEN(1,3)+RANDBETWEEN(1,3)+RANDBETWEEN(1,3)</f>
        <v>7</v>
      </c>
      <c r="G2" s="115">
        <f ca="1">RANDBETWEEN(1,3)+RANDBETWEEN(1,3)+RANDBETWEEN(1,3)+RANDBETWEEN(1,3)+RANDBETWEEN(1,3)</f>
        <v>8</v>
      </c>
      <c r="H2" s="116">
        <f ca="1">RANDBETWEEN(1,3)+RANDBETWEEN(1,3)+RANDBETWEEN(1,3)+RANDBETWEEN(1,3)+RANDBETWEEN(1,3)+RANDBETWEEN(1,3)</f>
        <v>13</v>
      </c>
      <c r="L2" s="39"/>
      <c r="M2" s="39"/>
      <c r="N2" s="39"/>
      <c r="O2" s="39"/>
      <c r="P2" s="39"/>
    </row>
    <row r="3" spans="1:16" x14ac:dyDescent="0.25">
      <c r="B3" s="117" t="s">
        <v>12</v>
      </c>
      <c r="C3" s="118">
        <f ca="1">RANDBETWEEN(1,4)</f>
        <v>3</v>
      </c>
      <c r="D3" s="118">
        <f ca="1">RANDBETWEEN(1,4)+RANDBETWEEN(1,4)</f>
        <v>4</v>
      </c>
      <c r="E3" s="118">
        <f ca="1">RANDBETWEEN(1,4)+RANDBETWEEN(1,4)+RANDBETWEEN(1,4)</f>
        <v>9</v>
      </c>
      <c r="F3" s="118">
        <f ca="1">RANDBETWEEN(1,4)+RANDBETWEEN(1,4)+RANDBETWEEN(1,4)+RANDBETWEEN(1,4)</f>
        <v>11</v>
      </c>
      <c r="G3" s="118">
        <f ca="1">RANDBETWEEN(1,4)+RANDBETWEEN(1,4)+RANDBETWEEN(1,4)+RANDBETWEEN(1,4)+RANDBETWEEN(1,4)</f>
        <v>12</v>
      </c>
      <c r="H3" s="119">
        <f ca="1">RANDBETWEEN(1,4)+RANDBETWEEN(1,4)+RANDBETWEEN(1,4)+RANDBETWEEN(1,4)+RANDBETWEEN(1,4)+RANDBETWEEN(1,4)</f>
        <v>12</v>
      </c>
      <c r="L3" s="39"/>
      <c r="M3" s="39"/>
      <c r="N3" s="39"/>
      <c r="O3" s="39"/>
      <c r="P3" s="39"/>
    </row>
    <row r="4" spans="1:16" x14ac:dyDescent="0.25">
      <c r="B4" s="117" t="s">
        <v>11</v>
      </c>
      <c r="C4" s="118">
        <f ca="1">RANDBETWEEN(1,6)</f>
        <v>1</v>
      </c>
      <c r="D4" s="118">
        <f ca="1">RANDBETWEEN(1,6)+RANDBETWEEN(1,6)</f>
        <v>4</v>
      </c>
      <c r="E4" s="118">
        <f ca="1">RANDBETWEEN(1,6)+RANDBETWEEN(1,6)+RANDBETWEEN(1,6)</f>
        <v>5</v>
      </c>
      <c r="F4" s="118">
        <f ca="1">RANDBETWEEN(1,6)+RANDBETWEEN(1,6)+RANDBETWEEN(1,6)+RANDBETWEEN(1,6)</f>
        <v>16</v>
      </c>
      <c r="G4" s="118">
        <f ca="1">RANDBETWEEN(1,6)+RANDBETWEEN(1,6)+RANDBETWEEN(1,6)+RANDBETWEEN(1,6)+RANDBETWEEN(1,6)</f>
        <v>18</v>
      </c>
      <c r="H4" s="119">
        <f ca="1">RANDBETWEEN(1,6)+RANDBETWEEN(1,6)+RANDBETWEEN(1,6)+RANDBETWEEN(1,6)+RANDBETWEEN(1,6)+RANDBETWEEN(1,6)</f>
        <v>20</v>
      </c>
      <c r="L4" s="39"/>
      <c r="M4" s="39"/>
      <c r="N4" s="39"/>
      <c r="O4" s="39"/>
      <c r="P4" s="39"/>
    </row>
    <row r="5" spans="1:16" x14ac:dyDescent="0.25">
      <c r="B5" s="117" t="s">
        <v>10</v>
      </c>
      <c r="C5" s="118">
        <f ca="1">RANDBETWEEN(1,8)</f>
        <v>3</v>
      </c>
      <c r="D5" s="118">
        <f ca="1">RANDBETWEEN(1,8)+RANDBETWEEN(1,8)</f>
        <v>11</v>
      </c>
      <c r="E5" s="118">
        <f ca="1">RANDBETWEEN(1,8)+RANDBETWEEN(1,8)+RANDBETWEEN(1,8)</f>
        <v>11</v>
      </c>
      <c r="F5" s="118">
        <f ca="1">RANDBETWEEN(1,8)+RANDBETWEEN(1,8)+RANDBETWEEN(1,8)+RANDBETWEEN(1,8)</f>
        <v>16</v>
      </c>
      <c r="G5" s="118">
        <f ca="1">RANDBETWEEN(1,8)+RANDBETWEEN(1,8)+RANDBETWEEN(1,8)+RANDBETWEEN(1,8)+RANDBETWEEN(1,8)</f>
        <v>24</v>
      </c>
      <c r="H5" s="119">
        <f ca="1">RANDBETWEEN(1,8)+RANDBETWEEN(1,8)+RANDBETWEEN(1,8)+RANDBETWEEN(1,8)+RANDBETWEEN(1,8)+RANDBETWEEN(1,8)</f>
        <v>28</v>
      </c>
      <c r="L5" s="39"/>
      <c r="M5" s="39"/>
      <c r="N5" s="39"/>
      <c r="O5" s="39"/>
      <c r="P5" s="39"/>
    </row>
    <row r="6" spans="1:16" x14ac:dyDescent="0.25">
      <c r="B6" s="117" t="s">
        <v>9</v>
      </c>
      <c r="C6" s="118">
        <f ca="1">RANDBETWEEN(1,10)</f>
        <v>8</v>
      </c>
      <c r="D6" s="118">
        <f ca="1">RANDBETWEEN(1,10)+RANDBETWEEN(1,10)</f>
        <v>15</v>
      </c>
      <c r="E6" s="118">
        <f ca="1">RANDBETWEEN(1,10)+RANDBETWEEN(1,10)+RANDBETWEEN(1,10)</f>
        <v>18</v>
      </c>
      <c r="F6" s="118">
        <f ca="1">RANDBETWEEN(1,10)+RANDBETWEEN(1,10)+RANDBETWEEN(1,10)+RANDBETWEEN(1,10)</f>
        <v>18</v>
      </c>
      <c r="G6" s="118">
        <f ca="1">RANDBETWEEN(1,10)+RANDBETWEEN(1,10)+RANDBETWEEN(1,10)+RANDBETWEEN(1,10)+RANDBETWEEN(1,10)</f>
        <v>38</v>
      </c>
      <c r="H6" s="119">
        <f ca="1">RANDBETWEEN(1,10)+RANDBETWEEN(1,10)+RANDBETWEEN(1,10)+RANDBETWEEN(1,10)+RANDBETWEEN(1,10)+RANDBETWEEN(1,10)</f>
        <v>35</v>
      </c>
      <c r="L6" s="39"/>
      <c r="M6" s="39"/>
      <c r="N6" s="39"/>
      <c r="O6" s="39"/>
      <c r="P6" s="39"/>
    </row>
    <row r="7" spans="1:16" x14ac:dyDescent="0.25">
      <c r="B7" s="117" t="s">
        <v>8</v>
      </c>
      <c r="C7" s="118">
        <f ca="1">RANDBETWEEN(1,12)</f>
        <v>5</v>
      </c>
      <c r="D7" s="118">
        <f ca="1">RANDBETWEEN(1,12)+RANDBETWEEN(1,12)</f>
        <v>8</v>
      </c>
      <c r="E7" s="118">
        <f ca="1">RANDBETWEEN(1,12)+RANDBETWEEN(1,12)+RANDBETWEEN(1,12)</f>
        <v>24</v>
      </c>
      <c r="F7" s="118">
        <f ca="1">RANDBETWEEN(1,12)+RANDBETWEEN(1,12)+RANDBETWEEN(1,12)+RANDBETWEEN(1,12)</f>
        <v>26</v>
      </c>
      <c r="G7" s="118">
        <f ca="1">RANDBETWEEN(1,12)+RANDBETWEEN(1,12)+RANDBETWEEN(1,12)+RANDBETWEEN(1,12)+RANDBETWEEN(1,12)</f>
        <v>28</v>
      </c>
      <c r="H7" s="119">
        <f ca="1">RANDBETWEEN(1,12)+RANDBETWEEN(1,12)+RANDBETWEEN(1,12)+RANDBETWEEN(1,12)+RANDBETWEEN(1,12)+RANDBETWEEN(1,12)</f>
        <v>46</v>
      </c>
      <c r="L7" s="39"/>
      <c r="M7" s="39"/>
      <c r="N7" s="39"/>
      <c r="O7" s="39"/>
      <c r="P7" s="39"/>
    </row>
    <row r="8" spans="1:16" x14ac:dyDescent="0.25">
      <c r="B8" s="117" t="s">
        <v>7</v>
      </c>
      <c r="C8" s="118">
        <f ca="1">RANDBETWEEN(1,20)</f>
        <v>15</v>
      </c>
      <c r="D8" s="118">
        <f ca="1">RANDBETWEEN(1,20)+RANDBETWEEN(1,20)</f>
        <v>32</v>
      </c>
      <c r="E8" s="118">
        <f ca="1">RANDBETWEEN(1,20)+RANDBETWEEN(1,20)+RANDBETWEEN(1,20)</f>
        <v>19</v>
      </c>
      <c r="F8" s="118">
        <f ca="1">RANDBETWEEN(1,20)+RANDBETWEEN(1,20)+RANDBETWEEN(1,20)+RANDBETWEEN(1,20)</f>
        <v>37</v>
      </c>
      <c r="G8" s="118">
        <f ca="1">RANDBETWEEN(1,20)+RANDBETWEEN(1,20)+RANDBETWEEN(1,20)+RANDBETWEEN(1,20)+RANDBETWEEN(1,20)</f>
        <v>57</v>
      </c>
      <c r="H8" s="119">
        <f ca="1">RANDBETWEEN(1,20)+RANDBETWEEN(1,20)+RANDBETWEEN(1,20)+RANDBETWEEN(1,20)+RANDBETWEEN(1,20)+RANDBETWEEN(1,20)</f>
        <v>65</v>
      </c>
      <c r="L8" s="39"/>
      <c r="M8" s="39"/>
      <c r="N8" s="39"/>
      <c r="O8" s="39"/>
      <c r="P8" s="39"/>
    </row>
    <row r="9" spans="1:16" ht="16.5" thickBot="1" x14ac:dyDescent="0.3">
      <c r="B9" s="120" t="s">
        <v>23</v>
      </c>
      <c r="C9" s="121">
        <f ca="1">RANDBETWEEN(1,100)</f>
        <v>12</v>
      </c>
      <c r="D9" s="121">
        <f ca="1">RANDBETWEEN(1,100)+RANDBETWEEN(1,100)</f>
        <v>95</v>
      </c>
      <c r="E9" s="121">
        <f ca="1">RANDBETWEEN(1,100)+RANDBETWEEN(1,100)+RANDBETWEEN(1,100)</f>
        <v>195</v>
      </c>
      <c r="F9" s="121">
        <f ca="1">RANDBETWEEN(1,100)+RANDBETWEEN(1,100)+RANDBETWEEN(1,100)+RANDBETWEEN(1,100)</f>
        <v>256</v>
      </c>
      <c r="G9" s="121">
        <f ca="1">RANDBETWEEN(1,100)+RANDBETWEEN(1,100)+RANDBETWEEN(1,100)+RANDBETWEEN(1,100)+RANDBETWEEN(1,100)</f>
        <v>327</v>
      </c>
      <c r="H9" s="122">
        <f ca="1">RANDBETWEEN(1,100)+RANDBETWEEN(1,100)+RANDBETWEEN(1,100)+RANDBETWEEN(1,100)+RANDBETWEEN(1,100)+RANDBETWEEN(1,100)</f>
        <v>279</v>
      </c>
      <c r="L9" s="39"/>
      <c r="M9" s="39"/>
      <c r="N9" s="39"/>
      <c r="O9" s="39"/>
      <c r="P9" s="39"/>
    </row>
    <row r="10" spans="1:16" ht="16.5" thickTop="1" x14ac:dyDescent="0.25">
      <c r="A10" s="39"/>
      <c r="C10" s="39"/>
      <c r="D10" s="39"/>
      <c r="E10" s="39"/>
      <c r="F10" s="39"/>
    </row>
    <row r="11" spans="1:16" x14ac:dyDescent="0.25">
      <c r="A11" s="39"/>
      <c r="C11" s="39"/>
      <c r="D11" s="39"/>
      <c r="E11" s="39"/>
      <c r="F11" s="39"/>
    </row>
    <row r="12" spans="1:16" x14ac:dyDescent="0.25">
      <c r="A12" s="39"/>
      <c r="C12" s="39"/>
      <c r="D12" s="39"/>
      <c r="E12" s="39"/>
      <c r="F12" s="39"/>
    </row>
    <row r="13" spans="1:16" x14ac:dyDescent="0.25">
      <c r="A13" s="39"/>
      <c r="C13" s="39"/>
      <c r="D13" s="39"/>
      <c r="E13" s="39"/>
      <c r="F13" s="39"/>
    </row>
    <row r="14" spans="1:16" x14ac:dyDescent="0.25">
      <c r="A14" s="39"/>
      <c r="C14" s="39"/>
      <c r="D14" s="39"/>
      <c r="E14" s="39"/>
      <c r="F14" s="39"/>
    </row>
    <row r="15" spans="1:16" x14ac:dyDescent="0.25">
      <c r="A15" s="39"/>
      <c r="C15" s="39"/>
      <c r="D15" s="39"/>
      <c r="E15" s="39"/>
      <c r="F15" s="39"/>
    </row>
    <row r="16" spans="1:16" x14ac:dyDescent="0.25">
      <c r="A16" s="39"/>
      <c r="C16" s="39"/>
      <c r="D16" s="39"/>
      <c r="E16" s="39"/>
      <c r="F16" s="39"/>
    </row>
    <row r="17" spans="1:7" x14ac:dyDescent="0.25">
      <c r="A17" s="39"/>
      <c r="C17" s="39"/>
      <c r="D17" s="39"/>
      <c r="E17" s="39"/>
      <c r="F17" s="39"/>
    </row>
    <row r="18" spans="1:7" x14ac:dyDescent="0.25">
      <c r="A18" s="39"/>
      <c r="C18" s="39"/>
      <c r="D18" s="39"/>
      <c r="E18" s="39"/>
      <c r="F18" s="39"/>
    </row>
    <row r="19" spans="1:7" x14ac:dyDescent="0.25">
      <c r="A19" s="39"/>
      <c r="C19" s="39"/>
      <c r="D19" s="39"/>
      <c r="E19" s="39"/>
      <c r="F19" s="39"/>
    </row>
    <row r="20" spans="1:7" x14ac:dyDescent="0.25">
      <c r="A20" s="39"/>
      <c r="C20" s="39"/>
      <c r="D20" s="39"/>
      <c r="E20" s="39"/>
      <c r="F20" s="39"/>
    </row>
    <row r="21" spans="1:7" x14ac:dyDescent="0.25">
      <c r="A21" s="39"/>
      <c r="C21" s="39"/>
      <c r="D21" s="39"/>
      <c r="E21" s="39"/>
      <c r="F21" s="39"/>
    </row>
    <row r="22" spans="1:7" x14ac:dyDescent="0.25">
      <c r="A22" s="39"/>
      <c r="C22" s="39"/>
      <c r="D22" s="39"/>
      <c r="E22" s="39"/>
      <c r="F22" s="39"/>
    </row>
    <row r="23" spans="1:7" x14ac:dyDescent="0.25">
      <c r="A23" s="39"/>
      <c r="C23" s="39"/>
      <c r="D23" s="39"/>
      <c r="E23" s="39"/>
      <c r="F23" s="39"/>
    </row>
    <row r="24" spans="1:7" x14ac:dyDescent="0.25">
      <c r="A24" s="39"/>
      <c r="C24" s="39"/>
      <c r="D24" s="39"/>
      <c r="E24" s="39"/>
      <c r="F24" s="39"/>
    </row>
    <row r="25" spans="1:7" x14ac:dyDescent="0.25">
      <c r="A25" s="39"/>
      <c r="C25" s="39"/>
      <c r="D25" s="39"/>
      <c r="E25" s="39"/>
      <c r="F25" s="39"/>
    </row>
    <row r="26" spans="1:7" x14ac:dyDescent="0.25">
      <c r="A26" s="39"/>
      <c r="C26" s="39"/>
      <c r="D26" s="39"/>
      <c r="E26" s="39"/>
      <c r="F26" s="39"/>
    </row>
    <row r="27" spans="1:7" x14ac:dyDescent="0.25">
      <c r="A27" s="39"/>
      <c r="C27" s="39"/>
      <c r="D27" s="39"/>
      <c r="E27" s="39"/>
      <c r="F27" s="39"/>
    </row>
    <row r="28" spans="1:7" x14ac:dyDescent="0.25">
      <c r="A28" s="39"/>
      <c r="C28" s="39"/>
      <c r="D28" s="39"/>
      <c r="E28" s="39"/>
      <c r="F28" s="39"/>
    </row>
    <row r="29" spans="1:7" x14ac:dyDescent="0.25">
      <c r="A29" s="39"/>
      <c r="C29" s="39"/>
      <c r="D29" s="39"/>
      <c r="E29" s="39"/>
      <c r="F29" s="39"/>
    </row>
    <row r="30" spans="1:7" x14ac:dyDescent="0.25">
      <c r="A30" s="39"/>
      <c r="C30" s="39"/>
      <c r="D30" s="39"/>
      <c r="E30" s="39"/>
      <c r="F30" s="39"/>
    </row>
    <row r="31" spans="1:7" x14ac:dyDescent="0.25">
      <c r="C31" s="39"/>
      <c r="D31" s="39"/>
      <c r="E31" s="39"/>
      <c r="F31" s="39"/>
      <c r="G31" s="39"/>
    </row>
    <row r="32" spans="1:7" x14ac:dyDescent="0.25">
      <c r="C32" s="39"/>
      <c r="D32" s="39"/>
      <c r="E32" s="39"/>
      <c r="F32" s="39"/>
      <c r="G32" s="39"/>
    </row>
    <row r="33" spans="3:7" x14ac:dyDescent="0.25">
      <c r="C33" s="39"/>
      <c r="D33" s="39"/>
      <c r="E33" s="39"/>
      <c r="F33" s="39"/>
      <c r="G33" s="39"/>
    </row>
    <row r="34" spans="3:7" x14ac:dyDescent="0.25">
      <c r="C34" s="39"/>
      <c r="D34" s="39"/>
      <c r="E34" s="39"/>
      <c r="F34" s="39"/>
      <c r="G34" s="39"/>
    </row>
  </sheetData>
  <pageMargins left="0.7" right="0.7" top="0.75" bottom="0.75" header="0.3" footer="0.3"/>
  <pageSetup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Initiative</vt:lpstr>
      <vt:lpstr>Attacks</vt:lpstr>
      <vt:lpstr>Saves</vt:lpstr>
      <vt:lpstr>HPs</vt:lpstr>
      <vt:lpstr>Rolls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2013-04-24T14:49:32Z</cp:lastPrinted>
  <dcterms:created xsi:type="dcterms:W3CDTF">2011-08-12T18:00:42Z</dcterms:created>
  <dcterms:modified xsi:type="dcterms:W3CDTF">2013-07-01T15:04:42Z</dcterms:modified>
</cp:coreProperties>
</file>