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-15" yWindow="645" windowWidth="12120" windowHeight="10050"/>
  </bookViews>
  <sheets>
    <sheet name="Initiative" sheetId="13" r:id="rId1"/>
    <sheet name="Attacks" sheetId="3" r:id="rId2"/>
    <sheet name="Saves" sheetId="10" r:id="rId3"/>
    <sheet name="HPs" sheetId="14" r:id="rId4"/>
    <sheet name="Rolls" sheetId="12" r:id="rId5"/>
  </sheets>
  <calcPr calcId="145621"/>
</workbook>
</file>

<file path=xl/calcChain.xml><?xml version="1.0" encoding="utf-8"?>
<calcChain xmlns="http://schemas.openxmlformats.org/spreadsheetml/2006/main">
  <c r="D2" i="13" l="1"/>
  <c r="D3" i="13"/>
  <c r="D4" i="13"/>
  <c r="D5" i="13"/>
  <c r="D6" i="13"/>
  <c r="D7" i="13"/>
  <c r="D8" i="13"/>
  <c r="D9" i="13"/>
  <c r="G3" i="3" l="1"/>
  <c r="H3" i="3" s="1"/>
  <c r="Y3" i="3"/>
  <c r="Z3" i="3" s="1"/>
  <c r="G4" i="3"/>
  <c r="H4" i="3" s="1"/>
  <c r="Y4" i="3"/>
  <c r="Z4" i="3" s="1"/>
  <c r="G5" i="3"/>
  <c r="H5" i="3" s="1"/>
  <c r="Y5" i="3"/>
  <c r="Z5" i="3" s="1"/>
  <c r="G6" i="3"/>
  <c r="H6" i="3" s="1"/>
  <c r="Y6" i="3"/>
  <c r="Z6" i="3" s="1"/>
  <c r="N6" i="3" l="1"/>
  <c r="K6" i="3"/>
  <c r="M6" i="3"/>
  <c r="O6" i="3"/>
  <c r="Q6" i="3"/>
  <c r="J6" i="3"/>
  <c r="L6" i="3"/>
  <c r="P6" i="3"/>
  <c r="J5" i="3"/>
  <c r="L5" i="3"/>
  <c r="N5" i="3"/>
  <c r="P5" i="3"/>
  <c r="K5" i="3"/>
  <c r="M5" i="3"/>
  <c r="O5" i="3"/>
  <c r="Q5" i="3"/>
  <c r="J4" i="3"/>
  <c r="L4" i="3"/>
  <c r="N4" i="3"/>
  <c r="P4" i="3"/>
  <c r="K4" i="3"/>
  <c r="M4" i="3"/>
  <c r="O4" i="3"/>
  <c r="Q4" i="3"/>
  <c r="J3" i="3"/>
  <c r="K3" i="3"/>
  <c r="M3" i="3"/>
  <c r="O3" i="3"/>
  <c r="Q3" i="3"/>
  <c r="L3" i="3"/>
  <c r="N3" i="3"/>
  <c r="P3" i="3"/>
  <c r="AH6" i="3"/>
  <c r="AC6" i="3"/>
  <c r="AE6" i="3"/>
  <c r="AG6" i="3"/>
  <c r="AI6" i="3"/>
  <c r="AB6" i="3"/>
  <c r="AD6" i="3"/>
  <c r="AF6" i="3"/>
  <c r="AD5" i="3"/>
  <c r="AF5" i="3"/>
  <c r="AH5" i="3"/>
  <c r="AC5" i="3"/>
  <c r="AE5" i="3"/>
  <c r="AG5" i="3"/>
  <c r="AI5" i="3"/>
  <c r="AB5" i="3"/>
  <c r="AB4" i="3"/>
  <c r="AD4" i="3"/>
  <c r="AF4" i="3"/>
  <c r="AH4" i="3"/>
  <c r="AC4" i="3"/>
  <c r="AE4" i="3"/>
  <c r="AG4" i="3"/>
  <c r="AI4" i="3"/>
  <c r="AB3" i="3"/>
  <c r="AD3" i="3"/>
  <c r="AF3" i="3"/>
  <c r="AH3" i="3"/>
  <c r="AC3" i="3"/>
  <c r="AE3" i="3"/>
  <c r="AG3" i="3"/>
  <c r="AI3" i="3"/>
  <c r="D2" i="10"/>
  <c r="E2" i="10" s="1"/>
  <c r="U2" i="10" s="1"/>
  <c r="D3" i="10"/>
  <c r="E3" i="10" s="1"/>
  <c r="G3" i="10" s="1"/>
  <c r="D4" i="10"/>
  <c r="E4" i="10" s="1"/>
  <c r="G4" i="10" s="1"/>
  <c r="D5" i="10"/>
  <c r="E5" i="10" s="1"/>
  <c r="G5" i="10" s="1"/>
  <c r="D6" i="10"/>
  <c r="E6" i="10" s="1"/>
  <c r="G6" i="10" s="1"/>
  <c r="D7" i="10"/>
  <c r="E7" i="10" s="1"/>
  <c r="G7" i="10" s="1"/>
  <c r="D8" i="10"/>
  <c r="E8" i="10" s="1"/>
  <c r="G8" i="10" s="1"/>
  <c r="D9" i="10"/>
  <c r="E9" i="10" s="1"/>
  <c r="G9" i="10" s="1"/>
  <c r="D10" i="10"/>
  <c r="E10" i="10" s="1"/>
  <c r="C11" i="10"/>
  <c r="D11" i="10"/>
  <c r="E11" i="10" s="1"/>
  <c r="C12" i="10"/>
  <c r="D12" i="10"/>
  <c r="E12" i="10" s="1"/>
  <c r="G12" i="10" s="1"/>
  <c r="C13" i="10"/>
  <c r="D13" i="10"/>
  <c r="E13" i="10" s="1"/>
  <c r="D14" i="10"/>
  <c r="E14" i="10" s="1"/>
  <c r="H14" i="10" s="1"/>
  <c r="D15" i="10"/>
  <c r="E15" i="10" s="1"/>
  <c r="D16" i="10"/>
  <c r="E16" i="10" s="1"/>
  <c r="D17" i="10"/>
  <c r="E17" i="10" s="1"/>
  <c r="D18" i="10"/>
  <c r="E18" i="10" s="1"/>
  <c r="D19" i="10"/>
  <c r="E19" i="10" s="1"/>
  <c r="D20" i="10"/>
  <c r="E20" i="10" s="1"/>
  <c r="H20" i="10" s="1"/>
  <c r="D21" i="10"/>
  <c r="E21" i="10" s="1"/>
  <c r="N21" i="10" s="1"/>
  <c r="D22" i="10"/>
  <c r="E22" i="10" s="1"/>
  <c r="H22" i="10" s="1"/>
  <c r="D23" i="10"/>
  <c r="E23" i="10" s="1"/>
  <c r="J23" i="10" s="1"/>
  <c r="D24" i="10"/>
  <c r="E24" i="10" s="1"/>
  <c r="D25" i="10"/>
  <c r="E25" i="10" s="1"/>
  <c r="D26" i="10"/>
  <c r="E26" i="10" s="1"/>
  <c r="D27" i="10"/>
  <c r="E27" i="10" s="1"/>
  <c r="D28" i="10"/>
  <c r="E28" i="10" s="1"/>
  <c r="D29" i="10"/>
  <c r="E29" i="10" s="1"/>
  <c r="Y8" i="10" l="1"/>
  <c r="Q8" i="10"/>
  <c r="U7" i="10"/>
  <c r="W6" i="10"/>
  <c r="U3" i="10"/>
  <c r="U9" i="10"/>
  <c r="O6" i="10"/>
  <c r="U5" i="10"/>
  <c r="M3" i="10"/>
  <c r="H11" i="10"/>
  <c r="V11" i="10"/>
  <c r="U12" i="10"/>
  <c r="M12" i="10"/>
  <c r="Y9" i="10"/>
  <c r="M9" i="10"/>
  <c r="M7" i="10"/>
  <c r="M5" i="10"/>
  <c r="U4" i="10"/>
  <c r="Y12" i="10"/>
  <c r="Q12" i="10"/>
  <c r="I12" i="10"/>
  <c r="N11" i="10"/>
  <c r="U8" i="10"/>
  <c r="M8" i="10"/>
  <c r="S6" i="10"/>
  <c r="K6" i="10"/>
  <c r="M4" i="10"/>
  <c r="H18" i="10"/>
  <c r="V18" i="10"/>
  <c r="N18" i="10"/>
  <c r="H16" i="10"/>
  <c r="V16" i="10"/>
  <c r="V23" i="10"/>
  <c r="I8" i="10"/>
  <c r="N23" i="10"/>
  <c r="Z11" i="10"/>
  <c r="R11" i="10"/>
  <c r="J11" i="10"/>
  <c r="W8" i="10"/>
  <c r="S8" i="10"/>
  <c r="O8" i="10"/>
  <c r="K8" i="10"/>
  <c r="Y7" i="10"/>
  <c r="Q7" i="10"/>
  <c r="I7" i="10"/>
  <c r="Y6" i="10"/>
  <c r="U6" i="10"/>
  <c r="Q6" i="10"/>
  <c r="M6" i="10"/>
  <c r="I6" i="10"/>
  <c r="Y5" i="10"/>
  <c r="Q5" i="10"/>
  <c r="I5" i="10"/>
  <c r="Y4" i="10"/>
  <c r="Q4" i="10"/>
  <c r="I4" i="10"/>
  <c r="M24" i="10"/>
  <c r="Q24" i="10"/>
  <c r="U24" i="10"/>
  <c r="Y24" i="10"/>
  <c r="J24" i="10"/>
  <c r="O24" i="10"/>
  <c r="S24" i="10"/>
  <c r="W24" i="10"/>
  <c r="N17" i="10"/>
  <c r="V17" i="10"/>
  <c r="R17" i="10"/>
  <c r="Z17" i="10"/>
  <c r="J17" i="10"/>
  <c r="H15" i="10"/>
  <c r="N15" i="10"/>
  <c r="V15" i="10"/>
  <c r="Z15" i="10"/>
  <c r="J15" i="10"/>
  <c r="R15" i="10"/>
  <c r="H19" i="10"/>
  <c r="N19" i="10"/>
  <c r="V19" i="10"/>
  <c r="J19" i="10"/>
  <c r="R19" i="10"/>
  <c r="Z19" i="10"/>
  <c r="H13" i="10"/>
  <c r="V13" i="10"/>
  <c r="R13" i="10"/>
  <c r="Z13" i="10"/>
  <c r="V14" i="10"/>
  <c r="N14" i="10"/>
  <c r="W4" i="10"/>
  <c r="S4" i="10"/>
  <c r="O4" i="10"/>
  <c r="K4" i="10"/>
  <c r="Y3" i="10"/>
  <c r="Q3" i="10"/>
  <c r="I3" i="10"/>
  <c r="W2" i="10"/>
  <c r="Z22" i="10"/>
  <c r="R22" i="10"/>
  <c r="Z21" i="10"/>
  <c r="R21" i="10"/>
  <c r="N16" i="10"/>
  <c r="Z23" i="10"/>
  <c r="R23" i="10"/>
  <c r="V22" i="10"/>
  <c r="N22" i="10"/>
  <c r="V21" i="10"/>
  <c r="Z18" i="10"/>
  <c r="R18" i="10"/>
  <c r="J18" i="10"/>
  <c r="Z16" i="10"/>
  <c r="R16" i="10"/>
  <c r="J16" i="10"/>
  <c r="Z14" i="10"/>
  <c r="R14" i="10"/>
  <c r="J14" i="10"/>
  <c r="W12" i="10"/>
  <c r="S12" i="10"/>
  <c r="O12" i="10"/>
  <c r="K12" i="10"/>
  <c r="X11" i="10"/>
  <c r="T11" i="10"/>
  <c r="P11" i="10"/>
  <c r="L11" i="10"/>
  <c r="W9" i="10"/>
  <c r="Q9" i="10"/>
  <c r="I9" i="10"/>
  <c r="O28" i="10"/>
  <c r="H28" i="10"/>
  <c r="J28" i="10"/>
  <c r="L28" i="10"/>
  <c r="N28" i="10"/>
  <c r="P28" i="10"/>
  <c r="R28" i="10"/>
  <c r="T28" i="10"/>
  <c r="V28" i="10"/>
  <c r="X28" i="10"/>
  <c r="Z28" i="10"/>
  <c r="G28" i="10"/>
  <c r="I28" i="10"/>
  <c r="K28" i="10"/>
  <c r="M28" i="10"/>
  <c r="Q28" i="10"/>
  <c r="S28" i="10"/>
  <c r="U28" i="10"/>
  <c r="W28" i="10"/>
  <c r="Y28" i="10"/>
  <c r="H26" i="10"/>
  <c r="J26" i="10"/>
  <c r="L26" i="10"/>
  <c r="N26" i="10"/>
  <c r="P26" i="10"/>
  <c r="R26" i="10"/>
  <c r="T26" i="10"/>
  <c r="V26" i="10"/>
  <c r="X26" i="10"/>
  <c r="Z26" i="10"/>
  <c r="G26" i="10"/>
  <c r="I26" i="10"/>
  <c r="K26" i="10"/>
  <c r="M26" i="10"/>
  <c r="O26" i="10"/>
  <c r="Q26" i="10"/>
  <c r="S26" i="10"/>
  <c r="U26" i="10"/>
  <c r="W26" i="10"/>
  <c r="Y26" i="10"/>
  <c r="G29" i="10"/>
  <c r="M29" i="10"/>
  <c r="Q29" i="10"/>
  <c r="U29" i="10"/>
  <c r="Y29" i="10"/>
  <c r="H29" i="10"/>
  <c r="J29" i="10"/>
  <c r="L29" i="10"/>
  <c r="N29" i="10"/>
  <c r="P29" i="10"/>
  <c r="R29" i="10"/>
  <c r="T29" i="10"/>
  <c r="V29" i="10"/>
  <c r="X29" i="10"/>
  <c r="Z29" i="10"/>
  <c r="I29" i="10"/>
  <c r="K29" i="10"/>
  <c r="O29" i="10"/>
  <c r="S29" i="10"/>
  <c r="W29" i="10"/>
  <c r="H27" i="10"/>
  <c r="J27" i="10"/>
  <c r="L27" i="10"/>
  <c r="N27" i="10"/>
  <c r="P27" i="10"/>
  <c r="R27" i="10"/>
  <c r="T27" i="10"/>
  <c r="V27" i="10"/>
  <c r="X27" i="10"/>
  <c r="Z27" i="10"/>
  <c r="G27" i="10"/>
  <c r="I27" i="10"/>
  <c r="K27" i="10"/>
  <c r="M27" i="10"/>
  <c r="O27" i="10"/>
  <c r="Q27" i="10"/>
  <c r="S27" i="10"/>
  <c r="U27" i="10"/>
  <c r="W27" i="10"/>
  <c r="Y27" i="10"/>
  <c r="I25" i="10"/>
  <c r="M25" i="10"/>
  <c r="S25" i="10"/>
  <c r="W25" i="10"/>
  <c r="H25" i="10"/>
  <c r="J25" i="10"/>
  <c r="L25" i="10"/>
  <c r="N25" i="10"/>
  <c r="P25" i="10"/>
  <c r="R25" i="10"/>
  <c r="T25" i="10"/>
  <c r="V25" i="10"/>
  <c r="X25" i="10"/>
  <c r="Z25" i="10"/>
  <c r="G25" i="10"/>
  <c r="K25" i="10"/>
  <c r="O25" i="10"/>
  <c r="Q25" i="10"/>
  <c r="U25" i="10"/>
  <c r="Y25" i="10"/>
  <c r="G24" i="10"/>
  <c r="I24" i="10"/>
  <c r="K24" i="10"/>
  <c r="G23" i="10"/>
  <c r="I23" i="10"/>
  <c r="K23" i="10"/>
  <c r="M23" i="10"/>
  <c r="O23" i="10"/>
  <c r="Q23" i="10"/>
  <c r="S23" i="10"/>
  <c r="U23" i="10"/>
  <c r="W23" i="10"/>
  <c r="Y23" i="10"/>
  <c r="J22" i="10"/>
  <c r="G21" i="10"/>
  <c r="I21" i="10"/>
  <c r="K21" i="10"/>
  <c r="M21" i="10"/>
  <c r="O21" i="10"/>
  <c r="Q21" i="10"/>
  <c r="S21" i="10"/>
  <c r="U21" i="10"/>
  <c r="W21" i="10"/>
  <c r="Y21" i="10"/>
  <c r="Z20" i="10"/>
  <c r="V20" i="10"/>
  <c r="R20" i="10"/>
  <c r="N20" i="10"/>
  <c r="J20" i="10"/>
  <c r="G17" i="10"/>
  <c r="I17" i="10"/>
  <c r="K17" i="10"/>
  <c r="M17" i="10"/>
  <c r="O17" i="10"/>
  <c r="Q17" i="10"/>
  <c r="S17" i="10"/>
  <c r="U17" i="10"/>
  <c r="W17" i="10"/>
  <c r="Y17" i="10"/>
  <c r="N13" i="10"/>
  <c r="J13" i="10"/>
  <c r="Z24" i="10"/>
  <c r="X24" i="10"/>
  <c r="V24" i="10"/>
  <c r="T24" i="10"/>
  <c r="R24" i="10"/>
  <c r="P24" i="10"/>
  <c r="N24" i="10"/>
  <c r="L24" i="10"/>
  <c r="H24" i="10"/>
  <c r="X23" i="10"/>
  <c r="T23" i="10"/>
  <c r="P23" i="10"/>
  <c r="L23" i="10"/>
  <c r="H23" i="10"/>
  <c r="X22" i="10"/>
  <c r="T22" i="10"/>
  <c r="P22" i="10"/>
  <c r="L22" i="10"/>
  <c r="X21" i="10"/>
  <c r="T21" i="10"/>
  <c r="P21" i="10"/>
  <c r="L21" i="10"/>
  <c r="H21" i="10"/>
  <c r="X20" i="10"/>
  <c r="T20" i="10"/>
  <c r="P20" i="10"/>
  <c r="L20" i="10"/>
  <c r="X19" i="10"/>
  <c r="T19" i="10"/>
  <c r="P19" i="10"/>
  <c r="L19" i="10"/>
  <c r="X18" i="10"/>
  <c r="T18" i="10"/>
  <c r="P18" i="10"/>
  <c r="L18" i="10"/>
  <c r="X17" i="10"/>
  <c r="T17" i="10"/>
  <c r="P17" i="10"/>
  <c r="L17" i="10"/>
  <c r="H17" i="10"/>
  <c r="X16" i="10"/>
  <c r="T16" i="10"/>
  <c r="P16" i="10"/>
  <c r="L16" i="10"/>
  <c r="X15" i="10"/>
  <c r="T15" i="10"/>
  <c r="P15" i="10"/>
  <c r="L15" i="10"/>
  <c r="X14" i="10"/>
  <c r="T14" i="10"/>
  <c r="P14" i="10"/>
  <c r="L14" i="10"/>
  <c r="X13" i="10"/>
  <c r="T13" i="10"/>
  <c r="P13" i="10"/>
  <c r="L13" i="10"/>
  <c r="H12" i="10"/>
  <c r="J12" i="10"/>
  <c r="L12" i="10"/>
  <c r="N12" i="10"/>
  <c r="P12" i="10"/>
  <c r="R12" i="10"/>
  <c r="T12" i="10"/>
  <c r="V12" i="10"/>
  <c r="X12" i="10"/>
  <c r="Z12" i="10"/>
  <c r="G11" i="10"/>
  <c r="I11" i="10"/>
  <c r="K11" i="10"/>
  <c r="M11" i="10"/>
  <c r="O11" i="10"/>
  <c r="Q11" i="10"/>
  <c r="S11" i="10"/>
  <c r="U11" i="10"/>
  <c r="W11" i="10"/>
  <c r="Y11" i="10"/>
  <c r="G22" i="10"/>
  <c r="I22" i="10"/>
  <c r="K22" i="10"/>
  <c r="M22" i="10"/>
  <c r="O22" i="10"/>
  <c r="Q22" i="10"/>
  <c r="S22" i="10"/>
  <c r="U22" i="10"/>
  <c r="W22" i="10"/>
  <c r="Y22" i="10"/>
  <c r="J21" i="10"/>
  <c r="G20" i="10"/>
  <c r="I20" i="10"/>
  <c r="K20" i="10"/>
  <c r="M20" i="10"/>
  <c r="O20" i="10"/>
  <c r="Q20" i="10"/>
  <c r="S20" i="10"/>
  <c r="U20" i="10"/>
  <c r="W20" i="10"/>
  <c r="Y20" i="10"/>
  <c r="G19" i="10"/>
  <c r="I19" i="10"/>
  <c r="K19" i="10"/>
  <c r="M19" i="10"/>
  <c r="O19" i="10"/>
  <c r="Q19" i="10"/>
  <c r="S19" i="10"/>
  <c r="U19" i="10"/>
  <c r="W19" i="10"/>
  <c r="Y19" i="10"/>
  <c r="G18" i="10"/>
  <c r="I18" i="10"/>
  <c r="K18" i="10"/>
  <c r="M18" i="10"/>
  <c r="O18" i="10"/>
  <c r="Q18" i="10"/>
  <c r="S18" i="10"/>
  <c r="U18" i="10"/>
  <c r="W18" i="10"/>
  <c r="Y18" i="10"/>
  <c r="G16" i="10"/>
  <c r="I16" i="10"/>
  <c r="K16" i="10"/>
  <c r="M16" i="10"/>
  <c r="O16" i="10"/>
  <c r="Q16" i="10"/>
  <c r="S16" i="10"/>
  <c r="U16" i="10"/>
  <c r="W16" i="10"/>
  <c r="Y16" i="10"/>
  <c r="G15" i="10"/>
  <c r="I15" i="10"/>
  <c r="K15" i="10"/>
  <c r="M15" i="10"/>
  <c r="O15" i="10"/>
  <c r="Q15" i="10"/>
  <c r="S15" i="10"/>
  <c r="U15" i="10"/>
  <c r="W15" i="10"/>
  <c r="Y15" i="10"/>
  <c r="G14" i="10"/>
  <c r="I14" i="10"/>
  <c r="K14" i="10"/>
  <c r="M14" i="10"/>
  <c r="O14" i="10"/>
  <c r="Q14" i="10"/>
  <c r="S14" i="10"/>
  <c r="U14" i="10"/>
  <c r="W14" i="10"/>
  <c r="Y14" i="10"/>
  <c r="G13" i="10"/>
  <c r="I13" i="10"/>
  <c r="K13" i="10"/>
  <c r="M13" i="10"/>
  <c r="O13" i="10"/>
  <c r="Q13" i="10"/>
  <c r="S13" i="10"/>
  <c r="U13" i="10"/>
  <c r="W13" i="10"/>
  <c r="Y13" i="10"/>
  <c r="G10" i="10"/>
  <c r="I10" i="10"/>
  <c r="K10" i="10"/>
  <c r="M10" i="10"/>
  <c r="O10" i="10"/>
  <c r="Q10" i="10"/>
  <c r="S10" i="10"/>
  <c r="U10" i="10"/>
  <c r="W10" i="10"/>
  <c r="Y10" i="10"/>
  <c r="H10" i="10"/>
  <c r="J10" i="10"/>
  <c r="L10" i="10"/>
  <c r="N10" i="10"/>
  <c r="P10" i="10"/>
  <c r="R10" i="10"/>
  <c r="T10" i="10"/>
  <c r="V10" i="10"/>
  <c r="X10" i="10"/>
  <c r="Z10" i="10"/>
  <c r="Z9" i="10"/>
  <c r="X9" i="10"/>
  <c r="V9" i="10"/>
  <c r="S9" i="10"/>
  <c r="O9" i="10"/>
  <c r="K9" i="10"/>
  <c r="H8" i="10"/>
  <c r="J8" i="10"/>
  <c r="L8" i="10"/>
  <c r="N8" i="10"/>
  <c r="P8" i="10"/>
  <c r="R8" i="10"/>
  <c r="T8" i="10"/>
  <c r="V8" i="10"/>
  <c r="X8" i="10"/>
  <c r="Z8" i="10"/>
  <c r="W7" i="10"/>
  <c r="S7" i="10"/>
  <c r="O7" i="10"/>
  <c r="K7" i="10"/>
  <c r="H6" i="10"/>
  <c r="J6" i="10"/>
  <c r="L6" i="10"/>
  <c r="N6" i="10"/>
  <c r="P6" i="10"/>
  <c r="R6" i="10"/>
  <c r="T6" i="10"/>
  <c r="V6" i="10"/>
  <c r="X6" i="10"/>
  <c r="Z6" i="10"/>
  <c r="W5" i="10"/>
  <c r="S5" i="10"/>
  <c r="O5" i="10"/>
  <c r="K5" i="10"/>
  <c r="H4" i="10"/>
  <c r="J4" i="10"/>
  <c r="L4" i="10"/>
  <c r="N4" i="10"/>
  <c r="P4" i="10"/>
  <c r="R4" i="10"/>
  <c r="T4" i="10"/>
  <c r="V4" i="10"/>
  <c r="X4" i="10"/>
  <c r="Z4" i="10"/>
  <c r="W3" i="10"/>
  <c r="S3" i="10"/>
  <c r="O3" i="10"/>
  <c r="K3" i="10"/>
  <c r="Y2" i="10"/>
  <c r="H9" i="10"/>
  <c r="J9" i="10"/>
  <c r="L9" i="10"/>
  <c r="N9" i="10"/>
  <c r="P9" i="10"/>
  <c r="R9" i="10"/>
  <c r="T9" i="10"/>
  <c r="H7" i="10"/>
  <c r="J7" i="10"/>
  <c r="L7" i="10"/>
  <c r="N7" i="10"/>
  <c r="P7" i="10"/>
  <c r="R7" i="10"/>
  <c r="T7" i="10"/>
  <c r="V7" i="10"/>
  <c r="X7" i="10"/>
  <c r="Z7" i="10"/>
  <c r="H5" i="10"/>
  <c r="J5" i="10"/>
  <c r="L5" i="10"/>
  <c r="N5" i="10"/>
  <c r="P5" i="10"/>
  <c r="R5" i="10"/>
  <c r="T5" i="10"/>
  <c r="V5" i="10"/>
  <c r="X5" i="10"/>
  <c r="Z5" i="10"/>
  <c r="H3" i="10"/>
  <c r="J3" i="10"/>
  <c r="L3" i="10"/>
  <c r="N3" i="10"/>
  <c r="P3" i="10"/>
  <c r="R3" i="10"/>
  <c r="T3" i="10"/>
  <c r="V3" i="10"/>
  <c r="X3" i="10"/>
  <c r="Z3" i="10"/>
  <c r="G2" i="10"/>
  <c r="I2" i="10"/>
  <c r="K2" i="10"/>
  <c r="M2" i="10"/>
  <c r="O2" i="10"/>
  <c r="Q2" i="10"/>
  <c r="S2" i="10"/>
  <c r="H2" i="10"/>
  <c r="J2" i="10"/>
  <c r="L2" i="10"/>
  <c r="N2" i="10"/>
  <c r="P2" i="10"/>
  <c r="R2" i="10"/>
  <c r="T2" i="10"/>
  <c r="V2" i="10"/>
  <c r="X2" i="10"/>
  <c r="Z2" i="10"/>
  <c r="D30" i="10" l="1"/>
  <c r="E30" i="10" s="1"/>
  <c r="D31" i="10"/>
  <c r="E31" i="10" s="1"/>
  <c r="D32" i="10"/>
  <c r="E32" i="10" s="1"/>
  <c r="D33" i="10"/>
  <c r="E33" i="10" s="1"/>
  <c r="D34" i="10"/>
  <c r="E34" i="10" s="1"/>
  <c r="D35" i="10"/>
  <c r="E35" i="10" s="1"/>
  <c r="D36" i="10"/>
  <c r="E36" i="10" s="1"/>
  <c r="Z36" i="10" s="1"/>
  <c r="M35" i="10" l="1"/>
  <c r="Q35" i="10"/>
  <c r="U35" i="10"/>
  <c r="Y35" i="10"/>
  <c r="H35" i="10"/>
  <c r="J35" i="10"/>
  <c r="L35" i="10"/>
  <c r="N35" i="10"/>
  <c r="P35" i="10"/>
  <c r="R35" i="10"/>
  <c r="T35" i="10"/>
  <c r="V35" i="10"/>
  <c r="X35" i="10"/>
  <c r="Z35" i="10"/>
  <c r="G35" i="10"/>
  <c r="I35" i="10"/>
  <c r="K35" i="10"/>
  <c r="O35" i="10"/>
  <c r="S35" i="10"/>
  <c r="W35" i="10"/>
  <c r="G33" i="10"/>
  <c r="M33" i="10"/>
  <c r="Q33" i="10"/>
  <c r="U33" i="10"/>
  <c r="Y33" i="10"/>
  <c r="H33" i="10"/>
  <c r="J33" i="10"/>
  <c r="L33" i="10"/>
  <c r="N33" i="10"/>
  <c r="P33" i="10"/>
  <c r="R33" i="10"/>
  <c r="T33" i="10"/>
  <c r="V33" i="10"/>
  <c r="X33" i="10"/>
  <c r="Z33" i="10"/>
  <c r="I33" i="10"/>
  <c r="K33" i="10"/>
  <c r="O33" i="10"/>
  <c r="S33" i="10"/>
  <c r="W33" i="10"/>
  <c r="O31" i="10"/>
  <c r="S31" i="10"/>
  <c r="Y31" i="10"/>
  <c r="H31" i="10"/>
  <c r="J31" i="10"/>
  <c r="L31" i="10"/>
  <c r="N31" i="10"/>
  <c r="P31" i="10"/>
  <c r="R31" i="10"/>
  <c r="T31" i="10"/>
  <c r="V31" i="10"/>
  <c r="X31" i="10"/>
  <c r="Z31" i="10"/>
  <c r="G31" i="10"/>
  <c r="I31" i="10"/>
  <c r="K31" i="10"/>
  <c r="M31" i="10"/>
  <c r="Q31" i="10"/>
  <c r="U31" i="10"/>
  <c r="W31" i="10"/>
  <c r="G34" i="10"/>
  <c r="K34" i="10"/>
  <c r="O34" i="10"/>
  <c r="S34" i="10"/>
  <c r="W34" i="10"/>
  <c r="H34" i="10"/>
  <c r="J34" i="10"/>
  <c r="L34" i="10"/>
  <c r="N34" i="10"/>
  <c r="P34" i="10"/>
  <c r="R34" i="10"/>
  <c r="T34" i="10"/>
  <c r="V34" i="10"/>
  <c r="X34" i="10"/>
  <c r="Z34" i="10"/>
  <c r="I34" i="10"/>
  <c r="M34" i="10"/>
  <c r="Q34" i="10"/>
  <c r="U34" i="10"/>
  <c r="Y34" i="10"/>
  <c r="G32" i="10"/>
  <c r="K32" i="10"/>
  <c r="Q32" i="10"/>
  <c r="U32" i="10"/>
  <c r="Y32" i="10"/>
  <c r="H32" i="10"/>
  <c r="J32" i="10"/>
  <c r="L32" i="10"/>
  <c r="N32" i="10"/>
  <c r="P32" i="10"/>
  <c r="R32" i="10"/>
  <c r="T32" i="10"/>
  <c r="V32" i="10"/>
  <c r="X32" i="10"/>
  <c r="Z32" i="10"/>
  <c r="I32" i="10"/>
  <c r="M32" i="10"/>
  <c r="O32" i="10"/>
  <c r="S32" i="10"/>
  <c r="W32" i="10"/>
  <c r="G30" i="10"/>
  <c r="K30" i="10"/>
  <c r="O30" i="10"/>
  <c r="U30" i="10"/>
  <c r="H30" i="10"/>
  <c r="J30" i="10"/>
  <c r="L30" i="10"/>
  <c r="N30" i="10"/>
  <c r="P30" i="10"/>
  <c r="R30" i="10"/>
  <c r="T30" i="10"/>
  <c r="V30" i="10"/>
  <c r="X30" i="10"/>
  <c r="Z30" i="10"/>
  <c r="I30" i="10"/>
  <c r="M30" i="10"/>
  <c r="Q30" i="10"/>
  <c r="S30" i="10"/>
  <c r="W30" i="10"/>
  <c r="Y30" i="10"/>
  <c r="G36" i="10"/>
  <c r="I36" i="10"/>
  <c r="K36" i="10"/>
  <c r="M36" i="10"/>
  <c r="O36" i="10"/>
  <c r="Q36" i="10"/>
  <c r="S36" i="10"/>
  <c r="U36" i="10"/>
  <c r="W36" i="10"/>
  <c r="Y36" i="10"/>
  <c r="H36" i="10"/>
  <c r="J36" i="10"/>
  <c r="L36" i="10"/>
  <c r="N36" i="10"/>
  <c r="P36" i="10"/>
  <c r="R36" i="10"/>
  <c r="T36" i="10"/>
  <c r="V36" i="10"/>
  <c r="X36" i="10"/>
  <c r="G7" i="3"/>
  <c r="H7" i="3" s="1"/>
  <c r="Y7" i="3"/>
  <c r="Z7" i="3" s="1"/>
  <c r="P7" i="3" l="1"/>
  <c r="K7" i="3"/>
  <c r="M7" i="3"/>
  <c r="O7" i="3"/>
  <c r="Q7" i="3"/>
  <c r="J7" i="3"/>
  <c r="L7" i="3"/>
  <c r="N7" i="3"/>
  <c r="AB7" i="3"/>
  <c r="AD7" i="3"/>
  <c r="AF7" i="3"/>
  <c r="AC7" i="3"/>
  <c r="AE7" i="3"/>
  <c r="AG7" i="3"/>
  <c r="AI7" i="3"/>
  <c r="AH7" i="3"/>
  <c r="S8" i="14" l="1"/>
  <c r="W8" i="14"/>
  <c r="X8" i="14" s="1"/>
  <c r="X7" i="14"/>
  <c r="W7" i="14"/>
  <c r="S7" i="14" l="1"/>
  <c r="D15" i="13" l="1"/>
  <c r="D14" i="13"/>
  <c r="W15" i="14" l="1"/>
  <c r="X15" i="14" s="1"/>
  <c r="E8" i="13" l="1"/>
  <c r="V5" i="14" l="1"/>
  <c r="D11" i="13" l="1"/>
  <c r="E5" i="13"/>
  <c r="E9" i="13"/>
  <c r="D13" i="13"/>
  <c r="E13" i="13" s="1"/>
  <c r="S10" i="14" l="1"/>
  <c r="W10" i="14" s="1"/>
  <c r="X10" i="14" s="1"/>
  <c r="E2" i="13" l="1"/>
  <c r="V14" i="14" l="1"/>
  <c r="G8" i="3" l="1"/>
  <c r="H8" i="3" s="1"/>
  <c r="Y8" i="3"/>
  <c r="Z8" i="3" s="1"/>
  <c r="P8" i="3" l="1"/>
  <c r="K8" i="3"/>
  <c r="M8" i="3"/>
  <c r="O8" i="3"/>
  <c r="Q8" i="3"/>
  <c r="J8" i="3"/>
  <c r="L8" i="3"/>
  <c r="N8" i="3"/>
  <c r="AB8" i="3"/>
  <c r="AD8" i="3"/>
  <c r="AH8" i="3"/>
  <c r="AC8" i="3"/>
  <c r="AE8" i="3"/>
  <c r="AG8" i="3"/>
  <c r="AI8" i="3"/>
  <c r="AF8" i="3"/>
  <c r="S16" i="14" l="1"/>
  <c r="W16" i="14" s="1"/>
  <c r="X16" i="14" s="1"/>
  <c r="S15" i="14" l="1"/>
  <c r="E6" i="13" l="1"/>
  <c r="S11" i="14"/>
  <c r="W11" i="14" s="1"/>
  <c r="X11" i="14" s="1"/>
  <c r="S12" i="14"/>
  <c r="W12" i="14" s="1"/>
  <c r="X12" i="14" s="1"/>
  <c r="S13" i="14"/>
  <c r="W13" i="14" s="1"/>
  <c r="X13" i="14" s="1"/>
  <c r="S14" i="14"/>
  <c r="W14" i="14" s="1"/>
  <c r="X14" i="14" s="1"/>
  <c r="Y9" i="3"/>
  <c r="Z9" i="3" s="1"/>
  <c r="AI9" i="3" s="1"/>
  <c r="G9" i="3"/>
  <c r="H9" i="3" s="1"/>
  <c r="Q9" i="3" s="1"/>
  <c r="E15" i="13"/>
  <c r="L11" i="13"/>
  <c r="S7" i="13"/>
  <c r="J9" i="3" l="1"/>
  <c r="L9" i="3"/>
  <c r="N9" i="3"/>
  <c r="P9" i="3"/>
  <c r="AB9" i="3"/>
  <c r="AD9" i="3"/>
  <c r="AF9" i="3"/>
  <c r="AH9" i="3"/>
  <c r="K9" i="3"/>
  <c r="M9" i="3"/>
  <c r="O9" i="3"/>
  <c r="AC9" i="3"/>
  <c r="AE9" i="3"/>
  <c r="AG9" i="3"/>
  <c r="O9" i="13"/>
  <c r="O8" i="13"/>
  <c r="O7" i="13"/>
  <c r="H10" i="13"/>
  <c r="H8" i="13"/>
  <c r="H9" i="13"/>
  <c r="H11" i="13" l="1"/>
  <c r="O11" i="13" l="1"/>
  <c r="O10" i="13"/>
  <c r="H12" i="13"/>
  <c r="E4" i="13" l="1"/>
  <c r="E3" i="13"/>
  <c r="E7" i="13"/>
  <c r="E14" i="13"/>
  <c r="S9" i="14" l="1"/>
  <c r="W9" i="14" s="1"/>
  <c r="X9" i="14" s="1"/>
  <c r="S3" i="14" l="1"/>
  <c r="W3" i="14" s="1"/>
  <c r="X3" i="14" s="1"/>
  <c r="S4" i="14"/>
  <c r="W4" i="14" s="1"/>
  <c r="X4" i="14" s="1"/>
  <c r="S5" i="14"/>
  <c r="W5" i="14" s="1"/>
  <c r="X5" i="14" s="1"/>
  <c r="S6" i="14"/>
  <c r="W6" i="14" s="1"/>
  <c r="X6" i="14" s="1"/>
  <c r="C5" i="12" l="1"/>
  <c r="D5" i="12"/>
  <c r="E5" i="12"/>
  <c r="F5" i="12"/>
  <c r="C6" i="12"/>
  <c r="D6" i="12"/>
  <c r="E6" i="12"/>
  <c r="F6" i="12"/>
  <c r="C7" i="12"/>
  <c r="D7" i="12"/>
  <c r="E7" i="12"/>
  <c r="F7" i="12"/>
  <c r="C8" i="12"/>
  <c r="D8" i="12"/>
  <c r="E8" i="12"/>
  <c r="F8" i="12"/>
  <c r="C9" i="12"/>
  <c r="D9" i="12"/>
  <c r="E9" i="12"/>
  <c r="F9" i="12"/>
  <c r="D2" i="12"/>
  <c r="E2" i="12"/>
  <c r="F2" i="12"/>
  <c r="G2" i="12"/>
  <c r="H2" i="12"/>
  <c r="D3" i="12"/>
  <c r="E3" i="12"/>
  <c r="F3" i="12"/>
  <c r="G3" i="12"/>
  <c r="H3" i="12"/>
  <c r="D4" i="12"/>
  <c r="E4" i="12"/>
  <c r="F4" i="12"/>
  <c r="G4" i="12"/>
  <c r="H4" i="12"/>
  <c r="G5" i="12"/>
  <c r="H5" i="12"/>
  <c r="G6" i="12"/>
  <c r="H6" i="12"/>
  <c r="G7" i="12"/>
  <c r="H7" i="12"/>
  <c r="G8" i="12"/>
  <c r="H8" i="12"/>
  <c r="G9" i="12"/>
  <c r="H9" i="12"/>
  <c r="C2" i="12"/>
  <c r="C3" i="12"/>
  <c r="C4" i="12"/>
</calcChain>
</file>

<file path=xl/comments1.xml><?xml version="1.0" encoding="utf-8"?>
<comments xmlns="http://schemas.openxmlformats.org/spreadsheetml/2006/main">
  <authors>
    <author>Alexis Álvarez</author>
  </authors>
  <commentList>
    <comment ref="B3" authorId="0">
      <text>
        <r>
          <rPr>
            <sz val="12"/>
            <color indexed="81"/>
            <rFont val="Times New Roman"/>
            <family val="1"/>
          </rPr>
          <t>2d6 bite / 1d8 each claw / 1d6 wings / 1d8 tail</t>
        </r>
      </text>
    </comment>
    <comment ref="B5" authorId="0">
      <text>
        <r>
          <rPr>
            <b/>
            <sz val="12"/>
            <color indexed="81"/>
            <rFont val="Times New Roman"/>
            <family val="1"/>
          </rPr>
          <t xml:space="preserve">slam damage:  </t>
        </r>
        <r>
          <rPr>
            <sz val="12"/>
            <color indexed="81"/>
            <rFont val="Times New Roman"/>
            <family val="1"/>
          </rPr>
          <t>1d6 + 1d4 acid</t>
        </r>
      </text>
    </comment>
    <comment ref="T5" authorId="0">
      <text>
        <r>
          <rPr>
            <b/>
            <sz val="12"/>
            <color indexed="81"/>
            <rFont val="Times New Roman"/>
            <family val="1"/>
          </rPr>
          <t xml:space="preserve">slam damage:  </t>
        </r>
        <r>
          <rPr>
            <sz val="12"/>
            <color indexed="81"/>
            <rFont val="Times New Roman"/>
            <family val="1"/>
          </rPr>
          <t>1d6 + 1d4 acid</t>
        </r>
      </text>
    </comment>
    <comment ref="B6" authorId="0">
      <text>
        <r>
          <rPr>
            <sz val="12"/>
            <color indexed="81"/>
            <rFont val="Times New Roman"/>
            <family val="1"/>
          </rPr>
          <t>2d6 + 7 bite</t>
        </r>
      </text>
    </comment>
    <comment ref="T6" authorId="0">
      <text>
        <r>
          <rPr>
            <sz val="12"/>
            <color indexed="81"/>
            <rFont val="Times New Roman"/>
            <family val="1"/>
          </rPr>
          <t>1d8 + 4 + 1d6 cold, each claw
/ 1d8 + 9 tail</t>
        </r>
      </text>
    </comment>
    <comment ref="B7" authorId="0">
      <text>
        <r>
          <rPr>
            <sz val="12"/>
            <color indexed="81"/>
            <rFont val="Times New Roman"/>
            <family val="1"/>
          </rPr>
          <t>1d4 + 4
1d6</t>
        </r>
      </text>
    </comment>
    <comment ref="T7" authorId="0">
      <text>
        <r>
          <rPr>
            <sz val="12"/>
            <color indexed="81"/>
            <rFont val="Times New Roman"/>
            <family val="1"/>
          </rPr>
          <t>1d8 + 2</t>
        </r>
      </text>
    </comment>
    <comment ref="B8" authorId="0">
      <text>
        <r>
          <rPr>
            <sz val="12"/>
            <color indexed="81"/>
            <rFont val="Times New Roman"/>
            <family val="1"/>
          </rPr>
          <t>1d8 bite / 1d6 each claw / 1d4 wings</t>
        </r>
      </text>
    </comment>
  </commentList>
</comments>
</file>

<file path=xl/comments2.xml><?xml version="1.0" encoding="utf-8"?>
<comments xmlns="http://schemas.openxmlformats.org/spreadsheetml/2006/main">
  <authors>
    <author>Alexis Álvarez</author>
  </authors>
  <commentList>
    <comment ref="C11" authorId="0">
      <text>
        <r>
          <rPr>
            <sz val="12"/>
            <color indexed="81"/>
            <rFont val="Times New Roman"/>
            <family val="1"/>
          </rPr>
          <t>Resistance + 1</t>
        </r>
      </text>
    </comment>
    <comment ref="C12" authorId="0">
      <text>
        <r>
          <rPr>
            <sz val="12"/>
            <color indexed="81"/>
            <rFont val="Times New Roman"/>
            <family val="1"/>
          </rPr>
          <t>Resistance + 1</t>
        </r>
      </text>
    </comment>
    <comment ref="C13" authorId="0">
      <text>
        <r>
          <rPr>
            <sz val="12"/>
            <color indexed="81"/>
            <rFont val="Times New Roman"/>
            <family val="1"/>
          </rPr>
          <t>Resistance + 1</t>
        </r>
      </text>
    </comment>
  </commentList>
</comments>
</file>

<file path=xl/comments3.xml><?xml version="1.0" encoding="utf-8"?>
<comments xmlns="http://schemas.openxmlformats.org/spreadsheetml/2006/main">
  <authors>
    <author>Alexis Álvarez</author>
  </authors>
  <commentList>
    <comment ref="V5" authorId="0">
      <text>
        <r>
          <rPr>
            <sz val="12"/>
            <color indexed="81"/>
            <rFont val="Times New Roman"/>
            <family val="1"/>
          </rPr>
          <t>+1/level, divine power</t>
        </r>
      </text>
    </comment>
    <comment ref="B7" authorId="0">
      <text>
        <r>
          <rPr>
            <sz val="12"/>
            <color indexed="81"/>
            <rFont val="Times New Roman"/>
            <family val="1"/>
          </rPr>
          <t>resistance 5/[fire, cold and acid]
dr 1/cold iron</t>
        </r>
      </text>
    </comment>
    <comment ref="U7" authorId="0">
      <text>
        <r>
          <rPr>
            <sz val="12"/>
            <color indexed="81"/>
            <rFont val="Times New Roman"/>
            <family val="1"/>
          </rPr>
          <t>fast healing 2</t>
        </r>
      </text>
    </comment>
    <comment ref="C10" authorId="0">
      <text>
        <r>
          <rPr>
            <sz val="12"/>
            <color indexed="81"/>
            <rFont val="Times New Roman"/>
            <family val="1"/>
          </rPr>
          <t>Immune to Fire
Vulnerable to Cold</t>
        </r>
      </text>
    </comment>
    <comment ref="U10" authorId="0">
      <text>
        <r>
          <rPr>
            <sz val="12"/>
            <color indexed="81"/>
            <rFont val="Times New Roman"/>
            <family val="1"/>
          </rPr>
          <t>Started taking damage on Round 7</t>
        </r>
      </text>
    </comment>
    <comment ref="V12" authorId="0">
      <text>
        <r>
          <rPr>
            <sz val="12"/>
            <color indexed="81"/>
            <rFont val="Times New Roman"/>
            <family val="1"/>
          </rPr>
          <t>Bear’s Endurance + 18 hps</t>
        </r>
      </text>
    </comment>
    <comment ref="U14" authorId="0">
      <text>
        <r>
          <rPr>
            <sz val="12"/>
            <color indexed="81"/>
            <rFont val="Times New Roman"/>
            <family val="1"/>
          </rPr>
          <t>Lesser virtue on Rounds 9 - 18</t>
        </r>
      </text>
    </comment>
    <comment ref="V14" authorId="0">
      <text>
        <r>
          <rPr>
            <sz val="12"/>
            <color indexed="81"/>
            <rFont val="Times New Roman"/>
            <family val="1"/>
          </rPr>
          <t>Bear’s Endurance + 18 hps</t>
        </r>
      </text>
    </comment>
    <comment ref="B15" authorId="0">
      <text>
        <r>
          <rPr>
            <sz val="12"/>
            <color indexed="81"/>
            <rFont val="Times New Roman"/>
            <family val="1"/>
          </rPr>
          <t>Resist A.C.E.F. 10</t>
        </r>
      </text>
    </comment>
    <comment ref="U15" authorId="0">
      <text>
        <r>
          <rPr>
            <sz val="12"/>
            <color indexed="81"/>
            <rFont val="Times New Roman"/>
            <family val="1"/>
          </rPr>
          <t>fast healing +3</t>
        </r>
      </text>
    </comment>
  </commentList>
</comments>
</file>

<file path=xl/sharedStrings.xml><?xml version="1.0" encoding="utf-8"?>
<sst xmlns="http://schemas.openxmlformats.org/spreadsheetml/2006/main" count="287" uniqueCount="174">
  <si>
    <t>Healing</t>
  </si>
  <si>
    <t>Roll</t>
  </si>
  <si>
    <t>Save</t>
  </si>
  <si>
    <t>BAB</t>
  </si>
  <si>
    <t>d20</t>
  </si>
  <si>
    <t>Total</t>
  </si>
  <si>
    <t>Character</t>
  </si>
  <si>
    <t>d20 roll</t>
  </si>
  <si>
    <t>d12 roll</t>
  </si>
  <si>
    <t>d10 roll</t>
  </si>
  <si>
    <t>d8 roll</t>
  </si>
  <si>
    <t>d6 roll</t>
  </si>
  <si>
    <t>d4 roll</t>
  </si>
  <si>
    <t>d3 roll</t>
  </si>
  <si>
    <t>Die Type</t>
  </si>
  <si>
    <t>1d</t>
  </si>
  <si>
    <t>2d</t>
  </si>
  <si>
    <t>3d</t>
  </si>
  <si>
    <t>4d</t>
  </si>
  <si>
    <t>5d</t>
  </si>
  <si>
    <t>6d</t>
  </si>
  <si>
    <t>Ranks</t>
  </si>
  <si>
    <t>Check/Save vs…</t>
  </si>
  <si>
    <t>d100 roll</t>
  </si>
  <si>
    <t>Initiative</t>
  </si>
  <si>
    <t>Modified Roll</t>
  </si>
  <si>
    <t>Hit-Point Tally</t>
  </si>
  <si>
    <t>Damage Reduction</t>
  </si>
  <si>
    <t>HPs</t>
  </si>
  <si>
    <t>Melee</t>
  </si>
  <si>
    <t>Ranged</t>
  </si>
  <si>
    <t>Fire</t>
  </si>
  <si>
    <t>Cold</t>
  </si>
  <si>
    <t>Acid</t>
  </si>
  <si>
    <t>Electric</t>
  </si>
  <si>
    <t>Evil</t>
  </si>
  <si>
    <t>Good</t>
  </si>
  <si>
    <t>Chaos</t>
  </si>
  <si>
    <t>Law</t>
  </si>
  <si>
    <t>Silver</t>
  </si>
  <si>
    <t>Magic</t>
  </si>
  <si>
    <t>Current HPs</t>
  </si>
  <si>
    <t>none</t>
  </si>
  <si>
    <t>Fortitude</t>
  </si>
  <si>
    <t>Reflex</t>
  </si>
  <si>
    <t>Will</t>
  </si>
  <si>
    <t>Group</t>
  </si>
  <si>
    <t>Bloodloss</t>
  </si>
  <si>
    <t>Sonic</t>
  </si>
  <si>
    <t>Total Damage</t>
  </si>
  <si>
    <t>Calcul. Total</t>
  </si>
  <si>
    <t>Jadin</t>
  </si>
  <si>
    <t>Ti’ki</t>
  </si>
  <si>
    <t>Dex+</t>
  </si>
  <si>
    <t>Str+</t>
  </si>
  <si>
    <t>W+</t>
  </si>
  <si>
    <t>Other+</t>
  </si>
  <si>
    <t>Party Composition</t>
  </si>
  <si>
    <t>ECL</t>
  </si>
  <si>
    <t>Classes</t>
  </si>
  <si>
    <t>Class</t>
  </si>
  <si>
    <t>Levels</t>
  </si>
  <si>
    <t>rogue</t>
  </si>
  <si>
    <t>cleric</t>
  </si>
  <si>
    <t>Avg. ECL</t>
  </si>
  <si>
    <t>Party Members</t>
  </si>
  <si>
    <t>Aegis</t>
  </si>
  <si>
    <t>Faram</t>
  </si>
  <si>
    <t>ninja</t>
  </si>
  <si>
    <t>centaur</t>
  </si>
  <si>
    <t>Arena CR</t>
  </si>
  <si>
    <t>Campaign CR</t>
  </si>
  <si>
    <t>Multiple encounters</t>
  </si>
  <si>
    <t>Single encounter</t>
  </si>
  <si>
    <t>Total Levels</t>
  </si>
  <si>
    <t>diviner</t>
  </si>
  <si>
    <t>Spot</t>
  </si>
  <si>
    <t>Listen</t>
  </si>
  <si>
    <t>ma</t>
  </si>
  <si>
    <r>
      <t xml:space="preserve">Adds </t>
    </r>
    <r>
      <rPr>
        <i/>
        <sz val="12"/>
        <color theme="1"/>
        <rFont val="Times New Roman"/>
        <family val="1"/>
      </rPr>
      <t>mage armor</t>
    </r>
    <r>
      <rPr>
        <sz val="12"/>
        <color theme="1"/>
        <rFont val="Times New Roman"/>
        <family val="1"/>
      </rPr>
      <t xml:space="preserve"> +4 bonus</t>
    </r>
  </si>
  <si>
    <t>pfg</t>
  </si>
  <si>
    <t>pfe</t>
  </si>
  <si>
    <t>bs</t>
  </si>
  <si>
    <r>
      <t xml:space="preserve">Adds </t>
    </r>
    <r>
      <rPr>
        <i/>
        <sz val="12"/>
        <color theme="1"/>
        <rFont val="Times New Roman"/>
        <family val="1"/>
      </rPr>
      <t xml:space="preserve">bull’s strength </t>
    </r>
    <r>
      <rPr>
        <sz val="12"/>
        <color theme="1"/>
        <rFont val="Times New Roman"/>
        <family val="1"/>
      </rPr>
      <t>+2 bonus</t>
    </r>
  </si>
  <si>
    <t>mv</t>
  </si>
  <si>
    <r>
      <t xml:space="preserve">Adds </t>
    </r>
    <r>
      <rPr>
        <i/>
        <sz val="12"/>
        <color theme="1"/>
        <rFont val="Times New Roman"/>
        <family val="1"/>
      </rPr>
      <t xml:space="preserve">magic vestment </t>
    </r>
    <r>
      <rPr>
        <sz val="12"/>
        <color theme="1"/>
        <rFont val="Times New Roman"/>
        <family val="1"/>
      </rPr>
      <t>+2 bonus</t>
    </r>
  </si>
  <si>
    <t>Constitution</t>
  </si>
  <si>
    <t>Strength</t>
  </si>
  <si>
    <t>Opposed Grapple</t>
  </si>
  <si>
    <r>
      <t xml:space="preserve">Adds </t>
    </r>
    <r>
      <rPr>
        <i/>
        <sz val="12"/>
        <color theme="1"/>
        <rFont val="Times New Roman"/>
        <family val="1"/>
      </rPr>
      <t>barkskin</t>
    </r>
    <r>
      <rPr>
        <sz val="12"/>
        <color theme="1"/>
        <rFont val="Times New Roman"/>
        <family val="1"/>
      </rPr>
      <t xml:space="preserve"> +2 bonus</t>
    </r>
  </si>
  <si>
    <t>r</t>
  </si>
  <si>
    <t>Move Silently</t>
  </si>
  <si>
    <t>Hide</t>
  </si>
  <si>
    <t>sh</t>
  </si>
  <si>
    <r>
      <t xml:space="preserve">Adds </t>
    </r>
    <r>
      <rPr>
        <i/>
        <sz val="12"/>
        <color theme="1"/>
        <rFont val="Times New Roman"/>
        <family val="1"/>
      </rPr>
      <t>shield</t>
    </r>
    <r>
      <rPr>
        <sz val="12"/>
        <color theme="1"/>
        <rFont val="Times New Roman"/>
        <family val="1"/>
      </rPr>
      <t xml:space="preserve"> +4 bonus</t>
    </r>
  </si>
  <si>
    <t>Tumble</t>
  </si>
  <si>
    <t>Ride</t>
  </si>
  <si>
    <t>Attack Type</t>
  </si>
  <si>
    <r>
      <t xml:space="preserve">Adds </t>
    </r>
    <r>
      <rPr>
        <i/>
        <sz val="12"/>
        <color theme="1"/>
        <rFont val="Times New Roman"/>
        <family val="1"/>
      </rPr>
      <t xml:space="preserve">raging </t>
    </r>
    <r>
      <rPr>
        <sz val="12"/>
        <color theme="1"/>
        <rFont val="Times New Roman"/>
        <family val="1"/>
      </rPr>
      <t>bonus/penalty</t>
    </r>
  </si>
  <si>
    <t>ranger</t>
  </si>
  <si>
    <t>Jump</t>
  </si>
  <si>
    <t>Dispel</t>
  </si>
  <si>
    <t>Concentration</t>
  </si>
  <si>
    <t>Poison</t>
  </si>
  <si>
    <t>Nonlethal</t>
  </si>
  <si>
    <t>sof</t>
  </si>
  <si>
    <r>
      <t xml:space="preserve">Adds </t>
    </r>
    <r>
      <rPr>
        <i/>
        <sz val="12"/>
        <color theme="1"/>
        <rFont val="Times New Roman"/>
        <family val="1"/>
      </rPr>
      <t xml:space="preserve">shield of faith </t>
    </r>
    <r>
      <rPr>
        <sz val="12"/>
        <color theme="1"/>
        <rFont val="Times New Roman"/>
        <family val="1"/>
      </rPr>
      <t>bonus</t>
    </r>
  </si>
  <si>
    <t>seeker</t>
  </si>
  <si>
    <t>Adversarial Party Composition</t>
  </si>
  <si>
    <t>cleric / seeker</t>
  </si>
  <si>
    <t>rogue / diviner / seer</t>
  </si>
  <si>
    <r>
      <t>Jadin</t>
    </r>
    <r>
      <rPr>
        <i/>
        <vertAlign val="superscript"/>
        <sz val="12"/>
        <color rgb="FF00B050"/>
        <rFont val="Times New Roman"/>
        <family val="1"/>
      </rPr>
      <t>cg</t>
    </r>
  </si>
  <si>
    <r>
      <t xml:space="preserve">Adds </t>
    </r>
    <r>
      <rPr>
        <i/>
        <sz val="12"/>
        <color theme="1"/>
        <rFont val="Times New Roman"/>
        <family val="1"/>
      </rPr>
      <t xml:space="preserve">haste </t>
    </r>
    <r>
      <rPr>
        <sz val="12"/>
        <color theme="1"/>
        <rFont val="Times New Roman"/>
        <family val="1"/>
      </rPr>
      <t>+1 bonus</t>
    </r>
  </si>
  <si>
    <t>Adds +2 deflection bonus vs. Good opponents</t>
  </si>
  <si>
    <t>Adds +2 deflection bonus vs. Evil opponents</t>
  </si>
  <si>
    <t>centaur / ranger</t>
  </si>
  <si>
    <t>Persephone</t>
  </si>
  <si>
    <t>Krik-Takh</t>
  </si>
  <si>
    <t>Antonyerkinau</t>
  </si>
  <si>
    <t>Tramplevine</t>
  </si>
  <si>
    <t>Icy Burst Dagger</t>
  </si>
  <si>
    <t>Unholy Staff</t>
  </si>
  <si>
    <t>Marmaduk</t>
  </si>
  <si>
    <t>Breath Weapon</t>
  </si>
  <si>
    <t>Dart +1</t>
  </si>
  <si>
    <t>Unholy Sling</t>
  </si>
  <si>
    <t>dragon shaman</t>
  </si>
  <si>
    <t>Ice Drake</t>
  </si>
  <si>
    <t>Rust Dragon</t>
  </si>
  <si>
    <t>Evoker</t>
  </si>
  <si>
    <t>Druid</t>
  </si>
  <si>
    <t>bite</t>
  </si>
  <si>
    <t>2 claws / tail</t>
  </si>
  <si>
    <r>
      <t>Krik-Takh</t>
    </r>
    <r>
      <rPr>
        <b/>
        <vertAlign val="superscript"/>
        <sz val="12"/>
        <color theme="1"/>
        <rFont val="Times New Roman"/>
        <family val="1"/>
      </rPr>
      <t>bs</t>
    </r>
  </si>
  <si>
    <t>Adds +2 deflection bonus vs. Lawful opponents</t>
  </si>
  <si>
    <t>pfl</t>
  </si>
  <si>
    <t>Faram (touch)</t>
  </si>
  <si>
    <t>Aegis / Krik-Takh</t>
  </si>
  <si>
    <r>
      <t>Marmaduk</t>
    </r>
    <r>
      <rPr>
        <b/>
        <vertAlign val="superscript"/>
        <sz val="12"/>
        <color theme="1"/>
        <rFont val="Times New Roman"/>
        <family val="1"/>
      </rPr>
      <t>cg</t>
    </r>
  </si>
  <si>
    <r>
      <t>Marmaduk</t>
    </r>
    <r>
      <rPr>
        <i/>
        <vertAlign val="superscript"/>
        <sz val="12"/>
        <color rgb="FFFF0000"/>
        <rFont val="Times New Roman"/>
        <family val="1"/>
      </rPr>
      <t>cg</t>
    </r>
  </si>
  <si>
    <t>magic</t>
  </si>
  <si>
    <r>
      <t>Antonyerkinau</t>
    </r>
    <r>
      <rPr>
        <b/>
        <vertAlign val="superscript"/>
        <sz val="12"/>
        <color theme="1"/>
        <rFont val="Times New Roman"/>
        <family val="1"/>
      </rPr>
      <t>ma</t>
    </r>
  </si>
  <si>
    <t>Brass Dragon</t>
  </si>
  <si>
    <t>Whisper</t>
  </si>
  <si>
    <t>brass dragon</t>
  </si>
  <si>
    <r>
      <t xml:space="preserve">brass dragon breath weapon </t>
    </r>
    <r>
      <rPr>
        <b/>
        <sz val="12"/>
        <color theme="1"/>
        <rFont val="Times New Roman"/>
        <family val="1"/>
      </rPr>
      <t xml:space="preserve">DC </t>
    </r>
    <r>
      <rPr>
        <sz val="12"/>
        <color theme="1"/>
        <rFont val="Times New Roman"/>
        <family val="1"/>
      </rPr>
      <t xml:space="preserve">17, </t>
    </r>
    <r>
      <rPr>
        <b/>
        <sz val="12"/>
        <color theme="1"/>
        <rFont val="Times New Roman"/>
        <family val="1"/>
      </rPr>
      <t>dmg</t>
    </r>
    <r>
      <rPr>
        <sz val="12"/>
        <color theme="1"/>
        <rFont val="Times New Roman"/>
        <family val="1"/>
      </rPr>
      <t xml:space="preserve"> 3.6</t>
    </r>
  </si>
  <si>
    <t>Spells per day:</t>
  </si>
  <si>
    <r>
      <t xml:space="preserve">5/4 , </t>
    </r>
    <r>
      <rPr>
        <sz val="12"/>
        <color rgb="FFFF0000"/>
        <rFont val="Times New Roman"/>
        <family val="1"/>
      </rPr>
      <t>0/1</t>
    </r>
  </si>
  <si>
    <t>Spells Known:</t>
  </si>
  <si>
    <t>4/2</t>
  </si>
  <si>
    <r>
      <rPr>
        <b/>
        <sz val="12"/>
        <color theme="1"/>
        <rFont val="Times New Roman"/>
        <family val="1"/>
      </rPr>
      <t xml:space="preserve">Level 1:  </t>
    </r>
    <r>
      <rPr>
        <sz val="12"/>
        <color theme="1"/>
        <rFont val="Times New Roman"/>
        <family val="1"/>
      </rPr>
      <t>Mage Armor, Magic Missile</t>
    </r>
  </si>
  <si>
    <r>
      <rPr>
        <b/>
        <sz val="12"/>
        <color theme="1"/>
        <rFont val="Times New Roman"/>
        <family val="1"/>
      </rPr>
      <t xml:space="preserve">Level 0:  </t>
    </r>
    <r>
      <rPr>
        <sz val="12"/>
        <color theme="1"/>
        <rFont val="Times New Roman"/>
        <family val="1"/>
      </rPr>
      <t>Acid Splash, Electric Jolt, Prestidigitation, Repair Minor Damage</t>
    </r>
  </si>
  <si>
    <t>bite / 2 claws / wings</t>
  </si>
  <si>
    <t>bite / 2 claws / wings / tail</t>
  </si>
  <si>
    <t>gbound griff</t>
  </si>
  <si>
    <t>GB Hippogriff</t>
  </si>
  <si>
    <t>GB hippogriff</t>
  </si>
  <si>
    <t>magic &amp; slashing</t>
  </si>
  <si>
    <t>Spell-Like Abilities:</t>
  </si>
  <si>
    <t>Greenbound Creature</t>
  </si>
  <si>
    <t>At will—entangle, pass without trace,
speak with plants; 1/day—wall of thorns.</t>
  </si>
  <si>
    <t>Caster level equals
greenbound creature’s character level</t>
  </si>
  <si>
    <t>save DC 10 + spell level +
greenbound creature’s Charisma modifi er.</t>
  </si>
  <si>
    <t>CL 9</t>
  </si>
  <si>
    <t>claw / slam</t>
  </si>
  <si>
    <r>
      <t>Whisper</t>
    </r>
    <r>
      <rPr>
        <b/>
        <vertAlign val="superscript"/>
        <sz val="12"/>
        <color theme="1"/>
        <rFont val="Times New Roman"/>
        <family val="1"/>
      </rPr>
      <t>ma</t>
    </r>
    <r>
      <rPr>
        <b/>
        <sz val="12"/>
        <color theme="1"/>
        <rFont val="Times New Roman"/>
        <family val="1"/>
      </rPr>
      <t xml:space="preserve"> / Jadin</t>
    </r>
    <r>
      <rPr>
        <b/>
        <vertAlign val="superscript"/>
        <sz val="12"/>
        <color theme="1"/>
        <rFont val="Times New Roman"/>
        <family val="1"/>
      </rPr>
      <t xml:space="preserve">cg </t>
    </r>
    <r>
      <rPr>
        <b/>
        <sz val="12"/>
        <color theme="1"/>
        <rFont val="Times New Roman"/>
        <family val="1"/>
      </rPr>
      <t>/ Faram</t>
    </r>
    <r>
      <rPr>
        <b/>
        <vertAlign val="superscript"/>
        <sz val="12"/>
        <color theme="1"/>
        <rFont val="Times New Roman"/>
        <family val="1"/>
      </rPr>
      <t>sh,ma,cg</t>
    </r>
    <r>
      <rPr>
        <b/>
        <sz val="12"/>
        <color theme="1"/>
        <rFont val="Times New Roman"/>
        <family val="1"/>
      </rPr>
      <t xml:space="preserve"> / GB ‘griff</t>
    </r>
  </si>
  <si>
    <t>Korimoto</t>
  </si>
  <si>
    <t>cold iron + …</t>
  </si>
  <si>
    <t>Swim</t>
  </si>
  <si>
    <r>
      <t>Marmaduk</t>
    </r>
    <r>
      <rPr>
        <b/>
        <vertAlign val="superscript"/>
        <sz val="12"/>
        <color theme="1"/>
        <rFont val="Times New Roman"/>
        <family val="1"/>
      </rPr>
      <t>pfg,pfl,ma,cg,shd</t>
    </r>
    <r>
      <rPr>
        <b/>
        <sz val="12"/>
        <color theme="1"/>
        <rFont val="Times New Roman"/>
        <family val="1"/>
      </rPr>
      <t xml:space="preserve"> / brass</t>
    </r>
    <r>
      <rPr>
        <b/>
        <vertAlign val="superscript"/>
        <sz val="12"/>
        <color theme="1"/>
        <rFont val="Times New Roman"/>
        <family val="1"/>
      </rPr>
      <t>ma</t>
    </r>
  </si>
  <si>
    <r>
      <t>Tramplevine</t>
    </r>
    <r>
      <rPr>
        <b/>
        <vertAlign val="superscript"/>
        <sz val="12"/>
        <color theme="1"/>
        <rFont val="Times New Roman"/>
        <family val="1"/>
      </rPr>
      <t>brk</t>
    </r>
    <r>
      <rPr>
        <b/>
        <sz val="12"/>
        <color theme="1"/>
        <rFont val="Times New Roman"/>
        <family val="1"/>
      </rPr>
      <t xml:space="preserve"> / Marmaduk</t>
    </r>
    <r>
      <rPr>
        <b/>
        <vertAlign val="superscript"/>
        <sz val="12"/>
        <color theme="1"/>
        <rFont val="Times New Roman"/>
        <family val="1"/>
      </rPr>
      <t>cg</t>
    </r>
  </si>
  <si>
    <r>
      <t xml:space="preserve">Adds </t>
    </r>
    <r>
      <rPr>
        <i/>
        <sz val="12"/>
        <color theme="1"/>
        <rFont val="Times New Roman"/>
        <family val="1"/>
      </rPr>
      <t xml:space="preserve">barkskin </t>
    </r>
    <r>
      <rPr>
        <sz val="12"/>
        <color theme="1"/>
        <rFont val="Times New Roman"/>
        <family val="1"/>
      </rPr>
      <t>variable bonus</t>
    </r>
  </si>
  <si>
    <t>brk</t>
  </si>
  <si>
    <t>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</si>
</sst>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3" x14ac:knownFonts="1">
    <font>
      <sz val="12"/>
      <color theme="1"/>
      <name val="Times New Roman"/>
      <family val="2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  <font>
      <sz val="12"/>
      <color theme="1"/>
      <name val="Times New Roman"/>
      <family val="2"/>
    </font>
    <font>
      <b/>
      <sz val="12"/>
      <color rgb="FF00B050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color rgb="FFFF0000"/>
      <name val="Times New Roman"/>
      <family val="1"/>
    </font>
    <font>
      <i/>
      <sz val="12"/>
      <color rgb="FF00B050"/>
      <name val="Times New Roman"/>
      <family val="1"/>
    </font>
    <font>
      <b/>
      <sz val="12"/>
      <color rgb="FFFF0000"/>
      <name val="Times New Roman"/>
      <family val="1"/>
    </font>
    <font>
      <sz val="12"/>
      <color rgb="FFFF0000"/>
      <name val="Times New Roman"/>
      <family val="1"/>
    </font>
    <font>
      <b/>
      <sz val="12"/>
      <color theme="0"/>
      <name val="Times New Roman"/>
      <family val="1"/>
    </font>
    <font>
      <sz val="12"/>
      <color theme="0"/>
      <name val="Times New Roman"/>
      <family val="1"/>
    </font>
    <font>
      <b/>
      <vertAlign val="superscript"/>
      <sz val="12"/>
      <color theme="1"/>
      <name val="Times New Roman"/>
      <family val="1"/>
    </font>
    <font>
      <sz val="12"/>
      <color indexed="81"/>
      <name val="Times New Roman"/>
      <family val="1"/>
    </font>
    <font>
      <i/>
      <sz val="12"/>
      <color theme="1"/>
      <name val="Times New Roman"/>
      <family val="1"/>
    </font>
    <font>
      <b/>
      <sz val="12"/>
      <color indexed="81"/>
      <name val="Times New Roman"/>
      <family val="1"/>
    </font>
    <font>
      <b/>
      <sz val="12"/>
      <color rgb="FFFFFF00"/>
      <name val="Times New Roman"/>
      <family val="1"/>
    </font>
    <font>
      <sz val="12"/>
      <color rgb="FFFFFF00"/>
      <name val="Times New Roman"/>
      <family val="1"/>
    </font>
    <font>
      <i/>
      <vertAlign val="superscript"/>
      <sz val="12"/>
      <color rgb="FF00B050"/>
      <name val="Times New Roman"/>
      <family val="1"/>
    </font>
    <font>
      <i/>
      <vertAlign val="superscript"/>
      <sz val="12"/>
      <color rgb="FFFF0000"/>
      <name val="Times New Roman"/>
      <family val="1"/>
    </font>
  </fonts>
  <fills count="2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rgb="FFFDBFB9"/>
        <bgColor indexed="64"/>
      </patternFill>
    </fill>
    <fill>
      <patternFill patternType="solid">
        <fgColor rgb="FF00B050"/>
        <bgColor indexed="64"/>
      </patternFill>
    </fill>
  </fills>
  <borders count="7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double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double">
        <color auto="1"/>
      </right>
      <top/>
      <bottom style="hair">
        <color auto="1"/>
      </bottom>
      <diagonal/>
    </border>
    <border>
      <left style="double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 style="double">
        <color auto="1"/>
      </right>
      <top style="double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ck">
        <color auto="1"/>
      </right>
      <top/>
      <bottom/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ck">
        <color auto="1"/>
      </right>
      <top/>
      <bottom style="medium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auto="1"/>
      </right>
      <top style="medium">
        <color auto="1"/>
      </top>
      <bottom style="hair">
        <color indexed="64"/>
      </bottom>
      <diagonal/>
    </border>
    <border>
      <left style="thin">
        <color indexed="64"/>
      </left>
      <right style="medium">
        <color auto="1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 style="hair">
        <color indexed="64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indexed="64"/>
      </left>
      <right/>
      <top style="medium">
        <color auto="1"/>
      </top>
      <bottom style="hair">
        <color auto="1"/>
      </bottom>
      <diagonal/>
    </border>
    <border>
      <left/>
      <right style="thin">
        <color indexed="64"/>
      </right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4" fillId="0" borderId="0"/>
    <xf numFmtId="0" fontId="6" fillId="0" borderId="0"/>
    <xf numFmtId="0" fontId="8" fillId="0" borderId="0"/>
    <xf numFmtId="0" fontId="3" fillId="0" borderId="0"/>
  </cellStyleXfs>
  <cellXfs count="207">
    <xf numFmtId="0" fontId="0" fillId="0" borderId="0" xfId="0"/>
    <xf numFmtId="0" fontId="1" fillId="0" borderId="16" xfId="0" applyFont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1" fillId="11" borderId="17" xfId="0" applyFont="1" applyFill="1" applyBorder="1" applyAlignment="1">
      <alignment horizontal="center" vertical="center" wrapText="1"/>
    </xf>
    <xf numFmtId="0" fontId="1" fillId="10" borderId="17" xfId="0" applyFont="1" applyFill="1" applyBorder="1" applyAlignment="1">
      <alignment horizontal="center" vertical="center" wrapText="1"/>
    </xf>
    <xf numFmtId="0" fontId="1" fillId="12" borderId="17" xfId="0" applyFont="1" applyFill="1" applyBorder="1" applyAlignment="1">
      <alignment horizontal="center" vertical="center" wrapText="1"/>
    </xf>
    <xf numFmtId="0" fontId="1" fillId="13" borderId="17" xfId="0" applyFont="1" applyFill="1" applyBorder="1" applyAlignment="1">
      <alignment horizontal="center" vertical="center" wrapText="1"/>
    </xf>
    <xf numFmtId="0" fontId="1" fillId="8" borderId="17" xfId="0" applyFont="1" applyFill="1" applyBorder="1" applyAlignment="1">
      <alignment horizontal="center" vertical="center" wrapText="1"/>
    </xf>
    <xf numFmtId="0" fontId="1" fillId="15" borderId="17" xfId="0" applyFont="1" applyFill="1" applyBorder="1" applyAlignment="1">
      <alignment horizontal="center" vertical="center" wrapText="1"/>
    </xf>
    <xf numFmtId="0" fontId="1" fillId="16" borderId="17" xfId="0" applyFont="1" applyFill="1" applyBorder="1" applyAlignment="1">
      <alignment horizontal="center" vertical="center" wrapText="1"/>
    </xf>
    <xf numFmtId="0" fontId="1" fillId="17" borderId="17" xfId="0" applyFont="1" applyFill="1" applyBorder="1" applyAlignment="1">
      <alignment horizontal="center" vertical="center" wrapText="1"/>
    </xf>
    <xf numFmtId="0" fontId="1" fillId="9" borderId="17" xfId="0" applyFont="1" applyFill="1" applyBorder="1" applyAlignment="1">
      <alignment horizontal="center" vertical="center" wrapText="1"/>
    </xf>
    <xf numFmtId="0" fontId="13" fillId="14" borderId="17" xfId="0" applyFont="1" applyFill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4" borderId="26" xfId="0" applyFont="1" applyFill="1" applyBorder="1" applyAlignment="1">
      <alignment horizontal="center" vertical="center" wrapText="1"/>
    </xf>
    <xf numFmtId="0" fontId="1" fillId="5" borderId="25" xfId="0" applyFont="1" applyFill="1" applyBorder="1" applyAlignment="1">
      <alignment horizontal="center" vertical="center" wrapText="1"/>
    </xf>
    <xf numFmtId="0" fontId="1" fillId="4" borderId="37" xfId="0" applyFont="1" applyFill="1" applyBorder="1" applyAlignment="1">
      <alignment horizontal="center" vertical="center" wrapText="1"/>
    </xf>
    <xf numFmtId="0" fontId="1" fillId="3" borderId="37" xfId="0" applyFont="1" applyFill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textRotation="90"/>
    </xf>
    <xf numFmtId="0" fontId="1" fillId="0" borderId="0" xfId="0" applyFont="1" applyAlignment="1">
      <alignment horizontal="center" vertical="center" textRotation="90"/>
    </xf>
    <xf numFmtId="0" fontId="1" fillId="0" borderId="0" xfId="0" applyFont="1" applyBorder="1" applyAlignment="1">
      <alignment horizontal="center" vertical="center" textRotation="90"/>
    </xf>
    <xf numFmtId="0" fontId="1" fillId="2" borderId="39" xfId="0" applyFont="1" applyFill="1" applyBorder="1" applyAlignment="1">
      <alignment horizontal="centerContinuous" vertical="center" wrapText="1"/>
    </xf>
    <xf numFmtId="0" fontId="1" fillId="2" borderId="28" xfId="0" applyFont="1" applyFill="1" applyBorder="1" applyAlignment="1">
      <alignment horizontal="centerContinuous" vertical="center" wrapText="1"/>
    </xf>
    <xf numFmtId="0" fontId="1" fillId="0" borderId="33" xfId="0" applyFont="1" applyFill="1" applyBorder="1" applyAlignment="1">
      <alignment horizontal="center" vertical="center" textRotation="90"/>
    </xf>
    <xf numFmtId="0" fontId="1" fillId="13" borderId="33" xfId="0" applyFont="1" applyFill="1" applyBorder="1" applyAlignment="1">
      <alignment horizontal="center" vertical="center" textRotation="90"/>
    </xf>
    <xf numFmtId="0" fontId="2" fillId="0" borderId="0" xfId="0" applyFont="1" applyBorder="1" applyAlignment="1">
      <alignment horizontal="center" vertical="center"/>
    </xf>
    <xf numFmtId="0" fontId="1" fillId="0" borderId="70" xfId="0" applyFont="1" applyBorder="1" applyAlignment="1">
      <alignment horizontal="right" vertical="center"/>
    </xf>
    <xf numFmtId="0" fontId="1" fillId="0" borderId="70" xfId="0" applyFont="1" applyBorder="1" applyAlignment="1">
      <alignment horizontal="center" vertical="center"/>
    </xf>
    <xf numFmtId="0" fontId="1" fillId="18" borderId="36" xfId="0" applyFont="1" applyFill="1" applyBorder="1" applyAlignment="1">
      <alignment horizontal="center" vertical="center"/>
    </xf>
    <xf numFmtId="0" fontId="1" fillId="0" borderId="39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42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8" borderId="14" xfId="0" applyFont="1" applyFill="1" applyBorder="1" applyAlignment="1">
      <alignment horizontal="right" vertical="center"/>
    </xf>
    <xf numFmtId="0" fontId="2" fillId="8" borderId="14" xfId="0" applyFont="1" applyFill="1" applyBorder="1" applyAlignment="1">
      <alignment horizontal="center" vertical="center"/>
    </xf>
    <xf numFmtId="0" fontId="2" fillId="18" borderId="0" xfId="0" applyFont="1" applyFill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6" borderId="14" xfId="0" applyFont="1" applyFill="1" applyBorder="1" applyAlignment="1">
      <alignment horizontal="right" vertical="center"/>
    </xf>
    <xf numFmtId="0" fontId="2" fillId="6" borderId="14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15" fillId="0" borderId="0" xfId="0" applyFont="1" applyBorder="1" applyAlignment="1">
      <alignment horizontal="right" vertical="center"/>
    </xf>
    <xf numFmtId="0" fontId="1" fillId="0" borderId="33" xfId="1" applyFont="1" applyBorder="1" applyAlignment="1">
      <alignment horizontal="center" vertical="center"/>
    </xf>
    <xf numFmtId="0" fontId="1" fillId="0" borderId="15" xfId="1" applyFont="1" applyBorder="1" applyAlignment="1">
      <alignment horizontal="center" vertical="center"/>
    </xf>
    <xf numFmtId="0" fontId="1" fillId="0" borderId="34" xfId="1" applyFont="1" applyBorder="1" applyAlignment="1">
      <alignment horizontal="center" vertical="center"/>
    </xf>
    <xf numFmtId="0" fontId="1" fillId="0" borderId="0" xfId="1" applyFont="1" applyAlignment="1">
      <alignment horizontal="center" vertical="center"/>
    </xf>
    <xf numFmtId="0" fontId="9" fillId="7" borderId="0" xfId="1" applyFont="1" applyFill="1" applyBorder="1" applyAlignment="1">
      <alignment horizontal="center" vertical="center"/>
    </xf>
    <xf numFmtId="0" fontId="9" fillId="7" borderId="14" xfId="1" applyFont="1" applyFill="1" applyBorder="1" applyAlignment="1">
      <alignment horizontal="center" vertical="center"/>
    </xf>
    <xf numFmtId="0" fontId="2" fillId="0" borderId="31" xfId="1" applyFont="1" applyBorder="1" applyAlignment="1">
      <alignment horizontal="center" vertical="center"/>
    </xf>
    <xf numFmtId="0" fontId="2" fillId="0" borderId="14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10" fillId="6" borderId="0" xfId="1" applyFont="1" applyFill="1" applyBorder="1" applyAlignment="1">
      <alignment horizontal="center" vertical="center"/>
    </xf>
    <xf numFmtId="0" fontId="10" fillId="6" borderId="14" xfId="1" applyFont="1" applyFill="1" applyBorder="1" applyAlignment="1">
      <alignment horizontal="center" vertical="center"/>
    </xf>
    <xf numFmtId="0" fontId="10" fillId="12" borderId="0" xfId="1" applyFont="1" applyFill="1" applyBorder="1" applyAlignment="1">
      <alignment horizontal="center" vertical="center"/>
    </xf>
    <xf numFmtId="0" fontId="10" fillId="12" borderId="14" xfId="1" applyFont="1" applyFill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2" fillId="0" borderId="62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12" borderId="24" xfId="0" applyFont="1" applyFill="1" applyBorder="1" applyAlignment="1">
      <alignment horizontal="center" vertical="center"/>
    </xf>
    <xf numFmtId="0" fontId="2" fillId="12" borderId="23" xfId="0" applyFont="1" applyFill="1" applyBorder="1" applyAlignment="1">
      <alignment horizontal="center" vertical="center"/>
    </xf>
    <xf numFmtId="0" fontId="2" fillId="8" borderId="24" xfId="0" applyFont="1" applyFill="1" applyBorder="1" applyAlignment="1">
      <alignment horizontal="center" vertical="center"/>
    </xf>
    <xf numFmtId="0" fontId="2" fillId="8" borderId="23" xfId="0" applyFont="1" applyFill="1" applyBorder="1" applyAlignment="1">
      <alignment horizontal="center" vertical="center"/>
    </xf>
    <xf numFmtId="0" fontId="2" fillId="12" borderId="71" xfId="0" applyFont="1" applyFill="1" applyBorder="1" applyAlignment="1">
      <alignment horizontal="center" vertical="center"/>
    </xf>
    <xf numFmtId="0" fontId="7" fillId="0" borderId="11" xfId="2" applyFont="1" applyBorder="1" applyAlignment="1">
      <alignment horizontal="center" vertical="center"/>
    </xf>
    <xf numFmtId="0" fontId="7" fillId="0" borderId="12" xfId="2" applyFont="1" applyBorder="1" applyAlignment="1">
      <alignment horizontal="center" vertical="center"/>
    </xf>
    <xf numFmtId="0" fontId="7" fillId="0" borderId="13" xfId="2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/>
    </xf>
    <xf numFmtId="0" fontId="6" fillId="0" borderId="9" xfId="2" applyBorder="1" applyAlignment="1">
      <alignment horizontal="center" vertical="center"/>
    </xf>
    <xf numFmtId="0" fontId="6" fillId="0" borderId="10" xfId="2" applyBorder="1" applyAlignment="1">
      <alignment horizontal="center" vertical="center"/>
    </xf>
    <xf numFmtId="0" fontId="7" fillId="0" borderId="2" xfId="2" applyFont="1" applyBorder="1" applyAlignment="1">
      <alignment horizontal="center" vertical="center"/>
    </xf>
    <xf numFmtId="0" fontId="6" fillId="0" borderId="3" xfId="2" applyBorder="1" applyAlignment="1">
      <alignment horizontal="center" vertical="center"/>
    </xf>
    <xf numFmtId="0" fontId="6" fillId="0" borderId="4" xfId="2" applyBorder="1" applyAlignment="1">
      <alignment horizontal="center" vertical="center"/>
    </xf>
    <xf numFmtId="0" fontId="7" fillId="0" borderId="5" xfId="2" applyFont="1" applyBorder="1" applyAlignment="1">
      <alignment horizontal="center" vertical="center"/>
    </xf>
    <xf numFmtId="0" fontId="6" fillId="0" borderId="6" xfId="2" applyBorder="1" applyAlignment="1">
      <alignment horizontal="center" vertical="center"/>
    </xf>
    <xf numFmtId="0" fontId="6" fillId="0" borderId="7" xfId="2" applyBorder="1" applyAlignment="1">
      <alignment horizontal="center" vertical="center"/>
    </xf>
    <xf numFmtId="0" fontId="1" fillId="0" borderId="0" xfId="0" applyFont="1" applyAlignment="1">
      <alignment horizontal="centerContinuous" vertical="center"/>
    </xf>
    <xf numFmtId="0" fontId="5" fillId="6" borderId="63" xfId="0" applyFont="1" applyFill="1" applyBorder="1" applyAlignment="1">
      <alignment horizontal="center" vertical="center"/>
    </xf>
    <xf numFmtId="0" fontId="2" fillId="2" borderId="64" xfId="0" quotePrefix="1" applyFont="1" applyFill="1" applyBorder="1" applyAlignment="1">
      <alignment horizontal="center" vertical="center"/>
    </xf>
    <xf numFmtId="0" fontId="2" fillId="2" borderId="65" xfId="0" applyFont="1" applyFill="1" applyBorder="1" applyAlignment="1">
      <alignment horizontal="center" vertical="center"/>
    </xf>
    <xf numFmtId="0" fontId="2" fillId="0" borderId="66" xfId="0" applyFont="1" applyBorder="1" applyAlignment="1">
      <alignment horizontal="center" vertical="center"/>
    </xf>
    <xf numFmtId="0" fontId="2" fillId="0" borderId="67" xfId="0" applyFont="1" applyBorder="1" applyAlignment="1">
      <alignment horizontal="center" vertical="center"/>
    </xf>
    <xf numFmtId="0" fontId="2" fillId="13" borderId="67" xfId="0" applyFont="1" applyFill="1" applyBorder="1" applyAlignment="1">
      <alignment horizontal="center" vertical="center"/>
    </xf>
    <xf numFmtId="0" fontId="2" fillId="12" borderId="67" xfId="0" applyFont="1" applyFill="1" applyBorder="1" applyAlignment="1">
      <alignment horizontal="center" vertical="center"/>
    </xf>
    <xf numFmtId="0" fontId="2" fillId="10" borderId="67" xfId="0" applyFont="1" applyFill="1" applyBorder="1" applyAlignment="1">
      <alignment horizontal="center" vertical="center"/>
    </xf>
    <xf numFmtId="0" fontId="14" fillId="14" borderId="67" xfId="0" applyFont="1" applyFill="1" applyBorder="1" applyAlignment="1">
      <alignment horizontal="center" vertical="center"/>
    </xf>
    <xf numFmtId="0" fontId="2" fillId="2" borderId="67" xfId="0" applyFont="1" applyFill="1" applyBorder="1" applyAlignment="1">
      <alignment horizontal="center" vertical="center"/>
    </xf>
    <xf numFmtId="0" fontId="2" fillId="8" borderId="67" xfId="0" applyFont="1" applyFill="1" applyBorder="1" applyAlignment="1">
      <alignment horizontal="center" vertical="center"/>
    </xf>
    <xf numFmtId="0" fontId="2" fillId="16" borderId="67" xfId="0" applyFont="1" applyFill="1" applyBorder="1" applyAlignment="1">
      <alignment horizontal="center" vertical="center"/>
    </xf>
    <xf numFmtId="0" fontId="2" fillId="17" borderId="67" xfId="0" applyFont="1" applyFill="1" applyBorder="1" applyAlignment="1">
      <alignment horizontal="center" vertical="center"/>
    </xf>
    <xf numFmtId="0" fontId="2" fillId="9" borderId="67" xfId="0" applyFont="1" applyFill="1" applyBorder="1" applyAlignment="1">
      <alignment horizontal="center" vertical="center"/>
    </xf>
    <xf numFmtId="0" fontId="2" fillId="15" borderId="67" xfId="0" applyFont="1" applyFill="1" applyBorder="1" applyAlignment="1">
      <alignment horizontal="center" vertical="center"/>
    </xf>
    <xf numFmtId="0" fontId="12" fillId="11" borderId="67" xfId="0" applyFont="1" applyFill="1" applyBorder="1" applyAlignment="1">
      <alignment horizontal="center" vertical="center"/>
    </xf>
    <xf numFmtId="0" fontId="2" fillId="4" borderId="68" xfId="0" applyFont="1" applyFill="1" applyBorder="1" applyAlignment="1">
      <alignment horizontal="center" vertical="center"/>
    </xf>
    <xf numFmtId="0" fontId="1" fillId="3" borderId="61" xfId="0" applyFont="1" applyFill="1" applyBorder="1" applyAlignment="1">
      <alignment horizontal="center" vertical="center"/>
    </xf>
    <xf numFmtId="0" fontId="2" fillId="4" borderId="61" xfId="0" applyFont="1" applyFill="1" applyBorder="1" applyAlignment="1">
      <alignment horizontal="center" vertical="center"/>
    </xf>
    <xf numFmtId="0" fontId="2" fillId="5" borderId="40" xfId="0" applyFont="1" applyFill="1" applyBorder="1" applyAlignment="1">
      <alignment horizontal="center" vertical="center"/>
    </xf>
    <xf numFmtId="0" fontId="5" fillId="6" borderId="18" xfId="0" applyFont="1" applyFill="1" applyBorder="1" applyAlignment="1">
      <alignment horizontal="center" vertical="center"/>
    </xf>
    <xf numFmtId="0" fontId="2" fillId="2" borderId="60" xfId="0" quotePrefix="1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13" borderId="3" xfId="0" applyFont="1" applyFill="1" applyBorder="1" applyAlignment="1">
      <alignment horizontal="center" vertical="center"/>
    </xf>
    <xf numFmtId="0" fontId="2" fillId="12" borderId="3" xfId="0" applyFont="1" applyFill="1" applyBorder="1" applyAlignment="1">
      <alignment horizontal="center" vertical="center"/>
    </xf>
    <xf numFmtId="0" fontId="2" fillId="10" borderId="3" xfId="0" applyFont="1" applyFill="1" applyBorder="1" applyAlignment="1">
      <alignment horizontal="center" vertical="center"/>
    </xf>
    <xf numFmtId="0" fontId="14" fillId="14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8" borderId="3" xfId="0" applyFont="1" applyFill="1" applyBorder="1" applyAlignment="1">
      <alignment horizontal="center" vertical="center"/>
    </xf>
    <xf numFmtId="0" fontId="2" fillId="16" borderId="3" xfId="0" applyFont="1" applyFill="1" applyBorder="1" applyAlignment="1">
      <alignment horizontal="center" vertical="center"/>
    </xf>
    <xf numFmtId="0" fontId="2" fillId="17" borderId="3" xfId="0" applyFont="1" applyFill="1" applyBorder="1" applyAlignment="1">
      <alignment horizontal="center" vertical="center"/>
    </xf>
    <xf numFmtId="0" fontId="2" fillId="9" borderId="3" xfId="0" applyFont="1" applyFill="1" applyBorder="1" applyAlignment="1">
      <alignment horizontal="center" vertical="center"/>
    </xf>
    <xf numFmtId="0" fontId="2" fillId="15" borderId="3" xfId="0" applyFont="1" applyFill="1" applyBorder="1" applyAlignment="1">
      <alignment horizontal="center" vertical="center"/>
    </xf>
    <xf numFmtId="0" fontId="12" fillId="11" borderId="3" xfId="0" applyFont="1" applyFill="1" applyBorder="1" applyAlignment="1">
      <alignment horizontal="center" vertical="center"/>
    </xf>
    <xf numFmtId="0" fontId="2" fillId="4" borderId="27" xfId="0" applyFont="1" applyFill="1" applyBorder="1" applyAlignment="1">
      <alignment horizontal="center" vertical="center"/>
    </xf>
    <xf numFmtId="0" fontId="1" fillId="3" borderId="38" xfId="0" applyFont="1" applyFill="1" applyBorder="1" applyAlignment="1">
      <alignment horizontal="center" vertical="center"/>
    </xf>
    <xf numFmtId="0" fontId="2" fillId="4" borderId="38" xfId="0" applyFont="1" applyFill="1" applyBorder="1" applyAlignment="1">
      <alignment horizontal="center" vertical="center"/>
    </xf>
    <xf numFmtId="0" fontId="2" fillId="5" borderId="41" xfId="0" applyFont="1" applyFill="1" applyBorder="1" applyAlignment="1">
      <alignment horizontal="center" vertical="center"/>
    </xf>
    <xf numFmtId="0" fontId="5" fillId="12" borderId="18" xfId="0" applyFont="1" applyFill="1" applyBorder="1" applyAlignment="1">
      <alignment horizontal="center" vertical="center"/>
    </xf>
    <xf numFmtId="0" fontId="7" fillId="8" borderId="69" xfId="0" applyFont="1" applyFill="1" applyBorder="1" applyAlignment="1">
      <alignment horizontal="center" vertical="center"/>
    </xf>
    <xf numFmtId="0" fontId="19" fillId="19" borderId="17" xfId="0" applyFont="1" applyFill="1" applyBorder="1" applyAlignment="1">
      <alignment horizontal="center" vertical="center" wrapText="1"/>
    </xf>
    <xf numFmtId="0" fontId="20" fillId="19" borderId="67" xfId="0" applyFont="1" applyFill="1" applyBorder="1" applyAlignment="1">
      <alignment horizontal="center" vertical="center"/>
    </xf>
    <xf numFmtId="0" fontId="20" fillId="19" borderId="3" xfId="0" applyFont="1" applyFill="1" applyBorder="1" applyAlignment="1">
      <alignment horizontal="center" vertical="center"/>
    </xf>
    <xf numFmtId="0" fontId="2" fillId="0" borderId="31" xfId="0" applyFont="1" applyBorder="1" applyAlignment="1">
      <alignment horizontal="center"/>
    </xf>
    <xf numFmtId="0" fontId="2" fillId="18" borderId="67" xfId="0" applyFont="1" applyFill="1" applyBorder="1" applyAlignment="1">
      <alignment horizontal="center" vertical="center"/>
    </xf>
    <xf numFmtId="0" fontId="2" fillId="18" borderId="3" xfId="0" applyFont="1" applyFill="1" applyBorder="1" applyAlignment="1">
      <alignment horizontal="center" vertical="center"/>
    </xf>
    <xf numFmtId="0" fontId="7" fillId="18" borderId="17" xfId="0" applyFont="1" applyFill="1" applyBorder="1" applyAlignment="1">
      <alignment horizontal="center" vertical="center" wrapText="1"/>
    </xf>
    <xf numFmtId="0" fontId="1" fillId="8" borderId="0" xfId="1" applyFont="1" applyFill="1" applyAlignment="1">
      <alignment horizontal="centerContinuous" vertical="center"/>
    </xf>
    <xf numFmtId="0" fontId="7" fillId="8" borderId="43" xfId="4" applyFont="1" applyFill="1" applyBorder="1" applyAlignment="1">
      <alignment horizontal="center" vertical="center"/>
    </xf>
    <xf numFmtId="0" fontId="7" fillId="8" borderId="44" xfId="4" applyFont="1" applyFill="1" applyBorder="1" applyAlignment="1">
      <alignment horizontal="center" vertical="center"/>
    </xf>
    <xf numFmtId="0" fontId="7" fillId="8" borderId="45" xfId="4" applyFont="1" applyFill="1" applyBorder="1" applyAlignment="1">
      <alignment horizontal="center" vertical="center"/>
    </xf>
    <xf numFmtId="0" fontId="2" fillId="8" borderId="0" xfId="1" applyFont="1" applyFill="1" applyAlignment="1">
      <alignment horizontal="center" vertical="center"/>
    </xf>
    <xf numFmtId="0" fontId="7" fillId="8" borderId="58" xfId="4" applyFont="1" applyFill="1" applyBorder="1" applyAlignment="1">
      <alignment horizontal="center" vertical="center"/>
    </xf>
    <xf numFmtId="0" fontId="7" fillId="8" borderId="59" xfId="4" applyFont="1" applyFill="1" applyBorder="1" applyAlignment="1">
      <alignment horizontal="center" vertical="center"/>
    </xf>
    <xf numFmtId="0" fontId="3" fillId="8" borderId="46" xfId="4" applyFont="1" applyFill="1" applyBorder="1" applyAlignment="1">
      <alignment horizontal="center" vertical="center"/>
    </xf>
    <xf numFmtId="0" fontId="3" fillId="8" borderId="47" xfId="4" applyFill="1" applyBorder="1" applyAlignment="1">
      <alignment horizontal="center" vertical="center"/>
    </xf>
    <xf numFmtId="0" fontId="3" fillId="8" borderId="48" xfId="4" applyFont="1" applyFill="1" applyBorder="1" applyAlignment="1">
      <alignment horizontal="center" vertical="center"/>
    </xf>
    <xf numFmtId="0" fontId="3" fillId="8" borderId="49" xfId="4" applyFont="1" applyFill="1" applyBorder="1" applyAlignment="1">
      <alignment horizontal="center" vertical="center"/>
    </xf>
    <xf numFmtId="0" fontId="3" fillId="8" borderId="51" xfId="4" applyFill="1" applyBorder="1" applyAlignment="1">
      <alignment horizontal="center" vertical="center"/>
    </xf>
    <xf numFmtId="0" fontId="3" fillId="8" borderId="14" xfId="4" applyFill="1" applyBorder="1" applyAlignment="1">
      <alignment horizontal="center" vertical="center"/>
    </xf>
    <xf numFmtId="0" fontId="3" fillId="8" borderId="50" xfId="4" applyFill="1" applyBorder="1" applyAlignment="1">
      <alignment horizontal="center" vertical="center"/>
    </xf>
    <xf numFmtId="0" fontId="3" fillId="8" borderId="52" xfId="4" applyFont="1" applyFill="1" applyBorder="1" applyAlignment="1">
      <alignment horizontal="center" vertical="center"/>
    </xf>
    <xf numFmtId="0" fontId="3" fillId="8" borderId="15" xfId="4" applyFill="1" applyBorder="1" applyAlignment="1">
      <alignment horizontal="center" vertical="center"/>
    </xf>
    <xf numFmtId="0" fontId="3" fillId="8" borderId="53" xfId="4" applyFill="1" applyBorder="1" applyAlignment="1">
      <alignment horizontal="center" vertical="center"/>
    </xf>
    <xf numFmtId="0" fontId="7" fillId="8" borderId="49" xfId="4" applyFont="1" applyFill="1" applyBorder="1" applyAlignment="1">
      <alignment horizontal="right" vertical="center"/>
    </xf>
    <xf numFmtId="164" fontId="7" fillId="8" borderId="0" xfId="4" applyNumberFormat="1" applyFont="1" applyFill="1" applyBorder="1" applyAlignment="1">
      <alignment horizontal="center" vertical="center"/>
    </xf>
    <xf numFmtId="1" fontId="7" fillId="8" borderId="0" xfId="4" applyNumberFormat="1" applyFont="1" applyFill="1" applyBorder="1" applyAlignment="1">
      <alignment horizontal="center" vertical="center"/>
    </xf>
    <xf numFmtId="0" fontId="3" fillId="8" borderId="54" xfId="4" applyFont="1" applyFill="1" applyBorder="1" applyAlignment="1">
      <alignment horizontal="center" vertical="center"/>
    </xf>
    <xf numFmtId="0" fontId="3" fillId="8" borderId="55" xfId="4" applyFill="1" applyBorder="1" applyAlignment="1">
      <alignment horizontal="center" vertical="center"/>
    </xf>
    <xf numFmtId="0" fontId="7" fillId="8" borderId="0" xfId="4" applyFont="1" applyFill="1" applyBorder="1" applyAlignment="1">
      <alignment horizontal="center" vertical="center"/>
    </xf>
    <xf numFmtId="0" fontId="7" fillId="8" borderId="54" xfId="4" applyFont="1" applyFill="1" applyBorder="1" applyAlignment="1">
      <alignment horizontal="center" vertical="center"/>
    </xf>
    <xf numFmtId="0" fontId="7" fillId="8" borderId="55" xfId="4" applyFont="1" applyFill="1" applyBorder="1" applyAlignment="1">
      <alignment horizontal="center" vertical="center"/>
    </xf>
    <xf numFmtId="0" fontId="7" fillId="8" borderId="54" xfId="4" applyFont="1" applyFill="1" applyBorder="1" applyAlignment="1">
      <alignment horizontal="right" vertical="center"/>
    </xf>
    <xf numFmtId="164" fontId="7" fillId="8" borderId="56" xfId="4" applyNumberFormat="1" applyFont="1" applyFill="1" applyBorder="1" applyAlignment="1">
      <alignment horizontal="center" vertical="center"/>
    </xf>
    <xf numFmtId="0" fontId="3" fillId="8" borderId="57" xfId="4" applyFill="1" applyBorder="1" applyAlignment="1">
      <alignment horizontal="center" vertical="center"/>
    </xf>
    <xf numFmtId="0" fontId="7" fillId="8" borderId="69" xfId="0" applyFont="1" applyFill="1" applyBorder="1" applyAlignment="1">
      <alignment horizontal="center"/>
    </xf>
    <xf numFmtId="0" fontId="1" fillId="6" borderId="0" xfId="1" applyFont="1" applyFill="1" applyAlignment="1">
      <alignment horizontal="centerContinuous" vertical="center"/>
    </xf>
    <xf numFmtId="0" fontId="7" fillId="6" borderId="43" xfId="4" applyFont="1" applyFill="1" applyBorder="1" applyAlignment="1">
      <alignment horizontal="center" vertical="center"/>
    </xf>
    <xf numFmtId="0" fontId="7" fillId="6" borderId="44" xfId="4" applyFont="1" applyFill="1" applyBorder="1" applyAlignment="1">
      <alignment horizontal="center" vertical="center"/>
    </xf>
    <xf numFmtId="0" fontId="7" fillId="6" borderId="45" xfId="4" applyFont="1" applyFill="1" applyBorder="1" applyAlignment="1">
      <alignment horizontal="center" vertical="center"/>
    </xf>
    <xf numFmtId="0" fontId="2" fillId="6" borderId="0" xfId="1" applyFont="1" applyFill="1" applyAlignment="1">
      <alignment horizontal="center" vertical="center"/>
    </xf>
    <xf numFmtId="0" fontId="7" fillId="6" borderId="58" xfId="4" applyFont="1" applyFill="1" applyBorder="1" applyAlignment="1">
      <alignment horizontal="center" vertical="center"/>
    </xf>
    <xf numFmtId="0" fontId="7" fillId="6" borderId="59" xfId="4" applyFont="1" applyFill="1" applyBorder="1" applyAlignment="1">
      <alignment horizontal="center" vertical="center"/>
    </xf>
    <xf numFmtId="0" fontId="3" fillId="6" borderId="46" xfId="4" applyFont="1" applyFill="1" applyBorder="1" applyAlignment="1">
      <alignment horizontal="center" vertical="center"/>
    </xf>
    <xf numFmtId="0" fontId="3" fillId="6" borderId="47" xfId="4" applyFill="1" applyBorder="1" applyAlignment="1">
      <alignment horizontal="center" vertical="center"/>
    </xf>
    <xf numFmtId="0" fontId="3" fillId="6" borderId="48" xfId="4" applyFont="1" applyFill="1" applyBorder="1" applyAlignment="1">
      <alignment horizontal="center" vertical="center"/>
    </xf>
    <xf numFmtId="0" fontId="3" fillId="6" borderId="49" xfId="4" applyFont="1" applyFill="1" applyBorder="1" applyAlignment="1">
      <alignment horizontal="center" vertical="center"/>
    </xf>
    <xf numFmtId="0" fontId="3" fillId="6" borderId="51" xfId="4" applyFill="1" applyBorder="1" applyAlignment="1">
      <alignment horizontal="center" vertical="center"/>
    </xf>
    <xf numFmtId="0" fontId="3" fillId="6" borderId="14" xfId="4" applyFill="1" applyBorder="1" applyAlignment="1">
      <alignment horizontal="center" vertical="center"/>
    </xf>
    <xf numFmtId="0" fontId="3" fillId="6" borderId="50" xfId="4" applyFill="1" applyBorder="1" applyAlignment="1">
      <alignment horizontal="center" vertical="center"/>
    </xf>
    <xf numFmtId="0" fontId="3" fillId="6" borderId="52" xfId="4" applyFont="1" applyFill="1" applyBorder="1" applyAlignment="1">
      <alignment horizontal="center" vertical="center"/>
    </xf>
    <xf numFmtId="0" fontId="3" fillId="6" borderId="15" xfId="4" applyFill="1" applyBorder="1" applyAlignment="1">
      <alignment horizontal="center" vertical="center"/>
    </xf>
    <xf numFmtId="0" fontId="3" fillId="6" borderId="53" xfId="4" applyFill="1" applyBorder="1" applyAlignment="1">
      <alignment horizontal="center" vertical="center"/>
    </xf>
    <xf numFmtId="0" fontId="7" fillId="6" borderId="49" xfId="4" applyFont="1" applyFill="1" applyBorder="1" applyAlignment="1">
      <alignment horizontal="right" vertical="center"/>
    </xf>
    <xf numFmtId="164" fontId="7" fillId="6" borderId="0" xfId="4" applyNumberFormat="1" applyFont="1" applyFill="1" applyBorder="1" applyAlignment="1">
      <alignment horizontal="center" vertical="center"/>
    </xf>
    <xf numFmtId="0" fontId="3" fillId="6" borderId="54" xfId="4" applyFont="1" applyFill="1" applyBorder="1" applyAlignment="1">
      <alignment horizontal="center" vertical="center"/>
    </xf>
    <xf numFmtId="0" fontId="3" fillId="6" borderId="55" xfId="4" applyFill="1" applyBorder="1" applyAlignment="1">
      <alignment horizontal="center" vertical="center"/>
    </xf>
    <xf numFmtId="1" fontId="7" fillId="6" borderId="0" xfId="4" applyNumberFormat="1" applyFont="1" applyFill="1" applyBorder="1" applyAlignment="1">
      <alignment horizontal="center" vertical="center"/>
    </xf>
    <xf numFmtId="0" fontId="7" fillId="6" borderId="54" xfId="4" applyFont="1" applyFill="1" applyBorder="1" applyAlignment="1">
      <alignment horizontal="center" vertical="center"/>
    </xf>
    <xf numFmtId="0" fontId="7" fillId="6" borderId="55" xfId="4" applyFont="1" applyFill="1" applyBorder="1" applyAlignment="1">
      <alignment horizontal="center" vertical="center"/>
    </xf>
    <xf numFmtId="0" fontId="7" fillId="6" borderId="0" xfId="4" applyFont="1" applyFill="1" applyBorder="1" applyAlignment="1">
      <alignment horizontal="center" vertical="center"/>
    </xf>
    <xf numFmtId="0" fontId="7" fillId="6" borderId="54" xfId="4" applyFont="1" applyFill="1" applyBorder="1" applyAlignment="1">
      <alignment horizontal="right" vertical="center"/>
    </xf>
    <xf numFmtId="164" fontId="7" fillId="6" borderId="56" xfId="4" applyNumberFormat="1" applyFont="1" applyFill="1" applyBorder="1" applyAlignment="1">
      <alignment horizontal="center" vertical="center"/>
    </xf>
    <xf numFmtId="0" fontId="3" fillId="6" borderId="57" xfId="4" applyFill="1" applyBorder="1" applyAlignment="1">
      <alignment horizontal="center" vertical="center"/>
    </xf>
    <xf numFmtId="0" fontId="1" fillId="13" borderId="0" xfId="0" applyFont="1" applyFill="1" applyAlignment="1">
      <alignment horizontal="center" vertical="center" textRotation="90"/>
    </xf>
    <xf numFmtId="0" fontId="2" fillId="0" borderId="0" xfId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" fillId="0" borderId="0" xfId="0" quotePrefix="1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13" borderId="31" xfId="0" applyFont="1" applyFill="1" applyBorder="1" applyAlignment="1">
      <alignment horizontal="center" vertical="center"/>
    </xf>
    <xf numFmtId="0" fontId="2" fillId="13" borderId="30" xfId="0" applyFont="1" applyFill="1" applyBorder="1" applyAlignment="1">
      <alignment horizontal="center" vertical="center"/>
    </xf>
    <xf numFmtId="0" fontId="2" fillId="0" borderId="30" xfId="0" applyFont="1" applyBorder="1" applyAlignment="1">
      <alignment horizontal="center"/>
    </xf>
    <xf numFmtId="0" fontId="1" fillId="3" borderId="38" xfId="0" applyFont="1" applyFill="1" applyBorder="1" applyAlignment="1">
      <alignment horizontal="center"/>
    </xf>
    <xf numFmtId="0" fontId="2" fillId="4" borderId="38" xfId="0" applyFont="1" applyFill="1" applyBorder="1" applyAlignment="1">
      <alignment horizontal="center"/>
    </xf>
    <xf numFmtId="0" fontId="2" fillId="5" borderId="41" xfId="0" applyFont="1" applyFill="1" applyBorder="1" applyAlignment="1">
      <alignment horizontal="center"/>
    </xf>
    <xf numFmtId="0" fontId="2" fillId="18" borderId="14" xfId="0" applyFont="1" applyFill="1" applyBorder="1" applyAlignment="1">
      <alignment horizontal="center" vertical="center"/>
    </xf>
  </cellXfs>
  <cellStyles count="5">
    <cellStyle name="Normal" xfId="0" builtinId="0"/>
    <cellStyle name="Normal 2" xfId="2"/>
    <cellStyle name="Normal 2 2" xfId="4"/>
    <cellStyle name="Normal 3" xfId="1"/>
    <cellStyle name="Normal 4" xfId="3"/>
  </cellStyles>
  <dxfs count="699">
    <dxf>
      <font>
        <b val="0"/>
        <i/>
      </font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 val="0"/>
        <i/>
      </font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 val="0"/>
        <i/>
      </font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 val="0"/>
        <i/>
      </font>
      <fill>
        <patternFill>
          <bgColor rgb="FFFFC000"/>
        </patternFill>
      </fill>
    </dxf>
    <dxf>
      <font>
        <b val="0"/>
        <i/>
      </font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 val="0"/>
        <i/>
      </font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 val="0"/>
        <i/>
      </font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 val="0"/>
        <i/>
      </font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rgb="FFCCFF99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rgb="FFCCFF99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rgb="FFCCFF99"/>
        </patternFill>
      </fill>
    </dxf>
    <dxf>
      <font>
        <b/>
        <i val="0"/>
      </font>
      <fill>
        <patternFill>
          <bgColor rgb="FFCCFF33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rgb="FFCCFF99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rgb="FFCCFF99"/>
        </patternFill>
      </fill>
    </dxf>
    <dxf>
      <font>
        <b/>
        <i val="0"/>
      </font>
      <fill>
        <patternFill>
          <bgColor rgb="FFCCFF33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rgb="FFCCFF99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CCFF33"/>
        </patternFill>
      </fill>
    </dxf>
    <dxf>
      <font>
        <b val="0"/>
        <i/>
      </font>
      <fill>
        <patternFill>
          <bgColor rgb="FFCCFF99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rgb="FFCCFF99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CCFF33"/>
        </patternFill>
      </fill>
    </dxf>
    <dxf>
      <font>
        <b val="0"/>
        <i/>
      </font>
      <fill>
        <patternFill>
          <bgColor rgb="FFCCFF99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CCFF33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rgb="FFCCFF99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99FFCC"/>
      <color rgb="FFCCFF99"/>
      <color rgb="FFFDBFB9"/>
      <color rgb="FF00FFFF"/>
      <color rgb="FF0000FF"/>
      <color rgb="FF00FF00"/>
      <color rgb="FFFF6600"/>
      <color rgb="FFCCFF33"/>
      <color rgb="FFFFCC66"/>
      <color rgb="FF99FF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area3DChart>
        <c:grouping val="standard"/>
        <c:varyColors val="0"/>
        <c:ser>
          <c:idx val="0"/>
          <c:order val="0"/>
          <c:tx>
            <c:strRef>
              <c:f>Rolls!$B$2</c:f>
              <c:strCache>
                <c:ptCount val="1"/>
                <c:pt idx="0">
                  <c:v>d3 roll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Rolls!$C$2:$H$2</c:f>
              <c:numCache>
                <c:formatCode>General</c:formatCode>
                <c:ptCount val="6"/>
                <c:pt idx="0">
                  <c:v>1</c:v>
                </c:pt>
                <c:pt idx="1">
                  <c:v>3</c:v>
                </c:pt>
                <c:pt idx="2">
                  <c:v>5</c:v>
                </c:pt>
                <c:pt idx="3">
                  <c:v>9</c:v>
                </c:pt>
                <c:pt idx="4">
                  <c:v>10</c:v>
                </c:pt>
                <c:pt idx="5">
                  <c:v>13</c:v>
                </c:pt>
              </c:numCache>
            </c:numRef>
          </c:val>
        </c:ser>
        <c:ser>
          <c:idx val="1"/>
          <c:order val="1"/>
          <c:tx>
            <c:strRef>
              <c:f>Rolls!$B$3</c:f>
              <c:strCache>
                <c:ptCount val="1"/>
                <c:pt idx="0">
                  <c:v>d4 roll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Rolls!$C$3:$H$3</c:f>
              <c:numCache>
                <c:formatCode>General</c:formatCode>
                <c:ptCount val="6"/>
                <c:pt idx="0">
                  <c:v>4</c:v>
                </c:pt>
                <c:pt idx="1">
                  <c:v>3</c:v>
                </c:pt>
                <c:pt idx="2">
                  <c:v>12</c:v>
                </c:pt>
                <c:pt idx="3">
                  <c:v>9</c:v>
                </c:pt>
                <c:pt idx="4">
                  <c:v>9</c:v>
                </c:pt>
                <c:pt idx="5">
                  <c:v>14</c:v>
                </c:pt>
              </c:numCache>
            </c:numRef>
          </c:val>
        </c:ser>
        <c:ser>
          <c:idx val="2"/>
          <c:order val="2"/>
          <c:tx>
            <c:strRef>
              <c:f>Rolls!$B$4</c:f>
              <c:strCache>
                <c:ptCount val="1"/>
                <c:pt idx="0">
                  <c:v>d6 roll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Rolls!$C$4:$H$4</c:f>
              <c:numCache>
                <c:formatCode>General</c:formatCode>
                <c:ptCount val="6"/>
                <c:pt idx="0">
                  <c:v>5</c:v>
                </c:pt>
                <c:pt idx="1">
                  <c:v>2</c:v>
                </c:pt>
                <c:pt idx="2">
                  <c:v>15</c:v>
                </c:pt>
                <c:pt idx="3">
                  <c:v>18</c:v>
                </c:pt>
                <c:pt idx="4">
                  <c:v>13</c:v>
                </c:pt>
                <c:pt idx="5">
                  <c:v>17</c:v>
                </c:pt>
              </c:numCache>
            </c:numRef>
          </c:val>
        </c:ser>
        <c:ser>
          <c:idx val="3"/>
          <c:order val="3"/>
          <c:tx>
            <c:strRef>
              <c:f>Rolls!$B$5</c:f>
              <c:strCache>
                <c:ptCount val="1"/>
                <c:pt idx="0">
                  <c:v>d8 roll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Rolls!$C$5:$H$5</c:f>
              <c:numCache>
                <c:formatCode>General</c:formatCode>
                <c:ptCount val="6"/>
                <c:pt idx="0">
                  <c:v>3</c:v>
                </c:pt>
                <c:pt idx="1">
                  <c:v>10</c:v>
                </c:pt>
                <c:pt idx="2">
                  <c:v>16</c:v>
                </c:pt>
                <c:pt idx="3">
                  <c:v>23</c:v>
                </c:pt>
                <c:pt idx="4">
                  <c:v>26</c:v>
                </c:pt>
                <c:pt idx="5">
                  <c:v>29</c:v>
                </c:pt>
              </c:numCache>
            </c:numRef>
          </c:val>
        </c:ser>
        <c:ser>
          <c:idx val="4"/>
          <c:order val="4"/>
          <c:tx>
            <c:strRef>
              <c:f>Rolls!$B$6</c:f>
              <c:strCache>
                <c:ptCount val="1"/>
                <c:pt idx="0">
                  <c:v>d10 roll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Rolls!$C$6:$H$6</c:f>
              <c:numCache>
                <c:formatCode>General</c:formatCode>
                <c:ptCount val="6"/>
                <c:pt idx="0">
                  <c:v>3</c:v>
                </c:pt>
                <c:pt idx="1">
                  <c:v>11</c:v>
                </c:pt>
                <c:pt idx="2">
                  <c:v>5</c:v>
                </c:pt>
                <c:pt idx="3">
                  <c:v>15</c:v>
                </c:pt>
                <c:pt idx="4">
                  <c:v>30</c:v>
                </c:pt>
                <c:pt idx="5">
                  <c:v>40</c:v>
                </c:pt>
              </c:numCache>
            </c:numRef>
          </c:val>
        </c:ser>
        <c:ser>
          <c:idx val="5"/>
          <c:order val="5"/>
          <c:tx>
            <c:strRef>
              <c:f>Rolls!$B$7</c:f>
              <c:strCache>
                <c:ptCount val="1"/>
                <c:pt idx="0">
                  <c:v>d12 roll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Rolls!$C$7:$H$7</c:f>
              <c:numCache>
                <c:formatCode>General</c:formatCode>
                <c:ptCount val="6"/>
                <c:pt idx="0">
                  <c:v>1</c:v>
                </c:pt>
                <c:pt idx="1">
                  <c:v>5</c:v>
                </c:pt>
                <c:pt idx="2">
                  <c:v>11</c:v>
                </c:pt>
                <c:pt idx="3">
                  <c:v>34</c:v>
                </c:pt>
                <c:pt idx="4">
                  <c:v>47</c:v>
                </c:pt>
                <c:pt idx="5">
                  <c:v>48</c:v>
                </c:pt>
              </c:numCache>
            </c:numRef>
          </c:val>
        </c:ser>
        <c:ser>
          <c:idx val="6"/>
          <c:order val="6"/>
          <c:tx>
            <c:strRef>
              <c:f>Rolls!$B$8</c:f>
              <c:strCache>
                <c:ptCount val="1"/>
                <c:pt idx="0">
                  <c:v>d20 roll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Rolls!$C$8:$H$8</c:f>
              <c:numCache>
                <c:formatCode>General</c:formatCode>
                <c:ptCount val="6"/>
                <c:pt idx="0">
                  <c:v>20</c:v>
                </c:pt>
                <c:pt idx="1">
                  <c:v>23</c:v>
                </c:pt>
                <c:pt idx="2">
                  <c:v>26</c:v>
                </c:pt>
                <c:pt idx="3">
                  <c:v>26</c:v>
                </c:pt>
                <c:pt idx="4">
                  <c:v>44</c:v>
                </c:pt>
                <c:pt idx="5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4904320"/>
        <c:axId val="41855232"/>
        <c:axId val="9197312"/>
      </c:area3DChart>
      <c:catAx>
        <c:axId val="34904320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41855232"/>
        <c:crosses val="autoZero"/>
        <c:auto val="1"/>
        <c:lblAlgn val="ctr"/>
        <c:lblOffset val="100"/>
        <c:noMultiLvlLbl val="0"/>
      </c:catAx>
      <c:valAx>
        <c:axId val="4185523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34904320"/>
        <c:crosses val="autoZero"/>
        <c:crossBetween val="midCat"/>
      </c:valAx>
      <c:serAx>
        <c:axId val="919731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41855232"/>
        <c:crosses val="autoZero"/>
      </c:serAx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area3DChart>
        <c:grouping val="standard"/>
        <c:varyColors val="0"/>
        <c:ser>
          <c:idx val="0"/>
          <c:order val="0"/>
          <c:tx>
            <c:strRef>
              <c:f>Rolls!$C$1</c:f>
              <c:strCache>
                <c:ptCount val="1"/>
                <c:pt idx="0">
                  <c:v>1d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Rolls!$C$2:$C$8</c:f>
              <c:numCache>
                <c:formatCode>General</c:formatCode>
                <c:ptCount val="7"/>
                <c:pt idx="0">
                  <c:v>1</c:v>
                </c:pt>
                <c:pt idx="1">
                  <c:v>4</c:v>
                </c:pt>
                <c:pt idx="2">
                  <c:v>5</c:v>
                </c:pt>
                <c:pt idx="3">
                  <c:v>3</c:v>
                </c:pt>
                <c:pt idx="4">
                  <c:v>3</c:v>
                </c:pt>
                <c:pt idx="5">
                  <c:v>1</c:v>
                </c:pt>
                <c:pt idx="6">
                  <c:v>20</c:v>
                </c:pt>
              </c:numCache>
            </c:numRef>
          </c:val>
        </c:ser>
        <c:ser>
          <c:idx val="1"/>
          <c:order val="1"/>
          <c:tx>
            <c:strRef>
              <c:f>Rolls!$D$1</c:f>
              <c:strCache>
                <c:ptCount val="1"/>
                <c:pt idx="0">
                  <c:v>2d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Rolls!$D$2:$D$8</c:f>
              <c:numCache>
                <c:formatCode>General</c:formatCode>
                <c:ptCount val="7"/>
                <c:pt idx="0">
                  <c:v>3</c:v>
                </c:pt>
                <c:pt idx="1">
                  <c:v>3</c:v>
                </c:pt>
                <c:pt idx="2">
                  <c:v>2</c:v>
                </c:pt>
                <c:pt idx="3">
                  <c:v>10</c:v>
                </c:pt>
                <c:pt idx="4">
                  <c:v>11</c:v>
                </c:pt>
                <c:pt idx="5">
                  <c:v>5</c:v>
                </c:pt>
                <c:pt idx="6">
                  <c:v>23</c:v>
                </c:pt>
              </c:numCache>
            </c:numRef>
          </c:val>
        </c:ser>
        <c:ser>
          <c:idx val="2"/>
          <c:order val="2"/>
          <c:tx>
            <c:strRef>
              <c:f>Rolls!$E$1</c:f>
              <c:strCache>
                <c:ptCount val="1"/>
                <c:pt idx="0">
                  <c:v>3d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Rolls!$E$2:$E$8</c:f>
              <c:numCache>
                <c:formatCode>General</c:formatCode>
                <c:ptCount val="7"/>
                <c:pt idx="0">
                  <c:v>5</c:v>
                </c:pt>
                <c:pt idx="1">
                  <c:v>12</c:v>
                </c:pt>
                <c:pt idx="2">
                  <c:v>15</c:v>
                </c:pt>
                <c:pt idx="3">
                  <c:v>16</c:v>
                </c:pt>
                <c:pt idx="4">
                  <c:v>5</c:v>
                </c:pt>
                <c:pt idx="5">
                  <c:v>11</c:v>
                </c:pt>
                <c:pt idx="6">
                  <c:v>26</c:v>
                </c:pt>
              </c:numCache>
            </c:numRef>
          </c:val>
        </c:ser>
        <c:ser>
          <c:idx val="3"/>
          <c:order val="3"/>
          <c:tx>
            <c:strRef>
              <c:f>Rolls!$F$1</c:f>
              <c:strCache>
                <c:ptCount val="1"/>
                <c:pt idx="0">
                  <c:v>4d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Rolls!$F$2:$F$8</c:f>
              <c:numCache>
                <c:formatCode>General</c:formatCode>
                <c:ptCount val="7"/>
                <c:pt idx="0">
                  <c:v>9</c:v>
                </c:pt>
                <c:pt idx="1">
                  <c:v>9</c:v>
                </c:pt>
                <c:pt idx="2">
                  <c:v>18</c:v>
                </c:pt>
                <c:pt idx="3">
                  <c:v>23</c:v>
                </c:pt>
                <c:pt idx="4">
                  <c:v>15</c:v>
                </c:pt>
                <c:pt idx="5">
                  <c:v>34</c:v>
                </c:pt>
                <c:pt idx="6">
                  <c:v>26</c:v>
                </c:pt>
              </c:numCache>
            </c:numRef>
          </c:val>
        </c:ser>
        <c:ser>
          <c:idx val="4"/>
          <c:order val="4"/>
          <c:tx>
            <c:strRef>
              <c:f>Rolls!$G$1</c:f>
              <c:strCache>
                <c:ptCount val="1"/>
                <c:pt idx="0">
                  <c:v>5d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Rolls!$G$2:$G$8</c:f>
              <c:numCache>
                <c:formatCode>General</c:formatCode>
                <c:ptCount val="7"/>
                <c:pt idx="0">
                  <c:v>10</c:v>
                </c:pt>
                <c:pt idx="1">
                  <c:v>9</c:v>
                </c:pt>
                <c:pt idx="2">
                  <c:v>13</c:v>
                </c:pt>
                <c:pt idx="3">
                  <c:v>26</c:v>
                </c:pt>
                <c:pt idx="4">
                  <c:v>30</c:v>
                </c:pt>
                <c:pt idx="5">
                  <c:v>47</c:v>
                </c:pt>
                <c:pt idx="6">
                  <c:v>44</c:v>
                </c:pt>
              </c:numCache>
            </c:numRef>
          </c:val>
        </c:ser>
        <c:ser>
          <c:idx val="5"/>
          <c:order val="5"/>
          <c:tx>
            <c:strRef>
              <c:f>Rolls!$H$1</c:f>
              <c:strCache>
                <c:ptCount val="1"/>
                <c:pt idx="0">
                  <c:v>6d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Rolls!$H$2:$H$8</c:f>
              <c:numCache>
                <c:formatCode>General</c:formatCode>
                <c:ptCount val="7"/>
                <c:pt idx="0">
                  <c:v>13</c:v>
                </c:pt>
                <c:pt idx="1">
                  <c:v>14</c:v>
                </c:pt>
                <c:pt idx="2">
                  <c:v>17</c:v>
                </c:pt>
                <c:pt idx="3">
                  <c:v>29</c:v>
                </c:pt>
                <c:pt idx="4">
                  <c:v>40</c:v>
                </c:pt>
                <c:pt idx="5">
                  <c:v>48</c:v>
                </c:pt>
                <c:pt idx="6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7269376"/>
        <c:axId val="67270912"/>
        <c:axId val="44294144"/>
      </c:area3DChart>
      <c:catAx>
        <c:axId val="6726937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67270912"/>
        <c:crosses val="autoZero"/>
        <c:auto val="1"/>
        <c:lblAlgn val="ctr"/>
        <c:lblOffset val="100"/>
        <c:noMultiLvlLbl val="0"/>
      </c:catAx>
      <c:valAx>
        <c:axId val="6727091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67269376"/>
        <c:crosses val="autoZero"/>
        <c:crossBetween val="midCat"/>
      </c:valAx>
      <c:serAx>
        <c:axId val="4429414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900" baseline="0">
                <a:latin typeface="Times New Roman" pitchFamily="18" charset="0"/>
              </a:defRPr>
            </a:pPr>
            <a:endParaRPr lang="en-US"/>
          </a:p>
        </c:txPr>
        <c:crossAx val="67270912"/>
        <c:crosses val="autoZero"/>
      </c:ser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surface3DChart>
        <c:wireframe val="0"/>
        <c:ser>
          <c:idx val="0"/>
          <c:order val="0"/>
          <c:tx>
            <c:strRef>
              <c:f>Rolls!$B$2</c:f>
              <c:strCache>
                <c:ptCount val="1"/>
                <c:pt idx="0">
                  <c:v>d3 roll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Rolls!$C$2:$H$2</c:f>
              <c:numCache>
                <c:formatCode>General</c:formatCode>
                <c:ptCount val="6"/>
                <c:pt idx="0">
                  <c:v>1</c:v>
                </c:pt>
                <c:pt idx="1">
                  <c:v>3</c:v>
                </c:pt>
                <c:pt idx="2">
                  <c:v>5</c:v>
                </c:pt>
                <c:pt idx="3">
                  <c:v>9</c:v>
                </c:pt>
                <c:pt idx="4">
                  <c:v>10</c:v>
                </c:pt>
                <c:pt idx="5">
                  <c:v>13</c:v>
                </c:pt>
              </c:numCache>
            </c:numRef>
          </c:val>
        </c:ser>
        <c:ser>
          <c:idx val="1"/>
          <c:order val="1"/>
          <c:tx>
            <c:strRef>
              <c:f>Rolls!$B$3</c:f>
              <c:strCache>
                <c:ptCount val="1"/>
                <c:pt idx="0">
                  <c:v>d4 roll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Rolls!$C$3:$H$3</c:f>
              <c:numCache>
                <c:formatCode>General</c:formatCode>
                <c:ptCount val="6"/>
                <c:pt idx="0">
                  <c:v>4</c:v>
                </c:pt>
                <c:pt idx="1">
                  <c:v>3</c:v>
                </c:pt>
                <c:pt idx="2">
                  <c:v>12</c:v>
                </c:pt>
                <c:pt idx="3">
                  <c:v>9</c:v>
                </c:pt>
                <c:pt idx="4">
                  <c:v>9</c:v>
                </c:pt>
                <c:pt idx="5">
                  <c:v>14</c:v>
                </c:pt>
              </c:numCache>
            </c:numRef>
          </c:val>
        </c:ser>
        <c:ser>
          <c:idx val="2"/>
          <c:order val="2"/>
          <c:tx>
            <c:strRef>
              <c:f>Rolls!$B$4</c:f>
              <c:strCache>
                <c:ptCount val="1"/>
                <c:pt idx="0">
                  <c:v>d6 roll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Rolls!$C$4:$H$4</c:f>
              <c:numCache>
                <c:formatCode>General</c:formatCode>
                <c:ptCount val="6"/>
                <c:pt idx="0">
                  <c:v>5</c:v>
                </c:pt>
                <c:pt idx="1">
                  <c:v>2</c:v>
                </c:pt>
                <c:pt idx="2">
                  <c:v>15</c:v>
                </c:pt>
                <c:pt idx="3">
                  <c:v>18</c:v>
                </c:pt>
                <c:pt idx="4">
                  <c:v>13</c:v>
                </c:pt>
                <c:pt idx="5">
                  <c:v>17</c:v>
                </c:pt>
              </c:numCache>
            </c:numRef>
          </c:val>
        </c:ser>
        <c:ser>
          <c:idx val="3"/>
          <c:order val="3"/>
          <c:tx>
            <c:strRef>
              <c:f>Rolls!$B$5</c:f>
              <c:strCache>
                <c:ptCount val="1"/>
                <c:pt idx="0">
                  <c:v>d8 roll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Rolls!$C$5:$H$5</c:f>
              <c:numCache>
                <c:formatCode>General</c:formatCode>
                <c:ptCount val="6"/>
                <c:pt idx="0">
                  <c:v>3</c:v>
                </c:pt>
                <c:pt idx="1">
                  <c:v>10</c:v>
                </c:pt>
                <c:pt idx="2">
                  <c:v>16</c:v>
                </c:pt>
                <c:pt idx="3">
                  <c:v>23</c:v>
                </c:pt>
                <c:pt idx="4">
                  <c:v>26</c:v>
                </c:pt>
                <c:pt idx="5">
                  <c:v>29</c:v>
                </c:pt>
              </c:numCache>
            </c:numRef>
          </c:val>
        </c:ser>
        <c:ser>
          <c:idx val="4"/>
          <c:order val="4"/>
          <c:tx>
            <c:strRef>
              <c:f>Rolls!$B$6</c:f>
              <c:strCache>
                <c:ptCount val="1"/>
                <c:pt idx="0">
                  <c:v>d10 roll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Rolls!$C$6:$H$6</c:f>
              <c:numCache>
                <c:formatCode>General</c:formatCode>
                <c:ptCount val="6"/>
                <c:pt idx="0">
                  <c:v>3</c:v>
                </c:pt>
                <c:pt idx="1">
                  <c:v>11</c:v>
                </c:pt>
                <c:pt idx="2">
                  <c:v>5</c:v>
                </c:pt>
                <c:pt idx="3">
                  <c:v>15</c:v>
                </c:pt>
                <c:pt idx="4">
                  <c:v>30</c:v>
                </c:pt>
                <c:pt idx="5">
                  <c:v>40</c:v>
                </c:pt>
              </c:numCache>
            </c:numRef>
          </c:val>
        </c:ser>
        <c:ser>
          <c:idx val="5"/>
          <c:order val="5"/>
          <c:tx>
            <c:strRef>
              <c:f>Rolls!$B$7</c:f>
              <c:strCache>
                <c:ptCount val="1"/>
                <c:pt idx="0">
                  <c:v>d12 roll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Rolls!$C$7:$H$7</c:f>
              <c:numCache>
                <c:formatCode>General</c:formatCode>
                <c:ptCount val="6"/>
                <c:pt idx="0">
                  <c:v>1</c:v>
                </c:pt>
                <c:pt idx="1">
                  <c:v>5</c:v>
                </c:pt>
                <c:pt idx="2">
                  <c:v>11</c:v>
                </c:pt>
                <c:pt idx="3">
                  <c:v>34</c:v>
                </c:pt>
                <c:pt idx="4">
                  <c:v>47</c:v>
                </c:pt>
                <c:pt idx="5">
                  <c:v>48</c:v>
                </c:pt>
              </c:numCache>
            </c:numRef>
          </c:val>
        </c:ser>
        <c:ser>
          <c:idx val="6"/>
          <c:order val="6"/>
          <c:tx>
            <c:strRef>
              <c:f>Rolls!$B$8</c:f>
              <c:strCache>
                <c:ptCount val="1"/>
                <c:pt idx="0">
                  <c:v>d20 roll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Rolls!$C$8:$H$8</c:f>
              <c:numCache>
                <c:formatCode>General</c:formatCode>
                <c:ptCount val="6"/>
                <c:pt idx="0">
                  <c:v>20</c:v>
                </c:pt>
                <c:pt idx="1">
                  <c:v>23</c:v>
                </c:pt>
                <c:pt idx="2">
                  <c:v>26</c:v>
                </c:pt>
                <c:pt idx="3">
                  <c:v>26</c:v>
                </c:pt>
                <c:pt idx="4">
                  <c:v>44</c:v>
                </c:pt>
                <c:pt idx="5">
                  <c:v>58</c:v>
                </c:pt>
              </c:numCache>
            </c:numRef>
          </c:val>
        </c:ser>
        <c:bandFmts/>
        <c:axId val="156924544"/>
        <c:axId val="156963968"/>
        <c:axId val="45433280"/>
      </c:surface3DChart>
      <c:catAx>
        <c:axId val="15692454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56963968"/>
        <c:crosses val="autoZero"/>
        <c:auto val="1"/>
        <c:lblAlgn val="ctr"/>
        <c:lblOffset val="100"/>
        <c:noMultiLvlLbl val="0"/>
      </c:catAx>
      <c:valAx>
        <c:axId val="15696396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56924544"/>
        <c:crosses val="autoZero"/>
        <c:crossBetween val="midCat"/>
      </c:valAx>
      <c:serAx>
        <c:axId val="45433280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56963968"/>
        <c:crosses val="autoZero"/>
      </c:serAx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228599</xdr:colOff>
      <xdr:row>0</xdr:row>
      <xdr:rowOff>66674</xdr:rowOff>
    </xdr:from>
    <xdr:to>
      <xdr:col>22</xdr:col>
      <xdr:colOff>447675</xdr:colOff>
      <xdr:row>16</xdr:row>
      <xdr:rowOff>47625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85724</xdr:colOff>
      <xdr:row>0</xdr:row>
      <xdr:rowOff>66675</xdr:rowOff>
    </xdr:from>
    <xdr:to>
      <xdr:col>15</xdr:col>
      <xdr:colOff>219075</xdr:colOff>
      <xdr:row>16</xdr:row>
      <xdr:rowOff>39017</xdr:rowOff>
    </xdr:to>
    <xdr:graphicFrame macro="">
      <xdr:nvGraphicFramePr>
        <xdr:cNvPr id="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</xdr:colOff>
      <xdr:row>16</xdr:row>
      <xdr:rowOff>47625</xdr:rowOff>
    </xdr:from>
    <xdr:to>
      <xdr:col>15</xdr:col>
      <xdr:colOff>238126</xdr:colOff>
      <xdr:row>32</xdr:row>
      <xdr:rowOff>19050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5"/>
  <sheetViews>
    <sheetView showGridLines="0" tabSelected="1" zoomScaleNormal="100" workbookViewId="0"/>
  </sheetViews>
  <sheetFormatPr defaultRowHeight="15.75" x14ac:dyDescent="0.25"/>
  <cols>
    <col min="1" max="1" width="13.625" style="57" bestFit="1" customWidth="1"/>
    <col min="2" max="2" width="6.125" style="57" bestFit="1" customWidth="1"/>
    <col min="3" max="3" width="8.375" style="57" bestFit="1" customWidth="1"/>
    <col min="4" max="4" width="4.375" style="57" bestFit="1" customWidth="1"/>
    <col min="5" max="5" width="12.5" style="57" bestFit="1" customWidth="1"/>
    <col min="6" max="6" width="3" style="57" customWidth="1"/>
    <col min="7" max="7" width="14.125" style="57" bestFit="1" customWidth="1"/>
    <col min="8" max="8" width="4.75" style="57" bestFit="1" customWidth="1"/>
    <col min="9" max="9" width="16.375" style="57" bestFit="1" customWidth="1"/>
    <col min="10" max="10" width="3" style="57" customWidth="1"/>
    <col min="11" max="11" width="12.25" style="57" bestFit="1" customWidth="1"/>
    <col min="12" max="12" width="6.5" style="57" bestFit="1" customWidth="1"/>
    <col min="13" max="13" width="3" style="57" customWidth="1"/>
    <col min="14" max="14" width="14.125" style="57" bestFit="1" customWidth="1"/>
    <col min="15" max="15" width="4.75" style="57" bestFit="1" customWidth="1"/>
    <col min="16" max="16" width="15.75" style="57" bestFit="1" customWidth="1"/>
    <col min="17" max="17" width="3" style="57" customWidth="1"/>
    <col min="18" max="18" width="14.375" style="57" bestFit="1" customWidth="1"/>
    <col min="19" max="19" width="6.5" style="57" bestFit="1" customWidth="1"/>
    <col min="20" max="16384" width="9" style="57"/>
  </cols>
  <sheetData>
    <row r="1" spans="1:19" s="52" customFormat="1" ht="16.5" thickBot="1" x14ac:dyDescent="0.3">
      <c r="A1" s="49" t="s">
        <v>6</v>
      </c>
      <c r="B1" s="50" t="s">
        <v>46</v>
      </c>
      <c r="C1" s="51" t="s">
        <v>24</v>
      </c>
      <c r="D1" s="51" t="s">
        <v>1</v>
      </c>
      <c r="E1" s="50" t="s">
        <v>25</v>
      </c>
      <c r="G1" s="167" t="s">
        <v>57</v>
      </c>
      <c r="H1" s="167"/>
      <c r="I1" s="167"/>
      <c r="J1" s="167"/>
      <c r="K1" s="167"/>
      <c r="L1" s="167"/>
      <c r="N1" s="138" t="s">
        <v>108</v>
      </c>
      <c r="O1" s="138"/>
      <c r="P1" s="138"/>
      <c r="Q1" s="138"/>
      <c r="R1" s="138"/>
      <c r="S1" s="138"/>
    </row>
    <row r="2" spans="1:19" ht="17.25" thickTop="1" thickBot="1" x14ac:dyDescent="0.3">
      <c r="A2" s="60" t="s">
        <v>143</v>
      </c>
      <c r="B2" s="61">
        <v>1</v>
      </c>
      <c r="C2" s="55">
        <v>1</v>
      </c>
      <c r="D2" s="41">
        <f t="shared" ref="D2:D6" ca="1" si="0">RANDBETWEEN(1,20)</f>
        <v>5</v>
      </c>
      <c r="E2" s="56">
        <f t="shared" ref="E2:E9" ca="1" si="1">D2+C2</f>
        <v>6</v>
      </c>
      <c r="G2" s="168" t="s">
        <v>6</v>
      </c>
      <c r="H2" s="169" t="s">
        <v>58</v>
      </c>
      <c r="I2" s="170" t="s">
        <v>59</v>
      </c>
      <c r="J2" s="171"/>
      <c r="K2" s="172" t="s">
        <v>60</v>
      </c>
      <c r="L2" s="173" t="s">
        <v>61</v>
      </c>
      <c r="N2" s="139" t="s">
        <v>6</v>
      </c>
      <c r="O2" s="140" t="s">
        <v>58</v>
      </c>
      <c r="P2" s="141" t="s">
        <v>59</v>
      </c>
      <c r="Q2" s="142"/>
      <c r="R2" s="143" t="s">
        <v>60</v>
      </c>
      <c r="S2" s="144" t="s">
        <v>61</v>
      </c>
    </row>
    <row r="3" spans="1:19" x14ac:dyDescent="0.25">
      <c r="A3" s="58" t="s">
        <v>67</v>
      </c>
      <c r="B3" s="59">
        <v>1</v>
      </c>
      <c r="C3" s="55">
        <v>2</v>
      </c>
      <c r="D3" s="41">
        <f t="shared" ca="1" si="0"/>
        <v>14</v>
      </c>
      <c r="E3" s="56">
        <f t="shared" ca="1" si="1"/>
        <v>16</v>
      </c>
      <c r="G3" s="174" t="s">
        <v>66</v>
      </c>
      <c r="H3" s="175">
        <v>7</v>
      </c>
      <c r="I3" s="176" t="s">
        <v>115</v>
      </c>
      <c r="J3" s="171"/>
      <c r="K3" s="177" t="s">
        <v>69</v>
      </c>
      <c r="L3" s="178">
        <v>4</v>
      </c>
      <c r="N3" s="145" t="s">
        <v>118</v>
      </c>
      <c r="O3" s="146">
        <v>8</v>
      </c>
      <c r="P3" s="147" t="s">
        <v>128</v>
      </c>
      <c r="Q3" s="142"/>
      <c r="R3" s="148" t="s">
        <v>128</v>
      </c>
      <c r="S3" s="149">
        <v>8</v>
      </c>
    </row>
    <row r="4" spans="1:19" x14ac:dyDescent="0.25">
      <c r="A4" s="58" t="s">
        <v>66</v>
      </c>
      <c r="B4" s="59">
        <v>1</v>
      </c>
      <c r="C4" s="55">
        <v>3</v>
      </c>
      <c r="D4" s="41">
        <f t="shared" ca="1" si="0"/>
        <v>2</v>
      </c>
      <c r="E4" s="56">
        <f t="shared" ca="1" si="1"/>
        <v>5</v>
      </c>
      <c r="G4" s="177" t="s">
        <v>67</v>
      </c>
      <c r="H4" s="179">
        <v>7</v>
      </c>
      <c r="I4" s="180" t="s">
        <v>110</v>
      </c>
      <c r="J4" s="171"/>
      <c r="K4" s="177" t="s">
        <v>99</v>
      </c>
      <c r="L4" s="178">
        <v>3</v>
      </c>
      <c r="N4" s="148" t="s">
        <v>119</v>
      </c>
      <c r="O4" s="150">
        <v>9</v>
      </c>
      <c r="P4" s="151" t="s">
        <v>130</v>
      </c>
      <c r="Q4" s="142"/>
      <c r="R4" s="148" t="s">
        <v>130</v>
      </c>
      <c r="S4" s="149">
        <v>9</v>
      </c>
    </row>
    <row r="5" spans="1:19" x14ac:dyDescent="0.25">
      <c r="A5" s="53" t="s">
        <v>119</v>
      </c>
      <c r="B5" s="54">
        <v>2</v>
      </c>
      <c r="C5" s="55">
        <v>1</v>
      </c>
      <c r="D5" s="41">
        <f t="shared" ca="1" si="0"/>
        <v>3</v>
      </c>
      <c r="E5" s="56">
        <f t="shared" ca="1" si="1"/>
        <v>4</v>
      </c>
      <c r="G5" s="177" t="s">
        <v>51</v>
      </c>
      <c r="H5" s="179">
        <v>7</v>
      </c>
      <c r="I5" s="180" t="s">
        <v>109</v>
      </c>
      <c r="J5" s="171"/>
      <c r="K5" s="177" t="s">
        <v>63</v>
      </c>
      <c r="L5" s="178">
        <v>6</v>
      </c>
      <c r="N5" s="148" t="s">
        <v>117</v>
      </c>
      <c r="O5" s="150">
        <v>7</v>
      </c>
      <c r="P5" s="151" t="s">
        <v>127</v>
      </c>
      <c r="Q5" s="142"/>
      <c r="R5" s="148" t="s">
        <v>127</v>
      </c>
      <c r="S5" s="149">
        <v>7</v>
      </c>
    </row>
    <row r="6" spans="1:19" ht="16.5" thickBot="1" x14ac:dyDescent="0.3">
      <c r="A6" s="60" t="s">
        <v>144</v>
      </c>
      <c r="B6" s="61">
        <v>1</v>
      </c>
      <c r="C6" s="55">
        <v>0</v>
      </c>
      <c r="D6" s="41">
        <f t="shared" ca="1" si="0"/>
        <v>20</v>
      </c>
      <c r="E6" s="56">
        <f t="shared" ca="1" si="1"/>
        <v>20</v>
      </c>
      <c r="G6" s="177" t="s">
        <v>52</v>
      </c>
      <c r="H6" s="179">
        <v>7</v>
      </c>
      <c r="I6" s="180" t="s">
        <v>68</v>
      </c>
      <c r="J6" s="171"/>
      <c r="K6" s="177" t="s">
        <v>107</v>
      </c>
      <c r="L6" s="178">
        <v>1</v>
      </c>
      <c r="N6" s="152" t="s">
        <v>122</v>
      </c>
      <c r="O6" s="153">
        <v>9</v>
      </c>
      <c r="P6" s="154" t="s">
        <v>129</v>
      </c>
      <c r="Q6" s="142"/>
      <c r="R6" s="158" t="s">
        <v>129</v>
      </c>
      <c r="S6" s="159">
        <v>9</v>
      </c>
    </row>
    <row r="7" spans="1:19" ht="19.5" thickBot="1" x14ac:dyDescent="0.3">
      <c r="A7" s="58" t="s">
        <v>111</v>
      </c>
      <c r="B7" s="59">
        <v>1</v>
      </c>
      <c r="C7" s="55">
        <v>5</v>
      </c>
      <c r="D7" s="41">
        <f ca="1">RANDBETWEEN(1,20)</f>
        <v>5</v>
      </c>
      <c r="E7" s="56">
        <f t="shared" ca="1" si="1"/>
        <v>10</v>
      </c>
      <c r="G7" s="181" t="s">
        <v>116</v>
      </c>
      <c r="H7" s="182">
        <v>1</v>
      </c>
      <c r="I7" s="183" t="s">
        <v>126</v>
      </c>
      <c r="J7" s="171"/>
      <c r="K7" s="177" t="s">
        <v>75</v>
      </c>
      <c r="L7" s="178">
        <v>5</v>
      </c>
      <c r="N7" s="155" t="s">
        <v>64</v>
      </c>
      <c r="O7" s="156">
        <f>AVERAGE(O3:O6)</f>
        <v>8.25</v>
      </c>
      <c r="P7" s="151"/>
      <c r="Q7" s="142"/>
      <c r="R7" s="161" t="s">
        <v>5</v>
      </c>
      <c r="S7" s="162">
        <f>SUM(S3:S6)</f>
        <v>33</v>
      </c>
    </row>
    <row r="8" spans="1:19" ht="18.75" x14ac:dyDescent="0.25">
      <c r="A8" s="53" t="s">
        <v>139</v>
      </c>
      <c r="B8" s="54">
        <v>2</v>
      </c>
      <c r="C8" s="55">
        <v>2</v>
      </c>
      <c r="D8" s="41">
        <f ca="1">RANDBETWEEN(1,20)</f>
        <v>9</v>
      </c>
      <c r="E8" s="56">
        <f t="shared" ca="1" si="1"/>
        <v>11</v>
      </c>
      <c r="G8" s="184" t="s">
        <v>64</v>
      </c>
      <c r="H8" s="185">
        <f>AVERAGE(H3:H7)</f>
        <v>5.8</v>
      </c>
      <c r="I8" s="180"/>
      <c r="J8" s="171"/>
      <c r="K8" s="177" t="s">
        <v>126</v>
      </c>
      <c r="L8" s="178">
        <v>1</v>
      </c>
      <c r="N8" s="155" t="s">
        <v>74</v>
      </c>
      <c r="O8" s="157">
        <f>SUM(O3:O6)</f>
        <v>33</v>
      </c>
      <c r="P8" s="151"/>
      <c r="Q8" s="142"/>
      <c r="R8" s="142"/>
      <c r="S8" s="142"/>
    </row>
    <row r="9" spans="1:19" x14ac:dyDescent="0.25">
      <c r="A9" s="53" t="s">
        <v>117</v>
      </c>
      <c r="B9" s="54">
        <v>2</v>
      </c>
      <c r="C9" s="55">
        <v>2</v>
      </c>
      <c r="D9" s="41">
        <f ca="1">RANDBETWEEN(1,20)</f>
        <v>8</v>
      </c>
      <c r="E9" s="56">
        <f t="shared" ca="1" si="1"/>
        <v>10</v>
      </c>
      <c r="G9" s="184" t="s">
        <v>74</v>
      </c>
      <c r="H9" s="188">
        <f>SUM(H3:H7)</f>
        <v>29</v>
      </c>
      <c r="I9" s="180"/>
      <c r="J9" s="171"/>
      <c r="K9" s="177" t="s">
        <v>68</v>
      </c>
      <c r="L9" s="178">
        <v>7</v>
      </c>
      <c r="N9" s="155" t="s">
        <v>65</v>
      </c>
      <c r="O9" s="160">
        <f>COUNT(O3:O6)</f>
        <v>4</v>
      </c>
      <c r="P9" s="151"/>
      <c r="Q9" s="142"/>
      <c r="R9" s="142"/>
      <c r="S9" s="142"/>
    </row>
    <row r="10" spans="1:19" ht="16.5" thickBot="1" x14ac:dyDescent="0.3">
      <c r="G10" s="184" t="s">
        <v>65</v>
      </c>
      <c r="H10" s="191">
        <f>COUNT(H3:H7)</f>
        <v>5</v>
      </c>
      <c r="I10" s="180"/>
      <c r="J10" s="171"/>
      <c r="K10" s="186" t="s">
        <v>62</v>
      </c>
      <c r="L10" s="187">
        <v>2</v>
      </c>
      <c r="N10" s="155" t="s">
        <v>71</v>
      </c>
      <c r="O10" s="156">
        <f>((O7)*(O9/4))</f>
        <v>8.25</v>
      </c>
      <c r="P10" s="151" t="s">
        <v>72</v>
      </c>
      <c r="Q10" s="142"/>
      <c r="R10" s="142"/>
      <c r="S10" s="142"/>
    </row>
    <row r="11" spans="1:19" ht="17.25" thickTop="1" thickBot="1" x14ac:dyDescent="0.3">
      <c r="D11" s="41">
        <f t="shared" ref="D11" ca="1" si="2">RANDBETWEEN(1,20)</f>
        <v>5</v>
      </c>
      <c r="G11" s="184" t="s">
        <v>71</v>
      </c>
      <c r="H11" s="185">
        <f>((H8)*(H10/4))</f>
        <v>7.25</v>
      </c>
      <c r="I11" s="180" t="s">
        <v>72</v>
      </c>
      <c r="J11" s="171"/>
      <c r="K11" s="189" t="s">
        <v>5</v>
      </c>
      <c r="L11" s="190">
        <f>SUM(L3:L10)</f>
        <v>29</v>
      </c>
      <c r="N11" s="163" t="s">
        <v>70</v>
      </c>
      <c r="O11" s="164">
        <f>((O7)*(O9/2))</f>
        <v>16.5</v>
      </c>
      <c r="P11" s="165" t="s">
        <v>73</v>
      </c>
      <c r="Q11" s="142"/>
      <c r="R11" s="142"/>
      <c r="S11" s="142"/>
    </row>
    <row r="12" spans="1:19" ht="17.25" thickTop="1" thickBot="1" x14ac:dyDescent="0.3">
      <c r="G12" s="192" t="s">
        <v>70</v>
      </c>
      <c r="H12" s="193">
        <f>((H8)*(H10/2))</f>
        <v>14.5</v>
      </c>
      <c r="I12" s="194" t="s">
        <v>73</v>
      </c>
      <c r="J12" s="171"/>
      <c r="K12" s="171"/>
      <c r="L12" s="171"/>
    </row>
    <row r="13" spans="1:19" ht="16.5" thickTop="1" x14ac:dyDescent="0.25">
      <c r="A13" s="60" t="s">
        <v>116</v>
      </c>
      <c r="B13" s="61">
        <v>1</v>
      </c>
      <c r="C13" s="55">
        <v>-4</v>
      </c>
      <c r="D13" s="41">
        <f t="shared" ref="D13" ca="1" si="3">RANDBETWEEN(1,20)</f>
        <v>13</v>
      </c>
      <c r="E13" s="56">
        <f t="shared" ref="E13" ca="1" si="4">D13+C13</f>
        <v>9</v>
      </c>
    </row>
    <row r="14" spans="1:19" x14ac:dyDescent="0.25">
      <c r="A14" s="58" t="s">
        <v>52</v>
      </c>
      <c r="B14" s="59">
        <v>1</v>
      </c>
      <c r="C14" s="55">
        <v>3</v>
      </c>
      <c r="D14" s="41">
        <f ca="1">RANDBETWEEN(1,20)</f>
        <v>8</v>
      </c>
      <c r="E14" s="56">
        <f ca="1">D14+C14</f>
        <v>11</v>
      </c>
      <c r="G14" s="196" t="s">
        <v>145</v>
      </c>
    </row>
    <row r="15" spans="1:19" x14ac:dyDescent="0.25">
      <c r="A15" s="53" t="s">
        <v>118</v>
      </c>
      <c r="B15" s="54">
        <v>2</v>
      </c>
      <c r="C15" s="55">
        <v>0</v>
      </c>
      <c r="D15" s="41">
        <f ca="1">RANDBETWEEN(1,20)</f>
        <v>16</v>
      </c>
      <c r="E15" s="56">
        <f ca="1">D15+C15</f>
        <v>16</v>
      </c>
    </row>
  </sheetData>
  <sortState ref="A2:E9">
    <sortCondition descending="1" ref="E2:E10"/>
    <sortCondition descending="1" ref="C2:C10"/>
  </sortState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J39"/>
  <sheetViews>
    <sheetView showGridLines="0" zoomScaleNormal="100" workbookViewId="0"/>
  </sheetViews>
  <sheetFormatPr defaultColWidth="9.125" defaultRowHeight="15.75" x14ac:dyDescent="0.25"/>
  <cols>
    <col min="1" max="1" width="13.375" style="27" bestFit="1" customWidth="1"/>
    <col min="2" max="2" width="20.5" style="27" bestFit="1" customWidth="1"/>
    <col min="3" max="3" width="4.75" style="44" customWidth="1"/>
    <col min="4" max="4" width="4.5" style="44" bestFit="1" customWidth="1"/>
    <col min="5" max="5" width="3.875" style="44" bestFit="1" customWidth="1"/>
    <col min="6" max="6" width="6.875" style="44" bestFit="1" customWidth="1"/>
    <col min="7" max="7" width="3.875" style="44" bestFit="1" customWidth="1"/>
    <col min="8" max="8" width="5.25" style="44" bestFit="1" customWidth="1"/>
    <col min="9" max="9" width="0.375" style="44" customWidth="1"/>
    <col min="10" max="11" width="3.375" style="44" bestFit="1" customWidth="1"/>
    <col min="12" max="12" width="2.875" style="44" bestFit="1" customWidth="1"/>
    <col min="13" max="14" width="3.375" style="44" bestFit="1" customWidth="1"/>
    <col min="15" max="16" width="2.875" style="44" bestFit="1" customWidth="1"/>
    <col min="17" max="17" width="2.875" style="27" bestFit="1" customWidth="1"/>
    <col min="18" max="18" width="0.375" style="27" customWidth="1"/>
    <col min="19" max="19" width="13.375" style="27" bestFit="1" customWidth="1"/>
    <col min="20" max="20" width="14" style="27" customWidth="1"/>
    <col min="21" max="21" width="5" style="27" bestFit="1" customWidth="1"/>
    <col min="22" max="22" width="5.5" style="27" customWidth="1"/>
    <col min="23" max="23" width="3.875" style="27" bestFit="1" customWidth="1"/>
    <col min="24" max="24" width="6.875" style="44" bestFit="1" customWidth="1"/>
    <col min="25" max="25" width="3.875" style="44" bestFit="1" customWidth="1"/>
    <col min="26" max="26" width="5.25" style="44" bestFit="1" customWidth="1"/>
    <col min="27" max="27" width="0.375" style="44" customWidth="1"/>
    <col min="28" max="28" width="2.875" style="44" bestFit="1" customWidth="1"/>
    <col min="29" max="30" width="3.875" style="44" bestFit="1" customWidth="1"/>
    <col min="31" max="31" width="2.875" style="44" bestFit="1" customWidth="1"/>
    <col min="32" max="32" width="3.875" style="44" bestFit="1" customWidth="1"/>
    <col min="33" max="34" width="2.875" style="44" bestFit="1" customWidth="1"/>
    <col min="35" max="35" width="3.875" style="27" bestFit="1" customWidth="1"/>
    <col min="36" max="36" width="11.875" style="27" bestFit="1" customWidth="1"/>
    <col min="37" max="16384" width="9.125" style="44"/>
  </cols>
  <sheetData>
    <row r="1" spans="1:36" s="21" customFormat="1" ht="237.75" thickBot="1" x14ac:dyDescent="0.3">
      <c r="A1" s="22"/>
      <c r="B1" s="22"/>
      <c r="C1" s="20"/>
      <c r="D1" s="20"/>
      <c r="E1" s="20"/>
      <c r="F1" s="20"/>
      <c r="G1" s="20"/>
      <c r="H1" s="20"/>
      <c r="I1" s="20"/>
      <c r="J1" s="20"/>
      <c r="K1" s="21" t="s">
        <v>136</v>
      </c>
      <c r="L1" s="20"/>
      <c r="M1" s="20" t="s">
        <v>137</v>
      </c>
      <c r="N1" s="20" t="s">
        <v>52</v>
      </c>
      <c r="O1" s="20"/>
      <c r="P1" s="20"/>
      <c r="Q1" s="20"/>
      <c r="R1" s="27"/>
      <c r="S1" s="22"/>
      <c r="T1" s="22"/>
      <c r="U1" s="20"/>
      <c r="V1" s="20"/>
      <c r="W1" s="20"/>
      <c r="X1" s="20"/>
      <c r="Y1" s="20"/>
      <c r="Z1" s="20"/>
      <c r="AA1" s="20"/>
      <c r="AB1" s="20"/>
      <c r="AC1" s="195" t="s">
        <v>170</v>
      </c>
      <c r="AD1" s="195" t="s">
        <v>169</v>
      </c>
      <c r="AE1" s="25"/>
      <c r="AF1" s="26" t="s">
        <v>165</v>
      </c>
      <c r="AG1" s="25"/>
      <c r="AH1" s="25"/>
      <c r="AI1" s="26" t="s">
        <v>141</v>
      </c>
      <c r="AJ1" s="22"/>
    </row>
    <row r="2" spans="1:36" s="37" customFormat="1" ht="16.5" thickBot="1" x14ac:dyDescent="0.3">
      <c r="A2" s="28" t="s">
        <v>6</v>
      </c>
      <c r="B2" s="29" t="s">
        <v>97</v>
      </c>
      <c r="C2" s="30" t="s">
        <v>3</v>
      </c>
      <c r="D2" s="31" t="s">
        <v>54</v>
      </c>
      <c r="E2" s="32" t="s">
        <v>55</v>
      </c>
      <c r="F2" s="31" t="s">
        <v>56</v>
      </c>
      <c r="G2" s="31" t="s">
        <v>4</v>
      </c>
      <c r="H2" s="31" t="s">
        <v>5</v>
      </c>
      <c r="I2" s="31"/>
      <c r="J2" s="31">
        <v>12</v>
      </c>
      <c r="K2" s="33">
        <v>15</v>
      </c>
      <c r="L2" s="33">
        <v>17</v>
      </c>
      <c r="M2" s="33">
        <v>19</v>
      </c>
      <c r="N2" s="33">
        <v>21</v>
      </c>
      <c r="O2" s="33">
        <v>23</v>
      </c>
      <c r="P2" s="33">
        <v>25</v>
      </c>
      <c r="Q2" s="34">
        <v>27</v>
      </c>
      <c r="R2" s="35"/>
      <c r="S2" s="28" t="s">
        <v>6</v>
      </c>
      <c r="T2" s="29" t="s">
        <v>97</v>
      </c>
      <c r="U2" s="30" t="s">
        <v>3</v>
      </c>
      <c r="V2" s="32" t="s">
        <v>53</v>
      </c>
      <c r="W2" s="32" t="s">
        <v>55</v>
      </c>
      <c r="X2" s="31" t="s">
        <v>56</v>
      </c>
      <c r="Y2" s="31" t="s">
        <v>4</v>
      </c>
      <c r="Z2" s="31" t="s">
        <v>5</v>
      </c>
      <c r="AA2" s="31"/>
      <c r="AB2" s="31">
        <v>13</v>
      </c>
      <c r="AC2" s="33">
        <v>16</v>
      </c>
      <c r="AD2" s="33">
        <v>19</v>
      </c>
      <c r="AE2" s="33">
        <v>20</v>
      </c>
      <c r="AF2" s="33">
        <v>22</v>
      </c>
      <c r="AG2" s="33">
        <v>24</v>
      </c>
      <c r="AH2" s="33">
        <v>26</v>
      </c>
      <c r="AI2" s="34">
        <v>28</v>
      </c>
      <c r="AJ2" s="36"/>
    </row>
    <row r="3" spans="1:36" x14ac:dyDescent="0.25">
      <c r="A3" s="38" t="s">
        <v>118</v>
      </c>
      <c r="B3" s="39" t="s">
        <v>153</v>
      </c>
      <c r="C3" s="40">
        <v>18</v>
      </c>
      <c r="D3" s="41">
        <v>4</v>
      </c>
      <c r="E3" s="41">
        <v>0</v>
      </c>
      <c r="F3" s="41">
        <v>0</v>
      </c>
      <c r="G3" s="41">
        <f ca="1">RANDBETWEEN(1,20)</f>
        <v>10</v>
      </c>
      <c r="H3" s="41">
        <f ca="1">SUM(C3:G3)</f>
        <v>32</v>
      </c>
      <c r="I3" s="42"/>
      <c r="J3" s="41" t="str">
        <f t="shared" ref="J3:Q5" ca="1" si="0">IF($H3&gt;J$2-1,"Y","N")</f>
        <v>Y</v>
      </c>
      <c r="K3" s="27" t="str">
        <f t="shared" ca="1" si="0"/>
        <v>Y</v>
      </c>
      <c r="L3" s="27" t="str">
        <f t="shared" ca="1" si="0"/>
        <v>Y</v>
      </c>
      <c r="M3" s="27" t="str">
        <f t="shared" ca="1" si="0"/>
        <v>Y</v>
      </c>
      <c r="N3" s="27" t="str">
        <f t="shared" ca="1" si="0"/>
        <v>Y</v>
      </c>
      <c r="O3" s="27" t="str">
        <f t="shared" ca="1" si="0"/>
        <v>Y</v>
      </c>
      <c r="P3" s="27" t="str">
        <f t="shared" ca="1" si="0"/>
        <v>Y</v>
      </c>
      <c r="Q3" s="43" t="str">
        <f t="shared" ca="1" si="0"/>
        <v>Y</v>
      </c>
      <c r="S3" s="38" t="s">
        <v>118</v>
      </c>
      <c r="T3" s="39" t="s">
        <v>123</v>
      </c>
      <c r="U3" s="40">
        <v>15</v>
      </c>
      <c r="V3" s="41">
        <v>0</v>
      </c>
      <c r="W3" s="41">
        <v>0</v>
      </c>
      <c r="X3" s="41">
        <v>0</v>
      </c>
      <c r="Y3" s="41">
        <f ca="1">RANDBETWEEN(1,20)</f>
        <v>14</v>
      </c>
      <c r="Z3" s="41">
        <f ca="1">SUM(U3:Y3)</f>
        <v>29</v>
      </c>
      <c r="AA3" s="42"/>
      <c r="AB3" s="41" t="str">
        <f t="shared" ref="AB3:AI5" ca="1" si="1">IF($Z3&gt;AB$2-1,"Y","N")</f>
        <v>Y</v>
      </c>
      <c r="AC3" s="27" t="str">
        <f t="shared" ca="1" si="1"/>
        <v>Y</v>
      </c>
      <c r="AD3" s="27" t="str">
        <f t="shared" ca="1" si="1"/>
        <v>Y</v>
      </c>
      <c r="AE3" s="27" t="str">
        <f t="shared" ca="1" si="1"/>
        <v>Y</v>
      </c>
      <c r="AF3" s="27" t="str">
        <f t="shared" ca="1" si="1"/>
        <v>Y</v>
      </c>
      <c r="AG3" s="27" t="str">
        <f t="shared" ca="1" si="1"/>
        <v>Y</v>
      </c>
      <c r="AH3" s="27" t="str">
        <f t="shared" ca="1" si="1"/>
        <v>Y</v>
      </c>
      <c r="AI3" s="43" t="str">
        <f t="shared" ca="1" si="1"/>
        <v>Y</v>
      </c>
    </row>
    <row r="4" spans="1:36" x14ac:dyDescent="0.25">
      <c r="A4" s="38" t="s">
        <v>119</v>
      </c>
      <c r="B4" s="39" t="s">
        <v>121</v>
      </c>
      <c r="C4" s="40">
        <v>6</v>
      </c>
      <c r="D4" s="41">
        <v>0</v>
      </c>
      <c r="E4" s="41">
        <v>0</v>
      </c>
      <c r="F4" s="41">
        <v>0</v>
      </c>
      <c r="G4" s="41">
        <f ca="1">RANDBETWEEN(1,20)</f>
        <v>16</v>
      </c>
      <c r="H4" s="41">
        <f t="shared" ref="H4" ca="1" si="2">SUM(C4:G4)</f>
        <v>22</v>
      </c>
      <c r="I4" s="42"/>
      <c r="J4" s="41" t="str">
        <f t="shared" ca="1" si="0"/>
        <v>Y</v>
      </c>
      <c r="K4" s="27" t="str">
        <f t="shared" ca="1" si="0"/>
        <v>Y</v>
      </c>
      <c r="L4" s="27" t="str">
        <f t="shared" ca="1" si="0"/>
        <v>Y</v>
      </c>
      <c r="M4" s="27" t="str">
        <f t="shared" ca="1" si="0"/>
        <v>Y</v>
      </c>
      <c r="N4" s="27" t="str">
        <f t="shared" ca="1" si="0"/>
        <v>Y</v>
      </c>
      <c r="O4" s="27" t="str">
        <f t="shared" ca="1" si="0"/>
        <v>N</v>
      </c>
      <c r="P4" s="27" t="str">
        <f t="shared" ca="1" si="0"/>
        <v>N</v>
      </c>
      <c r="Q4" s="43" t="str">
        <f t="shared" ca="1" si="0"/>
        <v>N</v>
      </c>
      <c r="S4" s="38" t="s">
        <v>119</v>
      </c>
      <c r="T4" s="39" t="s">
        <v>125</v>
      </c>
      <c r="U4" s="40">
        <v>6</v>
      </c>
      <c r="V4" s="41">
        <v>1</v>
      </c>
      <c r="W4" s="41">
        <v>0</v>
      </c>
      <c r="X4" s="41">
        <v>0</v>
      </c>
      <c r="Y4" s="41">
        <f ca="1">RANDBETWEEN(1,20)</f>
        <v>6</v>
      </c>
      <c r="Z4" s="41">
        <f t="shared" ref="Z4" ca="1" si="3">SUM(U4:Y4)</f>
        <v>13</v>
      </c>
      <c r="AA4" s="42"/>
      <c r="AB4" s="41" t="str">
        <f t="shared" ca="1" si="1"/>
        <v>Y</v>
      </c>
      <c r="AC4" s="27" t="str">
        <f t="shared" ca="1" si="1"/>
        <v>N</v>
      </c>
      <c r="AD4" s="27" t="str">
        <f t="shared" ca="1" si="1"/>
        <v>N</v>
      </c>
      <c r="AE4" s="27" t="str">
        <f t="shared" ca="1" si="1"/>
        <v>N</v>
      </c>
      <c r="AF4" s="27" t="str">
        <f t="shared" ca="1" si="1"/>
        <v>N</v>
      </c>
      <c r="AG4" s="27" t="str">
        <f t="shared" ca="1" si="1"/>
        <v>N</v>
      </c>
      <c r="AH4" s="27" t="str">
        <f t="shared" ca="1" si="1"/>
        <v>N</v>
      </c>
      <c r="AI4" s="43" t="str">
        <f t="shared" ca="1" si="1"/>
        <v>N</v>
      </c>
    </row>
    <row r="5" spans="1:36" ht="18.75" x14ac:dyDescent="0.25">
      <c r="A5" s="38" t="s">
        <v>138</v>
      </c>
      <c r="B5" s="39" t="s">
        <v>120</v>
      </c>
      <c r="C5" s="40">
        <v>4</v>
      </c>
      <c r="D5" s="41">
        <v>0</v>
      </c>
      <c r="E5" s="41">
        <v>0</v>
      </c>
      <c r="F5" s="41">
        <v>0</v>
      </c>
      <c r="G5" s="41">
        <f ca="1">RANDBETWEEN(1,20)</f>
        <v>9</v>
      </c>
      <c r="H5" s="41">
        <f t="shared" ref="H5" ca="1" si="4">SUM(C5:G5)</f>
        <v>13</v>
      </c>
      <c r="I5" s="42"/>
      <c r="J5" s="41" t="str">
        <f t="shared" ca="1" si="0"/>
        <v>Y</v>
      </c>
      <c r="K5" s="27" t="str">
        <f t="shared" ca="1" si="0"/>
        <v>N</v>
      </c>
      <c r="L5" s="27" t="str">
        <f t="shared" ca="1" si="0"/>
        <v>N</v>
      </c>
      <c r="M5" s="27" t="str">
        <f t="shared" ca="1" si="0"/>
        <v>N</v>
      </c>
      <c r="N5" s="27" t="str">
        <f t="shared" ca="1" si="0"/>
        <v>N</v>
      </c>
      <c r="O5" s="27" t="str">
        <f t="shared" ca="1" si="0"/>
        <v>N</v>
      </c>
      <c r="P5" s="27" t="str">
        <f t="shared" ca="1" si="0"/>
        <v>N</v>
      </c>
      <c r="Q5" s="43" t="str">
        <f t="shared" ca="1" si="0"/>
        <v>N</v>
      </c>
      <c r="S5" s="38" t="s">
        <v>138</v>
      </c>
      <c r="T5" s="39" t="s">
        <v>124</v>
      </c>
      <c r="U5" s="40">
        <v>4</v>
      </c>
      <c r="V5" s="41">
        <v>2</v>
      </c>
      <c r="W5" s="41">
        <v>0</v>
      </c>
      <c r="X5" s="41">
        <v>0</v>
      </c>
      <c r="Y5" s="41">
        <f ca="1">RANDBETWEEN(1,20)</f>
        <v>11</v>
      </c>
      <c r="Z5" s="41">
        <f t="shared" ref="Z5" ca="1" si="5">SUM(U5:Y5)</f>
        <v>17</v>
      </c>
      <c r="AA5" s="42"/>
      <c r="AB5" s="41" t="str">
        <f t="shared" ca="1" si="1"/>
        <v>Y</v>
      </c>
      <c r="AC5" s="27" t="str">
        <f t="shared" ca="1" si="1"/>
        <v>Y</v>
      </c>
      <c r="AD5" s="27" t="str">
        <f t="shared" ca="1" si="1"/>
        <v>N</v>
      </c>
      <c r="AE5" s="27" t="str">
        <f t="shared" ca="1" si="1"/>
        <v>N</v>
      </c>
      <c r="AF5" s="27" t="str">
        <f t="shared" ca="1" si="1"/>
        <v>N</v>
      </c>
      <c r="AG5" s="27" t="str">
        <f t="shared" ca="1" si="1"/>
        <v>N</v>
      </c>
      <c r="AH5" s="27" t="str">
        <f t="shared" ca="1" si="1"/>
        <v>N</v>
      </c>
      <c r="AI5" s="43" t="str">
        <f t="shared" ca="1" si="1"/>
        <v>N</v>
      </c>
    </row>
    <row r="6" spans="1:36" ht="18.75" x14ac:dyDescent="0.25">
      <c r="A6" s="38" t="s">
        <v>133</v>
      </c>
      <c r="B6" s="39" t="s">
        <v>131</v>
      </c>
      <c r="C6" s="40">
        <v>8</v>
      </c>
      <c r="D6" s="41">
        <v>7</v>
      </c>
      <c r="E6" s="41">
        <v>0</v>
      </c>
      <c r="F6" s="41">
        <v>0</v>
      </c>
      <c r="G6" s="41">
        <f t="shared" ref="G6:G7" ca="1" si="6">RANDBETWEEN(1,20)</f>
        <v>1</v>
      </c>
      <c r="H6" s="41">
        <f t="shared" ref="H6" ca="1" si="7">SUM(C6:G6)</f>
        <v>16</v>
      </c>
      <c r="I6" s="42"/>
      <c r="J6" s="41" t="str">
        <f t="shared" ref="J6:P7" ca="1" si="8">IF($H6&gt;J$2-1,"Y","N")</f>
        <v>Y</v>
      </c>
      <c r="K6" s="27" t="str">
        <f t="shared" ca="1" si="8"/>
        <v>Y</v>
      </c>
      <c r="L6" s="27" t="str">
        <f t="shared" ca="1" si="8"/>
        <v>N</v>
      </c>
      <c r="M6" s="27" t="str">
        <f t="shared" ca="1" si="8"/>
        <v>N</v>
      </c>
      <c r="N6" s="27" t="str">
        <f t="shared" ca="1" si="8"/>
        <v>N</v>
      </c>
      <c r="O6" s="27" t="str">
        <f t="shared" ca="1" si="8"/>
        <v>N</v>
      </c>
      <c r="P6" s="27" t="str">
        <f t="shared" ca="1" si="8"/>
        <v>N</v>
      </c>
      <c r="Q6" s="43" t="str">
        <f t="shared" ref="Q6:Q9" ca="1" si="9">IF($H6&gt;Q$2-1,"Y","N")</f>
        <v>N</v>
      </c>
      <c r="S6" s="38" t="s">
        <v>133</v>
      </c>
      <c r="T6" s="39" t="s">
        <v>132</v>
      </c>
      <c r="U6" s="40">
        <v>6</v>
      </c>
      <c r="V6" s="41">
        <v>7</v>
      </c>
      <c r="W6" s="41">
        <v>0</v>
      </c>
      <c r="X6" s="41">
        <v>0</v>
      </c>
      <c r="Y6" s="41">
        <f t="shared" ref="Y6:Y9" ca="1" si="10">RANDBETWEEN(1,20)</f>
        <v>5</v>
      </c>
      <c r="Z6" s="41">
        <f t="shared" ref="Z6" ca="1" si="11">SUM(U6:Y6)</f>
        <v>18</v>
      </c>
      <c r="AA6" s="42"/>
      <c r="AB6" s="41" t="str">
        <f t="shared" ref="AB6:AH7" ca="1" si="12">IF($Z6&gt;AB$2-1,"Y","N")</f>
        <v>Y</v>
      </c>
      <c r="AC6" s="27" t="str">
        <f t="shared" ca="1" si="12"/>
        <v>Y</v>
      </c>
      <c r="AD6" s="27" t="str">
        <f t="shared" ca="1" si="12"/>
        <v>N</v>
      </c>
      <c r="AE6" s="27" t="str">
        <f t="shared" ca="1" si="12"/>
        <v>N</v>
      </c>
      <c r="AF6" s="27" t="str">
        <f t="shared" ca="1" si="12"/>
        <v>N</v>
      </c>
      <c r="AG6" s="27" t="str">
        <f t="shared" ca="1" si="12"/>
        <v>N</v>
      </c>
      <c r="AH6" s="27" t="str">
        <f t="shared" ca="1" si="12"/>
        <v>N</v>
      </c>
      <c r="AI6" s="43" t="str">
        <f t="shared" ref="AI6:AI9" ca="1" si="13">IF($Z6&gt;AI$2-1,"Y","N")</f>
        <v>N</v>
      </c>
    </row>
    <row r="7" spans="1:36" x14ac:dyDescent="0.25">
      <c r="A7" s="38" t="s">
        <v>155</v>
      </c>
      <c r="B7" s="39" t="s">
        <v>164</v>
      </c>
      <c r="C7" s="206">
        <v>6</v>
      </c>
      <c r="D7" s="41">
        <v>5</v>
      </c>
      <c r="E7" s="41">
        <v>0</v>
      </c>
      <c r="F7" s="41">
        <v>0</v>
      </c>
      <c r="G7" s="41">
        <f t="shared" ca="1" si="6"/>
        <v>2</v>
      </c>
      <c r="H7" s="41">
        <f t="shared" ref="H7" ca="1" si="14">SUM(C7:G7)</f>
        <v>13</v>
      </c>
      <c r="I7" s="42"/>
      <c r="J7" s="41" t="str">
        <f t="shared" ca="1" si="8"/>
        <v>Y</v>
      </c>
      <c r="K7" s="27" t="str">
        <f t="shared" ca="1" si="8"/>
        <v>N</v>
      </c>
      <c r="L7" s="27" t="str">
        <f t="shared" ca="1" si="8"/>
        <v>N</v>
      </c>
      <c r="M7" s="27" t="str">
        <f t="shared" ca="1" si="8"/>
        <v>N</v>
      </c>
      <c r="N7" s="27" t="str">
        <f t="shared" ca="1" si="8"/>
        <v>N</v>
      </c>
      <c r="O7" s="27" t="str">
        <f t="shared" ca="1" si="8"/>
        <v>N</v>
      </c>
      <c r="P7" s="27" t="str">
        <f t="shared" ca="1" si="8"/>
        <v>N</v>
      </c>
      <c r="Q7" s="43" t="str">
        <f t="shared" ca="1" si="9"/>
        <v>N</v>
      </c>
      <c r="S7" s="38" t="s">
        <v>155</v>
      </c>
      <c r="T7" s="39" t="s">
        <v>131</v>
      </c>
      <c r="U7" s="206">
        <v>1</v>
      </c>
      <c r="V7" s="41">
        <v>3</v>
      </c>
      <c r="W7" s="41">
        <v>0</v>
      </c>
      <c r="X7" s="41">
        <v>0</v>
      </c>
      <c r="Y7" s="41">
        <f t="shared" ca="1" si="10"/>
        <v>12</v>
      </c>
      <c r="Z7" s="41">
        <f t="shared" ref="Z7" ca="1" si="15">SUM(U7:Y7)</f>
        <v>16</v>
      </c>
      <c r="AA7" s="42"/>
      <c r="AB7" s="41" t="str">
        <f t="shared" ca="1" si="12"/>
        <v>Y</v>
      </c>
      <c r="AC7" s="27" t="str">
        <f t="shared" ca="1" si="12"/>
        <v>Y</v>
      </c>
      <c r="AD7" s="27" t="str">
        <f t="shared" ca="1" si="12"/>
        <v>N</v>
      </c>
      <c r="AE7" s="27" t="str">
        <f t="shared" ca="1" si="12"/>
        <v>N</v>
      </c>
      <c r="AF7" s="27" t="str">
        <f t="shared" ca="1" si="12"/>
        <v>N</v>
      </c>
      <c r="AG7" s="27" t="str">
        <f t="shared" ca="1" si="12"/>
        <v>N</v>
      </c>
      <c r="AH7" s="27" t="str">
        <f t="shared" ca="1" si="12"/>
        <v>N</v>
      </c>
      <c r="AI7" s="43" t="str">
        <f t="shared" ca="1" si="13"/>
        <v>N</v>
      </c>
    </row>
    <row r="8" spans="1:36" x14ac:dyDescent="0.25">
      <c r="A8" s="45" t="s">
        <v>142</v>
      </c>
      <c r="B8" s="46" t="s">
        <v>152</v>
      </c>
      <c r="C8" s="40">
        <v>10</v>
      </c>
      <c r="D8" s="41">
        <v>2</v>
      </c>
      <c r="E8" s="41">
        <v>0</v>
      </c>
      <c r="F8" s="41">
        <v>1</v>
      </c>
      <c r="G8" s="41">
        <f t="shared" ref="G8:G9" ca="1" si="16">RANDBETWEEN(1,20)</f>
        <v>2</v>
      </c>
      <c r="H8" s="41">
        <f t="shared" ref="H8:H9" ca="1" si="17">SUM(C8:G8)</f>
        <v>15</v>
      </c>
      <c r="I8" s="42"/>
      <c r="J8" s="41" t="str">
        <f t="shared" ref="J8:P9" ca="1" si="18">IF($H8&gt;J$2-1,"Y","N")</f>
        <v>Y</v>
      </c>
      <c r="K8" s="27" t="str">
        <f t="shared" ca="1" si="18"/>
        <v>Y</v>
      </c>
      <c r="L8" s="27" t="str">
        <f t="shared" ca="1" si="18"/>
        <v>N</v>
      </c>
      <c r="M8" s="27" t="str">
        <f t="shared" ca="1" si="18"/>
        <v>N</v>
      </c>
      <c r="N8" s="27" t="str">
        <f t="shared" ca="1" si="18"/>
        <v>N</v>
      </c>
      <c r="O8" s="27" t="str">
        <f t="shared" ca="1" si="18"/>
        <v>N</v>
      </c>
      <c r="P8" s="27" t="str">
        <f t="shared" ca="1" si="18"/>
        <v>N</v>
      </c>
      <c r="Q8" s="43" t="str">
        <f t="shared" ca="1" si="9"/>
        <v>N</v>
      </c>
      <c r="S8" s="45" t="s">
        <v>142</v>
      </c>
      <c r="T8" s="46" t="s">
        <v>123</v>
      </c>
      <c r="U8" s="40">
        <v>10</v>
      </c>
      <c r="V8" s="41">
        <v>0</v>
      </c>
      <c r="W8" s="41">
        <v>0</v>
      </c>
      <c r="X8" s="41">
        <v>1</v>
      </c>
      <c r="Y8" s="41">
        <f t="shared" ca="1" si="10"/>
        <v>18</v>
      </c>
      <c r="Z8" s="41">
        <f t="shared" ref="Z8:Z9" ca="1" si="19">SUM(U8:Y8)</f>
        <v>29</v>
      </c>
      <c r="AA8" s="42"/>
      <c r="AB8" s="41" t="str">
        <f t="shared" ref="AB8:AH9" ca="1" si="20">IF($Z8&gt;AB$2-1,"Y","N")</f>
        <v>Y</v>
      </c>
      <c r="AC8" s="27" t="str">
        <f t="shared" ca="1" si="20"/>
        <v>Y</v>
      </c>
      <c r="AD8" s="27" t="str">
        <f t="shared" ca="1" si="20"/>
        <v>Y</v>
      </c>
      <c r="AE8" s="27" t="str">
        <f t="shared" ca="1" si="20"/>
        <v>Y</v>
      </c>
      <c r="AF8" s="27" t="str">
        <f t="shared" ca="1" si="20"/>
        <v>Y</v>
      </c>
      <c r="AG8" s="27" t="str">
        <f t="shared" ca="1" si="20"/>
        <v>Y</v>
      </c>
      <c r="AH8" s="27" t="str">
        <f t="shared" ca="1" si="20"/>
        <v>Y</v>
      </c>
      <c r="AI8" s="43" t="str">
        <f t="shared" ca="1" si="13"/>
        <v>Y</v>
      </c>
    </row>
    <row r="9" spans="1:36" x14ac:dyDescent="0.25">
      <c r="A9" s="45"/>
      <c r="B9" s="46"/>
      <c r="C9" s="40"/>
      <c r="D9" s="41"/>
      <c r="E9" s="41"/>
      <c r="F9" s="41"/>
      <c r="G9" s="41">
        <f t="shared" ca="1" si="16"/>
        <v>10</v>
      </c>
      <c r="H9" s="41">
        <f t="shared" ca="1" si="17"/>
        <v>10</v>
      </c>
      <c r="I9" s="42"/>
      <c r="J9" s="41" t="str">
        <f t="shared" ca="1" si="18"/>
        <v>N</v>
      </c>
      <c r="K9" s="27" t="str">
        <f t="shared" ca="1" si="18"/>
        <v>N</v>
      </c>
      <c r="L9" s="27" t="str">
        <f t="shared" ca="1" si="18"/>
        <v>N</v>
      </c>
      <c r="M9" s="27" t="str">
        <f t="shared" ca="1" si="18"/>
        <v>N</v>
      </c>
      <c r="N9" s="27" t="str">
        <f t="shared" ca="1" si="18"/>
        <v>N</v>
      </c>
      <c r="O9" s="27" t="str">
        <f t="shared" ca="1" si="18"/>
        <v>N</v>
      </c>
      <c r="P9" s="27" t="str">
        <f t="shared" ca="1" si="18"/>
        <v>N</v>
      </c>
      <c r="Q9" s="43" t="str">
        <f t="shared" ca="1" si="9"/>
        <v>N</v>
      </c>
      <c r="S9" s="45"/>
      <c r="T9" s="46"/>
      <c r="U9" s="40"/>
      <c r="V9" s="41"/>
      <c r="W9" s="41"/>
      <c r="X9" s="41"/>
      <c r="Y9" s="41">
        <f t="shared" ca="1" si="10"/>
        <v>7</v>
      </c>
      <c r="Z9" s="41">
        <f t="shared" ca="1" si="19"/>
        <v>7</v>
      </c>
      <c r="AA9" s="42"/>
      <c r="AB9" s="41" t="str">
        <f t="shared" ca="1" si="20"/>
        <v>N</v>
      </c>
      <c r="AC9" s="27" t="str">
        <f t="shared" ca="1" si="20"/>
        <v>N</v>
      </c>
      <c r="AD9" s="27" t="str">
        <f t="shared" ca="1" si="20"/>
        <v>N</v>
      </c>
      <c r="AE9" s="27" t="str">
        <f t="shared" ca="1" si="20"/>
        <v>N</v>
      </c>
      <c r="AF9" s="27" t="str">
        <f t="shared" ca="1" si="20"/>
        <v>N</v>
      </c>
      <c r="AG9" s="27" t="str">
        <f t="shared" ca="1" si="20"/>
        <v>N</v>
      </c>
      <c r="AH9" s="27" t="str">
        <f t="shared" ca="1" si="20"/>
        <v>N</v>
      </c>
      <c r="AI9" s="43" t="str">
        <f t="shared" ca="1" si="13"/>
        <v>N</v>
      </c>
    </row>
    <row r="10" spans="1:36" x14ac:dyDescent="0.25">
      <c r="B10" s="44"/>
    </row>
    <row r="11" spans="1:36" ht="18.75" x14ac:dyDescent="0.25">
      <c r="B11" s="48" t="s">
        <v>82</v>
      </c>
      <c r="C11" s="47" t="s">
        <v>83</v>
      </c>
      <c r="Q11" s="44"/>
      <c r="R11" s="44"/>
      <c r="S11" s="197" t="s">
        <v>142</v>
      </c>
      <c r="T11" s="44"/>
      <c r="U11" s="44"/>
      <c r="V11" s="44"/>
      <c r="W11" s="44"/>
    </row>
    <row r="12" spans="1:36" ht="18.75" x14ac:dyDescent="0.25">
      <c r="B12" s="48" t="s">
        <v>78</v>
      </c>
      <c r="C12" s="47" t="s">
        <v>79</v>
      </c>
      <c r="Q12" s="44"/>
      <c r="R12" s="44"/>
      <c r="S12" s="197" t="s">
        <v>146</v>
      </c>
      <c r="T12" s="198" t="s">
        <v>147</v>
      </c>
      <c r="U12" s="44"/>
      <c r="V12" s="44"/>
      <c r="W12" s="44"/>
    </row>
    <row r="13" spans="1:36" ht="18.75" x14ac:dyDescent="0.25">
      <c r="A13" s="44"/>
      <c r="B13" s="48" t="s">
        <v>93</v>
      </c>
      <c r="C13" s="47" t="s">
        <v>94</v>
      </c>
      <c r="Q13" s="44"/>
      <c r="R13" s="44"/>
      <c r="S13" s="197" t="s">
        <v>148</v>
      </c>
      <c r="T13" s="198" t="s">
        <v>149</v>
      </c>
      <c r="U13" s="44"/>
      <c r="V13" s="44"/>
      <c r="W13" s="44"/>
      <c r="AI13" s="44"/>
    </row>
    <row r="14" spans="1:36" ht="18.75" x14ac:dyDescent="0.25">
      <c r="A14" s="44"/>
      <c r="B14" s="48" t="s">
        <v>82</v>
      </c>
      <c r="C14" s="47" t="s">
        <v>89</v>
      </c>
      <c r="Q14" s="44"/>
      <c r="R14" s="44"/>
      <c r="S14" s="44"/>
      <c r="T14" s="47" t="s">
        <v>151</v>
      </c>
      <c r="U14" s="44"/>
      <c r="V14" s="44"/>
      <c r="W14" s="44"/>
      <c r="AI14" s="44"/>
    </row>
    <row r="15" spans="1:36" ht="18.75" x14ac:dyDescent="0.25">
      <c r="A15" s="44"/>
      <c r="B15" s="48" t="s">
        <v>80</v>
      </c>
      <c r="C15" s="47" t="s">
        <v>113</v>
      </c>
      <c r="Q15" s="44"/>
      <c r="R15" s="44"/>
      <c r="S15" s="44"/>
      <c r="T15" s="47" t="s">
        <v>150</v>
      </c>
      <c r="U15" s="44"/>
      <c r="V15" s="44"/>
      <c r="W15" s="44"/>
      <c r="AI15" s="44"/>
    </row>
    <row r="16" spans="1:36" ht="18.75" x14ac:dyDescent="0.25">
      <c r="A16" s="44"/>
      <c r="B16" s="48" t="s">
        <v>81</v>
      </c>
      <c r="C16" s="47" t="s">
        <v>114</v>
      </c>
      <c r="Q16" s="44"/>
      <c r="R16" s="44"/>
      <c r="S16" s="44"/>
      <c r="T16" s="44"/>
      <c r="U16" s="44"/>
      <c r="V16" s="44"/>
      <c r="W16" s="44"/>
      <c r="AI16" s="44"/>
    </row>
    <row r="17" spans="1:35" ht="18.75" x14ac:dyDescent="0.25">
      <c r="A17" s="44"/>
      <c r="B17" s="48" t="s">
        <v>135</v>
      </c>
      <c r="C17" s="47" t="s">
        <v>134</v>
      </c>
      <c r="Q17" s="44"/>
      <c r="R17" s="44"/>
      <c r="S17" s="197" t="s">
        <v>159</v>
      </c>
      <c r="T17" s="44"/>
      <c r="U17" s="44"/>
      <c r="V17" s="44"/>
      <c r="W17" s="44"/>
      <c r="AI17" s="44"/>
    </row>
    <row r="18" spans="1:35" ht="18.75" x14ac:dyDescent="0.25">
      <c r="A18" s="44"/>
      <c r="B18" s="48" t="s">
        <v>84</v>
      </c>
      <c r="C18" s="47" t="s">
        <v>85</v>
      </c>
      <c r="Q18" s="44"/>
      <c r="R18" s="44"/>
      <c r="S18" s="197" t="s">
        <v>158</v>
      </c>
      <c r="T18" s="47" t="s">
        <v>160</v>
      </c>
      <c r="U18" s="44"/>
      <c r="V18" s="44"/>
      <c r="W18" s="44"/>
      <c r="AI18" s="44"/>
    </row>
    <row r="19" spans="1:35" ht="18.75" x14ac:dyDescent="0.25">
      <c r="A19" s="44"/>
      <c r="B19" s="48" t="s">
        <v>90</v>
      </c>
      <c r="C19" s="47" t="s">
        <v>98</v>
      </c>
      <c r="Q19" s="44"/>
      <c r="R19" s="44"/>
      <c r="S19" s="44" t="s">
        <v>163</v>
      </c>
      <c r="T19" s="47" t="s">
        <v>161</v>
      </c>
      <c r="U19" s="44"/>
      <c r="V19" s="44"/>
      <c r="W19" s="44"/>
      <c r="AI19" s="44"/>
    </row>
    <row r="20" spans="1:35" ht="18.75" x14ac:dyDescent="0.25">
      <c r="A20" s="44"/>
      <c r="B20" s="48" t="s">
        <v>105</v>
      </c>
      <c r="C20" s="47" t="s">
        <v>106</v>
      </c>
      <c r="T20" s="47" t="s">
        <v>162</v>
      </c>
      <c r="AI20" s="44"/>
    </row>
    <row r="21" spans="1:35" ht="18.75" x14ac:dyDescent="0.25">
      <c r="A21" s="44"/>
      <c r="B21" s="48" t="s">
        <v>173</v>
      </c>
      <c r="C21" s="47" t="s">
        <v>112</v>
      </c>
      <c r="AI21" s="44"/>
    </row>
    <row r="22" spans="1:35" ht="18.75" x14ac:dyDescent="0.25">
      <c r="B22" s="48" t="s">
        <v>172</v>
      </c>
      <c r="C22" s="47" t="s">
        <v>171</v>
      </c>
    </row>
    <row r="23" spans="1:35" ht="18.75" x14ac:dyDescent="0.25">
      <c r="B23" s="48"/>
      <c r="C23" s="47"/>
    </row>
    <row r="24" spans="1:35" ht="18.75" x14ac:dyDescent="0.25">
      <c r="B24" s="48"/>
      <c r="C24" s="47"/>
    </row>
    <row r="25" spans="1:35" ht="18.75" x14ac:dyDescent="0.25">
      <c r="B25" s="48"/>
      <c r="C25" s="47"/>
    </row>
    <row r="26" spans="1:35" ht="18.75" x14ac:dyDescent="0.25">
      <c r="B26" s="48"/>
      <c r="C26" s="47"/>
    </row>
    <row r="27" spans="1:35" ht="18.75" x14ac:dyDescent="0.25">
      <c r="B27" s="48"/>
      <c r="C27" s="47"/>
    </row>
    <row r="28" spans="1:35" ht="18.75" x14ac:dyDescent="0.25">
      <c r="B28" s="48"/>
      <c r="C28" s="47"/>
    </row>
    <row r="29" spans="1:35" ht="18.75" x14ac:dyDescent="0.25">
      <c r="B29" s="48"/>
      <c r="C29" s="47"/>
    </row>
    <row r="30" spans="1:35" ht="18.75" x14ac:dyDescent="0.25">
      <c r="B30" s="48"/>
      <c r="C30" s="47"/>
    </row>
    <row r="31" spans="1:35" ht="18.75" x14ac:dyDescent="0.25">
      <c r="B31" s="48"/>
      <c r="C31" s="47"/>
    </row>
    <row r="32" spans="1:35" ht="18.75" x14ac:dyDescent="0.25">
      <c r="B32" s="48"/>
      <c r="C32" s="47"/>
    </row>
    <row r="33" spans="2:3" ht="18.75" x14ac:dyDescent="0.25">
      <c r="B33" s="48"/>
      <c r="C33" s="47"/>
    </row>
    <row r="34" spans="2:3" ht="18.75" x14ac:dyDescent="0.25">
      <c r="B34" s="48"/>
      <c r="C34" s="47"/>
    </row>
    <row r="35" spans="2:3" ht="18.75" x14ac:dyDescent="0.25">
      <c r="B35" s="48"/>
      <c r="C35" s="47"/>
    </row>
    <row r="36" spans="2:3" ht="18.75" x14ac:dyDescent="0.25">
      <c r="B36" s="48"/>
      <c r="C36" s="47"/>
    </row>
    <row r="37" spans="2:3" ht="18.75" x14ac:dyDescent="0.25">
      <c r="B37" s="48"/>
      <c r="C37" s="47"/>
    </row>
    <row r="38" spans="2:3" ht="18.75" x14ac:dyDescent="0.25">
      <c r="B38" s="48"/>
      <c r="C38" s="47"/>
    </row>
    <row r="39" spans="2:3" ht="18.75" x14ac:dyDescent="0.25">
      <c r="B39" s="48"/>
      <c r="C39" s="47"/>
    </row>
  </sheetData>
  <sortState ref="B3:AJ21">
    <sortCondition ref="R3:R21"/>
    <sortCondition ref="B3:B21"/>
  </sortState>
  <conditionalFormatting sqref="C2:J2 V2:Z2 B1:I1 AK1:XFD2 D12:O15 B16:L16 A40:XFD1048576 D10:XFD11 C3:G3 AA3:AI3 D17:N17 G9:R9 C8:R8 X12:XFD17 A19:A39 AB5:AI5 D5:F5 Y8:XFD9 Y3 V5:Y5 I3:Q3 I5:Q5 AJ3:XFD7 M11:W19 D18:XFD39">
    <cfRule type="cellIs" dxfId="698" priority="6137" operator="equal">
      <formula>"N"</formula>
    </cfRule>
    <cfRule type="cellIs" dxfId="697" priority="6138" operator="equal">
      <formula>"Y"</formula>
    </cfRule>
  </conditionalFormatting>
  <conditionalFormatting sqref="G1:G3 Y17:Y1048576 Y8:Y11 G8:G1048576 Y2:Y3 Y5">
    <cfRule type="cellIs" dxfId="696" priority="6133" operator="equal">
      <formula>1</formula>
    </cfRule>
    <cfRule type="cellIs" dxfId="695" priority="6136" operator="equal">
      <formula>20</formula>
    </cfRule>
  </conditionalFormatting>
  <conditionalFormatting sqref="K2 A3:C3 A9:B9 A8:C8 A4:B4 AA5 Z8:AA9 R8:R9 AI8:AI9 H8:H9 R5 S4 R3:S3 Y3:AA3 Y5 H3 H5 AI3 AI5">
    <cfRule type="cellIs" dxfId="694" priority="5745" operator="equal">
      <formula>"No"</formula>
    </cfRule>
    <cfRule type="cellIs" dxfId="693" priority="5746" operator="equal">
      <formula>"Yes"</formula>
    </cfRule>
  </conditionalFormatting>
  <conditionalFormatting sqref="M2">
    <cfRule type="cellIs" dxfId="692" priority="5721" operator="equal">
      <formula>"No"</formula>
    </cfRule>
    <cfRule type="cellIs" dxfId="691" priority="5722" operator="equal">
      <formula>"Yes"</formula>
    </cfRule>
  </conditionalFormatting>
  <conditionalFormatting sqref="R2:S2">
    <cfRule type="cellIs" dxfId="690" priority="5755" operator="equal">
      <formula>"No"</formula>
    </cfRule>
    <cfRule type="cellIs" dxfId="689" priority="5756" operator="equal">
      <formula>"Yes"</formula>
    </cfRule>
  </conditionalFormatting>
  <conditionalFormatting sqref="M2">
    <cfRule type="cellIs" dxfId="688" priority="5753" operator="equal">
      <formula>"No"</formula>
    </cfRule>
    <cfRule type="cellIs" dxfId="687" priority="5754" operator="equal">
      <formula>"Yes"</formula>
    </cfRule>
  </conditionalFormatting>
  <conditionalFormatting sqref="N2">
    <cfRule type="cellIs" dxfId="686" priority="5749" operator="equal">
      <formula>"No"</formula>
    </cfRule>
    <cfRule type="cellIs" dxfId="685" priority="5750" operator="equal">
      <formula>"Yes"</formula>
    </cfRule>
  </conditionalFormatting>
  <conditionalFormatting sqref="K2">
    <cfRule type="cellIs" dxfId="684" priority="5733" operator="equal">
      <formula>"No"</formula>
    </cfRule>
    <cfRule type="cellIs" dxfId="683" priority="5734" operator="equal">
      <formula>"Yes"</formula>
    </cfRule>
  </conditionalFormatting>
  <conditionalFormatting sqref="N2">
    <cfRule type="cellIs" dxfId="682" priority="5729" operator="equal">
      <formula>"No"</formula>
    </cfRule>
    <cfRule type="cellIs" dxfId="681" priority="5730" operator="equal">
      <formula>"Yes"</formula>
    </cfRule>
  </conditionalFormatting>
  <conditionalFormatting sqref="R2:S2">
    <cfRule type="cellIs" dxfId="680" priority="5761" operator="equal">
      <formula>"No"</formula>
    </cfRule>
    <cfRule type="cellIs" dxfId="679" priority="5762" operator="equal">
      <formula>"Yes"</formula>
    </cfRule>
  </conditionalFormatting>
  <conditionalFormatting sqref="R2:S2">
    <cfRule type="cellIs" dxfId="678" priority="5717" operator="equal">
      <formula>"No"</formula>
    </cfRule>
    <cfRule type="cellIs" dxfId="677" priority="5718" operator="equal">
      <formula>"Yes"</formula>
    </cfRule>
  </conditionalFormatting>
  <conditionalFormatting sqref="R2:S2">
    <cfRule type="cellIs" dxfId="676" priority="5719" operator="equal">
      <formula>"No"</formula>
    </cfRule>
    <cfRule type="cellIs" dxfId="675" priority="5720" operator="equal">
      <formula>"Yes"</formula>
    </cfRule>
  </conditionalFormatting>
  <conditionalFormatting sqref="P2">
    <cfRule type="cellIs" dxfId="674" priority="5709" operator="equal">
      <formula>"No"</formula>
    </cfRule>
    <cfRule type="cellIs" dxfId="673" priority="5710" operator="equal">
      <formula>"Yes"</formula>
    </cfRule>
  </conditionalFormatting>
  <conditionalFormatting sqref="P2">
    <cfRule type="cellIs" dxfId="672" priority="5707" operator="equal">
      <formula>"No"</formula>
    </cfRule>
    <cfRule type="cellIs" dxfId="671" priority="5708" operator="equal">
      <formula>"Yes"</formula>
    </cfRule>
  </conditionalFormatting>
  <conditionalFormatting sqref="P2">
    <cfRule type="cellIs" dxfId="670" priority="5703" operator="equal">
      <formula>"No"</formula>
    </cfRule>
    <cfRule type="cellIs" dxfId="669" priority="5704" operator="equal">
      <formula>"Yes"</formula>
    </cfRule>
  </conditionalFormatting>
  <conditionalFormatting sqref="L2">
    <cfRule type="cellIs" dxfId="668" priority="5153" operator="equal">
      <formula>"No"</formula>
    </cfRule>
    <cfRule type="cellIs" dxfId="667" priority="5154" operator="equal">
      <formula>"Yes"</formula>
    </cfRule>
  </conditionalFormatting>
  <conditionalFormatting sqref="L2">
    <cfRule type="cellIs" dxfId="666" priority="5157" operator="equal">
      <formula>"No"</formula>
    </cfRule>
    <cfRule type="cellIs" dxfId="665" priority="5158" operator="equal">
      <formula>"Yes"</formula>
    </cfRule>
  </conditionalFormatting>
  <conditionalFormatting sqref="U1:AA1">
    <cfRule type="cellIs" dxfId="664" priority="5021" operator="equal">
      <formula>"No"</formula>
    </cfRule>
    <cfRule type="cellIs" dxfId="663" priority="5022" operator="equal">
      <formula>"Yes"</formula>
    </cfRule>
  </conditionalFormatting>
  <conditionalFormatting sqref="Y1">
    <cfRule type="cellIs" dxfId="662" priority="5019" operator="equal">
      <formula>1</formula>
    </cfRule>
    <cfRule type="cellIs" dxfId="661" priority="5020" operator="equal">
      <formula>20</formula>
    </cfRule>
  </conditionalFormatting>
  <conditionalFormatting sqref="L1">
    <cfRule type="cellIs" dxfId="660" priority="4912" operator="equal">
      <formula>"No"</formula>
    </cfRule>
    <cfRule type="cellIs" dxfId="659" priority="4913" operator="equal">
      <formula>"Yes"</formula>
    </cfRule>
  </conditionalFormatting>
  <conditionalFormatting sqref="L1">
    <cfRule type="cellIs" dxfId="658" priority="4914" operator="equal">
      <formula>"No"</formula>
    </cfRule>
    <cfRule type="cellIs" dxfId="657" priority="4915" operator="equal">
      <formula>"Yes"</formula>
    </cfRule>
  </conditionalFormatting>
  <conditionalFormatting sqref="J2">
    <cfRule type="cellIs" dxfId="656" priority="4757" operator="equal">
      <formula>"No"</formula>
    </cfRule>
    <cfRule type="cellIs" dxfId="655" priority="4758" operator="equal">
      <formula>"Yes"</formula>
    </cfRule>
  </conditionalFormatting>
  <conditionalFormatting sqref="K2">
    <cfRule type="cellIs" dxfId="654" priority="4751" operator="equal">
      <formula>"No"</formula>
    </cfRule>
    <cfRule type="cellIs" dxfId="653" priority="4752" operator="equal">
      <formula>"Yes"</formula>
    </cfRule>
  </conditionalFormatting>
  <conditionalFormatting sqref="K2">
    <cfRule type="cellIs" dxfId="652" priority="4761" operator="equal">
      <formula>"No"</formula>
    </cfRule>
    <cfRule type="cellIs" dxfId="651" priority="4762" operator="equal">
      <formula>"Yes"</formula>
    </cfRule>
  </conditionalFormatting>
  <conditionalFormatting sqref="L2">
    <cfRule type="cellIs" dxfId="650" priority="4759" operator="equal">
      <formula>"No"</formula>
    </cfRule>
    <cfRule type="cellIs" dxfId="649" priority="4760" operator="equal">
      <formula>"Yes"</formula>
    </cfRule>
  </conditionalFormatting>
  <conditionalFormatting sqref="J2">
    <cfRule type="cellIs" dxfId="648" priority="4755" operator="equal">
      <formula>"No"</formula>
    </cfRule>
    <cfRule type="cellIs" dxfId="647" priority="4756" operator="equal">
      <formula>"Yes"</formula>
    </cfRule>
  </conditionalFormatting>
  <conditionalFormatting sqref="L2">
    <cfRule type="cellIs" dxfId="646" priority="4753" operator="equal">
      <formula>"No"</formula>
    </cfRule>
    <cfRule type="cellIs" dxfId="645" priority="4754" operator="equal">
      <formula>"Yes"</formula>
    </cfRule>
  </conditionalFormatting>
  <conditionalFormatting sqref="N2">
    <cfRule type="cellIs" dxfId="644" priority="4749" operator="equal">
      <formula>"No"</formula>
    </cfRule>
    <cfRule type="cellIs" dxfId="643" priority="4750" operator="equal">
      <formula>"Yes"</formula>
    </cfRule>
  </conditionalFormatting>
  <conditionalFormatting sqref="N2">
    <cfRule type="cellIs" dxfId="642" priority="4747" operator="equal">
      <formula>"No"</formula>
    </cfRule>
    <cfRule type="cellIs" dxfId="641" priority="4748" operator="equal">
      <formula>"Yes"</formula>
    </cfRule>
  </conditionalFormatting>
  <conditionalFormatting sqref="N2">
    <cfRule type="cellIs" dxfId="640" priority="4745" operator="equal">
      <formula>"No"</formula>
    </cfRule>
    <cfRule type="cellIs" dxfId="639" priority="4746" operator="equal">
      <formula>"Yes"</formula>
    </cfRule>
  </conditionalFormatting>
  <conditionalFormatting sqref="M2">
    <cfRule type="cellIs" dxfId="638" priority="4735" operator="equal">
      <formula>"No"</formula>
    </cfRule>
    <cfRule type="cellIs" dxfId="637" priority="4736" operator="equal">
      <formula>"Yes"</formula>
    </cfRule>
  </conditionalFormatting>
  <conditionalFormatting sqref="M2">
    <cfRule type="cellIs" dxfId="636" priority="4739" operator="equal">
      <formula>"No"</formula>
    </cfRule>
    <cfRule type="cellIs" dxfId="635" priority="4740" operator="equal">
      <formula>"Yes"</formula>
    </cfRule>
  </conditionalFormatting>
  <conditionalFormatting sqref="M2">
    <cfRule type="cellIs" dxfId="634" priority="4737" operator="equal">
      <formula>"No"</formula>
    </cfRule>
    <cfRule type="cellIs" dxfId="633" priority="4738" operator="equal">
      <formula>"Yes"</formula>
    </cfRule>
  </conditionalFormatting>
  <conditionalFormatting sqref="L1">
    <cfRule type="cellIs" dxfId="632" priority="4715" operator="equal">
      <formula>"No"</formula>
    </cfRule>
    <cfRule type="cellIs" dxfId="631" priority="4716" operator="equal">
      <formula>"Yes"</formula>
    </cfRule>
  </conditionalFormatting>
  <conditionalFormatting sqref="L1">
    <cfRule type="cellIs" dxfId="630" priority="4717" operator="equal">
      <formula>"No"</formula>
    </cfRule>
    <cfRule type="cellIs" dxfId="629" priority="4718" operator="equal">
      <formula>"Yes"</formula>
    </cfRule>
  </conditionalFormatting>
  <conditionalFormatting sqref="L1">
    <cfRule type="cellIs" dxfId="628" priority="4713" operator="equal">
      <formula>"No"</formula>
    </cfRule>
    <cfRule type="cellIs" dxfId="627" priority="4714" operator="equal">
      <formula>"Yes"</formula>
    </cfRule>
  </conditionalFormatting>
  <conditionalFormatting sqref="L1">
    <cfRule type="cellIs" dxfId="626" priority="4711" operator="equal">
      <formula>"No"</formula>
    </cfRule>
    <cfRule type="cellIs" dxfId="625" priority="4712" operator="equal">
      <formula>"Yes"</formula>
    </cfRule>
  </conditionalFormatting>
  <conditionalFormatting sqref="O2">
    <cfRule type="cellIs" dxfId="624" priority="4687" operator="equal">
      <formula>"No"</formula>
    </cfRule>
    <cfRule type="cellIs" dxfId="623" priority="4688" operator="equal">
      <formula>"Yes"</formula>
    </cfRule>
  </conditionalFormatting>
  <conditionalFormatting sqref="O2">
    <cfRule type="cellIs" dxfId="622" priority="4685" operator="equal">
      <formula>"No"</formula>
    </cfRule>
    <cfRule type="cellIs" dxfId="621" priority="4686" operator="equal">
      <formula>"Yes"</formula>
    </cfRule>
  </conditionalFormatting>
  <conditionalFormatting sqref="O2">
    <cfRule type="cellIs" dxfId="620" priority="4675" operator="equal">
      <formula>"No"</formula>
    </cfRule>
    <cfRule type="cellIs" dxfId="619" priority="4676" operator="equal">
      <formula>"Yes"</formula>
    </cfRule>
  </conditionalFormatting>
  <conditionalFormatting sqref="O2">
    <cfRule type="cellIs" dxfId="618" priority="4673" operator="equal">
      <formula>"No"</formula>
    </cfRule>
    <cfRule type="cellIs" dxfId="617" priority="4674" operator="equal">
      <formula>"Yes"</formula>
    </cfRule>
  </conditionalFormatting>
  <conditionalFormatting sqref="O2">
    <cfRule type="cellIs" dxfId="616" priority="4671" operator="equal">
      <formula>"No"</formula>
    </cfRule>
    <cfRule type="cellIs" dxfId="615" priority="4672" operator="equal">
      <formula>"Yes"</formula>
    </cfRule>
  </conditionalFormatting>
  <conditionalFormatting sqref="AB2">
    <cfRule type="cellIs" dxfId="614" priority="4367" operator="equal">
      <formula>"No"</formula>
    </cfRule>
    <cfRule type="cellIs" dxfId="613" priority="4368" operator="equal">
      <formula>"Yes"</formula>
    </cfRule>
  </conditionalFormatting>
  <conditionalFormatting sqref="AC2">
    <cfRule type="cellIs" dxfId="612" priority="4355" operator="equal">
      <formula>"No"</formula>
    </cfRule>
    <cfRule type="cellIs" dxfId="611" priority="4356" operator="equal">
      <formula>"Yes"</formula>
    </cfRule>
  </conditionalFormatting>
  <conditionalFormatting sqref="AE2">
    <cfRule type="cellIs" dxfId="610" priority="4349" operator="equal">
      <formula>"No"</formula>
    </cfRule>
    <cfRule type="cellIs" dxfId="609" priority="4350" operator="equal">
      <formula>"Yes"</formula>
    </cfRule>
  </conditionalFormatting>
  <conditionalFormatting sqref="AE2">
    <cfRule type="cellIs" dxfId="608" priority="4359" operator="equal">
      <formula>"No"</formula>
    </cfRule>
    <cfRule type="cellIs" dxfId="607" priority="4360" operator="equal">
      <formula>"Yes"</formula>
    </cfRule>
  </conditionalFormatting>
  <conditionalFormatting sqref="AF2">
    <cfRule type="cellIs" dxfId="606" priority="4357" operator="equal">
      <formula>"No"</formula>
    </cfRule>
    <cfRule type="cellIs" dxfId="605" priority="4358" operator="equal">
      <formula>"Yes"</formula>
    </cfRule>
  </conditionalFormatting>
  <conditionalFormatting sqref="AC2">
    <cfRule type="cellIs" dxfId="604" priority="4353" operator="equal">
      <formula>"No"</formula>
    </cfRule>
    <cfRule type="cellIs" dxfId="603" priority="4354" operator="equal">
      <formula>"Yes"</formula>
    </cfRule>
  </conditionalFormatting>
  <conditionalFormatting sqref="AF2">
    <cfRule type="cellIs" dxfId="602" priority="4351" operator="equal">
      <formula>"No"</formula>
    </cfRule>
    <cfRule type="cellIs" dxfId="601" priority="4352" operator="equal">
      <formula>"Yes"</formula>
    </cfRule>
  </conditionalFormatting>
  <conditionalFormatting sqref="AH2">
    <cfRule type="cellIs" dxfId="600" priority="4343" operator="equal">
      <formula>"No"</formula>
    </cfRule>
    <cfRule type="cellIs" dxfId="599" priority="4344" operator="equal">
      <formula>"Yes"</formula>
    </cfRule>
  </conditionalFormatting>
  <conditionalFormatting sqref="AH2">
    <cfRule type="cellIs" dxfId="598" priority="4341" operator="equal">
      <formula>"No"</formula>
    </cfRule>
    <cfRule type="cellIs" dxfId="597" priority="4342" operator="equal">
      <formula>"Yes"</formula>
    </cfRule>
  </conditionalFormatting>
  <conditionalFormatting sqref="AH2">
    <cfRule type="cellIs" dxfId="596" priority="4339" operator="equal">
      <formula>"No"</formula>
    </cfRule>
    <cfRule type="cellIs" dxfId="595" priority="4340" operator="equal">
      <formula>"Yes"</formula>
    </cfRule>
  </conditionalFormatting>
  <conditionalFormatting sqref="AD2">
    <cfRule type="cellIs" dxfId="594" priority="4335" operator="equal">
      <formula>"No"</formula>
    </cfRule>
    <cfRule type="cellIs" dxfId="593" priority="4336" operator="equal">
      <formula>"Yes"</formula>
    </cfRule>
  </conditionalFormatting>
  <conditionalFormatting sqref="AD2">
    <cfRule type="cellIs" dxfId="592" priority="4337" operator="equal">
      <formula>"No"</formula>
    </cfRule>
    <cfRule type="cellIs" dxfId="591" priority="4338" operator="equal">
      <formula>"Yes"</formula>
    </cfRule>
  </conditionalFormatting>
  <conditionalFormatting sqref="AB2">
    <cfRule type="cellIs" dxfId="590" priority="4329" operator="equal">
      <formula>"No"</formula>
    </cfRule>
    <cfRule type="cellIs" dxfId="589" priority="4330" operator="equal">
      <formula>"Yes"</formula>
    </cfRule>
  </conditionalFormatting>
  <conditionalFormatting sqref="AC2">
    <cfRule type="cellIs" dxfId="588" priority="4323" operator="equal">
      <formula>"No"</formula>
    </cfRule>
    <cfRule type="cellIs" dxfId="587" priority="4324" operator="equal">
      <formula>"Yes"</formula>
    </cfRule>
  </conditionalFormatting>
  <conditionalFormatting sqref="AC2">
    <cfRule type="cellIs" dxfId="586" priority="4333" operator="equal">
      <formula>"No"</formula>
    </cfRule>
    <cfRule type="cellIs" dxfId="585" priority="4334" operator="equal">
      <formula>"Yes"</formula>
    </cfRule>
  </conditionalFormatting>
  <conditionalFormatting sqref="AD2">
    <cfRule type="cellIs" dxfId="584" priority="4331" operator="equal">
      <formula>"No"</formula>
    </cfRule>
    <cfRule type="cellIs" dxfId="583" priority="4332" operator="equal">
      <formula>"Yes"</formula>
    </cfRule>
  </conditionalFormatting>
  <conditionalFormatting sqref="AB2">
    <cfRule type="cellIs" dxfId="582" priority="4327" operator="equal">
      <formula>"No"</formula>
    </cfRule>
    <cfRule type="cellIs" dxfId="581" priority="4328" operator="equal">
      <formula>"Yes"</formula>
    </cfRule>
  </conditionalFormatting>
  <conditionalFormatting sqref="AD2">
    <cfRule type="cellIs" dxfId="580" priority="4325" operator="equal">
      <formula>"No"</formula>
    </cfRule>
    <cfRule type="cellIs" dxfId="579" priority="4326" operator="equal">
      <formula>"Yes"</formula>
    </cfRule>
  </conditionalFormatting>
  <conditionalFormatting sqref="AF2">
    <cfRule type="cellIs" dxfId="578" priority="4321" operator="equal">
      <formula>"No"</formula>
    </cfRule>
    <cfRule type="cellIs" dxfId="577" priority="4322" operator="equal">
      <formula>"Yes"</formula>
    </cfRule>
  </conditionalFormatting>
  <conditionalFormatting sqref="AF2">
    <cfRule type="cellIs" dxfId="576" priority="4319" operator="equal">
      <formula>"No"</formula>
    </cfRule>
    <cfRule type="cellIs" dxfId="575" priority="4320" operator="equal">
      <formula>"Yes"</formula>
    </cfRule>
  </conditionalFormatting>
  <conditionalFormatting sqref="AF2">
    <cfRule type="cellIs" dxfId="574" priority="4317" operator="equal">
      <formula>"No"</formula>
    </cfRule>
    <cfRule type="cellIs" dxfId="573" priority="4318" operator="equal">
      <formula>"Yes"</formula>
    </cfRule>
  </conditionalFormatting>
  <conditionalFormatting sqref="AE2">
    <cfRule type="cellIs" dxfId="572" priority="4307" operator="equal">
      <formula>"No"</formula>
    </cfRule>
    <cfRule type="cellIs" dxfId="571" priority="4308" operator="equal">
      <formula>"Yes"</formula>
    </cfRule>
  </conditionalFormatting>
  <conditionalFormatting sqref="AE2">
    <cfRule type="cellIs" dxfId="570" priority="4311" operator="equal">
      <formula>"No"</formula>
    </cfRule>
    <cfRule type="cellIs" dxfId="569" priority="4312" operator="equal">
      <formula>"Yes"</formula>
    </cfRule>
  </conditionalFormatting>
  <conditionalFormatting sqref="AE2">
    <cfRule type="cellIs" dxfId="568" priority="4309" operator="equal">
      <formula>"No"</formula>
    </cfRule>
    <cfRule type="cellIs" dxfId="567" priority="4310" operator="equal">
      <formula>"Yes"</formula>
    </cfRule>
  </conditionalFormatting>
  <conditionalFormatting sqref="AG2">
    <cfRule type="cellIs" dxfId="566" priority="4305" operator="equal">
      <formula>"No"</formula>
    </cfRule>
    <cfRule type="cellIs" dxfId="565" priority="4306" operator="equal">
      <formula>"Yes"</formula>
    </cfRule>
  </conditionalFormatting>
  <conditionalFormatting sqref="AG2">
    <cfRule type="cellIs" dxfId="564" priority="4303" operator="equal">
      <formula>"No"</formula>
    </cfRule>
    <cfRule type="cellIs" dxfId="563" priority="4304" operator="equal">
      <formula>"Yes"</formula>
    </cfRule>
  </conditionalFormatting>
  <conditionalFormatting sqref="AG2">
    <cfRule type="cellIs" dxfId="562" priority="4301" operator="equal">
      <formula>"No"</formula>
    </cfRule>
    <cfRule type="cellIs" dxfId="561" priority="4302" operator="equal">
      <formula>"Yes"</formula>
    </cfRule>
  </conditionalFormatting>
  <conditionalFormatting sqref="AG2">
    <cfRule type="cellIs" dxfId="560" priority="4299" operator="equal">
      <formula>"No"</formula>
    </cfRule>
    <cfRule type="cellIs" dxfId="559" priority="4300" operator="equal">
      <formula>"Yes"</formula>
    </cfRule>
  </conditionalFormatting>
  <conditionalFormatting sqref="AG2">
    <cfRule type="cellIs" dxfId="558" priority="4297" operator="equal">
      <formula>"No"</formula>
    </cfRule>
    <cfRule type="cellIs" dxfId="557" priority="4298" operator="equal">
      <formula>"Yes"</formula>
    </cfRule>
  </conditionalFormatting>
  <conditionalFormatting sqref="Q1:T1">
    <cfRule type="cellIs" dxfId="556" priority="4108" operator="equal">
      <formula>"No"</formula>
    </cfRule>
    <cfRule type="cellIs" dxfId="555" priority="4109" operator="equal">
      <formula>"Yes"</formula>
    </cfRule>
  </conditionalFormatting>
  <conditionalFormatting sqref="Q1:T1">
    <cfRule type="cellIs" dxfId="554" priority="4110" operator="equal">
      <formula>"No"</formula>
    </cfRule>
    <cfRule type="cellIs" dxfId="553" priority="4111" operator="equal">
      <formula>"Yes"</formula>
    </cfRule>
  </conditionalFormatting>
  <conditionalFormatting sqref="Q1:T1">
    <cfRule type="cellIs" dxfId="552" priority="4106" operator="equal">
      <formula>"No"</formula>
    </cfRule>
    <cfRule type="cellIs" dxfId="551" priority="4107" operator="equal">
      <formula>"Yes"</formula>
    </cfRule>
  </conditionalFormatting>
  <conditionalFormatting sqref="Q1:T1">
    <cfRule type="cellIs" dxfId="550" priority="4104" operator="equal">
      <formula>"No"</formula>
    </cfRule>
    <cfRule type="cellIs" dxfId="549" priority="4105" operator="equal">
      <formula>"Yes"</formula>
    </cfRule>
  </conditionalFormatting>
  <conditionalFormatting sqref="T2">
    <cfRule type="cellIs" dxfId="548" priority="4050" operator="equal">
      <formula>"No"</formula>
    </cfRule>
    <cfRule type="cellIs" dxfId="547" priority="4051" operator="equal">
      <formula>"Yes"</formula>
    </cfRule>
  </conditionalFormatting>
  <conditionalFormatting sqref="U2">
    <cfRule type="cellIs" dxfId="546" priority="4046" operator="equal">
      <formula>"No"</formula>
    </cfRule>
    <cfRule type="cellIs" dxfId="545" priority="4047" operator="equal">
      <formula>"Yes"</formula>
    </cfRule>
  </conditionalFormatting>
  <conditionalFormatting sqref="B11:C16">
    <cfRule type="cellIs" dxfId="544" priority="3934" operator="equal">
      <formula>"No"</formula>
    </cfRule>
    <cfRule type="cellIs" dxfId="543" priority="3935" operator="equal">
      <formula>"Yes"</formula>
    </cfRule>
  </conditionalFormatting>
  <conditionalFormatting sqref="AA2">
    <cfRule type="cellIs" dxfId="542" priority="3360" operator="equal">
      <formula>"No"</formula>
    </cfRule>
    <cfRule type="cellIs" dxfId="541" priority="3361" operator="equal">
      <formula>"Yes"</formula>
    </cfRule>
  </conditionalFormatting>
  <conditionalFormatting sqref="Y12:Y16">
    <cfRule type="cellIs" dxfId="540" priority="3268" operator="equal">
      <formula>1</formula>
    </cfRule>
    <cfRule type="cellIs" dxfId="539" priority="3269" operator="equal">
      <formula>20</formula>
    </cfRule>
  </conditionalFormatting>
  <conditionalFormatting sqref="B18:C18">
    <cfRule type="cellIs" dxfId="538" priority="2935" operator="equal">
      <formula>"No"</formula>
    </cfRule>
    <cfRule type="cellIs" dxfId="537" priority="2936" operator="equal">
      <formula>"Yes"</formula>
    </cfRule>
  </conditionalFormatting>
  <conditionalFormatting sqref="M1">
    <cfRule type="cellIs" dxfId="536" priority="2835" operator="equal">
      <formula>"No"</formula>
    </cfRule>
    <cfRule type="cellIs" dxfId="535" priority="2836" operator="equal">
      <formula>"Yes"</formula>
    </cfRule>
  </conditionalFormatting>
  <conditionalFormatting sqref="M1">
    <cfRule type="cellIs" dxfId="534" priority="2837" operator="equal">
      <formula>"No"</formula>
    </cfRule>
    <cfRule type="cellIs" dxfId="533" priority="2838" operator="equal">
      <formula>"Yes"</formula>
    </cfRule>
  </conditionalFormatting>
  <conditionalFormatting sqref="M1">
    <cfRule type="cellIs" dxfId="532" priority="2831" operator="equal">
      <formula>"No"</formula>
    </cfRule>
    <cfRule type="cellIs" dxfId="531" priority="2832" operator="equal">
      <formula>"Yes"</formula>
    </cfRule>
  </conditionalFormatting>
  <conditionalFormatting sqref="M1">
    <cfRule type="cellIs" dxfId="530" priority="2833" operator="equal">
      <formula>"No"</formula>
    </cfRule>
    <cfRule type="cellIs" dxfId="529" priority="2834" operator="equal">
      <formula>"Yes"</formula>
    </cfRule>
  </conditionalFormatting>
  <conditionalFormatting sqref="M1">
    <cfRule type="cellIs" dxfId="528" priority="2829" operator="equal">
      <formula>"No"</formula>
    </cfRule>
    <cfRule type="cellIs" dxfId="527" priority="2830" operator="equal">
      <formula>"Yes"</formula>
    </cfRule>
  </conditionalFormatting>
  <conditionalFormatting sqref="M1">
    <cfRule type="cellIs" dxfId="526" priority="2827" operator="equal">
      <formula>"No"</formula>
    </cfRule>
    <cfRule type="cellIs" dxfId="525" priority="2828" operator="equal">
      <formula>"Yes"</formula>
    </cfRule>
  </conditionalFormatting>
  <conditionalFormatting sqref="R1:R2">
    <cfRule type="cellIs" dxfId="524" priority="2825" operator="equal">
      <formula>"No"</formula>
    </cfRule>
    <cfRule type="cellIs" dxfId="523" priority="2826" operator="equal">
      <formula>"Yes"</formula>
    </cfRule>
  </conditionalFormatting>
  <conditionalFormatting sqref="G3 Y8:Y9 G8:G9 Y3 Y5">
    <cfRule type="cellIs" dxfId="522" priority="2821" operator="equal">
      <formula>19</formula>
    </cfRule>
  </conditionalFormatting>
  <conditionalFormatting sqref="A2">
    <cfRule type="cellIs" dxfId="521" priority="2375" operator="equal">
      <formula>"No"</formula>
    </cfRule>
    <cfRule type="cellIs" dxfId="520" priority="2376" operator="equal">
      <formula>"Yes"</formula>
    </cfRule>
  </conditionalFormatting>
  <conditionalFormatting sqref="A2">
    <cfRule type="cellIs" dxfId="519" priority="2377" operator="equal">
      <formula>"No"</formula>
    </cfRule>
    <cfRule type="cellIs" dxfId="518" priority="2378" operator="equal">
      <formula>"Yes"</formula>
    </cfRule>
  </conditionalFormatting>
  <conditionalFormatting sqref="A2">
    <cfRule type="cellIs" dxfId="517" priority="2371" operator="equal">
      <formula>"No"</formula>
    </cfRule>
    <cfRule type="cellIs" dxfId="516" priority="2372" operator="equal">
      <formula>"Yes"</formula>
    </cfRule>
  </conditionalFormatting>
  <conditionalFormatting sqref="A2">
    <cfRule type="cellIs" dxfId="515" priority="2373" operator="equal">
      <formula>"No"</formula>
    </cfRule>
    <cfRule type="cellIs" dxfId="514" priority="2374" operator="equal">
      <formula>"Yes"</formula>
    </cfRule>
  </conditionalFormatting>
  <conditionalFormatting sqref="B2">
    <cfRule type="cellIs" dxfId="513" priority="2369" operator="equal">
      <formula>"No"</formula>
    </cfRule>
    <cfRule type="cellIs" dxfId="512" priority="2370" operator="equal">
      <formula>"Yes"</formula>
    </cfRule>
  </conditionalFormatting>
  <conditionalFormatting sqref="Q2">
    <cfRule type="cellIs" dxfId="511" priority="2305" operator="equal">
      <formula>"No"</formula>
    </cfRule>
    <cfRule type="cellIs" dxfId="510" priority="2306" operator="equal">
      <formula>"Yes"</formula>
    </cfRule>
  </conditionalFormatting>
  <conditionalFormatting sqref="Q2">
    <cfRule type="cellIs" dxfId="509" priority="2303" operator="equal">
      <formula>"No"</formula>
    </cfRule>
    <cfRule type="cellIs" dxfId="508" priority="2304" operator="equal">
      <formula>"Yes"</formula>
    </cfRule>
  </conditionalFormatting>
  <conditionalFormatting sqref="Q2">
    <cfRule type="cellIs" dxfId="507" priority="2299" operator="equal">
      <formula>"No"</formula>
    </cfRule>
    <cfRule type="cellIs" dxfId="506" priority="2300" operator="equal">
      <formula>"Yes"</formula>
    </cfRule>
  </conditionalFormatting>
  <conditionalFormatting sqref="Q2">
    <cfRule type="cellIs" dxfId="505" priority="2301" operator="equal">
      <formula>"No"</formula>
    </cfRule>
    <cfRule type="cellIs" dxfId="504" priority="2302" operator="equal">
      <formula>"Yes"</formula>
    </cfRule>
  </conditionalFormatting>
  <conditionalFormatting sqref="AI2">
    <cfRule type="cellIs" dxfId="503" priority="2273" operator="equal">
      <formula>"No"</formula>
    </cfRule>
    <cfRule type="cellIs" dxfId="502" priority="2274" operator="equal">
      <formula>"Yes"</formula>
    </cfRule>
  </conditionalFormatting>
  <conditionalFormatting sqref="AI2">
    <cfRule type="cellIs" dxfId="501" priority="2271" operator="equal">
      <formula>"No"</formula>
    </cfRule>
    <cfRule type="cellIs" dxfId="500" priority="2272" operator="equal">
      <formula>"Yes"</formula>
    </cfRule>
  </conditionalFormatting>
  <conditionalFormatting sqref="AI2">
    <cfRule type="cellIs" dxfId="499" priority="2267" operator="equal">
      <formula>"No"</formula>
    </cfRule>
    <cfRule type="cellIs" dxfId="498" priority="2268" operator="equal">
      <formula>"Yes"</formula>
    </cfRule>
  </conditionalFormatting>
  <conditionalFormatting sqref="AI2">
    <cfRule type="cellIs" dxfId="497" priority="2269" operator="equal">
      <formula>"No"</formula>
    </cfRule>
    <cfRule type="cellIs" dxfId="496" priority="2270" operator="equal">
      <formula>"Yes"</formula>
    </cfRule>
  </conditionalFormatting>
  <conditionalFormatting sqref="B21:C39">
    <cfRule type="cellIs" dxfId="495" priority="2243" operator="equal">
      <formula>"No"</formula>
    </cfRule>
    <cfRule type="cellIs" dxfId="494" priority="2244" operator="equal">
      <formula>"Yes"</formula>
    </cfRule>
  </conditionalFormatting>
  <conditionalFormatting sqref="G3 Y8:Y9 G8:G9">
    <cfRule type="cellIs" dxfId="493" priority="1920" operator="equal">
      <formula>19</formula>
    </cfRule>
  </conditionalFormatting>
  <conditionalFormatting sqref="B5">
    <cfRule type="cellIs" dxfId="492" priority="1102" operator="equal">
      <formula>"No"</formula>
    </cfRule>
    <cfRule type="cellIs" dxfId="491" priority="1103" operator="equal">
      <formula>"Yes"</formula>
    </cfRule>
  </conditionalFormatting>
  <conditionalFormatting sqref="G5">
    <cfRule type="cellIs" dxfId="490" priority="1106" operator="equal">
      <formula>"N"</formula>
    </cfRule>
    <cfRule type="cellIs" dxfId="489" priority="1107" operator="equal">
      <formula>"Y"</formula>
    </cfRule>
  </conditionalFormatting>
  <conditionalFormatting sqref="G5">
    <cfRule type="cellIs" dxfId="488" priority="1104" operator="equal">
      <formula>1</formula>
    </cfRule>
    <cfRule type="cellIs" dxfId="487" priority="1105" operator="equal">
      <formula>20</formula>
    </cfRule>
  </conditionalFormatting>
  <conditionalFormatting sqref="G5">
    <cfRule type="cellIs" dxfId="486" priority="1101" operator="equal">
      <formula>19</formula>
    </cfRule>
  </conditionalFormatting>
  <conditionalFormatting sqref="G5">
    <cfRule type="cellIs" dxfId="485" priority="1100" operator="equal">
      <formula>19</formula>
    </cfRule>
  </conditionalFormatting>
  <conditionalFormatting sqref="A5">
    <cfRule type="cellIs" dxfId="484" priority="1086" operator="equal">
      <formula>"No"</formula>
    </cfRule>
    <cfRule type="cellIs" dxfId="483" priority="1087" operator="equal">
      <formula>"Yes"</formula>
    </cfRule>
  </conditionalFormatting>
  <conditionalFormatting sqref="Y5">
    <cfRule type="cellIs" dxfId="482" priority="1057" operator="equal">
      <formula>1</formula>
    </cfRule>
    <cfRule type="cellIs" dxfId="481" priority="1058" operator="equal">
      <formula>20</formula>
    </cfRule>
  </conditionalFormatting>
  <conditionalFormatting sqref="Y5:Z5">
    <cfRule type="cellIs" dxfId="480" priority="1055" operator="equal">
      <formula>"No"</formula>
    </cfRule>
    <cfRule type="cellIs" dxfId="479" priority="1056" operator="equal">
      <formula>"Yes"</formula>
    </cfRule>
  </conditionalFormatting>
  <conditionalFormatting sqref="Y5">
    <cfRule type="cellIs" dxfId="478" priority="1054" operator="equal">
      <formula>19</formula>
    </cfRule>
  </conditionalFormatting>
  <conditionalFormatting sqref="C5">
    <cfRule type="cellIs" dxfId="477" priority="963" operator="equal">
      <formula>"No"</formula>
    </cfRule>
    <cfRule type="cellIs" dxfId="476" priority="964" operator="equal">
      <formula>"Yes"</formula>
    </cfRule>
  </conditionalFormatting>
  <conditionalFormatting sqref="B19:C19">
    <cfRule type="cellIs" dxfId="475" priority="957" operator="equal">
      <formula>"No"</formula>
    </cfRule>
    <cfRule type="cellIs" dxfId="474" priority="958" operator="equal">
      <formula>"Yes"</formula>
    </cfRule>
  </conditionalFormatting>
  <conditionalFormatting sqref="AA4:AI4 I4:Q4 G4 Y4">
    <cfRule type="cellIs" dxfId="473" priority="712" operator="equal">
      <formula>"N"</formula>
    </cfRule>
    <cfRule type="cellIs" dxfId="472" priority="713" operator="equal">
      <formula>"Y"</formula>
    </cfRule>
  </conditionalFormatting>
  <conditionalFormatting sqref="Y4 G4">
    <cfRule type="cellIs" dxfId="471" priority="710" operator="equal">
      <formula>1</formula>
    </cfRule>
    <cfRule type="cellIs" dxfId="470" priority="711" operator="equal">
      <formula>20</formula>
    </cfRule>
  </conditionalFormatting>
  <conditionalFormatting sqref="R4 AI4 H4 Y4:AA4">
    <cfRule type="cellIs" dxfId="469" priority="708" operator="equal">
      <formula>"No"</formula>
    </cfRule>
    <cfRule type="cellIs" dxfId="468" priority="709" operator="equal">
      <formula>"Yes"</formula>
    </cfRule>
  </conditionalFormatting>
  <conditionalFormatting sqref="Y4 G4">
    <cfRule type="cellIs" dxfId="467" priority="707" operator="equal">
      <formula>19</formula>
    </cfRule>
  </conditionalFormatting>
  <conditionalFormatting sqref="G4">
    <cfRule type="cellIs" dxfId="466" priority="706" operator="equal">
      <formula>19</formula>
    </cfRule>
  </conditionalFormatting>
  <conditionalFormatting sqref="C4:F4">
    <cfRule type="cellIs" dxfId="465" priority="698" operator="equal">
      <formula>"No"</formula>
    </cfRule>
    <cfRule type="cellIs" dxfId="464" priority="699" operator="equal">
      <formula>"Yes"</formula>
    </cfRule>
  </conditionalFormatting>
  <conditionalFormatting sqref="S13:S15">
    <cfRule type="cellIs" dxfId="463" priority="641" operator="equal">
      <formula>"N"</formula>
    </cfRule>
    <cfRule type="cellIs" dxfId="462" priority="642" operator="equal">
      <formula>"Y"</formula>
    </cfRule>
  </conditionalFormatting>
  <conditionalFormatting sqref="T13:T17">
    <cfRule type="cellIs" dxfId="461" priority="639" operator="equal">
      <formula>"N"</formula>
    </cfRule>
    <cfRule type="cellIs" dxfId="460" priority="640" operator="equal">
      <formula>"Y"</formula>
    </cfRule>
  </conditionalFormatting>
  <conditionalFormatting sqref="D9:F9">
    <cfRule type="cellIs" dxfId="459" priority="601" operator="equal">
      <formula>"N"</formula>
    </cfRule>
    <cfRule type="cellIs" dxfId="458" priority="602" operator="equal">
      <formula>"Y"</formula>
    </cfRule>
  </conditionalFormatting>
  <conditionalFormatting sqref="C9">
    <cfRule type="cellIs" dxfId="457" priority="599" operator="equal">
      <formula>"No"</formula>
    </cfRule>
    <cfRule type="cellIs" dxfId="456" priority="600" operator="equal">
      <formula>"Yes"</formula>
    </cfRule>
  </conditionalFormatting>
  <conditionalFormatting sqref="C9">
    <cfRule type="cellIs" dxfId="455" priority="595" operator="equal">
      <formula>"No"</formula>
    </cfRule>
    <cfRule type="cellIs" dxfId="454" priority="596" operator="equal">
      <formula>"Yes"</formula>
    </cfRule>
  </conditionalFormatting>
  <conditionalFormatting sqref="E9:F9">
    <cfRule type="cellIs" dxfId="453" priority="597" operator="equal">
      <formula>"No"</formula>
    </cfRule>
    <cfRule type="cellIs" dxfId="452" priority="598" operator="equal">
      <formula>"Yes"</formula>
    </cfRule>
  </conditionalFormatting>
  <conditionalFormatting sqref="D9">
    <cfRule type="cellIs" dxfId="451" priority="591" operator="equal">
      <formula>"No"</formula>
    </cfRule>
    <cfRule type="cellIs" dxfId="450" priority="592" operator="equal">
      <formula>"Yes"</formula>
    </cfRule>
  </conditionalFormatting>
  <conditionalFormatting sqref="D9">
    <cfRule type="cellIs" dxfId="449" priority="593" operator="equal">
      <formula>"No"</formula>
    </cfRule>
    <cfRule type="cellIs" dxfId="448" priority="594" operator="equal">
      <formula>"Yes"</formula>
    </cfRule>
  </conditionalFormatting>
  <conditionalFormatting sqref="AF1">
    <cfRule type="cellIs" dxfId="447" priority="447" operator="equal">
      <formula>"No"</formula>
    </cfRule>
    <cfRule type="cellIs" dxfId="446" priority="448" operator="equal">
      <formula>"Yes"</formula>
    </cfRule>
  </conditionalFormatting>
  <conditionalFormatting sqref="AE1">
    <cfRule type="cellIs" dxfId="445" priority="433" operator="equal">
      <formula>"No"</formula>
    </cfRule>
    <cfRule type="cellIs" dxfId="444" priority="434" operator="equal">
      <formula>"Yes"</formula>
    </cfRule>
  </conditionalFormatting>
  <conditionalFormatting sqref="S17">
    <cfRule type="cellIs" dxfId="443" priority="551" operator="equal">
      <formula>"N"</formula>
    </cfRule>
    <cfRule type="cellIs" dxfId="442" priority="552" operator="equal">
      <formula>"Y"</formula>
    </cfRule>
  </conditionalFormatting>
  <conditionalFormatting sqref="W13:W17">
    <cfRule type="cellIs" dxfId="441" priority="549" operator="equal">
      <formula>"N"</formula>
    </cfRule>
    <cfRule type="cellIs" dxfId="440" priority="550" operator="equal">
      <formula>"Y"</formula>
    </cfRule>
  </conditionalFormatting>
  <conditionalFormatting sqref="AG1">
    <cfRule type="cellIs" dxfId="439" priority="545" operator="equal">
      <formula>"No"</formula>
    </cfRule>
    <cfRule type="cellIs" dxfId="438" priority="546" operator="equal">
      <formula>"Yes"</formula>
    </cfRule>
  </conditionalFormatting>
  <conditionalFormatting sqref="AG1">
    <cfRule type="cellIs" dxfId="437" priority="547" operator="equal">
      <formula>"No"</formula>
    </cfRule>
    <cfRule type="cellIs" dxfId="436" priority="548" operator="equal">
      <formula>"Yes"</formula>
    </cfRule>
  </conditionalFormatting>
  <conditionalFormatting sqref="AG1">
    <cfRule type="cellIs" dxfId="435" priority="543" operator="equal">
      <formula>"No"</formula>
    </cfRule>
    <cfRule type="cellIs" dxfId="434" priority="544" operator="equal">
      <formula>"Yes"</formula>
    </cfRule>
  </conditionalFormatting>
  <conditionalFormatting sqref="AG1">
    <cfRule type="cellIs" dxfId="433" priority="539" operator="equal">
      <formula>"No"</formula>
    </cfRule>
    <cfRule type="cellIs" dxfId="432" priority="540" operator="equal">
      <formula>"Yes"</formula>
    </cfRule>
  </conditionalFormatting>
  <conditionalFormatting sqref="AG1">
    <cfRule type="cellIs" dxfId="431" priority="541" operator="equal">
      <formula>"No"</formula>
    </cfRule>
    <cfRule type="cellIs" dxfId="430" priority="542" operator="equal">
      <formula>"Yes"</formula>
    </cfRule>
  </conditionalFormatting>
  <conditionalFormatting sqref="AG1">
    <cfRule type="cellIs" dxfId="429" priority="537" operator="equal">
      <formula>"No"</formula>
    </cfRule>
    <cfRule type="cellIs" dxfId="428" priority="538" operator="equal">
      <formula>"Yes"</formula>
    </cfRule>
  </conditionalFormatting>
  <conditionalFormatting sqref="AG1">
    <cfRule type="cellIs" dxfId="427" priority="535" operator="equal">
      <formula>"No"</formula>
    </cfRule>
    <cfRule type="cellIs" dxfId="426" priority="536" operator="equal">
      <formula>"Yes"</formula>
    </cfRule>
  </conditionalFormatting>
  <conditionalFormatting sqref="M16:S16">
    <cfRule type="cellIs" dxfId="425" priority="533" operator="equal">
      <formula>"N"</formula>
    </cfRule>
    <cfRule type="cellIs" dxfId="424" priority="534" operator="equal">
      <formula>"Y"</formula>
    </cfRule>
  </conditionalFormatting>
  <conditionalFormatting sqref="O17">
    <cfRule type="cellIs" dxfId="423" priority="511" operator="equal">
      <formula>"N"</formula>
    </cfRule>
    <cfRule type="cellIs" dxfId="422" priority="512" operator="equal">
      <formula>"Y"</formula>
    </cfRule>
  </conditionalFormatting>
  <conditionalFormatting sqref="B20:C20">
    <cfRule type="cellIs" dxfId="421" priority="489" operator="equal">
      <formula>"No"</formula>
    </cfRule>
    <cfRule type="cellIs" dxfId="420" priority="490" operator="equal">
      <formula>"Yes"</formula>
    </cfRule>
  </conditionalFormatting>
  <conditionalFormatting sqref="AE1">
    <cfRule type="cellIs" dxfId="419" priority="439" operator="equal">
      <formula>"No"</formula>
    </cfRule>
    <cfRule type="cellIs" dxfId="418" priority="440" operator="equal">
      <formula>"Yes"</formula>
    </cfRule>
  </conditionalFormatting>
  <conditionalFormatting sqref="AE1">
    <cfRule type="cellIs" dxfId="417" priority="441" operator="equal">
      <formula>"No"</formula>
    </cfRule>
    <cfRule type="cellIs" dxfId="416" priority="442" operator="equal">
      <formula>"Yes"</formula>
    </cfRule>
  </conditionalFormatting>
  <conditionalFormatting sqref="AE1">
    <cfRule type="cellIs" dxfId="415" priority="437" operator="equal">
      <formula>"No"</formula>
    </cfRule>
    <cfRule type="cellIs" dxfId="414" priority="438" operator="equal">
      <formula>"Yes"</formula>
    </cfRule>
  </conditionalFormatting>
  <conditionalFormatting sqref="AE1">
    <cfRule type="cellIs" dxfId="413" priority="435" operator="equal">
      <formula>"No"</formula>
    </cfRule>
    <cfRule type="cellIs" dxfId="412" priority="436" operator="equal">
      <formula>"Yes"</formula>
    </cfRule>
  </conditionalFormatting>
  <conditionalFormatting sqref="AE1">
    <cfRule type="cellIs" dxfId="411" priority="443" operator="equal">
      <formula>"No"</formula>
    </cfRule>
    <cfRule type="cellIs" dxfId="410" priority="444" operator="equal">
      <formula>"Yes"</formula>
    </cfRule>
  </conditionalFormatting>
  <conditionalFormatting sqref="AF1">
    <cfRule type="cellIs" dxfId="409" priority="445" operator="equal">
      <formula>"No"</formula>
    </cfRule>
    <cfRule type="cellIs" dxfId="408" priority="446" operator="equal">
      <formula>"Yes"</formula>
    </cfRule>
  </conditionalFormatting>
  <conditionalFormatting sqref="AF1">
    <cfRule type="cellIs" dxfId="407" priority="449" operator="equal">
      <formula>"No"</formula>
    </cfRule>
    <cfRule type="cellIs" dxfId="406" priority="450" operator="equal">
      <formula>"Yes"</formula>
    </cfRule>
  </conditionalFormatting>
  <conditionalFormatting sqref="AF1">
    <cfRule type="cellIs" dxfId="405" priority="451" operator="equal">
      <formula>"No"</formula>
    </cfRule>
    <cfRule type="cellIs" dxfId="404" priority="452" operator="equal">
      <formula>"Yes"</formula>
    </cfRule>
  </conditionalFormatting>
  <conditionalFormatting sqref="AF1">
    <cfRule type="cellIs" dxfId="403" priority="453" operator="equal">
      <formula>"No"</formula>
    </cfRule>
    <cfRule type="cellIs" dxfId="402" priority="454" operator="equal">
      <formula>"Yes"</formula>
    </cfRule>
  </conditionalFormatting>
  <conditionalFormatting sqref="AF1">
    <cfRule type="cellIs" dxfId="401" priority="455" operator="equal">
      <formula>"No"</formula>
    </cfRule>
    <cfRule type="cellIs" dxfId="400" priority="456" operator="equal">
      <formula>"Yes"</formula>
    </cfRule>
  </conditionalFormatting>
  <conditionalFormatting sqref="AE1">
    <cfRule type="cellIs" dxfId="399" priority="431" operator="equal">
      <formula>"No"</formula>
    </cfRule>
    <cfRule type="cellIs" dxfId="398" priority="432" operator="equal">
      <formula>"Yes"</formula>
    </cfRule>
  </conditionalFormatting>
  <conditionalFormatting sqref="N1">
    <cfRule type="cellIs" dxfId="397" priority="427" operator="equal">
      <formula>"No"</formula>
    </cfRule>
    <cfRule type="cellIs" dxfId="396" priority="428" operator="equal">
      <formula>"Yes"</formula>
    </cfRule>
  </conditionalFormatting>
  <conditionalFormatting sqref="N1">
    <cfRule type="cellIs" dxfId="395" priority="429" operator="equal">
      <formula>"No"</formula>
    </cfRule>
    <cfRule type="cellIs" dxfId="394" priority="430" operator="equal">
      <formula>"Yes"</formula>
    </cfRule>
  </conditionalFormatting>
  <conditionalFormatting sqref="N1">
    <cfRule type="cellIs" dxfId="393" priority="425" operator="equal">
      <formula>"No"</formula>
    </cfRule>
    <cfRule type="cellIs" dxfId="392" priority="426" operator="equal">
      <formula>"Yes"</formula>
    </cfRule>
  </conditionalFormatting>
  <conditionalFormatting sqref="N1">
    <cfRule type="cellIs" dxfId="391" priority="423" operator="equal">
      <formula>"No"</formula>
    </cfRule>
    <cfRule type="cellIs" dxfId="390" priority="424" operator="equal">
      <formula>"Yes"</formula>
    </cfRule>
  </conditionalFormatting>
  <conditionalFormatting sqref="U3:V3">
    <cfRule type="cellIs" dxfId="389" priority="421" operator="equal">
      <formula>"N"</formula>
    </cfRule>
    <cfRule type="cellIs" dxfId="388" priority="422" operator="equal">
      <formula>"Y"</formula>
    </cfRule>
  </conditionalFormatting>
  <conditionalFormatting sqref="T3:U3 S9:T9 T4">
    <cfRule type="cellIs" dxfId="387" priority="419" operator="equal">
      <formula>"No"</formula>
    </cfRule>
    <cfRule type="cellIs" dxfId="386" priority="420" operator="equal">
      <formula>"Yes"</formula>
    </cfRule>
  </conditionalFormatting>
  <conditionalFormatting sqref="T5">
    <cfRule type="cellIs" dxfId="385" priority="409" operator="equal">
      <formula>"No"</formula>
    </cfRule>
    <cfRule type="cellIs" dxfId="384" priority="410" operator="equal">
      <formula>"Yes"</formula>
    </cfRule>
  </conditionalFormatting>
  <conditionalFormatting sqref="U5">
    <cfRule type="cellIs" dxfId="383" priority="391" operator="equal">
      <formula>"No"</formula>
    </cfRule>
    <cfRule type="cellIs" dxfId="382" priority="392" operator="equal">
      <formula>"Yes"</formula>
    </cfRule>
  </conditionalFormatting>
  <conditionalFormatting sqref="U4:V4">
    <cfRule type="cellIs" dxfId="381" priority="367" operator="equal">
      <formula>"No"</formula>
    </cfRule>
    <cfRule type="cellIs" dxfId="380" priority="368" operator="equal">
      <formula>"Yes"</formula>
    </cfRule>
  </conditionalFormatting>
  <conditionalFormatting sqref="V9">
    <cfRule type="cellIs" dxfId="379" priority="333" operator="equal">
      <formula>"N"</formula>
    </cfRule>
    <cfRule type="cellIs" dxfId="378" priority="334" operator="equal">
      <formula>"Y"</formula>
    </cfRule>
  </conditionalFormatting>
  <conditionalFormatting sqref="U9">
    <cfRule type="cellIs" dxfId="377" priority="331" operator="equal">
      <formula>"No"</formula>
    </cfRule>
    <cfRule type="cellIs" dxfId="376" priority="332" operator="equal">
      <formula>"Yes"</formula>
    </cfRule>
  </conditionalFormatting>
  <conditionalFormatting sqref="U9">
    <cfRule type="cellIs" dxfId="375" priority="327" operator="equal">
      <formula>"No"</formula>
    </cfRule>
    <cfRule type="cellIs" dxfId="374" priority="328" operator="equal">
      <formula>"Yes"</formula>
    </cfRule>
  </conditionalFormatting>
  <conditionalFormatting sqref="AH1">
    <cfRule type="cellIs" dxfId="373" priority="297" operator="equal">
      <formula>"No"</formula>
    </cfRule>
    <cfRule type="cellIs" dxfId="372" priority="298" operator="equal">
      <formula>"Yes"</formula>
    </cfRule>
  </conditionalFormatting>
  <conditionalFormatting sqref="V9">
    <cfRule type="cellIs" dxfId="371" priority="323" operator="equal">
      <formula>"No"</formula>
    </cfRule>
    <cfRule type="cellIs" dxfId="370" priority="324" operator="equal">
      <formula>"Yes"</formula>
    </cfRule>
  </conditionalFormatting>
  <conditionalFormatting sqref="V9">
    <cfRule type="cellIs" dxfId="369" priority="325" operator="equal">
      <formula>"No"</formula>
    </cfRule>
    <cfRule type="cellIs" dxfId="368" priority="326" operator="equal">
      <formula>"Yes"</formula>
    </cfRule>
  </conditionalFormatting>
  <conditionalFormatting sqref="J1">
    <cfRule type="cellIs" dxfId="367" priority="305" operator="equal">
      <formula>"N"</formula>
    </cfRule>
    <cfRule type="cellIs" dxfId="366" priority="306" operator="equal">
      <formula>"Y"</formula>
    </cfRule>
  </conditionalFormatting>
  <conditionalFormatting sqref="AH1">
    <cfRule type="cellIs" dxfId="365" priority="301" operator="equal">
      <formula>"No"</formula>
    </cfRule>
    <cfRule type="cellIs" dxfId="364" priority="302" operator="equal">
      <formula>"Yes"</formula>
    </cfRule>
  </conditionalFormatting>
  <conditionalFormatting sqref="AH1">
    <cfRule type="cellIs" dxfId="363" priority="303" operator="equal">
      <formula>"No"</formula>
    </cfRule>
    <cfRule type="cellIs" dxfId="362" priority="304" operator="equal">
      <formula>"Yes"</formula>
    </cfRule>
  </conditionalFormatting>
  <conditionalFormatting sqref="AH1">
    <cfRule type="cellIs" dxfId="361" priority="299" operator="equal">
      <formula>"No"</formula>
    </cfRule>
    <cfRule type="cellIs" dxfId="360" priority="300" operator="equal">
      <formula>"Yes"</formula>
    </cfRule>
  </conditionalFormatting>
  <conditionalFormatting sqref="AH1">
    <cfRule type="cellIs" dxfId="359" priority="295" operator="equal">
      <formula>"No"</formula>
    </cfRule>
    <cfRule type="cellIs" dxfId="358" priority="296" operator="equal">
      <formula>"Yes"</formula>
    </cfRule>
  </conditionalFormatting>
  <conditionalFormatting sqref="AH1">
    <cfRule type="cellIs" dxfId="357" priority="293" operator="equal">
      <formula>"No"</formula>
    </cfRule>
    <cfRule type="cellIs" dxfId="356" priority="294" operator="equal">
      <formula>"Yes"</formula>
    </cfRule>
  </conditionalFormatting>
  <conditionalFormatting sqref="AH1">
    <cfRule type="cellIs" dxfId="355" priority="291" operator="equal">
      <formula>"No"</formula>
    </cfRule>
    <cfRule type="cellIs" dxfId="354" priority="292" operator="equal">
      <formula>"Yes"</formula>
    </cfRule>
  </conditionalFormatting>
  <conditionalFormatting sqref="W3:X3">
    <cfRule type="cellIs" dxfId="353" priority="271" operator="equal">
      <formula>"N"</formula>
    </cfRule>
    <cfRule type="cellIs" dxfId="352" priority="272" operator="equal">
      <formula>"Y"</formula>
    </cfRule>
  </conditionalFormatting>
  <conditionalFormatting sqref="W4:X4">
    <cfRule type="cellIs" dxfId="351" priority="265" operator="equal">
      <formula>"No"</formula>
    </cfRule>
    <cfRule type="cellIs" dxfId="350" priority="266" operator="equal">
      <formula>"Yes"</formula>
    </cfRule>
  </conditionalFormatting>
  <conditionalFormatting sqref="W9">
    <cfRule type="cellIs" dxfId="349" priority="223" operator="equal">
      <formula>"N"</formula>
    </cfRule>
    <cfRule type="cellIs" dxfId="348" priority="224" operator="equal">
      <formula>"Y"</formula>
    </cfRule>
  </conditionalFormatting>
  <conditionalFormatting sqref="W9">
    <cfRule type="cellIs" dxfId="347" priority="221" operator="equal">
      <formula>"No"</formula>
    </cfRule>
    <cfRule type="cellIs" dxfId="346" priority="222" operator="equal">
      <formula>"Yes"</formula>
    </cfRule>
  </conditionalFormatting>
  <conditionalFormatting sqref="X9">
    <cfRule type="cellIs" dxfId="345" priority="215" operator="equal">
      <formula>"N"</formula>
    </cfRule>
    <cfRule type="cellIs" dxfId="344" priority="216" operator="equal">
      <formula>"Y"</formula>
    </cfRule>
  </conditionalFormatting>
  <conditionalFormatting sqref="X9">
    <cfRule type="cellIs" dxfId="343" priority="213" operator="equal">
      <formula>"No"</formula>
    </cfRule>
    <cfRule type="cellIs" dxfId="342" priority="214" operator="equal">
      <formula>"Yes"</formula>
    </cfRule>
  </conditionalFormatting>
  <conditionalFormatting sqref="B18:C18">
    <cfRule type="cellIs" dxfId="341" priority="203" operator="equal">
      <formula>"No"</formula>
    </cfRule>
    <cfRule type="cellIs" dxfId="340" priority="204" operator="equal">
      <formula>"Yes"</formula>
    </cfRule>
  </conditionalFormatting>
  <conditionalFormatting sqref="B19:C19">
    <cfRule type="cellIs" dxfId="339" priority="201" operator="equal">
      <formula>"No"</formula>
    </cfRule>
    <cfRule type="cellIs" dxfId="338" priority="202" operator="equal">
      <formula>"Yes"</formula>
    </cfRule>
  </conditionalFormatting>
  <conditionalFormatting sqref="B20:C20">
    <cfRule type="cellIs" dxfId="337" priority="199" operator="equal">
      <formula>"No"</formula>
    </cfRule>
    <cfRule type="cellIs" dxfId="336" priority="200" operator="equal">
      <formula>"Yes"</formula>
    </cfRule>
  </conditionalFormatting>
  <conditionalFormatting sqref="B21:C21">
    <cfRule type="cellIs" dxfId="335" priority="197" operator="equal">
      <formula>"No"</formula>
    </cfRule>
    <cfRule type="cellIs" dxfId="334" priority="198" operator="equal">
      <formula>"Yes"</formula>
    </cfRule>
  </conditionalFormatting>
  <conditionalFormatting sqref="B17:C17">
    <cfRule type="cellIs" dxfId="333" priority="195" operator="equal">
      <formula>"N"</formula>
    </cfRule>
    <cfRule type="cellIs" dxfId="332" priority="196" operator="equal">
      <formula>"Y"</formula>
    </cfRule>
  </conditionalFormatting>
  <conditionalFormatting sqref="B17:C17">
    <cfRule type="cellIs" dxfId="331" priority="193" operator="equal">
      <formula>"No"</formula>
    </cfRule>
    <cfRule type="cellIs" dxfId="330" priority="194" operator="equal">
      <formula>"Yes"</formula>
    </cfRule>
  </conditionalFormatting>
  <conditionalFormatting sqref="P1">
    <cfRule type="cellIs" dxfId="329" priority="189" operator="equal">
      <formula>"No"</formula>
    </cfRule>
    <cfRule type="cellIs" dxfId="328" priority="190" operator="equal">
      <formula>"Yes"</formula>
    </cfRule>
  </conditionalFormatting>
  <conditionalFormatting sqref="P1">
    <cfRule type="cellIs" dxfId="327" priority="191" operator="equal">
      <formula>"No"</formula>
    </cfRule>
    <cfRule type="cellIs" dxfId="326" priority="192" operator="equal">
      <formula>"Yes"</formula>
    </cfRule>
  </conditionalFormatting>
  <conditionalFormatting sqref="P1">
    <cfRule type="cellIs" dxfId="325" priority="187" operator="equal">
      <formula>"No"</formula>
    </cfRule>
    <cfRule type="cellIs" dxfId="324" priority="188" operator="equal">
      <formula>"Yes"</formula>
    </cfRule>
  </conditionalFormatting>
  <conditionalFormatting sqref="P1">
    <cfRule type="cellIs" dxfId="323" priority="185" operator="equal">
      <formula>"No"</formula>
    </cfRule>
    <cfRule type="cellIs" dxfId="322" priority="186" operator="equal">
      <formula>"Yes"</formula>
    </cfRule>
  </conditionalFormatting>
  <conditionalFormatting sqref="I6:Q6 AB6:AI6 D6:F6 V6:Y6">
    <cfRule type="cellIs" dxfId="321" priority="183" operator="equal">
      <formula>"N"</formula>
    </cfRule>
    <cfRule type="cellIs" dxfId="320" priority="184" operator="equal">
      <formula>"Y"</formula>
    </cfRule>
  </conditionalFormatting>
  <conditionalFormatting sqref="Y6">
    <cfRule type="cellIs" dxfId="319" priority="181" operator="equal">
      <formula>1</formula>
    </cfRule>
    <cfRule type="cellIs" dxfId="318" priority="182" operator="equal">
      <formula>20</formula>
    </cfRule>
  </conditionalFormatting>
  <conditionalFormatting sqref="Y6 R6:R7 H6 AA6 AI6">
    <cfRule type="cellIs" dxfId="317" priority="179" operator="equal">
      <formula>"No"</formula>
    </cfRule>
    <cfRule type="cellIs" dxfId="316" priority="180" operator="equal">
      <formula>"Yes"</formula>
    </cfRule>
  </conditionalFormatting>
  <conditionalFormatting sqref="Y6">
    <cfRule type="cellIs" dxfId="315" priority="178" operator="equal">
      <formula>19</formula>
    </cfRule>
  </conditionalFormatting>
  <conditionalFormatting sqref="A6">
    <cfRule type="cellIs" dxfId="314" priority="164" operator="equal">
      <formula>"No"</formula>
    </cfRule>
    <cfRule type="cellIs" dxfId="313" priority="165" operator="equal">
      <formula>"Yes"</formula>
    </cfRule>
  </conditionalFormatting>
  <conditionalFormatting sqref="B6">
    <cfRule type="cellIs" dxfId="312" priority="174" operator="equal">
      <formula>"No"</formula>
    </cfRule>
    <cfRule type="cellIs" dxfId="311" priority="175" operator="equal">
      <formula>"Yes"</formula>
    </cfRule>
  </conditionalFormatting>
  <conditionalFormatting sqref="B6">
    <cfRule type="cellIs" dxfId="310" priority="176" operator="equal">
      <formula>"No"</formula>
    </cfRule>
    <cfRule type="cellIs" dxfId="309" priority="177" operator="equal">
      <formula>"Yes"</formula>
    </cfRule>
  </conditionalFormatting>
  <conditionalFormatting sqref="G6">
    <cfRule type="cellIs" dxfId="308" priority="172" operator="equal">
      <formula>"N"</formula>
    </cfRule>
    <cfRule type="cellIs" dxfId="307" priority="173" operator="equal">
      <formula>"Y"</formula>
    </cfRule>
  </conditionalFormatting>
  <conditionalFormatting sqref="G6">
    <cfRule type="cellIs" dxfId="306" priority="170" operator="equal">
      <formula>1</formula>
    </cfRule>
    <cfRule type="cellIs" dxfId="305" priority="171" operator="equal">
      <formula>20</formula>
    </cfRule>
  </conditionalFormatting>
  <conditionalFormatting sqref="G6">
    <cfRule type="cellIs" dxfId="304" priority="169" operator="equal">
      <formula>19</formula>
    </cfRule>
  </conditionalFormatting>
  <conditionalFormatting sqref="G6">
    <cfRule type="cellIs" dxfId="303" priority="168" operator="equal">
      <formula>19</formula>
    </cfRule>
  </conditionalFormatting>
  <conditionalFormatting sqref="A6">
    <cfRule type="cellIs" dxfId="302" priority="166" operator="equal">
      <formula>"No"</formula>
    </cfRule>
    <cfRule type="cellIs" dxfId="301" priority="167" operator="equal">
      <formula>"Yes"</formula>
    </cfRule>
  </conditionalFormatting>
  <conditionalFormatting sqref="A6">
    <cfRule type="cellIs" dxfId="300" priority="162" operator="equal">
      <formula>"No"</formula>
    </cfRule>
    <cfRule type="cellIs" dxfId="299" priority="163" operator="equal">
      <formula>"Yes"</formula>
    </cfRule>
  </conditionalFormatting>
  <conditionalFormatting sqref="A6">
    <cfRule type="cellIs" dxfId="298" priority="160" operator="equal">
      <formula>"No"</formula>
    </cfRule>
    <cfRule type="cellIs" dxfId="297" priority="161" operator="equal">
      <formula>"Yes"</formula>
    </cfRule>
  </conditionalFormatting>
  <conditionalFormatting sqref="Z6">
    <cfRule type="cellIs" dxfId="296" priority="158" operator="equal">
      <formula>"No"</formula>
    </cfRule>
    <cfRule type="cellIs" dxfId="295" priority="159" operator="equal">
      <formula>"Yes"</formula>
    </cfRule>
  </conditionalFormatting>
  <conditionalFormatting sqref="Y6">
    <cfRule type="cellIs" dxfId="294" priority="156" operator="equal">
      <formula>"No"</formula>
    </cfRule>
    <cfRule type="cellIs" dxfId="293" priority="157" operator="equal">
      <formula>"Yes"</formula>
    </cfRule>
  </conditionalFormatting>
  <conditionalFormatting sqref="Y6">
    <cfRule type="cellIs" dxfId="292" priority="154" operator="equal">
      <formula>1</formula>
    </cfRule>
    <cfRule type="cellIs" dxfId="291" priority="155" operator="equal">
      <formula>20</formula>
    </cfRule>
  </conditionalFormatting>
  <conditionalFormatting sqref="Y6">
    <cfRule type="cellIs" dxfId="290" priority="153" operator="equal">
      <formula>19</formula>
    </cfRule>
  </conditionalFormatting>
  <conditionalFormatting sqref="C6">
    <cfRule type="cellIs" dxfId="289" priority="151" operator="equal">
      <formula>"No"</formula>
    </cfRule>
    <cfRule type="cellIs" dxfId="288" priority="152" operator="equal">
      <formula>"Yes"</formula>
    </cfRule>
  </conditionalFormatting>
  <conditionalFormatting sqref="T6">
    <cfRule type="cellIs" dxfId="287" priority="147" operator="equal">
      <formula>"No"</formula>
    </cfRule>
    <cfRule type="cellIs" dxfId="286" priority="148" operator="equal">
      <formula>"Yes"</formula>
    </cfRule>
  </conditionalFormatting>
  <conditionalFormatting sqref="T6">
    <cfRule type="cellIs" dxfId="285" priority="149" operator="equal">
      <formula>"No"</formula>
    </cfRule>
    <cfRule type="cellIs" dxfId="284" priority="150" operator="equal">
      <formula>"Yes"</formula>
    </cfRule>
  </conditionalFormatting>
  <conditionalFormatting sqref="U6">
    <cfRule type="cellIs" dxfId="283" priority="145" operator="equal">
      <formula>"No"</formula>
    </cfRule>
    <cfRule type="cellIs" dxfId="282" priority="146" operator="equal">
      <formula>"Yes"</formula>
    </cfRule>
  </conditionalFormatting>
  <conditionalFormatting sqref="S6">
    <cfRule type="cellIs" dxfId="281" priority="141" operator="equal">
      <formula>"No"</formula>
    </cfRule>
    <cfRule type="cellIs" dxfId="280" priority="142" operator="equal">
      <formula>"Yes"</formula>
    </cfRule>
  </conditionalFormatting>
  <conditionalFormatting sqref="S6">
    <cfRule type="cellIs" dxfId="279" priority="143" operator="equal">
      <formula>"No"</formula>
    </cfRule>
    <cfRule type="cellIs" dxfId="278" priority="144" operator="equal">
      <formula>"Yes"</formula>
    </cfRule>
  </conditionalFormatting>
  <conditionalFormatting sqref="S6">
    <cfRule type="cellIs" dxfId="277" priority="139" operator="equal">
      <formula>"No"</formula>
    </cfRule>
    <cfRule type="cellIs" dxfId="276" priority="140" operator="equal">
      <formula>"Yes"</formula>
    </cfRule>
  </conditionalFormatting>
  <conditionalFormatting sqref="S6">
    <cfRule type="cellIs" dxfId="275" priority="137" operator="equal">
      <formula>"No"</formula>
    </cfRule>
    <cfRule type="cellIs" dxfId="274" priority="138" operator="equal">
      <formula>"Yes"</formula>
    </cfRule>
  </conditionalFormatting>
  <conditionalFormatting sqref="AI1">
    <cfRule type="cellIs" dxfId="273" priority="113" operator="equal">
      <formula>"No"</formula>
    </cfRule>
    <cfRule type="cellIs" dxfId="272" priority="114" operator="equal">
      <formula>"Yes"</formula>
    </cfRule>
  </conditionalFormatting>
  <conditionalFormatting sqref="AI1">
    <cfRule type="cellIs" dxfId="271" priority="111" operator="equal">
      <formula>"No"</formula>
    </cfRule>
    <cfRule type="cellIs" dxfId="270" priority="112" operator="equal">
      <formula>"Yes"</formula>
    </cfRule>
  </conditionalFormatting>
  <conditionalFormatting sqref="AI1">
    <cfRule type="cellIs" dxfId="269" priority="115" operator="equal">
      <formula>"No"</formula>
    </cfRule>
    <cfRule type="cellIs" dxfId="268" priority="116" operator="equal">
      <formula>"Yes"</formula>
    </cfRule>
  </conditionalFormatting>
  <conditionalFormatting sqref="AI1">
    <cfRule type="cellIs" dxfId="267" priority="117" operator="equal">
      <formula>"No"</formula>
    </cfRule>
    <cfRule type="cellIs" dxfId="266" priority="118" operator="equal">
      <formula>"Yes"</formula>
    </cfRule>
  </conditionalFormatting>
  <conditionalFormatting sqref="AI1">
    <cfRule type="cellIs" dxfId="265" priority="119" operator="equal">
      <formula>"No"</formula>
    </cfRule>
    <cfRule type="cellIs" dxfId="264" priority="120" operator="equal">
      <formula>"Yes"</formula>
    </cfRule>
  </conditionalFormatting>
  <conditionalFormatting sqref="AI1">
    <cfRule type="cellIs" dxfId="263" priority="121" operator="equal">
      <formula>"No"</formula>
    </cfRule>
    <cfRule type="cellIs" dxfId="262" priority="122" operator="equal">
      <formula>"Yes"</formula>
    </cfRule>
  </conditionalFormatting>
  <conditionalFormatting sqref="AB1">
    <cfRule type="cellIs" dxfId="261" priority="109" operator="equal">
      <formula>"No"</formula>
    </cfRule>
    <cfRule type="cellIs" dxfId="260" priority="110" operator="equal">
      <formula>"Yes"</formula>
    </cfRule>
  </conditionalFormatting>
  <conditionalFormatting sqref="S5">
    <cfRule type="cellIs" dxfId="259" priority="107" operator="equal">
      <formula>"No"</formula>
    </cfRule>
    <cfRule type="cellIs" dxfId="258" priority="108" operator="equal">
      <formula>"Yes"</formula>
    </cfRule>
  </conditionalFormatting>
  <conditionalFormatting sqref="S8:T8">
    <cfRule type="cellIs" dxfId="257" priority="105" operator="equal">
      <formula>"No"</formula>
    </cfRule>
    <cfRule type="cellIs" dxfId="256" priority="106" operator="equal">
      <formula>"Yes"</formula>
    </cfRule>
  </conditionalFormatting>
  <conditionalFormatting sqref="U8:X8">
    <cfRule type="cellIs" dxfId="255" priority="103" operator="equal">
      <formula>"N"</formula>
    </cfRule>
    <cfRule type="cellIs" dxfId="254" priority="104" operator="equal">
      <formula>"Y"</formula>
    </cfRule>
  </conditionalFormatting>
  <conditionalFormatting sqref="U8">
    <cfRule type="cellIs" dxfId="253" priority="101" operator="equal">
      <formula>"No"</formula>
    </cfRule>
    <cfRule type="cellIs" dxfId="252" priority="102" operator="equal">
      <formula>"Yes"</formula>
    </cfRule>
  </conditionalFormatting>
  <conditionalFormatting sqref="D7">
    <cfRule type="cellIs" dxfId="251" priority="95" operator="equal">
      <formula>"No"</formula>
    </cfRule>
    <cfRule type="cellIs" dxfId="250" priority="96" operator="equal">
      <formula>"Yes"</formula>
    </cfRule>
  </conditionalFormatting>
  <conditionalFormatting sqref="E7">
    <cfRule type="cellIs" dxfId="249" priority="99" operator="equal">
      <formula>"No"</formula>
    </cfRule>
    <cfRule type="cellIs" dxfId="248" priority="100" operator="equal">
      <formula>"Yes"</formula>
    </cfRule>
  </conditionalFormatting>
  <conditionalFormatting sqref="D7">
    <cfRule type="cellIs" dxfId="247" priority="97" operator="equal">
      <formula>"No"</formula>
    </cfRule>
    <cfRule type="cellIs" dxfId="246" priority="98" operator="equal">
      <formula>"Yes"</formula>
    </cfRule>
  </conditionalFormatting>
  <conditionalFormatting sqref="C7">
    <cfRule type="cellIs" dxfId="245" priority="89" operator="equal">
      <formula>"No"</formula>
    </cfRule>
    <cfRule type="cellIs" dxfId="244" priority="90" operator="equal">
      <formula>"Yes"</formula>
    </cfRule>
  </conditionalFormatting>
  <conditionalFormatting sqref="C7">
    <cfRule type="cellIs" dxfId="243" priority="87" operator="equal">
      <formula>"No"</formula>
    </cfRule>
    <cfRule type="cellIs" dxfId="242" priority="88" operator="equal">
      <formula>"Yes"</formula>
    </cfRule>
  </conditionalFormatting>
  <conditionalFormatting sqref="F7">
    <cfRule type="cellIs" dxfId="241" priority="85" operator="equal">
      <formula>"No"</formula>
    </cfRule>
    <cfRule type="cellIs" dxfId="240" priority="86" operator="equal">
      <formula>"Yes"</formula>
    </cfRule>
  </conditionalFormatting>
  <conditionalFormatting sqref="W7:X7">
    <cfRule type="cellIs" dxfId="239" priority="83" operator="equal">
      <formula>"No"</formula>
    </cfRule>
    <cfRule type="cellIs" dxfId="238" priority="84" operator="equal">
      <formula>"Yes"</formula>
    </cfRule>
  </conditionalFormatting>
  <conditionalFormatting sqref="V7">
    <cfRule type="cellIs" dxfId="237" priority="81" operator="equal">
      <formula>"No"</formula>
    </cfRule>
    <cfRule type="cellIs" dxfId="236" priority="82" operator="equal">
      <formula>"Yes"</formula>
    </cfRule>
  </conditionalFormatting>
  <conditionalFormatting sqref="V7">
    <cfRule type="cellIs" dxfId="235" priority="79" operator="equal">
      <formula>"No"</formula>
    </cfRule>
    <cfRule type="cellIs" dxfId="234" priority="80" operator="equal">
      <formula>"Yes"</formula>
    </cfRule>
  </conditionalFormatting>
  <conditionalFormatting sqref="U7">
    <cfRule type="cellIs" dxfId="233" priority="73" operator="equal">
      <formula>"No"</formula>
    </cfRule>
    <cfRule type="cellIs" dxfId="232" priority="74" operator="equal">
      <formula>"Yes"</formula>
    </cfRule>
  </conditionalFormatting>
  <conditionalFormatting sqref="U7">
    <cfRule type="cellIs" dxfId="231" priority="71" operator="equal">
      <formula>"No"</formula>
    </cfRule>
    <cfRule type="cellIs" dxfId="230" priority="72" operator="equal">
      <formula>"Yes"</formula>
    </cfRule>
  </conditionalFormatting>
  <conditionalFormatting sqref="I7:Q7">
    <cfRule type="cellIs" dxfId="229" priority="69" operator="equal">
      <formula>"N"</formula>
    </cfRule>
    <cfRule type="cellIs" dxfId="228" priority="70" operator="equal">
      <formula>"Y"</formula>
    </cfRule>
  </conditionalFormatting>
  <conditionalFormatting sqref="H7">
    <cfRule type="cellIs" dxfId="227" priority="67" operator="equal">
      <formula>"No"</formula>
    </cfRule>
    <cfRule type="cellIs" dxfId="226" priority="68" operator="equal">
      <formula>"Yes"</formula>
    </cfRule>
  </conditionalFormatting>
  <conditionalFormatting sqref="G7">
    <cfRule type="cellIs" dxfId="225" priority="65" operator="equal">
      <formula>"N"</formula>
    </cfRule>
    <cfRule type="cellIs" dxfId="224" priority="66" operator="equal">
      <formula>"Y"</formula>
    </cfRule>
  </conditionalFormatting>
  <conditionalFormatting sqref="G7">
    <cfRule type="cellIs" dxfId="223" priority="63" operator="equal">
      <formula>1</formula>
    </cfRule>
    <cfRule type="cellIs" dxfId="222" priority="64" operator="equal">
      <formula>20</formula>
    </cfRule>
  </conditionalFormatting>
  <conditionalFormatting sqref="G7">
    <cfRule type="cellIs" dxfId="221" priority="62" operator="equal">
      <formula>19</formula>
    </cfRule>
  </conditionalFormatting>
  <conditionalFormatting sqref="G7">
    <cfRule type="cellIs" dxfId="220" priority="61" operator="equal">
      <formula>19</formula>
    </cfRule>
  </conditionalFormatting>
  <conditionalFormatting sqref="AB7:AI7 Y7">
    <cfRule type="cellIs" dxfId="219" priority="59" operator="equal">
      <formula>"N"</formula>
    </cfRule>
    <cfRule type="cellIs" dxfId="218" priority="60" operator="equal">
      <formula>"Y"</formula>
    </cfRule>
  </conditionalFormatting>
  <conditionalFormatting sqref="Y7">
    <cfRule type="cellIs" dxfId="217" priority="57" operator="equal">
      <formula>1</formula>
    </cfRule>
    <cfRule type="cellIs" dxfId="216" priority="58" operator="equal">
      <formula>20</formula>
    </cfRule>
  </conditionalFormatting>
  <conditionalFormatting sqref="Y7 AA7 AI7">
    <cfRule type="cellIs" dxfId="215" priority="55" operator="equal">
      <formula>"No"</formula>
    </cfRule>
    <cfRule type="cellIs" dxfId="214" priority="56" operator="equal">
      <formula>"Yes"</formula>
    </cfRule>
  </conditionalFormatting>
  <conditionalFormatting sqref="Y7">
    <cfRule type="cellIs" dxfId="213" priority="54" operator="equal">
      <formula>19</formula>
    </cfRule>
  </conditionalFormatting>
  <conditionalFormatting sqref="Z7">
    <cfRule type="cellIs" dxfId="212" priority="52" operator="equal">
      <formula>"No"</formula>
    </cfRule>
    <cfRule type="cellIs" dxfId="211" priority="53" operator="equal">
      <formula>"Yes"</formula>
    </cfRule>
  </conditionalFormatting>
  <conditionalFormatting sqref="Y7">
    <cfRule type="cellIs" dxfId="210" priority="50" operator="equal">
      <formula>"No"</formula>
    </cfRule>
    <cfRule type="cellIs" dxfId="209" priority="51" operator="equal">
      <formula>"Yes"</formula>
    </cfRule>
  </conditionalFormatting>
  <conditionalFormatting sqref="Y7">
    <cfRule type="cellIs" dxfId="208" priority="48" operator="equal">
      <formula>1</formula>
    </cfRule>
    <cfRule type="cellIs" dxfId="207" priority="49" operator="equal">
      <formula>20</formula>
    </cfRule>
  </conditionalFormatting>
  <conditionalFormatting sqref="Y7">
    <cfRule type="cellIs" dxfId="206" priority="47" operator="equal">
      <formula>19</formula>
    </cfRule>
  </conditionalFormatting>
  <conditionalFormatting sqref="A7">
    <cfRule type="cellIs" dxfId="205" priority="39" operator="equal">
      <formula>"No"</formula>
    </cfRule>
    <cfRule type="cellIs" dxfId="204" priority="40" operator="equal">
      <formula>"Yes"</formula>
    </cfRule>
  </conditionalFormatting>
  <conditionalFormatting sqref="B7">
    <cfRule type="cellIs" dxfId="203" priority="43" operator="equal">
      <formula>"No"</formula>
    </cfRule>
    <cfRule type="cellIs" dxfId="202" priority="44" operator="equal">
      <formula>"Yes"</formula>
    </cfRule>
  </conditionalFormatting>
  <conditionalFormatting sqref="B7">
    <cfRule type="cellIs" dxfId="201" priority="45" operator="equal">
      <formula>"No"</formula>
    </cfRule>
    <cfRule type="cellIs" dxfId="200" priority="46" operator="equal">
      <formula>"Yes"</formula>
    </cfRule>
  </conditionalFormatting>
  <conditionalFormatting sqref="A7">
    <cfRule type="cellIs" dxfId="199" priority="41" operator="equal">
      <formula>"No"</formula>
    </cfRule>
    <cfRule type="cellIs" dxfId="198" priority="42" operator="equal">
      <formula>"Yes"</formula>
    </cfRule>
  </conditionalFormatting>
  <conditionalFormatting sqref="A7">
    <cfRule type="cellIs" dxfId="197" priority="37" operator="equal">
      <formula>"No"</formula>
    </cfRule>
    <cfRule type="cellIs" dxfId="196" priority="38" operator="equal">
      <formula>"Yes"</formula>
    </cfRule>
  </conditionalFormatting>
  <conditionalFormatting sqref="A7">
    <cfRule type="cellIs" dxfId="195" priority="35" operator="equal">
      <formula>"No"</formula>
    </cfRule>
    <cfRule type="cellIs" dxfId="194" priority="36" operator="equal">
      <formula>"Yes"</formula>
    </cfRule>
  </conditionalFormatting>
  <conditionalFormatting sqref="T7">
    <cfRule type="cellIs" dxfId="193" priority="31" operator="equal">
      <formula>"No"</formula>
    </cfRule>
    <cfRule type="cellIs" dxfId="192" priority="32" operator="equal">
      <formula>"Yes"</formula>
    </cfRule>
  </conditionalFormatting>
  <conditionalFormatting sqref="T7">
    <cfRule type="cellIs" dxfId="191" priority="33" operator="equal">
      <formula>"No"</formula>
    </cfRule>
    <cfRule type="cellIs" dxfId="190" priority="34" operator="equal">
      <formula>"Yes"</formula>
    </cfRule>
  </conditionalFormatting>
  <conditionalFormatting sqref="S7">
    <cfRule type="cellIs" dxfId="189" priority="19" operator="equal">
      <formula>"No"</formula>
    </cfRule>
    <cfRule type="cellIs" dxfId="188" priority="20" operator="equal">
      <formula>"Yes"</formula>
    </cfRule>
  </conditionalFormatting>
  <conditionalFormatting sqref="S7">
    <cfRule type="cellIs" dxfId="187" priority="21" operator="equal">
      <formula>"No"</formula>
    </cfRule>
    <cfRule type="cellIs" dxfId="186" priority="22" operator="equal">
      <formula>"Yes"</formula>
    </cfRule>
  </conditionalFormatting>
  <conditionalFormatting sqref="S7">
    <cfRule type="cellIs" dxfId="185" priority="17" operator="equal">
      <formula>"No"</formula>
    </cfRule>
    <cfRule type="cellIs" dxfId="184" priority="18" operator="equal">
      <formula>"Yes"</formula>
    </cfRule>
  </conditionalFormatting>
  <conditionalFormatting sqref="S7">
    <cfRule type="cellIs" dxfId="183" priority="15" operator="equal">
      <formula>"No"</formula>
    </cfRule>
    <cfRule type="cellIs" dxfId="182" priority="16" operator="equal">
      <formula>"Yes"</formula>
    </cfRule>
  </conditionalFormatting>
  <conditionalFormatting sqref="T18">
    <cfRule type="cellIs" dxfId="181" priority="13" operator="equal">
      <formula>"N"</formula>
    </cfRule>
    <cfRule type="cellIs" dxfId="180" priority="14" operator="equal">
      <formula>"Y"</formula>
    </cfRule>
  </conditionalFormatting>
  <conditionalFormatting sqref="T19:T20">
    <cfRule type="cellIs" dxfId="179" priority="11" operator="equal">
      <formula>"N"</formula>
    </cfRule>
    <cfRule type="cellIs" dxfId="178" priority="12" operator="equal">
      <formula>"Y"</formula>
    </cfRule>
  </conditionalFormatting>
  <conditionalFormatting sqref="O1">
    <cfRule type="cellIs" dxfId="177" priority="7" operator="equal">
      <formula>"No"</formula>
    </cfRule>
    <cfRule type="cellIs" dxfId="176" priority="8" operator="equal">
      <formula>"Yes"</formula>
    </cfRule>
  </conditionalFormatting>
  <conditionalFormatting sqref="O1">
    <cfRule type="cellIs" dxfId="175" priority="9" operator="equal">
      <formula>"No"</formula>
    </cfRule>
    <cfRule type="cellIs" dxfId="174" priority="10" operator="equal">
      <formula>"Yes"</formula>
    </cfRule>
  </conditionalFormatting>
  <conditionalFormatting sqref="O1">
    <cfRule type="cellIs" dxfId="173" priority="5" operator="equal">
      <formula>"No"</formula>
    </cfRule>
    <cfRule type="cellIs" dxfId="172" priority="6" operator="equal">
      <formula>"Yes"</formula>
    </cfRule>
  </conditionalFormatting>
  <conditionalFormatting sqref="O1">
    <cfRule type="cellIs" dxfId="171" priority="3" operator="equal">
      <formula>"No"</formula>
    </cfRule>
    <cfRule type="cellIs" dxfId="170" priority="4" operator="equal">
      <formula>"Yes"</formula>
    </cfRule>
  </conditionalFormatting>
  <conditionalFormatting sqref="B22:C22">
    <cfRule type="cellIs" dxfId="169" priority="1" operator="equal">
      <formula>"No"</formula>
    </cfRule>
    <cfRule type="cellIs" dxfId="168" priority="2" operator="equal">
      <formula>"Yes"</formula>
    </cfRule>
  </conditionalFormatting>
  <pageMargins left="0.7" right="0.7" top="0.75" bottom="0.75" header="0.3" footer="0.3"/>
  <pageSetup orientation="portrait" horizontalDpi="300" verticalDpi="3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36"/>
  <sheetViews>
    <sheetView showGridLines="0" workbookViewId="0">
      <pane ySplit="1" topLeftCell="A2" activePane="bottomLeft" state="frozen"/>
      <selection activeCell="A9" sqref="A9"/>
      <selection pane="bottomLeft" activeCell="A2" sqref="A2"/>
    </sheetView>
  </sheetViews>
  <sheetFormatPr defaultRowHeight="15.75" x14ac:dyDescent="0.25"/>
  <cols>
    <col min="1" max="1" width="11.875" style="44" bestFit="1" customWidth="1"/>
    <col min="2" max="2" width="15.375" style="44" bestFit="1" customWidth="1"/>
    <col min="3" max="3" width="6.375" style="44" bestFit="1" customWidth="1"/>
    <col min="4" max="4" width="4.375" style="44" bestFit="1" customWidth="1"/>
    <col min="5" max="5" width="5" style="44" bestFit="1" customWidth="1"/>
    <col min="6" max="6" width="0.625" style="65" customWidth="1"/>
    <col min="7" max="7" width="3.875" style="44" bestFit="1" customWidth="1"/>
    <col min="8" max="8" width="3.875" style="44" customWidth="1"/>
    <col min="9" max="10" width="3.875" style="44" bestFit="1" customWidth="1"/>
    <col min="11" max="21" width="3.875" style="44" customWidth="1"/>
    <col min="22" max="23" width="3.875" style="44" bestFit="1" customWidth="1"/>
    <col min="24" max="25" width="3.375" style="44" bestFit="1" customWidth="1"/>
    <col min="26" max="26" width="3.375" style="67" bestFit="1" customWidth="1"/>
    <col min="27" max="27" width="13" style="44" bestFit="1" customWidth="1"/>
    <col min="28" max="16384" width="9" style="44"/>
  </cols>
  <sheetData>
    <row r="1" spans="1:26" s="37" customFormat="1" ht="16.5" thickBot="1" x14ac:dyDescent="0.3">
      <c r="A1" s="62" t="s">
        <v>6</v>
      </c>
      <c r="B1" s="63" t="s">
        <v>22</v>
      </c>
      <c r="C1" s="64" t="s">
        <v>21</v>
      </c>
      <c r="D1" s="64" t="s">
        <v>1</v>
      </c>
      <c r="E1" s="64" t="s">
        <v>2</v>
      </c>
      <c r="F1" s="65"/>
      <c r="G1" s="63">
        <v>10</v>
      </c>
      <c r="H1" s="63">
        <v>11</v>
      </c>
      <c r="I1" s="63">
        <v>12</v>
      </c>
      <c r="J1" s="63">
        <v>13</v>
      </c>
      <c r="K1" s="63">
        <v>14</v>
      </c>
      <c r="L1" s="63">
        <v>15</v>
      </c>
      <c r="M1" s="63">
        <v>16</v>
      </c>
      <c r="N1" s="63">
        <v>17</v>
      </c>
      <c r="O1" s="63">
        <v>18</v>
      </c>
      <c r="P1" s="63">
        <v>19</v>
      </c>
      <c r="Q1" s="63">
        <v>20</v>
      </c>
      <c r="R1" s="63">
        <v>21</v>
      </c>
      <c r="S1" s="63">
        <v>22</v>
      </c>
      <c r="T1" s="63">
        <v>23</v>
      </c>
      <c r="U1" s="63">
        <v>24</v>
      </c>
      <c r="V1" s="63">
        <v>25</v>
      </c>
      <c r="W1" s="63">
        <v>26</v>
      </c>
      <c r="X1" s="63">
        <v>27</v>
      </c>
      <c r="Y1" s="63">
        <v>28</v>
      </c>
      <c r="Z1" s="66">
        <v>29</v>
      </c>
    </row>
    <row r="2" spans="1:26" x14ac:dyDescent="0.25">
      <c r="A2" s="73" t="s">
        <v>117</v>
      </c>
      <c r="B2" s="27" t="s">
        <v>43</v>
      </c>
      <c r="C2" s="41">
        <v>10</v>
      </c>
      <c r="D2" s="41">
        <f t="shared" ref="D2:D4" ca="1" si="0">RANDBETWEEN(1,20)</f>
        <v>20</v>
      </c>
      <c r="E2" s="41">
        <f t="shared" ref="E2:E4" ca="1" si="1">D2+C2</f>
        <v>30</v>
      </c>
      <c r="G2" s="27" t="str">
        <f t="shared" ref="G2:Z22" ca="1" si="2">IF($E2&gt;G$1-1,"Yes","No")</f>
        <v>Yes</v>
      </c>
      <c r="H2" s="27" t="str">
        <f t="shared" ca="1" si="2"/>
        <v>Yes</v>
      </c>
      <c r="I2" s="27" t="str">
        <f t="shared" ca="1" si="2"/>
        <v>Yes</v>
      </c>
      <c r="J2" s="27" t="str">
        <f t="shared" ca="1" si="2"/>
        <v>Yes</v>
      </c>
      <c r="K2" s="27" t="str">
        <f t="shared" ca="1" si="2"/>
        <v>Yes</v>
      </c>
      <c r="L2" s="27" t="str">
        <f t="shared" ca="1" si="2"/>
        <v>Yes</v>
      </c>
      <c r="M2" s="27" t="str">
        <f t="shared" ca="1" si="2"/>
        <v>Yes</v>
      </c>
      <c r="N2" s="27" t="str">
        <f t="shared" ca="1" si="2"/>
        <v>Yes</v>
      </c>
      <c r="O2" s="27" t="str">
        <f t="shared" ca="1" si="2"/>
        <v>Yes</v>
      </c>
      <c r="P2" s="27" t="str">
        <f t="shared" ca="1" si="2"/>
        <v>Yes</v>
      </c>
      <c r="Q2" s="27" t="str">
        <f t="shared" ca="1" si="2"/>
        <v>Yes</v>
      </c>
      <c r="R2" s="27" t="str">
        <f t="shared" ca="1" si="2"/>
        <v>Yes</v>
      </c>
      <c r="S2" s="27" t="str">
        <f t="shared" ca="1" si="2"/>
        <v>Yes</v>
      </c>
      <c r="T2" s="27" t="str">
        <f t="shared" ca="1" si="2"/>
        <v>Yes</v>
      </c>
      <c r="U2" s="27" t="str">
        <f t="shared" ca="1" si="2"/>
        <v>Yes</v>
      </c>
      <c r="V2" s="27" t="str">
        <f t="shared" ref="V2:Z2" ca="1" si="3">IF($E2&gt;V$1-1,"Yes","No")</f>
        <v>Yes</v>
      </c>
      <c r="W2" s="27" t="str">
        <f t="shared" ca="1" si="3"/>
        <v>Yes</v>
      </c>
      <c r="X2" s="27" t="str">
        <f t="shared" ca="1" si="3"/>
        <v>Yes</v>
      </c>
      <c r="Y2" s="27" t="str">
        <f t="shared" ca="1" si="3"/>
        <v>Yes</v>
      </c>
      <c r="Z2" s="67" t="str">
        <f t="shared" ca="1" si="3"/>
        <v>Yes</v>
      </c>
    </row>
    <row r="3" spans="1:26" x14ac:dyDescent="0.25">
      <c r="A3" s="73" t="s">
        <v>117</v>
      </c>
      <c r="B3" s="27" t="s">
        <v>44</v>
      </c>
      <c r="C3" s="41">
        <v>8</v>
      </c>
      <c r="D3" s="41">
        <f t="shared" ca="1" si="0"/>
        <v>3</v>
      </c>
      <c r="E3" s="41">
        <f t="shared" ca="1" si="1"/>
        <v>11</v>
      </c>
      <c r="G3" s="27" t="str">
        <f t="shared" ca="1" si="2"/>
        <v>Yes</v>
      </c>
      <c r="H3" s="27" t="str">
        <f t="shared" ca="1" si="2"/>
        <v>Yes</v>
      </c>
      <c r="I3" s="27" t="str">
        <f t="shared" ca="1" si="2"/>
        <v>No</v>
      </c>
      <c r="J3" s="27" t="str">
        <f t="shared" ca="1" si="2"/>
        <v>No</v>
      </c>
      <c r="K3" s="27" t="str">
        <f t="shared" ca="1" si="2"/>
        <v>No</v>
      </c>
      <c r="L3" s="27" t="str">
        <f t="shared" ca="1" si="2"/>
        <v>No</v>
      </c>
      <c r="M3" s="27" t="str">
        <f t="shared" ca="1" si="2"/>
        <v>No</v>
      </c>
      <c r="N3" s="27" t="str">
        <f t="shared" ca="1" si="2"/>
        <v>No</v>
      </c>
      <c r="O3" s="27" t="str">
        <f t="shared" ca="1" si="2"/>
        <v>No</v>
      </c>
      <c r="P3" s="27" t="str">
        <f t="shared" ca="1" si="2"/>
        <v>No</v>
      </c>
      <c r="Q3" s="27" t="str">
        <f t="shared" ca="1" si="2"/>
        <v>No</v>
      </c>
      <c r="R3" s="27" t="str">
        <f t="shared" ca="1" si="2"/>
        <v>No</v>
      </c>
      <c r="S3" s="27" t="str">
        <f t="shared" ca="1" si="2"/>
        <v>No</v>
      </c>
      <c r="T3" s="27" t="str">
        <f t="shared" ca="1" si="2"/>
        <v>No</v>
      </c>
      <c r="U3" s="27" t="str">
        <f t="shared" ca="1" si="2"/>
        <v>No</v>
      </c>
      <c r="V3" s="27" t="str">
        <f t="shared" ca="1" si="2"/>
        <v>No</v>
      </c>
      <c r="W3" s="27" t="str">
        <f t="shared" ca="1" si="2"/>
        <v>No</v>
      </c>
      <c r="X3" s="27" t="str">
        <f t="shared" ca="1" si="2"/>
        <v>No</v>
      </c>
      <c r="Y3" s="27" t="str">
        <f t="shared" ca="1" si="2"/>
        <v>No</v>
      </c>
      <c r="Z3" s="67" t="str">
        <f t="shared" ca="1" si="2"/>
        <v>No</v>
      </c>
    </row>
    <row r="4" spans="1:26" x14ac:dyDescent="0.25">
      <c r="A4" s="74" t="s">
        <v>117</v>
      </c>
      <c r="B4" s="68" t="s">
        <v>45</v>
      </c>
      <c r="C4" s="69">
        <v>9</v>
      </c>
      <c r="D4" s="69">
        <f t="shared" ca="1" si="0"/>
        <v>13</v>
      </c>
      <c r="E4" s="69">
        <f t="shared" ca="1" si="1"/>
        <v>22</v>
      </c>
      <c r="G4" s="68" t="str">
        <f t="shared" ca="1" si="2"/>
        <v>Yes</v>
      </c>
      <c r="H4" s="68" t="str">
        <f t="shared" ca="1" si="2"/>
        <v>Yes</v>
      </c>
      <c r="I4" s="68" t="str">
        <f t="shared" ca="1" si="2"/>
        <v>Yes</v>
      </c>
      <c r="J4" s="68" t="str">
        <f t="shared" ca="1" si="2"/>
        <v>Yes</v>
      </c>
      <c r="K4" s="68" t="str">
        <f t="shared" ca="1" si="2"/>
        <v>Yes</v>
      </c>
      <c r="L4" s="68" t="str">
        <f t="shared" ca="1" si="2"/>
        <v>Yes</v>
      </c>
      <c r="M4" s="68" t="str">
        <f t="shared" ca="1" si="2"/>
        <v>Yes</v>
      </c>
      <c r="N4" s="68" t="str">
        <f t="shared" ca="1" si="2"/>
        <v>Yes</v>
      </c>
      <c r="O4" s="68" t="str">
        <f t="shared" ca="1" si="2"/>
        <v>Yes</v>
      </c>
      <c r="P4" s="68" t="str">
        <f t="shared" ca="1" si="2"/>
        <v>Yes</v>
      </c>
      <c r="Q4" s="68" t="str">
        <f t="shared" ca="1" si="2"/>
        <v>Yes</v>
      </c>
      <c r="R4" s="68" t="str">
        <f t="shared" ca="1" si="2"/>
        <v>Yes</v>
      </c>
      <c r="S4" s="68" t="str">
        <f t="shared" ca="1" si="2"/>
        <v>Yes</v>
      </c>
      <c r="T4" s="68" t="str">
        <f t="shared" ca="1" si="2"/>
        <v>No</v>
      </c>
      <c r="U4" s="68" t="str">
        <f t="shared" ca="1" si="2"/>
        <v>No</v>
      </c>
      <c r="V4" s="68" t="str">
        <f t="shared" ca="1" si="2"/>
        <v>No</v>
      </c>
      <c r="W4" s="68" t="str">
        <f t="shared" ca="1" si="2"/>
        <v>No</v>
      </c>
      <c r="X4" s="68" t="str">
        <f t="shared" ca="1" si="2"/>
        <v>No</v>
      </c>
      <c r="Y4" s="68" t="str">
        <f t="shared" ca="1" si="2"/>
        <v>No</v>
      </c>
      <c r="Z4" s="70" t="str">
        <f t="shared" ca="1" si="2"/>
        <v>No</v>
      </c>
    </row>
    <row r="5" spans="1:26" x14ac:dyDescent="0.25">
      <c r="A5" s="73" t="s">
        <v>122</v>
      </c>
      <c r="B5" s="44" t="s">
        <v>43</v>
      </c>
      <c r="C5" s="41">
        <v>3</v>
      </c>
      <c r="D5" s="41">
        <f t="shared" ref="D5:D22" ca="1" si="4">RANDBETWEEN(1,20)</f>
        <v>19</v>
      </c>
      <c r="E5" s="41">
        <f t="shared" ref="E5:E7" ca="1" si="5">D5+C5</f>
        <v>22</v>
      </c>
      <c r="G5" s="27" t="str">
        <f t="shared" ca="1" si="2"/>
        <v>Yes</v>
      </c>
      <c r="H5" s="27" t="str">
        <f t="shared" ca="1" si="2"/>
        <v>Yes</v>
      </c>
      <c r="I5" s="27" t="str">
        <f t="shared" ca="1" si="2"/>
        <v>Yes</v>
      </c>
      <c r="J5" s="27" t="str">
        <f t="shared" ca="1" si="2"/>
        <v>Yes</v>
      </c>
      <c r="K5" s="27" t="str">
        <f t="shared" ca="1" si="2"/>
        <v>Yes</v>
      </c>
      <c r="L5" s="27" t="str">
        <f t="shared" ca="1" si="2"/>
        <v>Yes</v>
      </c>
      <c r="M5" s="27" t="str">
        <f t="shared" ca="1" si="2"/>
        <v>Yes</v>
      </c>
      <c r="N5" s="27" t="str">
        <f t="shared" ca="1" si="2"/>
        <v>Yes</v>
      </c>
      <c r="O5" s="27" t="str">
        <f t="shared" ca="1" si="2"/>
        <v>Yes</v>
      </c>
      <c r="P5" s="27" t="str">
        <f t="shared" ca="1" si="2"/>
        <v>Yes</v>
      </c>
      <c r="Q5" s="27" t="str">
        <f t="shared" ca="1" si="2"/>
        <v>Yes</v>
      </c>
      <c r="R5" s="27" t="str">
        <f t="shared" ca="1" si="2"/>
        <v>Yes</v>
      </c>
      <c r="S5" s="27" t="str">
        <f t="shared" ca="1" si="2"/>
        <v>Yes</v>
      </c>
      <c r="T5" s="27" t="str">
        <f t="shared" ca="1" si="2"/>
        <v>No</v>
      </c>
      <c r="U5" s="27" t="str">
        <f t="shared" ca="1" si="2"/>
        <v>No</v>
      </c>
      <c r="V5" s="27" t="str">
        <f t="shared" ref="V5:Z5" ca="1" si="6">IF($E5&gt;V$1-1,"Yes","No")</f>
        <v>No</v>
      </c>
      <c r="W5" s="27" t="str">
        <f t="shared" ca="1" si="6"/>
        <v>No</v>
      </c>
      <c r="X5" s="27" t="str">
        <f t="shared" ca="1" si="6"/>
        <v>No</v>
      </c>
      <c r="Y5" s="27" t="str">
        <f t="shared" ca="1" si="6"/>
        <v>No</v>
      </c>
      <c r="Z5" s="67" t="str">
        <f t="shared" ca="1" si="6"/>
        <v>No</v>
      </c>
    </row>
    <row r="6" spans="1:26" x14ac:dyDescent="0.25">
      <c r="A6" s="73" t="s">
        <v>122</v>
      </c>
      <c r="B6" s="27" t="s">
        <v>44</v>
      </c>
      <c r="C6" s="41">
        <v>3</v>
      </c>
      <c r="D6" s="41">
        <f t="shared" ca="1" si="4"/>
        <v>10</v>
      </c>
      <c r="E6" s="41">
        <f t="shared" ca="1" si="5"/>
        <v>13</v>
      </c>
      <c r="G6" s="27" t="str">
        <f t="shared" ref="G6:Z19" ca="1" si="7">IF($E6&gt;G$1-1,"Yes","No")</f>
        <v>Yes</v>
      </c>
      <c r="H6" s="27" t="str">
        <f t="shared" ca="1" si="7"/>
        <v>Yes</v>
      </c>
      <c r="I6" s="27" t="str">
        <f t="shared" ca="1" si="7"/>
        <v>Yes</v>
      </c>
      <c r="J6" s="27" t="str">
        <f t="shared" ca="1" si="7"/>
        <v>Yes</v>
      </c>
      <c r="K6" s="27" t="str">
        <f t="shared" ca="1" si="7"/>
        <v>No</v>
      </c>
      <c r="L6" s="27" t="str">
        <f t="shared" ca="1" si="7"/>
        <v>No</v>
      </c>
      <c r="M6" s="27" t="str">
        <f t="shared" ca="1" si="7"/>
        <v>No</v>
      </c>
      <c r="N6" s="27" t="str">
        <f t="shared" ca="1" si="7"/>
        <v>No</v>
      </c>
      <c r="O6" s="27" t="str">
        <f t="shared" ca="1" si="7"/>
        <v>No</v>
      </c>
      <c r="P6" s="27" t="str">
        <f t="shared" ca="1" si="7"/>
        <v>No</v>
      </c>
      <c r="Q6" s="27" t="str">
        <f t="shared" ca="1" si="7"/>
        <v>No</v>
      </c>
      <c r="R6" s="27" t="str">
        <f t="shared" ca="1" si="7"/>
        <v>No</v>
      </c>
      <c r="S6" s="27" t="str">
        <f t="shared" ca="1" si="7"/>
        <v>No</v>
      </c>
      <c r="T6" s="27" t="str">
        <f t="shared" ca="1" si="7"/>
        <v>No</v>
      </c>
      <c r="U6" s="27" t="str">
        <f t="shared" ca="1" si="7"/>
        <v>No</v>
      </c>
      <c r="V6" s="27" t="str">
        <f t="shared" ca="1" si="7"/>
        <v>No</v>
      </c>
      <c r="W6" s="27" t="str">
        <f t="shared" ca="1" si="7"/>
        <v>No</v>
      </c>
      <c r="X6" s="27" t="str">
        <f t="shared" ca="1" si="7"/>
        <v>No</v>
      </c>
      <c r="Y6" s="27" t="str">
        <f t="shared" ca="1" si="7"/>
        <v>No</v>
      </c>
      <c r="Z6" s="67" t="str">
        <f t="shared" ca="1" si="7"/>
        <v>No</v>
      </c>
    </row>
    <row r="7" spans="1:26" x14ac:dyDescent="0.25">
      <c r="A7" s="74" t="s">
        <v>122</v>
      </c>
      <c r="B7" s="68" t="s">
        <v>45</v>
      </c>
      <c r="C7" s="69">
        <v>6</v>
      </c>
      <c r="D7" s="69">
        <f t="shared" ca="1" si="4"/>
        <v>4</v>
      </c>
      <c r="E7" s="69">
        <f t="shared" ca="1" si="5"/>
        <v>10</v>
      </c>
      <c r="G7" s="68" t="str">
        <f t="shared" ca="1" si="7"/>
        <v>Yes</v>
      </c>
      <c r="H7" s="68" t="str">
        <f t="shared" ca="1" si="7"/>
        <v>No</v>
      </c>
      <c r="I7" s="68" t="str">
        <f t="shared" ca="1" si="7"/>
        <v>No</v>
      </c>
      <c r="J7" s="68" t="str">
        <f t="shared" ca="1" si="7"/>
        <v>No</v>
      </c>
      <c r="K7" s="68" t="str">
        <f t="shared" ca="1" si="7"/>
        <v>No</v>
      </c>
      <c r="L7" s="68" t="str">
        <f t="shared" ca="1" si="7"/>
        <v>No</v>
      </c>
      <c r="M7" s="68" t="str">
        <f t="shared" ca="1" si="7"/>
        <v>No</v>
      </c>
      <c r="N7" s="68" t="str">
        <f t="shared" ca="1" si="7"/>
        <v>No</v>
      </c>
      <c r="O7" s="68" t="str">
        <f t="shared" ca="1" si="7"/>
        <v>No</v>
      </c>
      <c r="P7" s="68" t="str">
        <f t="shared" ca="1" si="7"/>
        <v>No</v>
      </c>
      <c r="Q7" s="68" t="str">
        <f t="shared" ca="1" si="7"/>
        <v>No</v>
      </c>
      <c r="R7" s="68" t="str">
        <f t="shared" ca="1" si="7"/>
        <v>No</v>
      </c>
      <c r="S7" s="68" t="str">
        <f t="shared" ca="1" si="7"/>
        <v>No</v>
      </c>
      <c r="T7" s="68" t="str">
        <f t="shared" ca="1" si="7"/>
        <v>No</v>
      </c>
      <c r="U7" s="68" t="str">
        <f t="shared" ca="1" si="7"/>
        <v>No</v>
      </c>
      <c r="V7" s="68" t="str">
        <f t="shared" ca="1" si="7"/>
        <v>No</v>
      </c>
      <c r="W7" s="68" t="str">
        <f t="shared" ca="1" si="7"/>
        <v>No</v>
      </c>
      <c r="X7" s="68" t="str">
        <f t="shared" ca="1" si="7"/>
        <v>No</v>
      </c>
      <c r="Y7" s="68" t="str">
        <f t="shared" ca="1" si="7"/>
        <v>No</v>
      </c>
      <c r="Z7" s="70" t="str">
        <f t="shared" ca="1" si="7"/>
        <v>No</v>
      </c>
    </row>
    <row r="8" spans="1:26" x14ac:dyDescent="0.25">
      <c r="A8" s="73" t="s">
        <v>118</v>
      </c>
      <c r="B8" s="44" t="s">
        <v>43</v>
      </c>
      <c r="C8" s="41">
        <v>12</v>
      </c>
      <c r="D8" s="41">
        <f t="shared" ca="1" si="4"/>
        <v>1</v>
      </c>
      <c r="E8" s="41">
        <f t="shared" ref="E8:E10" ca="1" si="8">D8+C8</f>
        <v>13</v>
      </c>
      <c r="G8" s="27" t="str">
        <f t="shared" ca="1" si="7"/>
        <v>Yes</v>
      </c>
      <c r="H8" s="27" t="str">
        <f t="shared" ca="1" si="7"/>
        <v>Yes</v>
      </c>
      <c r="I8" s="27" t="str">
        <f t="shared" ca="1" si="7"/>
        <v>Yes</v>
      </c>
      <c r="J8" s="27" t="str">
        <f t="shared" ca="1" si="7"/>
        <v>Yes</v>
      </c>
      <c r="K8" s="27" t="str">
        <f t="shared" ca="1" si="7"/>
        <v>No</v>
      </c>
      <c r="L8" s="27" t="str">
        <f t="shared" ca="1" si="7"/>
        <v>No</v>
      </c>
      <c r="M8" s="27" t="str">
        <f t="shared" ca="1" si="7"/>
        <v>No</v>
      </c>
      <c r="N8" s="27" t="str">
        <f t="shared" ca="1" si="7"/>
        <v>No</v>
      </c>
      <c r="O8" s="27" t="str">
        <f t="shared" ca="1" si="7"/>
        <v>No</v>
      </c>
      <c r="P8" s="27" t="str">
        <f t="shared" ca="1" si="7"/>
        <v>No</v>
      </c>
      <c r="Q8" s="27" t="str">
        <f t="shared" ca="1" si="7"/>
        <v>No</v>
      </c>
      <c r="R8" s="27" t="str">
        <f t="shared" ca="1" si="7"/>
        <v>No</v>
      </c>
      <c r="S8" s="27" t="str">
        <f t="shared" ca="1" si="7"/>
        <v>No</v>
      </c>
      <c r="T8" s="27" t="str">
        <f t="shared" ca="1" si="7"/>
        <v>No</v>
      </c>
      <c r="U8" s="27" t="str">
        <f t="shared" ca="1" si="7"/>
        <v>No</v>
      </c>
      <c r="V8" s="27" t="str">
        <f t="shared" ca="1" si="7"/>
        <v>No</v>
      </c>
      <c r="W8" s="27" t="str">
        <f t="shared" ca="1" si="7"/>
        <v>No</v>
      </c>
      <c r="X8" s="27" t="str">
        <f t="shared" ca="1" si="7"/>
        <v>No</v>
      </c>
      <c r="Y8" s="27" t="str">
        <f t="shared" ca="1" si="7"/>
        <v>No</v>
      </c>
      <c r="Z8" s="67" t="str">
        <f t="shared" ca="1" si="7"/>
        <v>No</v>
      </c>
    </row>
    <row r="9" spans="1:26" x14ac:dyDescent="0.25">
      <c r="A9" s="73" t="s">
        <v>118</v>
      </c>
      <c r="B9" s="27" t="s">
        <v>44</v>
      </c>
      <c r="C9" s="41">
        <v>9</v>
      </c>
      <c r="D9" s="41">
        <f t="shared" ca="1" si="4"/>
        <v>13</v>
      </c>
      <c r="E9" s="41">
        <f t="shared" ca="1" si="8"/>
        <v>22</v>
      </c>
      <c r="G9" s="27" t="str">
        <f t="shared" ca="1" si="7"/>
        <v>Yes</v>
      </c>
      <c r="H9" s="27" t="str">
        <f t="shared" ca="1" si="7"/>
        <v>Yes</v>
      </c>
      <c r="I9" s="27" t="str">
        <f t="shared" ca="1" si="7"/>
        <v>Yes</v>
      </c>
      <c r="J9" s="27" t="str">
        <f t="shared" ca="1" si="7"/>
        <v>Yes</v>
      </c>
      <c r="K9" s="27" t="str">
        <f t="shared" ca="1" si="7"/>
        <v>Yes</v>
      </c>
      <c r="L9" s="27" t="str">
        <f t="shared" ca="1" si="7"/>
        <v>Yes</v>
      </c>
      <c r="M9" s="27" t="str">
        <f t="shared" ca="1" si="7"/>
        <v>Yes</v>
      </c>
      <c r="N9" s="27" t="str">
        <f t="shared" ca="1" si="7"/>
        <v>Yes</v>
      </c>
      <c r="O9" s="27" t="str">
        <f t="shared" ca="1" si="7"/>
        <v>Yes</v>
      </c>
      <c r="P9" s="27" t="str">
        <f t="shared" ca="1" si="7"/>
        <v>Yes</v>
      </c>
      <c r="Q9" s="27" t="str">
        <f t="shared" ca="1" si="7"/>
        <v>Yes</v>
      </c>
      <c r="R9" s="27" t="str">
        <f t="shared" ca="1" si="7"/>
        <v>Yes</v>
      </c>
      <c r="S9" s="27" t="str">
        <f t="shared" ca="1" si="7"/>
        <v>Yes</v>
      </c>
      <c r="T9" s="27" t="str">
        <f t="shared" ca="1" si="7"/>
        <v>No</v>
      </c>
      <c r="U9" s="27" t="str">
        <f t="shared" ca="1" si="7"/>
        <v>No</v>
      </c>
      <c r="V9" s="27" t="str">
        <f t="shared" ca="1" si="7"/>
        <v>No</v>
      </c>
      <c r="W9" s="27" t="str">
        <f t="shared" ca="1" si="7"/>
        <v>No</v>
      </c>
      <c r="X9" s="27" t="str">
        <f t="shared" ca="1" si="7"/>
        <v>No</v>
      </c>
      <c r="Y9" s="27" t="str">
        <f t="shared" ca="1" si="7"/>
        <v>No</v>
      </c>
      <c r="Z9" s="67" t="str">
        <f t="shared" ca="1" si="7"/>
        <v>No</v>
      </c>
    </row>
    <row r="10" spans="1:26" x14ac:dyDescent="0.25">
      <c r="A10" s="74" t="s">
        <v>118</v>
      </c>
      <c r="B10" s="68" t="s">
        <v>45</v>
      </c>
      <c r="C10" s="69">
        <v>9</v>
      </c>
      <c r="D10" s="69">
        <f t="shared" ca="1" si="4"/>
        <v>7</v>
      </c>
      <c r="E10" s="69">
        <f t="shared" ca="1" si="8"/>
        <v>16</v>
      </c>
      <c r="G10" s="68" t="str">
        <f t="shared" ca="1" si="7"/>
        <v>Yes</v>
      </c>
      <c r="H10" s="68" t="str">
        <f t="shared" ca="1" si="7"/>
        <v>Yes</v>
      </c>
      <c r="I10" s="68" t="str">
        <f t="shared" ca="1" si="7"/>
        <v>Yes</v>
      </c>
      <c r="J10" s="68" t="str">
        <f t="shared" ca="1" si="7"/>
        <v>Yes</v>
      </c>
      <c r="K10" s="68" t="str">
        <f t="shared" ca="1" si="7"/>
        <v>Yes</v>
      </c>
      <c r="L10" s="68" t="str">
        <f t="shared" ca="1" si="7"/>
        <v>Yes</v>
      </c>
      <c r="M10" s="68" t="str">
        <f t="shared" ca="1" si="7"/>
        <v>Yes</v>
      </c>
      <c r="N10" s="68" t="str">
        <f t="shared" ca="1" si="7"/>
        <v>No</v>
      </c>
      <c r="O10" s="68" t="str">
        <f t="shared" ca="1" si="7"/>
        <v>No</v>
      </c>
      <c r="P10" s="68" t="str">
        <f t="shared" ca="1" si="7"/>
        <v>No</v>
      </c>
      <c r="Q10" s="68" t="str">
        <f t="shared" ca="1" si="7"/>
        <v>No</v>
      </c>
      <c r="R10" s="68" t="str">
        <f t="shared" ca="1" si="7"/>
        <v>No</v>
      </c>
      <c r="S10" s="68" t="str">
        <f t="shared" ca="1" si="7"/>
        <v>No</v>
      </c>
      <c r="T10" s="68" t="str">
        <f t="shared" ca="1" si="7"/>
        <v>No</v>
      </c>
      <c r="U10" s="68" t="str">
        <f t="shared" ca="1" si="7"/>
        <v>No</v>
      </c>
      <c r="V10" s="68" t="str">
        <f t="shared" ca="1" si="7"/>
        <v>No</v>
      </c>
      <c r="W10" s="68" t="str">
        <f t="shared" ca="1" si="7"/>
        <v>No</v>
      </c>
      <c r="X10" s="68" t="str">
        <f t="shared" ca="1" si="7"/>
        <v>No</v>
      </c>
      <c r="Y10" s="68" t="str">
        <f t="shared" ca="1" si="7"/>
        <v>No</v>
      </c>
      <c r="Z10" s="70" t="str">
        <f t="shared" ca="1" si="7"/>
        <v>No</v>
      </c>
    </row>
    <row r="11" spans="1:26" x14ac:dyDescent="0.25">
      <c r="A11" s="73" t="s">
        <v>119</v>
      </c>
      <c r="B11" s="44" t="s">
        <v>43</v>
      </c>
      <c r="C11" s="200">
        <f>6+1</f>
        <v>7</v>
      </c>
      <c r="D11" s="41">
        <f t="shared" ca="1" si="4"/>
        <v>11</v>
      </c>
      <c r="E11" s="41">
        <f t="shared" ref="E11:E19" ca="1" si="9">D11+C11</f>
        <v>18</v>
      </c>
      <c r="G11" s="27" t="str">
        <f t="shared" ca="1" si="7"/>
        <v>Yes</v>
      </c>
      <c r="H11" s="27" t="str">
        <f t="shared" ca="1" si="7"/>
        <v>Yes</v>
      </c>
      <c r="I11" s="27" t="str">
        <f t="shared" ca="1" si="7"/>
        <v>Yes</v>
      </c>
      <c r="J11" s="27" t="str">
        <f t="shared" ca="1" si="7"/>
        <v>Yes</v>
      </c>
      <c r="K11" s="27" t="str">
        <f t="shared" ca="1" si="7"/>
        <v>Yes</v>
      </c>
      <c r="L11" s="27" t="str">
        <f t="shared" ca="1" si="7"/>
        <v>Yes</v>
      </c>
      <c r="M11" s="27" t="str">
        <f t="shared" ca="1" si="7"/>
        <v>Yes</v>
      </c>
      <c r="N11" s="27" t="str">
        <f t="shared" ca="1" si="7"/>
        <v>Yes</v>
      </c>
      <c r="O11" s="27" t="str">
        <f t="shared" ca="1" si="7"/>
        <v>Yes</v>
      </c>
      <c r="P11" s="27" t="str">
        <f t="shared" ca="1" si="7"/>
        <v>No</v>
      </c>
      <c r="Q11" s="27" t="str">
        <f t="shared" ca="1" si="7"/>
        <v>No</v>
      </c>
      <c r="R11" s="27" t="str">
        <f t="shared" ca="1" si="7"/>
        <v>No</v>
      </c>
      <c r="S11" s="27" t="str">
        <f t="shared" ca="1" si="7"/>
        <v>No</v>
      </c>
      <c r="T11" s="27" t="str">
        <f t="shared" ca="1" si="7"/>
        <v>No</v>
      </c>
      <c r="U11" s="27" t="str">
        <f t="shared" ca="1" si="7"/>
        <v>No</v>
      </c>
      <c r="V11" s="27" t="str">
        <f t="shared" ca="1" si="7"/>
        <v>No</v>
      </c>
      <c r="W11" s="27" t="str">
        <f t="shared" ca="1" si="7"/>
        <v>No</v>
      </c>
      <c r="X11" s="27" t="str">
        <f t="shared" ca="1" si="7"/>
        <v>No</v>
      </c>
      <c r="Y11" s="27" t="str">
        <f t="shared" ca="1" si="7"/>
        <v>No</v>
      </c>
      <c r="Z11" s="67" t="str">
        <f t="shared" ca="1" si="7"/>
        <v>No</v>
      </c>
    </row>
    <row r="12" spans="1:26" x14ac:dyDescent="0.25">
      <c r="A12" s="73" t="s">
        <v>119</v>
      </c>
      <c r="B12" s="27" t="s">
        <v>44</v>
      </c>
      <c r="C12" s="200">
        <f>3+1</f>
        <v>4</v>
      </c>
      <c r="D12" s="41">
        <f t="shared" ca="1" si="4"/>
        <v>15</v>
      </c>
      <c r="E12" s="41">
        <f t="shared" ca="1" si="9"/>
        <v>19</v>
      </c>
      <c r="G12" s="27" t="str">
        <f t="shared" ca="1" si="7"/>
        <v>Yes</v>
      </c>
      <c r="H12" s="27" t="str">
        <f t="shared" ca="1" si="7"/>
        <v>Yes</v>
      </c>
      <c r="I12" s="27" t="str">
        <f t="shared" ca="1" si="7"/>
        <v>Yes</v>
      </c>
      <c r="J12" s="27" t="str">
        <f t="shared" ca="1" si="7"/>
        <v>Yes</v>
      </c>
      <c r="K12" s="27" t="str">
        <f t="shared" ca="1" si="7"/>
        <v>Yes</v>
      </c>
      <c r="L12" s="27" t="str">
        <f t="shared" ca="1" si="7"/>
        <v>Yes</v>
      </c>
      <c r="M12" s="27" t="str">
        <f t="shared" ca="1" si="7"/>
        <v>Yes</v>
      </c>
      <c r="N12" s="27" t="str">
        <f t="shared" ca="1" si="7"/>
        <v>Yes</v>
      </c>
      <c r="O12" s="27" t="str">
        <f t="shared" ca="1" si="7"/>
        <v>Yes</v>
      </c>
      <c r="P12" s="27" t="str">
        <f t="shared" ca="1" si="7"/>
        <v>Yes</v>
      </c>
      <c r="Q12" s="27" t="str">
        <f t="shared" ca="1" si="7"/>
        <v>No</v>
      </c>
      <c r="R12" s="27" t="str">
        <f t="shared" ca="1" si="7"/>
        <v>No</v>
      </c>
      <c r="S12" s="27" t="str">
        <f t="shared" ca="1" si="7"/>
        <v>No</v>
      </c>
      <c r="T12" s="27" t="str">
        <f t="shared" ca="1" si="7"/>
        <v>No</v>
      </c>
      <c r="U12" s="27" t="str">
        <f t="shared" ca="1" si="7"/>
        <v>No</v>
      </c>
      <c r="V12" s="27" t="str">
        <f t="shared" ca="1" si="7"/>
        <v>No</v>
      </c>
      <c r="W12" s="27" t="str">
        <f t="shared" ca="1" si="7"/>
        <v>No</v>
      </c>
      <c r="X12" s="27" t="str">
        <f t="shared" ca="1" si="7"/>
        <v>No</v>
      </c>
      <c r="Y12" s="27" t="str">
        <f t="shared" ca="1" si="7"/>
        <v>No</v>
      </c>
      <c r="Z12" s="67" t="str">
        <f t="shared" ca="1" si="7"/>
        <v>No</v>
      </c>
    </row>
    <row r="13" spans="1:26" x14ac:dyDescent="0.25">
      <c r="A13" s="74" t="s">
        <v>119</v>
      </c>
      <c r="B13" s="68" t="s">
        <v>45</v>
      </c>
      <c r="C13" s="201">
        <f>6+1</f>
        <v>7</v>
      </c>
      <c r="D13" s="69">
        <f t="shared" ca="1" si="4"/>
        <v>5</v>
      </c>
      <c r="E13" s="69">
        <f t="shared" ca="1" si="9"/>
        <v>12</v>
      </c>
      <c r="G13" s="68" t="str">
        <f t="shared" ca="1" si="7"/>
        <v>Yes</v>
      </c>
      <c r="H13" s="68" t="str">
        <f t="shared" ca="1" si="7"/>
        <v>Yes</v>
      </c>
      <c r="I13" s="68" t="str">
        <f t="shared" ca="1" si="7"/>
        <v>Yes</v>
      </c>
      <c r="J13" s="68" t="str">
        <f t="shared" ca="1" si="7"/>
        <v>No</v>
      </c>
      <c r="K13" s="68" t="str">
        <f t="shared" ca="1" si="7"/>
        <v>No</v>
      </c>
      <c r="L13" s="68" t="str">
        <f t="shared" ca="1" si="7"/>
        <v>No</v>
      </c>
      <c r="M13" s="68" t="str">
        <f t="shared" ca="1" si="7"/>
        <v>No</v>
      </c>
      <c r="N13" s="68" t="str">
        <f t="shared" ca="1" si="7"/>
        <v>No</v>
      </c>
      <c r="O13" s="68" t="str">
        <f t="shared" ca="1" si="7"/>
        <v>No</v>
      </c>
      <c r="P13" s="68" t="str">
        <f t="shared" ca="1" si="7"/>
        <v>No</v>
      </c>
      <c r="Q13" s="68" t="str">
        <f t="shared" ca="1" si="7"/>
        <v>No</v>
      </c>
      <c r="R13" s="68" t="str">
        <f t="shared" ca="1" si="7"/>
        <v>No</v>
      </c>
      <c r="S13" s="68" t="str">
        <f t="shared" ca="1" si="7"/>
        <v>No</v>
      </c>
      <c r="T13" s="68" t="str">
        <f t="shared" ca="1" si="7"/>
        <v>No</v>
      </c>
      <c r="U13" s="68" t="str">
        <f t="shared" ca="1" si="7"/>
        <v>No</v>
      </c>
      <c r="V13" s="68" t="str">
        <f t="shared" ca="1" si="7"/>
        <v>No</v>
      </c>
      <c r="W13" s="68" t="str">
        <f t="shared" ca="1" si="7"/>
        <v>No</v>
      </c>
      <c r="X13" s="68" t="str">
        <f t="shared" ca="1" si="7"/>
        <v>No</v>
      </c>
      <c r="Y13" s="68" t="str">
        <f t="shared" ca="1" si="7"/>
        <v>No</v>
      </c>
      <c r="Z13" s="70" t="str">
        <f t="shared" ca="1" si="7"/>
        <v>No</v>
      </c>
    </row>
    <row r="14" spans="1:26" x14ac:dyDescent="0.25">
      <c r="A14" s="73" t="s">
        <v>154</v>
      </c>
      <c r="B14" s="44" t="s">
        <v>43</v>
      </c>
      <c r="C14" s="134">
        <v>6</v>
      </c>
      <c r="D14" s="41">
        <f t="shared" ca="1" si="4"/>
        <v>2</v>
      </c>
      <c r="E14" s="41">
        <f t="shared" ref="E14:E16" ca="1" si="10">D14+C14</f>
        <v>8</v>
      </c>
      <c r="G14" s="27" t="str">
        <f t="shared" ca="1" si="7"/>
        <v>No</v>
      </c>
      <c r="H14" s="27" t="str">
        <f t="shared" ca="1" si="7"/>
        <v>No</v>
      </c>
      <c r="I14" s="27" t="str">
        <f t="shared" ca="1" si="7"/>
        <v>No</v>
      </c>
      <c r="J14" s="27" t="str">
        <f t="shared" ca="1" si="7"/>
        <v>No</v>
      </c>
      <c r="K14" s="27" t="str">
        <f t="shared" ca="1" si="7"/>
        <v>No</v>
      </c>
      <c r="L14" s="27" t="str">
        <f t="shared" ca="1" si="7"/>
        <v>No</v>
      </c>
      <c r="M14" s="27" t="str">
        <f t="shared" ca="1" si="7"/>
        <v>No</v>
      </c>
      <c r="N14" s="27" t="str">
        <f t="shared" ca="1" si="7"/>
        <v>No</v>
      </c>
      <c r="O14" s="27" t="str">
        <f t="shared" ca="1" si="7"/>
        <v>No</v>
      </c>
      <c r="P14" s="27" t="str">
        <f t="shared" ca="1" si="7"/>
        <v>No</v>
      </c>
      <c r="Q14" s="27" t="str">
        <f t="shared" ca="1" si="7"/>
        <v>No</v>
      </c>
      <c r="R14" s="27" t="str">
        <f t="shared" ca="1" si="7"/>
        <v>No</v>
      </c>
      <c r="S14" s="27" t="str">
        <f t="shared" ca="1" si="7"/>
        <v>No</v>
      </c>
      <c r="T14" s="27" t="str">
        <f t="shared" ca="1" si="7"/>
        <v>No</v>
      </c>
      <c r="U14" s="27" t="str">
        <f t="shared" ca="1" si="7"/>
        <v>No</v>
      </c>
      <c r="V14" s="27" t="str">
        <f t="shared" ca="1" si="7"/>
        <v>No</v>
      </c>
      <c r="W14" s="27" t="str">
        <f t="shared" ca="1" si="7"/>
        <v>No</v>
      </c>
      <c r="X14" s="27" t="str">
        <f t="shared" ca="1" si="7"/>
        <v>No</v>
      </c>
      <c r="Y14" s="27" t="str">
        <f t="shared" ca="1" si="7"/>
        <v>No</v>
      </c>
      <c r="Z14" s="67" t="str">
        <f t="shared" ca="1" si="7"/>
        <v>No</v>
      </c>
    </row>
    <row r="15" spans="1:26" x14ac:dyDescent="0.25">
      <c r="A15" s="73" t="s">
        <v>154</v>
      </c>
      <c r="B15" s="27" t="s">
        <v>44</v>
      </c>
      <c r="C15" s="134">
        <v>5</v>
      </c>
      <c r="D15" s="41">
        <f t="shared" ca="1" si="4"/>
        <v>5</v>
      </c>
      <c r="E15" s="41">
        <f t="shared" ca="1" si="10"/>
        <v>10</v>
      </c>
      <c r="G15" s="27" t="str">
        <f t="shared" ca="1" si="7"/>
        <v>Yes</v>
      </c>
      <c r="H15" s="27" t="str">
        <f t="shared" ca="1" si="7"/>
        <v>No</v>
      </c>
      <c r="I15" s="27" t="str">
        <f t="shared" ca="1" si="7"/>
        <v>No</v>
      </c>
      <c r="J15" s="27" t="str">
        <f t="shared" ca="1" si="7"/>
        <v>No</v>
      </c>
      <c r="K15" s="27" t="str">
        <f t="shared" ca="1" si="7"/>
        <v>No</v>
      </c>
      <c r="L15" s="27" t="str">
        <f t="shared" ca="1" si="7"/>
        <v>No</v>
      </c>
      <c r="M15" s="27" t="str">
        <f t="shared" ca="1" si="7"/>
        <v>No</v>
      </c>
      <c r="N15" s="27" t="str">
        <f t="shared" ca="1" si="7"/>
        <v>No</v>
      </c>
      <c r="O15" s="27" t="str">
        <f t="shared" ca="1" si="7"/>
        <v>No</v>
      </c>
      <c r="P15" s="27" t="str">
        <f t="shared" ca="1" si="7"/>
        <v>No</v>
      </c>
      <c r="Q15" s="27" t="str">
        <f t="shared" ca="1" si="7"/>
        <v>No</v>
      </c>
      <c r="R15" s="27" t="str">
        <f t="shared" ca="1" si="7"/>
        <v>No</v>
      </c>
      <c r="S15" s="27" t="str">
        <f t="shared" ca="1" si="7"/>
        <v>No</v>
      </c>
      <c r="T15" s="27" t="str">
        <f t="shared" ca="1" si="7"/>
        <v>No</v>
      </c>
      <c r="U15" s="27" t="str">
        <f t="shared" ca="1" si="7"/>
        <v>No</v>
      </c>
      <c r="V15" s="27" t="str">
        <f t="shared" ref="V15:Z15" ca="1" si="11">IF($E15&gt;V$1-1,"Yes","No")</f>
        <v>No</v>
      </c>
      <c r="W15" s="27" t="str">
        <f t="shared" ca="1" si="11"/>
        <v>No</v>
      </c>
      <c r="X15" s="27" t="str">
        <f t="shared" ca="1" si="11"/>
        <v>No</v>
      </c>
      <c r="Y15" s="27" t="str">
        <f t="shared" ca="1" si="11"/>
        <v>No</v>
      </c>
      <c r="Z15" s="67" t="str">
        <f t="shared" ca="1" si="11"/>
        <v>No</v>
      </c>
    </row>
    <row r="16" spans="1:26" x14ac:dyDescent="0.25">
      <c r="A16" s="74" t="s">
        <v>154</v>
      </c>
      <c r="B16" s="68" t="s">
        <v>45</v>
      </c>
      <c r="C16" s="202">
        <v>2</v>
      </c>
      <c r="D16" s="69">
        <f t="shared" ca="1" si="4"/>
        <v>14</v>
      </c>
      <c r="E16" s="69">
        <f t="shared" ca="1" si="10"/>
        <v>16</v>
      </c>
      <c r="G16" s="68" t="str">
        <f t="shared" ref="G16:Z16" ca="1" si="12">IF($E16&gt;G$1-1,"Yes","No")</f>
        <v>Yes</v>
      </c>
      <c r="H16" s="68" t="str">
        <f t="shared" ca="1" si="12"/>
        <v>Yes</v>
      </c>
      <c r="I16" s="68" t="str">
        <f t="shared" ca="1" si="12"/>
        <v>Yes</v>
      </c>
      <c r="J16" s="68" t="str">
        <f t="shared" ca="1" si="12"/>
        <v>Yes</v>
      </c>
      <c r="K16" s="68" t="str">
        <f t="shared" ca="1" si="12"/>
        <v>Yes</v>
      </c>
      <c r="L16" s="68" t="str">
        <f t="shared" ca="1" si="12"/>
        <v>Yes</v>
      </c>
      <c r="M16" s="68" t="str">
        <f t="shared" ca="1" si="12"/>
        <v>Yes</v>
      </c>
      <c r="N16" s="68" t="str">
        <f t="shared" ca="1" si="12"/>
        <v>No</v>
      </c>
      <c r="O16" s="68" t="str">
        <f t="shared" ca="1" si="12"/>
        <v>No</v>
      </c>
      <c r="P16" s="68" t="str">
        <f t="shared" ca="1" si="12"/>
        <v>No</v>
      </c>
      <c r="Q16" s="68" t="str">
        <f t="shared" ca="1" si="12"/>
        <v>No</v>
      </c>
      <c r="R16" s="68" t="str">
        <f t="shared" ca="1" si="12"/>
        <v>No</v>
      </c>
      <c r="S16" s="68" t="str">
        <f t="shared" ca="1" si="12"/>
        <v>No</v>
      </c>
      <c r="T16" s="68" t="str">
        <f t="shared" ca="1" si="12"/>
        <v>No</v>
      </c>
      <c r="U16" s="68" t="str">
        <f t="shared" ca="1" si="12"/>
        <v>No</v>
      </c>
      <c r="V16" s="68" t="str">
        <f t="shared" ca="1" si="12"/>
        <v>No</v>
      </c>
      <c r="W16" s="68" t="str">
        <f t="shared" ca="1" si="12"/>
        <v>No</v>
      </c>
      <c r="X16" s="68" t="str">
        <f t="shared" ca="1" si="12"/>
        <v>No</v>
      </c>
      <c r="Y16" s="68" t="str">
        <f t="shared" ca="1" si="12"/>
        <v>No</v>
      </c>
      <c r="Z16" s="70" t="str">
        <f t="shared" ca="1" si="12"/>
        <v>No</v>
      </c>
    </row>
    <row r="17" spans="1:26" x14ac:dyDescent="0.25">
      <c r="A17" s="71" t="s">
        <v>144</v>
      </c>
      <c r="B17" s="44" t="s">
        <v>43</v>
      </c>
      <c r="C17" s="41">
        <v>9</v>
      </c>
      <c r="D17" s="41">
        <f t="shared" ca="1" si="4"/>
        <v>10</v>
      </c>
      <c r="E17" s="41">
        <f t="shared" ca="1" si="9"/>
        <v>19</v>
      </c>
      <c r="G17" s="27" t="str">
        <f t="shared" ca="1" si="7"/>
        <v>Yes</v>
      </c>
      <c r="H17" s="27" t="str">
        <f t="shared" ca="1" si="7"/>
        <v>Yes</v>
      </c>
      <c r="I17" s="27" t="str">
        <f t="shared" ca="1" si="7"/>
        <v>Yes</v>
      </c>
      <c r="J17" s="27" t="str">
        <f t="shared" ca="1" si="7"/>
        <v>Yes</v>
      </c>
      <c r="K17" s="27" t="str">
        <f t="shared" ca="1" si="7"/>
        <v>Yes</v>
      </c>
      <c r="L17" s="27" t="str">
        <f t="shared" ca="1" si="7"/>
        <v>Yes</v>
      </c>
      <c r="M17" s="27" t="str">
        <f t="shared" ca="1" si="7"/>
        <v>Yes</v>
      </c>
      <c r="N17" s="27" t="str">
        <f t="shared" ca="1" si="7"/>
        <v>Yes</v>
      </c>
      <c r="O17" s="27" t="str">
        <f t="shared" ca="1" si="7"/>
        <v>Yes</v>
      </c>
      <c r="P17" s="27" t="str">
        <f t="shared" ca="1" si="7"/>
        <v>Yes</v>
      </c>
      <c r="Q17" s="27" t="str">
        <f t="shared" ca="1" si="7"/>
        <v>No</v>
      </c>
      <c r="R17" s="27" t="str">
        <f t="shared" ca="1" si="7"/>
        <v>No</v>
      </c>
      <c r="S17" s="27" t="str">
        <f t="shared" ca="1" si="7"/>
        <v>No</v>
      </c>
      <c r="T17" s="27" t="str">
        <f t="shared" ca="1" si="7"/>
        <v>No</v>
      </c>
      <c r="U17" s="27" t="str">
        <f t="shared" ca="1" si="7"/>
        <v>No</v>
      </c>
      <c r="V17" s="27" t="str">
        <f t="shared" ca="1" si="7"/>
        <v>No</v>
      </c>
      <c r="W17" s="27" t="str">
        <f t="shared" ca="1" si="7"/>
        <v>No</v>
      </c>
      <c r="X17" s="27" t="str">
        <f t="shared" ca="1" si="7"/>
        <v>No</v>
      </c>
      <c r="Y17" s="27" t="str">
        <f t="shared" ca="1" si="7"/>
        <v>No</v>
      </c>
      <c r="Z17" s="67" t="str">
        <f t="shared" ca="1" si="7"/>
        <v>No</v>
      </c>
    </row>
    <row r="18" spans="1:26" x14ac:dyDescent="0.25">
      <c r="A18" s="71" t="s">
        <v>144</v>
      </c>
      <c r="B18" s="27" t="s">
        <v>44</v>
      </c>
      <c r="C18" s="41">
        <v>7</v>
      </c>
      <c r="D18" s="41">
        <f t="shared" ca="1" si="4"/>
        <v>2</v>
      </c>
      <c r="E18" s="41">
        <f t="shared" ca="1" si="9"/>
        <v>9</v>
      </c>
      <c r="G18" s="27" t="str">
        <f t="shared" ca="1" si="7"/>
        <v>No</v>
      </c>
      <c r="H18" s="27" t="str">
        <f t="shared" ca="1" si="7"/>
        <v>No</v>
      </c>
      <c r="I18" s="27" t="str">
        <f t="shared" ca="1" si="7"/>
        <v>No</v>
      </c>
      <c r="J18" s="27" t="str">
        <f t="shared" ca="1" si="7"/>
        <v>No</v>
      </c>
      <c r="K18" s="27" t="str">
        <f t="shared" ca="1" si="7"/>
        <v>No</v>
      </c>
      <c r="L18" s="27" t="str">
        <f t="shared" ca="1" si="7"/>
        <v>No</v>
      </c>
      <c r="M18" s="27" t="str">
        <f t="shared" ca="1" si="7"/>
        <v>No</v>
      </c>
      <c r="N18" s="27" t="str">
        <f t="shared" ca="1" si="7"/>
        <v>No</v>
      </c>
      <c r="O18" s="27" t="str">
        <f t="shared" ca="1" si="7"/>
        <v>No</v>
      </c>
      <c r="P18" s="27" t="str">
        <f t="shared" ca="1" si="7"/>
        <v>No</v>
      </c>
      <c r="Q18" s="27" t="str">
        <f t="shared" ca="1" si="7"/>
        <v>No</v>
      </c>
      <c r="R18" s="27" t="str">
        <f t="shared" ca="1" si="7"/>
        <v>No</v>
      </c>
      <c r="S18" s="27" t="str">
        <f t="shared" ca="1" si="7"/>
        <v>No</v>
      </c>
      <c r="T18" s="27" t="str">
        <f t="shared" ca="1" si="7"/>
        <v>No</v>
      </c>
      <c r="U18" s="27" t="str">
        <f t="shared" ca="1" si="7"/>
        <v>No</v>
      </c>
      <c r="V18" s="27" t="str">
        <f t="shared" ca="1" si="7"/>
        <v>No</v>
      </c>
      <c r="W18" s="27" t="str">
        <f t="shared" ca="1" si="7"/>
        <v>No</v>
      </c>
      <c r="X18" s="27" t="str">
        <f t="shared" ca="1" si="7"/>
        <v>No</v>
      </c>
      <c r="Y18" s="27" t="str">
        <f t="shared" ca="1" si="7"/>
        <v>No</v>
      </c>
      <c r="Z18" s="67" t="str">
        <f t="shared" ca="1" si="7"/>
        <v>No</v>
      </c>
    </row>
    <row r="19" spans="1:26" x14ac:dyDescent="0.25">
      <c r="A19" s="72" t="s">
        <v>144</v>
      </c>
      <c r="B19" s="68" t="s">
        <v>45</v>
      </c>
      <c r="C19" s="69">
        <v>8</v>
      </c>
      <c r="D19" s="69">
        <f t="shared" ca="1" si="4"/>
        <v>18</v>
      </c>
      <c r="E19" s="69">
        <f t="shared" ca="1" si="9"/>
        <v>26</v>
      </c>
      <c r="G19" s="68" t="str">
        <f t="shared" ca="1" si="7"/>
        <v>Yes</v>
      </c>
      <c r="H19" s="68" t="str">
        <f t="shared" ca="1" si="7"/>
        <v>Yes</v>
      </c>
      <c r="I19" s="68" t="str">
        <f t="shared" ca="1" si="7"/>
        <v>Yes</v>
      </c>
      <c r="J19" s="68" t="str">
        <f t="shared" ca="1" si="7"/>
        <v>Yes</v>
      </c>
      <c r="K19" s="68" t="str">
        <f t="shared" ca="1" si="7"/>
        <v>Yes</v>
      </c>
      <c r="L19" s="68" t="str">
        <f t="shared" ca="1" si="7"/>
        <v>Yes</v>
      </c>
      <c r="M19" s="68" t="str">
        <f t="shared" ca="1" si="7"/>
        <v>Yes</v>
      </c>
      <c r="N19" s="68" t="str">
        <f t="shared" ca="1" si="7"/>
        <v>Yes</v>
      </c>
      <c r="O19" s="68" t="str">
        <f t="shared" ca="1" si="7"/>
        <v>Yes</v>
      </c>
      <c r="P19" s="68" t="str">
        <f t="shared" ca="1" si="7"/>
        <v>Yes</v>
      </c>
      <c r="Q19" s="68" t="str">
        <f t="shared" ca="1" si="7"/>
        <v>Yes</v>
      </c>
      <c r="R19" s="68" t="str">
        <f t="shared" ca="1" si="7"/>
        <v>Yes</v>
      </c>
      <c r="S19" s="68" t="str">
        <f t="shared" ca="1" si="7"/>
        <v>Yes</v>
      </c>
      <c r="T19" s="68" t="str">
        <f t="shared" ca="1" si="7"/>
        <v>Yes</v>
      </c>
      <c r="U19" s="68" t="str">
        <f t="shared" ca="1" si="7"/>
        <v>Yes</v>
      </c>
      <c r="V19" s="68" t="str">
        <f t="shared" ca="1" si="7"/>
        <v>Yes</v>
      </c>
      <c r="W19" s="68" t="str">
        <f t="shared" ca="1" si="7"/>
        <v>Yes</v>
      </c>
      <c r="X19" s="68" t="str">
        <f t="shared" ca="1" si="7"/>
        <v>No</v>
      </c>
      <c r="Y19" s="68" t="str">
        <f t="shared" ca="1" si="7"/>
        <v>No</v>
      </c>
      <c r="Z19" s="70" t="str">
        <f t="shared" ca="1" si="7"/>
        <v>No</v>
      </c>
    </row>
    <row r="20" spans="1:26" x14ac:dyDescent="0.25">
      <c r="A20" s="71"/>
      <c r="B20" s="44" t="s">
        <v>43</v>
      </c>
      <c r="C20" s="41"/>
      <c r="D20" s="41">
        <f t="shared" ca="1" si="4"/>
        <v>9</v>
      </c>
      <c r="E20" s="41">
        <f t="shared" ref="E20:E22" ca="1" si="13">D20+C20</f>
        <v>9</v>
      </c>
      <c r="G20" s="27" t="str">
        <f t="shared" ca="1" si="2"/>
        <v>No</v>
      </c>
      <c r="H20" s="44" t="str">
        <f t="shared" ca="1" si="2"/>
        <v>No</v>
      </c>
      <c r="I20" s="44" t="str">
        <f t="shared" ca="1" si="2"/>
        <v>No</v>
      </c>
      <c r="J20" s="44" t="str">
        <f t="shared" ca="1" si="2"/>
        <v>No</v>
      </c>
      <c r="K20" s="44" t="str">
        <f t="shared" ca="1" si="2"/>
        <v>No</v>
      </c>
      <c r="L20" s="44" t="str">
        <f t="shared" ca="1" si="2"/>
        <v>No</v>
      </c>
      <c r="M20" s="44" t="str">
        <f t="shared" ca="1" si="2"/>
        <v>No</v>
      </c>
      <c r="N20" s="44" t="str">
        <f t="shared" ca="1" si="2"/>
        <v>No</v>
      </c>
      <c r="O20" s="44" t="str">
        <f t="shared" ca="1" si="2"/>
        <v>No</v>
      </c>
      <c r="P20" s="44" t="str">
        <f t="shared" ca="1" si="2"/>
        <v>No</v>
      </c>
      <c r="Q20" s="44" t="str">
        <f t="shared" ca="1" si="2"/>
        <v>No</v>
      </c>
      <c r="R20" s="44" t="str">
        <f t="shared" ca="1" si="2"/>
        <v>No</v>
      </c>
      <c r="S20" s="44" t="str">
        <f t="shared" ca="1" si="2"/>
        <v>No</v>
      </c>
      <c r="T20" s="44" t="str">
        <f t="shared" ca="1" si="2"/>
        <v>No</v>
      </c>
      <c r="U20" s="44" t="str">
        <f t="shared" ca="1" si="2"/>
        <v>No</v>
      </c>
      <c r="V20" s="44" t="str">
        <f t="shared" ca="1" si="2"/>
        <v>No</v>
      </c>
      <c r="W20" s="44" t="str">
        <f t="shared" ca="1" si="2"/>
        <v>No</v>
      </c>
      <c r="X20" s="44" t="str">
        <f t="shared" ca="1" si="2"/>
        <v>No</v>
      </c>
      <c r="Y20" s="44" t="str">
        <f t="shared" ca="1" si="2"/>
        <v>No</v>
      </c>
      <c r="Z20" s="67" t="str">
        <f t="shared" ca="1" si="2"/>
        <v>No</v>
      </c>
    </row>
    <row r="21" spans="1:26" x14ac:dyDescent="0.25">
      <c r="A21" s="71"/>
      <c r="B21" s="27" t="s">
        <v>44</v>
      </c>
      <c r="C21" s="41"/>
      <c r="D21" s="41">
        <f t="shared" ca="1" si="4"/>
        <v>5</v>
      </c>
      <c r="E21" s="41">
        <f t="shared" ca="1" si="13"/>
        <v>5</v>
      </c>
      <c r="G21" s="27" t="str">
        <f t="shared" ca="1" si="2"/>
        <v>No</v>
      </c>
      <c r="H21" s="27" t="str">
        <f t="shared" ca="1" si="2"/>
        <v>No</v>
      </c>
      <c r="I21" s="27" t="str">
        <f t="shared" ca="1" si="2"/>
        <v>No</v>
      </c>
      <c r="J21" s="27" t="str">
        <f t="shared" ca="1" si="2"/>
        <v>No</v>
      </c>
      <c r="K21" s="27" t="str">
        <f t="shared" ca="1" si="2"/>
        <v>No</v>
      </c>
      <c r="L21" s="27" t="str">
        <f t="shared" ca="1" si="2"/>
        <v>No</v>
      </c>
      <c r="M21" s="27" t="str">
        <f t="shared" ca="1" si="2"/>
        <v>No</v>
      </c>
      <c r="N21" s="27" t="str">
        <f t="shared" ca="1" si="2"/>
        <v>No</v>
      </c>
      <c r="O21" s="27" t="str">
        <f t="shared" ca="1" si="2"/>
        <v>No</v>
      </c>
      <c r="P21" s="27" t="str">
        <f t="shared" ca="1" si="2"/>
        <v>No</v>
      </c>
      <c r="Q21" s="27" t="str">
        <f t="shared" ca="1" si="2"/>
        <v>No</v>
      </c>
      <c r="R21" s="27" t="str">
        <f t="shared" ca="1" si="2"/>
        <v>No</v>
      </c>
      <c r="S21" s="27" t="str">
        <f t="shared" ca="1" si="2"/>
        <v>No</v>
      </c>
      <c r="T21" s="27" t="str">
        <f t="shared" ca="1" si="2"/>
        <v>No</v>
      </c>
      <c r="U21" s="27" t="str">
        <f t="shared" ca="1" si="2"/>
        <v>No</v>
      </c>
      <c r="V21" s="27" t="str">
        <f t="shared" ca="1" si="2"/>
        <v>No</v>
      </c>
      <c r="W21" s="27" t="str">
        <f t="shared" ca="1" si="2"/>
        <v>No</v>
      </c>
      <c r="X21" s="27" t="str">
        <f t="shared" ca="1" si="2"/>
        <v>No</v>
      </c>
      <c r="Y21" s="27" t="str">
        <f t="shared" ca="1" si="2"/>
        <v>No</v>
      </c>
      <c r="Z21" s="67" t="str">
        <f t="shared" ca="1" si="2"/>
        <v>No</v>
      </c>
    </row>
    <row r="22" spans="1:26" x14ac:dyDescent="0.25">
      <c r="A22" s="72"/>
      <c r="B22" s="68" t="s">
        <v>45</v>
      </c>
      <c r="C22" s="69"/>
      <c r="D22" s="69">
        <f t="shared" ca="1" si="4"/>
        <v>3</v>
      </c>
      <c r="E22" s="69">
        <f t="shared" ca="1" si="13"/>
        <v>3</v>
      </c>
      <c r="G22" s="68" t="str">
        <f t="shared" ca="1" si="2"/>
        <v>No</v>
      </c>
      <c r="H22" s="68" t="str">
        <f t="shared" ca="1" si="2"/>
        <v>No</v>
      </c>
      <c r="I22" s="68" t="str">
        <f t="shared" ca="1" si="2"/>
        <v>No</v>
      </c>
      <c r="J22" s="68" t="str">
        <f t="shared" ca="1" si="2"/>
        <v>No</v>
      </c>
      <c r="K22" s="68" t="str">
        <f t="shared" ca="1" si="2"/>
        <v>No</v>
      </c>
      <c r="L22" s="68" t="str">
        <f t="shared" ca="1" si="2"/>
        <v>No</v>
      </c>
      <c r="M22" s="68" t="str">
        <f t="shared" ca="1" si="2"/>
        <v>No</v>
      </c>
      <c r="N22" s="68" t="str">
        <f t="shared" ca="1" si="2"/>
        <v>No</v>
      </c>
      <c r="O22" s="68" t="str">
        <f t="shared" ca="1" si="2"/>
        <v>No</v>
      </c>
      <c r="P22" s="68" t="str">
        <f t="shared" ca="1" si="2"/>
        <v>No</v>
      </c>
      <c r="Q22" s="68" t="str">
        <f t="shared" ca="1" si="2"/>
        <v>No</v>
      </c>
      <c r="R22" s="68" t="str">
        <f t="shared" ca="1" si="2"/>
        <v>No</v>
      </c>
      <c r="S22" s="68" t="str">
        <f t="shared" ca="1" si="2"/>
        <v>No</v>
      </c>
      <c r="T22" s="68" t="str">
        <f t="shared" ca="1" si="2"/>
        <v>No</v>
      </c>
      <c r="U22" s="68" t="str">
        <f t="shared" ca="1" si="2"/>
        <v>No</v>
      </c>
      <c r="V22" s="68" t="str">
        <f t="shared" ca="1" si="2"/>
        <v>No</v>
      </c>
      <c r="W22" s="68" t="str">
        <f t="shared" ca="1" si="2"/>
        <v>No</v>
      </c>
      <c r="X22" s="68" t="str">
        <f t="shared" ca="1" si="2"/>
        <v>No</v>
      </c>
      <c r="Y22" s="68" t="str">
        <f t="shared" ca="1" si="2"/>
        <v>No</v>
      </c>
      <c r="Z22" s="70" t="str">
        <f t="shared" ca="1" si="2"/>
        <v>No</v>
      </c>
    </row>
    <row r="23" spans="1:26" x14ac:dyDescent="0.25">
      <c r="A23" s="75"/>
      <c r="B23" s="68" t="s">
        <v>100</v>
      </c>
      <c r="C23" s="69"/>
      <c r="D23" s="69">
        <f t="shared" ref="D23:D24" ca="1" si="14">RANDBETWEEN(1,20)</f>
        <v>7</v>
      </c>
      <c r="E23" s="69">
        <f t="shared" ref="E23" ca="1" si="15">D23+C23</f>
        <v>7</v>
      </c>
      <c r="G23" s="68" t="str">
        <f t="shared" ref="G23:P29" ca="1" si="16">IF($E23&gt;G$1-1,"Yes","No")</f>
        <v>No</v>
      </c>
      <c r="H23" s="68" t="str">
        <f t="shared" ca="1" si="16"/>
        <v>No</v>
      </c>
      <c r="I23" s="68" t="str">
        <f t="shared" ca="1" si="16"/>
        <v>No</v>
      </c>
      <c r="J23" s="68" t="str">
        <f t="shared" ca="1" si="16"/>
        <v>No</v>
      </c>
      <c r="K23" s="68" t="str">
        <f t="shared" ca="1" si="16"/>
        <v>No</v>
      </c>
      <c r="L23" s="68" t="str">
        <f t="shared" ca="1" si="16"/>
        <v>No</v>
      </c>
      <c r="M23" s="68" t="str">
        <f t="shared" ca="1" si="16"/>
        <v>No</v>
      </c>
      <c r="N23" s="68" t="str">
        <f t="shared" ca="1" si="16"/>
        <v>No</v>
      </c>
      <c r="O23" s="68" t="str">
        <f t="shared" ca="1" si="16"/>
        <v>No</v>
      </c>
      <c r="P23" s="68" t="str">
        <f t="shared" ca="1" si="16"/>
        <v>No</v>
      </c>
      <c r="Q23" s="68" t="str">
        <f t="shared" ref="Q23:Z29" ca="1" si="17">IF($E23&gt;Q$1-1,"Yes","No")</f>
        <v>No</v>
      </c>
      <c r="R23" s="68" t="str">
        <f t="shared" ca="1" si="17"/>
        <v>No</v>
      </c>
      <c r="S23" s="68" t="str">
        <f t="shared" ca="1" si="17"/>
        <v>No</v>
      </c>
      <c r="T23" s="68" t="str">
        <f t="shared" ca="1" si="17"/>
        <v>No</v>
      </c>
      <c r="U23" s="68" t="str">
        <f t="shared" ca="1" si="17"/>
        <v>No</v>
      </c>
      <c r="V23" s="68" t="str">
        <f t="shared" ca="1" si="17"/>
        <v>No</v>
      </c>
      <c r="W23" s="68" t="str">
        <f t="shared" ca="1" si="17"/>
        <v>No</v>
      </c>
      <c r="X23" s="68" t="str">
        <f t="shared" ca="1" si="17"/>
        <v>No</v>
      </c>
      <c r="Y23" s="68" t="str">
        <f t="shared" ca="1" si="17"/>
        <v>No</v>
      </c>
      <c r="Z23" s="70" t="str">
        <f t="shared" ca="1" si="17"/>
        <v>No</v>
      </c>
    </row>
    <row r="24" spans="1:26" x14ac:dyDescent="0.25">
      <c r="A24" s="73" t="s">
        <v>118</v>
      </c>
      <c r="B24" s="68" t="s">
        <v>101</v>
      </c>
      <c r="C24" s="69">
        <v>8</v>
      </c>
      <c r="D24" s="69">
        <f t="shared" ca="1" si="14"/>
        <v>4</v>
      </c>
      <c r="E24" s="69">
        <f t="shared" ref="E24" ca="1" si="18">D24+C24</f>
        <v>12</v>
      </c>
      <c r="G24" s="68" t="str">
        <f t="shared" ca="1" si="16"/>
        <v>Yes</v>
      </c>
      <c r="H24" s="68" t="str">
        <f t="shared" ca="1" si="16"/>
        <v>Yes</v>
      </c>
      <c r="I24" s="68" t="str">
        <f t="shared" ca="1" si="16"/>
        <v>Yes</v>
      </c>
      <c r="J24" s="68" t="str">
        <f t="shared" ca="1" si="16"/>
        <v>No</v>
      </c>
      <c r="K24" s="68" t="str">
        <f t="shared" ca="1" si="16"/>
        <v>No</v>
      </c>
      <c r="L24" s="68" t="str">
        <f t="shared" ca="1" si="16"/>
        <v>No</v>
      </c>
      <c r="M24" s="68" t="str">
        <f t="shared" ca="1" si="16"/>
        <v>No</v>
      </c>
      <c r="N24" s="68" t="str">
        <f t="shared" ca="1" si="16"/>
        <v>No</v>
      </c>
      <c r="O24" s="68" t="str">
        <f t="shared" ca="1" si="16"/>
        <v>No</v>
      </c>
      <c r="P24" s="68" t="str">
        <f t="shared" ca="1" si="16"/>
        <v>No</v>
      </c>
      <c r="Q24" s="68" t="str">
        <f t="shared" ca="1" si="17"/>
        <v>No</v>
      </c>
      <c r="R24" s="68" t="str">
        <f t="shared" ca="1" si="17"/>
        <v>No</v>
      </c>
      <c r="S24" s="68" t="str">
        <f t="shared" ca="1" si="17"/>
        <v>No</v>
      </c>
      <c r="T24" s="68" t="str">
        <f t="shared" ca="1" si="17"/>
        <v>No</v>
      </c>
      <c r="U24" s="68" t="str">
        <f t="shared" ca="1" si="17"/>
        <v>No</v>
      </c>
      <c r="V24" s="68" t="str">
        <f t="shared" ca="1" si="17"/>
        <v>No</v>
      </c>
      <c r="W24" s="68" t="str">
        <f t="shared" ca="1" si="17"/>
        <v>No</v>
      </c>
      <c r="X24" s="68" t="str">
        <f t="shared" ca="1" si="17"/>
        <v>No</v>
      </c>
      <c r="Y24" s="68" t="str">
        <f t="shared" ca="1" si="17"/>
        <v>No</v>
      </c>
      <c r="Z24" s="70" t="str">
        <f t="shared" ca="1" si="17"/>
        <v>No</v>
      </c>
    </row>
    <row r="25" spans="1:26" x14ac:dyDescent="0.25">
      <c r="A25" s="75"/>
      <c r="B25" s="68" t="s">
        <v>87</v>
      </c>
      <c r="C25" s="69"/>
      <c r="D25" s="69">
        <f ca="1">RANDBETWEEN(1,20)</f>
        <v>15</v>
      </c>
      <c r="E25" s="69">
        <f ca="1">D25+C25</f>
        <v>15</v>
      </c>
      <c r="G25" s="68" t="str">
        <f t="shared" ref="G25:P26" ca="1" si="19">IF($E25&gt;G$1-1,"Yes","No")</f>
        <v>Yes</v>
      </c>
      <c r="H25" s="68" t="str">
        <f t="shared" ca="1" si="19"/>
        <v>Yes</v>
      </c>
      <c r="I25" s="68" t="str">
        <f t="shared" ca="1" si="19"/>
        <v>Yes</v>
      </c>
      <c r="J25" s="68" t="str">
        <f t="shared" ca="1" si="19"/>
        <v>Yes</v>
      </c>
      <c r="K25" s="68" t="str">
        <f t="shared" ca="1" si="19"/>
        <v>Yes</v>
      </c>
      <c r="L25" s="68" t="str">
        <f t="shared" ca="1" si="19"/>
        <v>Yes</v>
      </c>
      <c r="M25" s="68" t="str">
        <f t="shared" ca="1" si="19"/>
        <v>No</v>
      </c>
      <c r="N25" s="68" t="str">
        <f t="shared" ca="1" si="19"/>
        <v>No</v>
      </c>
      <c r="O25" s="68" t="str">
        <f t="shared" ca="1" si="19"/>
        <v>No</v>
      </c>
      <c r="P25" s="68" t="str">
        <f t="shared" ca="1" si="19"/>
        <v>No</v>
      </c>
      <c r="Q25" s="68" t="str">
        <f t="shared" ca="1" si="17"/>
        <v>No</v>
      </c>
      <c r="R25" s="68" t="str">
        <f t="shared" ca="1" si="17"/>
        <v>No</v>
      </c>
      <c r="S25" s="68" t="str">
        <f t="shared" ca="1" si="17"/>
        <v>No</v>
      </c>
      <c r="T25" s="68" t="str">
        <f t="shared" ca="1" si="17"/>
        <v>No</v>
      </c>
      <c r="U25" s="68" t="str">
        <f t="shared" ca="1" si="17"/>
        <v>No</v>
      </c>
      <c r="V25" s="68" t="str">
        <f t="shared" ca="1" si="17"/>
        <v>No</v>
      </c>
      <c r="W25" s="68" t="str">
        <f t="shared" ca="1" si="17"/>
        <v>No</v>
      </c>
      <c r="X25" s="68" t="str">
        <f t="shared" ca="1" si="17"/>
        <v>No</v>
      </c>
      <c r="Y25" s="68" t="str">
        <f t="shared" ca="1" si="17"/>
        <v>No</v>
      </c>
      <c r="Z25" s="70" t="str">
        <f t="shared" ca="1" si="17"/>
        <v>No</v>
      </c>
    </row>
    <row r="26" spans="1:26" x14ac:dyDescent="0.25">
      <c r="A26" s="74" t="s">
        <v>119</v>
      </c>
      <c r="B26" s="68" t="s">
        <v>102</v>
      </c>
      <c r="C26" s="69">
        <v>14</v>
      </c>
      <c r="D26" s="69">
        <f ca="1">RANDBETWEEN(1,20)</f>
        <v>5</v>
      </c>
      <c r="E26" s="69">
        <f t="shared" ref="E26" ca="1" si="20">D26+C26</f>
        <v>19</v>
      </c>
      <c r="G26" s="68" t="str">
        <f t="shared" ca="1" si="19"/>
        <v>Yes</v>
      </c>
      <c r="H26" s="68" t="str">
        <f t="shared" ca="1" si="19"/>
        <v>Yes</v>
      </c>
      <c r="I26" s="68" t="str">
        <f t="shared" ca="1" si="19"/>
        <v>Yes</v>
      </c>
      <c r="J26" s="68" t="str">
        <f t="shared" ca="1" si="19"/>
        <v>Yes</v>
      </c>
      <c r="K26" s="68" t="str">
        <f t="shared" ca="1" si="19"/>
        <v>Yes</v>
      </c>
      <c r="L26" s="68" t="str">
        <f t="shared" ca="1" si="19"/>
        <v>Yes</v>
      </c>
      <c r="M26" s="68" t="str">
        <f t="shared" ca="1" si="19"/>
        <v>Yes</v>
      </c>
      <c r="N26" s="68" t="str">
        <f t="shared" ca="1" si="19"/>
        <v>Yes</v>
      </c>
      <c r="O26" s="68" t="str">
        <f t="shared" ca="1" si="19"/>
        <v>Yes</v>
      </c>
      <c r="P26" s="68" t="str">
        <f t="shared" ca="1" si="19"/>
        <v>Yes</v>
      </c>
      <c r="Q26" s="68" t="str">
        <f t="shared" ca="1" si="17"/>
        <v>No</v>
      </c>
      <c r="R26" s="68" t="str">
        <f t="shared" ca="1" si="17"/>
        <v>No</v>
      </c>
      <c r="S26" s="68" t="str">
        <f t="shared" ca="1" si="17"/>
        <v>No</v>
      </c>
      <c r="T26" s="68" t="str">
        <f t="shared" ca="1" si="17"/>
        <v>No</v>
      </c>
      <c r="U26" s="68" t="str">
        <f t="shared" ca="1" si="17"/>
        <v>No</v>
      </c>
      <c r="V26" s="68" t="str">
        <f t="shared" ca="1" si="17"/>
        <v>No</v>
      </c>
      <c r="W26" s="68" t="str">
        <f t="shared" ca="1" si="17"/>
        <v>No</v>
      </c>
      <c r="X26" s="68" t="str">
        <f t="shared" ca="1" si="17"/>
        <v>No</v>
      </c>
      <c r="Y26" s="68" t="str">
        <f t="shared" ca="1" si="17"/>
        <v>No</v>
      </c>
      <c r="Z26" s="70" t="str">
        <f t="shared" ca="1" si="17"/>
        <v>No</v>
      </c>
    </row>
    <row r="27" spans="1:26" x14ac:dyDescent="0.25">
      <c r="A27" s="74"/>
      <c r="B27" s="68" t="s">
        <v>88</v>
      </c>
      <c r="C27" s="69"/>
      <c r="D27" s="69">
        <f t="shared" ref="D27:D29" ca="1" si="21">RANDBETWEEN(1,20)</f>
        <v>14</v>
      </c>
      <c r="E27" s="69">
        <f t="shared" ref="E27" ca="1" si="22">D27+C27</f>
        <v>14</v>
      </c>
      <c r="G27" s="68" t="str">
        <f t="shared" ca="1" si="16"/>
        <v>Yes</v>
      </c>
      <c r="H27" s="68" t="str">
        <f t="shared" ca="1" si="16"/>
        <v>Yes</v>
      </c>
      <c r="I27" s="68" t="str">
        <f t="shared" ca="1" si="16"/>
        <v>Yes</v>
      </c>
      <c r="J27" s="68" t="str">
        <f t="shared" ca="1" si="16"/>
        <v>Yes</v>
      </c>
      <c r="K27" s="68" t="str">
        <f t="shared" ca="1" si="16"/>
        <v>Yes</v>
      </c>
      <c r="L27" s="68" t="str">
        <f t="shared" ca="1" si="16"/>
        <v>No</v>
      </c>
      <c r="M27" s="68" t="str">
        <f t="shared" ca="1" si="16"/>
        <v>No</v>
      </c>
      <c r="N27" s="68" t="str">
        <f t="shared" ca="1" si="16"/>
        <v>No</v>
      </c>
      <c r="O27" s="68" t="str">
        <f t="shared" ca="1" si="16"/>
        <v>No</v>
      </c>
      <c r="P27" s="68" t="str">
        <f t="shared" ca="1" si="16"/>
        <v>No</v>
      </c>
      <c r="Q27" s="68" t="str">
        <f t="shared" ca="1" si="17"/>
        <v>No</v>
      </c>
      <c r="R27" s="68" t="str">
        <f t="shared" ca="1" si="17"/>
        <v>No</v>
      </c>
      <c r="S27" s="68" t="str">
        <f t="shared" ca="1" si="17"/>
        <v>No</v>
      </c>
      <c r="T27" s="68" t="str">
        <f t="shared" ca="1" si="17"/>
        <v>No</v>
      </c>
      <c r="U27" s="68" t="str">
        <f t="shared" ca="1" si="17"/>
        <v>No</v>
      </c>
      <c r="V27" s="68" t="str">
        <f t="shared" ca="1" si="17"/>
        <v>No</v>
      </c>
      <c r="W27" s="68" t="str">
        <f t="shared" ca="1" si="17"/>
        <v>No</v>
      </c>
      <c r="X27" s="68" t="str">
        <f t="shared" ca="1" si="17"/>
        <v>No</v>
      </c>
      <c r="Y27" s="68" t="str">
        <f t="shared" ca="1" si="17"/>
        <v>No</v>
      </c>
      <c r="Z27" s="70" t="str">
        <f t="shared" ca="1" si="17"/>
        <v>No</v>
      </c>
    </row>
    <row r="28" spans="1:26" x14ac:dyDescent="0.25">
      <c r="A28" s="74"/>
      <c r="B28" s="68" t="s">
        <v>95</v>
      </c>
      <c r="C28" s="69"/>
      <c r="D28" s="69">
        <f t="shared" ca="1" si="21"/>
        <v>15</v>
      </c>
      <c r="E28" s="69">
        <f t="shared" ref="E28" ca="1" si="23">D28+C28</f>
        <v>15</v>
      </c>
      <c r="G28" s="68" t="str">
        <f t="shared" ca="1" si="16"/>
        <v>Yes</v>
      </c>
      <c r="H28" s="68" t="str">
        <f t="shared" ca="1" si="16"/>
        <v>Yes</v>
      </c>
      <c r="I28" s="68" t="str">
        <f t="shared" ca="1" si="16"/>
        <v>Yes</v>
      </c>
      <c r="J28" s="68" t="str">
        <f t="shared" ca="1" si="16"/>
        <v>Yes</v>
      </c>
      <c r="K28" s="68" t="str">
        <f t="shared" ca="1" si="16"/>
        <v>Yes</v>
      </c>
      <c r="L28" s="68" t="str">
        <f t="shared" ca="1" si="16"/>
        <v>Yes</v>
      </c>
      <c r="M28" s="68" t="str">
        <f t="shared" ca="1" si="16"/>
        <v>No</v>
      </c>
      <c r="N28" s="68" t="str">
        <f t="shared" ca="1" si="16"/>
        <v>No</v>
      </c>
      <c r="O28" s="68" t="str">
        <f t="shared" ca="1" si="16"/>
        <v>No</v>
      </c>
      <c r="P28" s="68" t="str">
        <f t="shared" ca="1" si="16"/>
        <v>No</v>
      </c>
      <c r="Q28" s="68" t="str">
        <f t="shared" ca="1" si="17"/>
        <v>No</v>
      </c>
      <c r="R28" s="68" t="str">
        <f t="shared" ca="1" si="17"/>
        <v>No</v>
      </c>
      <c r="S28" s="68" t="str">
        <f t="shared" ca="1" si="17"/>
        <v>No</v>
      </c>
      <c r="T28" s="68" t="str">
        <f t="shared" ca="1" si="17"/>
        <v>No</v>
      </c>
      <c r="U28" s="68" t="str">
        <f t="shared" ca="1" si="17"/>
        <v>No</v>
      </c>
      <c r="V28" s="68" t="str">
        <f t="shared" ca="1" si="17"/>
        <v>No</v>
      </c>
      <c r="W28" s="68" t="str">
        <f t="shared" ca="1" si="17"/>
        <v>No</v>
      </c>
      <c r="X28" s="68" t="str">
        <f t="shared" ca="1" si="17"/>
        <v>No</v>
      </c>
      <c r="Y28" s="68" t="str">
        <f t="shared" ca="1" si="17"/>
        <v>No</v>
      </c>
      <c r="Z28" s="70" t="str">
        <f t="shared" ca="1" si="17"/>
        <v>No</v>
      </c>
    </row>
    <row r="29" spans="1:26" x14ac:dyDescent="0.25">
      <c r="A29" s="74"/>
      <c r="B29" s="68" t="s">
        <v>96</v>
      </c>
      <c r="C29" s="69"/>
      <c r="D29" s="69">
        <f t="shared" ca="1" si="21"/>
        <v>10</v>
      </c>
      <c r="E29" s="69">
        <f t="shared" ref="E29" ca="1" si="24">D29+C29</f>
        <v>10</v>
      </c>
      <c r="G29" s="68" t="str">
        <f t="shared" ca="1" si="16"/>
        <v>Yes</v>
      </c>
      <c r="H29" s="68" t="str">
        <f t="shared" ca="1" si="16"/>
        <v>No</v>
      </c>
      <c r="I29" s="68" t="str">
        <f t="shared" ca="1" si="16"/>
        <v>No</v>
      </c>
      <c r="J29" s="68" t="str">
        <f t="shared" ca="1" si="16"/>
        <v>No</v>
      </c>
      <c r="K29" s="68" t="str">
        <f t="shared" ca="1" si="16"/>
        <v>No</v>
      </c>
      <c r="L29" s="68" t="str">
        <f t="shared" ca="1" si="16"/>
        <v>No</v>
      </c>
      <c r="M29" s="68" t="str">
        <f t="shared" ca="1" si="16"/>
        <v>No</v>
      </c>
      <c r="N29" s="68" t="str">
        <f t="shared" ca="1" si="16"/>
        <v>No</v>
      </c>
      <c r="O29" s="68" t="str">
        <f t="shared" ca="1" si="16"/>
        <v>No</v>
      </c>
      <c r="P29" s="68" t="str">
        <f t="shared" ca="1" si="16"/>
        <v>No</v>
      </c>
      <c r="Q29" s="68" t="str">
        <f t="shared" ca="1" si="17"/>
        <v>No</v>
      </c>
      <c r="R29" s="68" t="str">
        <f t="shared" ca="1" si="17"/>
        <v>No</v>
      </c>
      <c r="S29" s="68" t="str">
        <f t="shared" ca="1" si="17"/>
        <v>No</v>
      </c>
      <c r="T29" s="68" t="str">
        <f t="shared" ca="1" si="17"/>
        <v>No</v>
      </c>
      <c r="U29" s="68" t="str">
        <f t="shared" ca="1" si="17"/>
        <v>No</v>
      </c>
      <c r="V29" s="68" t="str">
        <f t="shared" ca="1" si="17"/>
        <v>No</v>
      </c>
      <c r="W29" s="68" t="str">
        <f t="shared" ca="1" si="17"/>
        <v>No</v>
      </c>
      <c r="X29" s="68" t="str">
        <f t="shared" ca="1" si="17"/>
        <v>No</v>
      </c>
      <c r="Y29" s="68" t="str">
        <f t="shared" ca="1" si="17"/>
        <v>No</v>
      </c>
      <c r="Z29" s="70" t="str">
        <f t="shared" ca="1" si="17"/>
        <v>No</v>
      </c>
    </row>
    <row r="30" spans="1:26" x14ac:dyDescent="0.25">
      <c r="A30" s="74" t="s">
        <v>122</v>
      </c>
      <c r="B30" s="68" t="s">
        <v>101</v>
      </c>
      <c r="C30" s="69">
        <v>9</v>
      </c>
      <c r="D30" s="69">
        <f t="shared" ref="D30:D36" ca="1" si="25">RANDBETWEEN(1,20)</f>
        <v>2</v>
      </c>
      <c r="E30" s="69">
        <f t="shared" ref="E30" ca="1" si="26">D30+C30</f>
        <v>11</v>
      </c>
      <c r="G30" s="68" t="str">
        <f t="shared" ref="G30:P36" ca="1" si="27">IF($E30&gt;G$1-1,"Yes","No")</f>
        <v>Yes</v>
      </c>
      <c r="H30" s="68" t="str">
        <f t="shared" ca="1" si="27"/>
        <v>Yes</v>
      </c>
      <c r="I30" s="68" t="str">
        <f t="shared" ca="1" si="27"/>
        <v>No</v>
      </c>
      <c r="J30" s="68" t="str">
        <f t="shared" ca="1" si="27"/>
        <v>No</v>
      </c>
      <c r="K30" s="68" t="str">
        <f t="shared" ca="1" si="27"/>
        <v>No</v>
      </c>
      <c r="L30" s="68" t="str">
        <f t="shared" ca="1" si="27"/>
        <v>No</v>
      </c>
      <c r="M30" s="68" t="str">
        <f t="shared" ca="1" si="27"/>
        <v>No</v>
      </c>
      <c r="N30" s="68" t="str">
        <f t="shared" ca="1" si="27"/>
        <v>No</v>
      </c>
      <c r="O30" s="68" t="str">
        <f t="shared" ca="1" si="27"/>
        <v>No</v>
      </c>
      <c r="P30" s="68" t="str">
        <f t="shared" ca="1" si="27"/>
        <v>No</v>
      </c>
      <c r="Q30" s="68" t="str">
        <f t="shared" ref="Q30:Z36" ca="1" si="28">IF($E30&gt;Q$1-1,"Yes","No")</f>
        <v>No</v>
      </c>
      <c r="R30" s="68" t="str">
        <f t="shared" ca="1" si="28"/>
        <v>No</v>
      </c>
      <c r="S30" s="68" t="str">
        <f t="shared" ca="1" si="28"/>
        <v>No</v>
      </c>
      <c r="T30" s="68" t="str">
        <f t="shared" ca="1" si="28"/>
        <v>No</v>
      </c>
      <c r="U30" s="68" t="str">
        <f t="shared" ca="1" si="28"/>
        <v>No</v>
      </c>
      <c r="V30" s="68" t="str">
        <f t="shared" ca="1" si="28"/>
        <v>No</v>
      </c>
      <c r="W30" s="68" t="str">
        <f t="shared" ca="1" si="28"/>
        <v>No</v>
      </c>
      <c r="X30" s="68" t="str">
        <f t="shared" ca="1" si="28"/>
        <v>No</v>
      </c>
      <c r="Y30" s="68" t="str">
        <f t="shared" ca="1" si="28"/>
        <v>No</v>
      </c>
      <c r="Z30" s="70" t="str">
        <f t="shared" ca="1" si="28"/>
        <v>No</v>
      </c>
    </row>
    <row r="31" spans="1:26" x14ac:dyDescent="0.25">
      <c r="A31" s="74"/>
      <c r="B31" s="68" t="s">
        <v>86</v>
      </c>
      <c r="C31" s="69"/>
      <c r="D31" s="69">
        <f t="shared" ca="1" si="25"/>
        <v>9</v>
      </c>
      <c r="E31" s="69">
        <f ca="1">D31+C31</f>
        <v>9</v>
      </c>
      <c r="G31" s="68" t="str">
        <f t="shared" ca="1" si="27"/>
        <v>No</v>
      </c>
      <c r="H31" s="68" t="str">
        <f t="shared" ca="1" si="27"/>
        <v>No</v>
      </c>
      <c r="I31" s="68" t="str">
        <f t="shared" ca="1" si="27"/>
        <v>No</v>
      </c>
      <c r="J31" s="68" t="str">
        <f t="shared" ca="1" si="27"/>
        <v>No</v>
      </c>
      <c r="K31" s="68" t="str">
        <f t="shared" ca="1" si="27"/>
        <v>No</v>
      </c>
      <c r="L31" s="68" t="str">
        <f t="shared" ca="1" si="27"/>
        <v>No</v>
      </c>
      <c r="M31" s="68" t="str">
        <f t="shared" ca="1" si="27"/>
        <v>No</v>
      </c>
      <c r="N31" s="68" t="str">
        <f t="shared" ca="1" si="27"/>
        <v>No</v>
      </c>
      <c r="O31" s="68" t="str">
        <f t="shared" ca="1" si="27"/>
        <v>No</v>
      </c>
      <c r="P31" s="68" t="str">
        <f t="shared" ca="1" si="27"/>
        <v>No</v>
      </c>
      <c r="Q31" s="68" t="str">
        <f t="shared" ca="1" si="28"/>
        <v>No</v>
      </c>
      <c r="R31" s="68" t="str">
        <f t="shared" ca="1" si="28"/>
        <v>No</v>
      </c>
      <c r="S31" s="68" t="str">
        <f t="shared" ca="1" si="28"/>
        <v>No</v>
      </c>
      <c r="T31" s="68" t="str">
        <f t="shared" ca="1" si="28"/>
        <v>No</v>
      </c>
      <c r="U31" s="68" t="str">
        <f t="shared" ca="1" si="28"/>
        <v>No</v>
      </c>
      <c r="V31" s="68" t="str">
        <f t="shared" ca="1" si="28"/>
        <v>No</v>
      </c>
      <c r="W31" s="68" t="str">
        <f t="shared" ca="1" si="28"/>
        <v>No</v>
      </c>
      <c r="X31" s="68" t="str">
        <f t="shared" ca="1" si="28"/>
        <v>No</v>
      </c>
      <c r="Y31" s="68" t="str">
        <f t="shared" ca="1" si="28"/>
        <v>No</v>
      </c>
      <c r="Z31" s="70" t="str">
        <f t="shared" ca="1" si="28"/>
        <v>No</v>
      </c>
    </row>
    <row r="32" spans="1:26" x14ac:dyDescent="0.25">
      <c r="A32" s="74"/>
      <c r="B32" s="68" t="s">
        <v>91</v>
      </c>
      <c r="C32" s="69"/>
      <c r="D32" s="69">
        <f t="shared" ca="1" si="25"/>
        <v>12</v>
      </c>
      <c r="E32" s="69">
        <f t="shared" ref="E32" ca="1" si="29">D32+C32</f>
        <v>12</v>
      </c>
      <c r="G32" s="68" t="str">
        <f t="shared" ca="1" si="27"/>
        <v>Yes</v>
      </c>
      <c r="H32" s="68" t="str">
        <f t="shared" ca="1" si="27"/>
        <v>Yes</v>
      </c>
      <c r="I32" s="68" t="str">
        <f t="shared" ca="1" si="27"/>
        <v>Yes</v>
      </c>
      <c r="J32" s="68" t="str">
        <f t="shared" ca="1" si="27"/>
        <v>No</v>
      </c>
      <c r="K32" s="68" t="str">
        <f t="shared" ca="1" si="27"/>
        <v>No</v>
      </c>
      <c r="L32" s="68" t="str">
        <f t="shared" ca="1" si="27"/>
        <v>No</v>
      </c>
      <c r="M32" s="68" t="str">
        <f t="shared" ca="1" si="27"/>
        <v>No</v>
      </c>
      <c r="N32" s="68" t="str">
        <f t="shared" ca="1" si="27"/>
        <v>No</v>
      </c>
      <c r="O32" s="68" t="str">
        <f t="shared" ca="1" si="27"/>
        <v>No</v>
      </c>
      <c r="P32" s="68" t="str">
        <f t="shared" ca="1" si="27"/>
        <v>No</v>
      </c>
      <c r="Q32" s="68" t="str">
        <f t="shared" ca="1" si="28"/>
        <v>No</v>
      </c>
      <c r="R32" s="68" t="str">
        <f t="shared" ca="1" si="28"/>
        <v>No</v>
      </c>
      <c r="S32" s="68" t="str">
        <f t="shared" ca="1" si="28"/>
        <v>No</v>
      </c>
      <c r="T32" s="68" t="str">
        <f t="shared" ca="1" si="28"/>
        <v>No</v>
      </c>
      <c r="U32" s="68" t="str">
        <f t="shared" ca="1" si="28"/>
        <v>No</v>
      </c>
      <c r="V32" s="68" t="str">
        <f t="shared" ca="1" si="28"/>
        <v>No</v>
      </c>
      <c r="W32" s="68" t="str">
        <f t="shared" ca="1" si="28"/>
        <v>No</v>
      </c>
      <c r="X32" s="68" t="str">
        <f t="shared" ca="1" si="28"/>
        <v>No</v>
      </c>
      <c r="Y32" s="68" t="str">
        <f t="shared" ca="1" si="28"/>
        <v>No</v>
      </c>
      <c r="Z32" s="70" t="str">
        <f t="shared" ca="1" si="28"/>
        <v>No</v>
      </c>
    </row>
    <row r="33" spans="1:26" x14ac:dyDescent="0.25">
      <c r="A33" s="74"/>
      <c r="B33" s="68" t="s">
        <v>92</v>
      </c>
      <c r="C33" s="69"/>
      <c r="D33" s="69">
        <f t="shared" ca="1" si="25"/>
        <v>7</v>
      </c>
      <c r="E33" s="69">
        <f t="shared" ref="E33" ca="1" si="30">D33+C33</f>
        <v>7</v>
      </c>
      <c r="G33" s="68" t="str">
        <f t="shared" ca="1" si="27"/>
        <v>No</v>
      </c>
      <c r="H33" s="68" t="str">
        <f t="shared" ca="1" si="27"/>
        <v>No</v>
      </c>
      <c r="I33" s="68" t="str">
        <f t="shared" ca="1" si="27"/>
        <v>No</v>
      </c>
      <c r="J33" s="68" t="str">
        <f t="shared" ca="1" si="27"/>
        <v>No</v>
      </c>
      <c r="K33" s="68" t="str">
        <f t="shared" ca="1" si="27"/>
        <v>No</v>
      </c>
      <c r="L33" s="68" t="str">
        <f t="shared" ca="1" si="27"/>
        <v>No</v>
      </c>
      <c r="M33" s="68" t="str">
        <f t="shared" ca="1" si="27"/>
        <v>No</v>
      </c>
      <c r="N33" s="68" t="str">
        <f t="shared" ca="1" si="27"/>
        <v>No</v>
      </c>
      <c r="O33" s="68" t="str">
        <f t="shared" ca="1" si="27"/>
        <v>No</v>
      </c>
      <c r="P33" s="68" t="str">
        <f t="shared" ca="1" si="27"/>
        <v>No</v>
      </c>
      <c r="Q33" s="68" t="str">
        <f t="shared" ca="1" si="28"/>
        <v>No</v>
      </c>
      <c r="R33" s="68" t="str">
        <f t="shared" ca="1" si="28"/>
        <v>No</v>
      </c>
      <c r="S33" s="68" t="str">
        <f t="shared" ca="1" si="28"/>
        <v>No</v>
      </c>
      <c r="T33" s="68" t="str">
        <f t="shared" ca="1" si="28"/>
        <v>No</v>
      </c>
      <c r="U33" s="68" t="str">
        <f t="shared" ca="1" si="28"/>
        <v>No</v>
      </c>
      <c r="V33" s="68" t="str">
        <f t="shared" ca="1" si="28"/>
        <v>No</v>
      </c>
      <c r="W33" s="68" t="str">
        <f t="shared" ca="1" si="28"/>
        <v>No</v>
      </c>
      <c r="X33" s="68" t="str">
        <f t="shared" ca="1" si="28"/>
        <v>No</v>
      </c>
      <c r="Y33" s="68" t="str">
        <f t="shared" ca="1" si="28"/>
        <v>No</v>
      </c>
      <c r="Z33" s="70" t="str">
        <f t="shared" ca="1" si="28"/>
        <v>No</v>
      </c>
    </row>
    <row r="34" spans="1:26" x14ac:dyDescent="0.25">
      <c r="A34" s="74"/>
      <c r="B34" s="68" t="s">
        <v>77</v>
      </c>
      <c r="C34" s="69"/>
      <c r="D34" s="69">
        <f t="shared" ca="1" si="25"/>
        <v>5</v>
      </c>
      <c r="E34" s="69">
        <f t="shared" ref="E34" ca="1" si="31">D34+C34</f>
        <v>5</v>
      </c>
      <c r="G34" s="68" t="str">
        <f t="shared" ca="1" si="27"/>
        <v>No</v>
      </c>
      <c r="H34" s="68" t="str">
        <f t="shared" ca="1" si="27"/>
        <v>No</v>
      </c>
      <c r="I34" s="68" t="str">
        <f t="shared" ca="1" si="27"/>
        <v>No</v>
      </c>
      <c r="J34" s="68" t="str">
        <f t="shared" ca="1" si="27"/>
        <v>No</v>
      </c>
      <c r="K34" s="68" t="str">
        <f t="shared" ca="1" si="27"/>
        <v>No</v>
      </c>
      <c r="L34" s="68" t="str">
        <f t="shared" ca="1" si="27"/>
        <v>No</v>
      </c>
      <c r="M34" s="68" t="str">
        <f t="shared" ca="1" si="27"/>
        <v>No</v>
      </c>
      <c r="N34" s="68" t="str">
        <f t="shared" ca="1" si="27"/>
        <v>No</v>
      </c>
      <c r="O34" s="68" t="str">
        <f t="shared" ca="1" si="27"/>
        <v>No</v>
      </c>
      <c r="P34" s="68" t="str">
        <f t="shared" ca="1" si="27"/>
        <v>No</v>
      </c>
      <c r="Q34" s="68" t="str">
        <f t="shared" ca="1" si="28"/>
        <v>No</v>
      </c>
      <c r="R34" s="68" t="str">
        <f t="shared" ca="1" si="28"/>
        <v>No</v>
      </c>
      <c r="S34" s="68" t="str">
        <f t="shared" ca="1" si="28"/>
        <v>No</v>
      </c>
      <c r="T34" s="68" t="str">
        <f t="shared" ca="1" si="28"/>
        <v>No</v>
      </c>
      <c r="U34" s="68" t="str">
        <f t="shared" ca="1" si="28"/>
        <v>No</v>
      </c>
      <c r="V34" s="68" t="str">
        <f t="shared" ca="1" si="28"/>
        <v>No</v>
      </c>
      <c r="W34" s="68" t="str">
        <f t="shared" ca="1" si="28"/>
        <v>No</v>
      </c>
      <c r="X34" s="68" t="str">
        <f t="shared" ca="1" si="28"/>
        <v>No</v>
      </c>
      <c r="Y34" s="68" t="str">
        <f t="shared" ca="1" si="28"/>
        <v>No</v>
      </c>
      <c r="Z34" s="70" t="str">
        <f t="shared" ca="1" si="28"/>
        <v>No</v>
      </c>
    </row>
    <row r="35" spans="1:26" x14ac:dyDescent="0.25">
      <c r="A35" s="74"/>
      <c r="B35" s="68" t="s">
        <v>76</v>
      </c>
      <c r="C35" s="69"/>
      <c r="D35" s="69">
        <f t="shared" ca="1" si="25"/>
        <v>10</v>
      </c>
      <c r="E35" s="69">
        <f t="shared" ref="E35" ca="1" si="32">D35+C35</f>
        <v>10</v>
      </c>
      <c r="G35" s="68" t="str">
        <f t="shared" ca="1" si="27"/>
        <v>Yes</v>
      </c>
      <c r="H35" s="68" t="str">
        <f t="shared" ca="1" si="27"/>
        <v>No</v>
      </c>
      <c r="I35" s="68" t="str">
        <f t="shared" ca="1" si="27"/>
        <v>No</v>
      </c>
      <c r="J35" s="68" t="str">
        <f t="shared" ca="1" si="27"/>
        <v>No</v>
      </c>
      <c r="K35" s="68" t="str">
        <f t="shared" ca="1" si="27"/>
        <v>No</v>
      </c>
      <c r="L35" s="68" t="str">
        <f t="shared" ca="1" si="27"/>
        <v>No</v>
      </c>
      <c r="M35" s="68" t="str">
        <f t="shared" ca="1" si="27"/>
        <v>No</v>
      </c>
      <c r="N35" s="68" t="str">
        <f t="shared" ca="1" si="27"/>
        <v>No</v>
      </c>
      <c r="O35" s="68" t="str">
        <f t="shared" ca="1" si="27"/>
        <v>No</v>
      </c>
      <c r="P35" s="68" t="str">
        <f t="shared" ca="1" si="27"/>
        <v>No</v>
      </c>
      <c r="Q35" s="68" t="str">
        <f t="shared" ca="1" si="28"/>
        <v>No</v>
      </c>
      <c r="R35" s="68" t="str">
        <f t="shared" ca="1" si="28"/>
        <v>No</v>
      </c>
      <c r="S35" s="68" t="str">
        <f t="shared" ca="1" si="28"/>
        <v>No</v>
      </c>
      <c r="T35" s="68" t="str">
        <f t="shared" ca="1" si="28"/>
        <v>No</v>
      </c>
      <c r="U35" s="68" t="str">
        <f t="shared" ca="1" si="28"/>
        <v>No</v>
      </c>
      <c r="V35" s="68" t="str">
        <f t="shared" ca="1" si="28"/>
        <v>No</v>
      </c>
      <c r="W35" s="68" t="str">
        <f t="shared" ca="1" si="28"/>
        <v>No</v>
      </c>
      <c r="X35" s="68" t="str">
        <f t="shared" ca="1" si="28"/>
        <v>No</v>
      </c>
      <c r="Y35" s="68" t="str">
        <f t="shared" ca="1" si="28"/>
        <v>No</v>
      </c>
      <c r="Z35" s="70" t="str">
        <f t="shared" ca="1" si="28"/>
        <v>No</v>
      </c>
    </row>
    <row r="36" spans="1:26" x14ac:dyDescent="0.25">
      <c r="A36" s="74" t="s">
        <v>117</v>
      </c>
      <c r="B36" s="68" t="s">
        <v>168</v>
      </c>
      <c r="C36" s="69">
        <v>15</v>
      </c>
      <c r="D36" s="69">
        <f t="shared" ca="1" si="25"/>
        <v>11</v>
      </c>
      <c r="E36" s="69">
        <f t="shared" ref="E36" ca="1" si="33">D36+C36</f>
        <v>26</v>
      </c>
      <c r="G36" s="68" t="str">
        <f t="shared" ca="1" si="27"/>
        <v>Yes</v>
      </c>
      <c r="H36" s="68" t="str">
        <f t="shared" ca="1" si="27"/>
        <v>Yes</v>
      </c>
      <c r="I36" s="68" t="str">
        <f t="shared" ca="1" si="27"/>
        <v>Yes</v>
      </c>
      <c r="J36" s="68" t="str">
        <f t="shared" ca="1" si="27"/>
        <v>Yes</v>
      </c>
      <c r="K36" s="68" t="str">
        <f t="shared" ca="1" si="27"/>
        <v>Yes</v>
      </c>
      <c r="L36" s="68" t="str">
        <f t="shared" ca="1" si="27"/>
        <v>Yes</v>
      </c>
      <c r="M36" s="68" t="str">
        <f t="shared" ca="1" si="27"/>
        <v>Yes</v>
      </c>
      <c r="N36" s="68" t="str">
        <f t="shared" ca="1" si="27"/>
        <v>Yes</v>
      </c>
      <c r="O36" s="68" t="str">
        <f t="shared" ca="1" si="27"/>
        <v>Yes</v>
      </c>
      <c r="P36" s="68" t="str">
        <f t="shared" ca="1" si="27"/>
        <v>Yes</v>
      </c>
      <c r="Q36" s="68" t="str">
        <f t="shared" ca="1" si="28"/>
        <v>Yes</v>
      </c>
      <c r="R36" s="68" t="str">
        <f t="shared" ca="1" si="28"/>
        <v>Yes</v>
      </c>
      <c r="S36" s="68" t="str">
        <f t="shared" ca="1" si="28"/>
        <v>Yes</v>
      </c>
      <c r="T36" s="68" t="str">
        <f t="shared" ca="1" si="28"/>
        <v>Yes</v>
      </c>
      <c r="U36" s="68" t="str">
        <f t="shared" ca="1" si="28"/>
        <v>Yes</v>
      </c>
      <c r="V36" s="68" t="str">
        <f t="shared" ca="1" si="28"/>
        <v>Yes</v>
      </c>
      <c r="W36" s="68" t="str">
        <f t="shared" ca="1" si="28"/>
        <v>Yes</v>
      </c>
      <c r="X36" s="68" t="str">
        <f t="shared" ca="1" si="28"/>
        <v>No</v>
      </c>
      <c r="Y36" s="68" t="str">
        <f t="shared" ca="1" si="28"/>
        <v>No</v>
      </c>
      <c r="Z36" s="70" t="str">
        <f t="shared" ca="1" si="28"/>
        <v>No</v>
      </c>
    </row>
  </sheetData>
  <sortState ref="A2:O25">
    <sortCondition ref="A2:A25"/>
    <sortCondition ref="B2:B25"/>
  </sortState>
  <conditionalFormatting sqref="D37:D1048576">
    <cfRule type="cellIs" dxfId="167" priority="1275" operator="equal">
      <formula>20</formula>
    </cfRule>
    <cfRule type="cellIs" dxfId="166" priority="1276" operator="equal">
      <formula>1</formula>
    </cfRule>
  </conditionalFormatting>
  <conditionalFormatting sqref="G20:Z22">
    <cfRule type="cellIs" dxfId="165" priority="725" operator="equal">
      <formula>"No"</formula>
    </cfRule>
    <cfRule type="cellIs" dxfId="164" priority="726" operator="equal">
      <formula>"Yes"</formula>
    </cfRule>
  </conditionalFormatting>
  <conditionalFormatting sqref="G20:Z20">
    <cfRule type="cellIs" dxfId="163" priority="723" operator="equal">
      <formula>"No"</formula>
    </cfRule>
    <cfRule type="cellIs" dxfId="162" priority="724" operator="equal">
      <formula>"Yes"</formula>
    </cfRule>
  </conditionalFormatting>
  <conditionalFormatting sqref="G21:Z22">
    <cfRule type="cellIs" dxfId="161" priority="721" operator="equal">
      <formula>"No"</formula>
    </cfRule>
    <cfRule type="cellIs" dxfId="160" priority="722" operator="equal">
      <formula>"Yes"</formula>
    </cfRule>
  </conditionalFormatting>
  <conditionalFormatting sqref="A34">
    <cfRule type="cellIs" dxfId="159" priority="677" operator="equal">
      <formula>"No"</formula>
    </cfRule>
    <cfRule type="cellIs" dxfId="158" priority="678" operator="equal">
      <formula>"Yes"</formula>
    </cfRule>
  </conditionalFormatting>
  <conditionalFormatting sqref="G34:Z34">
    <cfRule type="cellIs" dxfId="157" priority="675" operator="equal">
      <formula>"No"</formula>
    </cfRule>
    <cfRule type="cellIs" dxfId="156" priority="676" operator="equal">
      <formula>"Yes"</formula>
    </cfRule>
  </conditionalFormatting>
  <conditionalFormatting sqref="G34:Z34">
    <cfRule type="cellIs" dxfId="155" priority="673" operator="equal">
      <formula>"No"</formula>
    </cfRule>
    <cfRule type="cellIs" dxfId="154" priority="674" operator="equal">
      <formula>"Yes"</formula>
    </cfRule>
  </conditionalFormatting>
  <conditionalFormatting sqref="G31:Z31">
    <cfRule type="cellIs" dxfId="153" priority="669" operator="equal">
      <formula>"No"</formula>
    </cfRule>
    <cfRule type="cellIs" dxfId="152" priority="670" operator="equal">
      <formula>"Yes"</formula>
    </cfRule>
  </conditionalFormatting>
  <conditionalFormatting sqref="G31:Z31">
    <cfRule type="cellIs" dxfId="151" priority="667" operator="equal">
      <formula>"No"</formula>
    </cfRule>
    <cfRule type="cellIs" dxfId="150" priority="668" operator="equal">
      <formula>"Yes"</formula>
    </cfRule>
  </conditionalFormatting>
  <conditionalFormatting sqref="A35 A31">
    <cfRule type="cellIs" dxfId="149" priority="455" operator="equal">
      <formula>"No"</formula>
    </cfRule>
    <cfRule type="cellIs" dxfId="148" priority="456" operator="equal">
      <formula>"Yes"</formula>
    </cfRule>
  </conditionalFormatting>
  <conditionalFormatting sqref="G35:Z35">
    <cfRule type="cellIs" dxfId="147" priority="453" operator="equal">
      <formula>"No"</formula>
    </cfRule>
    <cfRule type="cellIs" dxfId="146" priority="454" operator="equal">
      <formula>"Yes"</formula>
    </cfRule>
  </conditionalFormatting>
  <conditionalFormatting sqref="G35:Z35">
    <cfRule type="cellIs" dxfId="145" priority="451" operator="equal">
      <formula>"No"</formula>
    </cfRule>
    <cfRule type="cellIs" dxfId="144" priority="452" operator="equal">
      <formula>"Yes"</formula>
    </cfRule>
  </conditionalFormatting>
  <conditionalFormatting sqref="G25:Z25">
    <cfRule type="cellIs" dxfId="143" priority="449" operator="equal">
      <formula>"No"</formula>
    </cfRule>
    <cfRule type="cellIs" dxfId="142" priority="450" operator="equal">
      <formula>"Yes"</formula>
    </cfRule>
  </conditionalFormatting>
  <conditionalFormatting sqref="G25:Z25">
    <cfRule type="cellIs" dxfId="141" priority="447" operator="equal">
      <formula>"No"</formula>
    </cfRule>
    <cfRule type="cellIs" dxfId="140" priority="448" operator="equal">
      <formula>"Yes"</formula>
    </cfRule>
  </conditionalFormatting>
  <conditionalFormatting sqref="G27:Z27">
    <cfRule type="cellIs" dxfId="139" priority="433" operator="equal">
      <formula>"No"</formula>
    </cfRule>
    <cfRule type="cellIs" dxfId="138" priority="434" operator="equal">
      <formula>"Yes"</formula>
    </cfRule>
  </conditionalFormatting>
  <conditionalFormatting sqref="G27:Z27">
    <cfRule type="cellIs" dxfId="137" priority="431" operator="equal">
      <formula>"No"</formula>
    </cfRule>
    <cfRule type="cellIs" dxfId="136" priority="432" operator="equal">
      <formula>"Yes"</formula>
    </cfRule>
  </conditionalFormatting>
  <conditionalFormatting sqref="A27">
    <cfRule type="cellIs" dxfId="135" priority="429" operator="equal">
      <formula>"No"</formula>
    </cfRule>
    <cfRule type="cellIs" dxfId="134" priority="430" operator="equal">
      <formula>"Yes"</formula>
    </cfRule>
  </conditionalFormatting>
  <conditionalFormatting sqref="G32:Z32">
    <cfRule type="cellIs" dxfId="133" priority="377" operator="equal">
      <formula>"No"</formula>
    </cfRule>
    <cfRule type="cellIs" dxfId="132" priority="378" operator="equal">
      <formula>"Yes"</formula>
    </cfRule>
  </conditionalFormatting>
  <conditionalFormatting sqref="G32:Z32">
    <cfRule type="cellIs" dxfId="131" priority="375" operator="equal">
      <formula>"No"</formula>
    </cfRule>
    <cfRule type="cellIs" dxfId="130" priority="376" operator="equal">
      <formula>"Yes"</formula>
    </cfRule>
  </conditionalFormatting>
  <conditionalFormatting sqref="G33:Z33">
    <cfRule type="cellIs" dxfId="129" priority="371" operator="equal">
      <formula>"No"</formula>
    </cfRule>
    <cfRule type="cellIs" dxfId="128" priority="372" operator="equal">
      <formula>"Yes"</formula>
    </cfRule>
  </conditionalFormatting>
  <conditionalFormatting sqref="G33:Z33">
    <cfRule type="cellIs" dxfId="127" priority="369" operator="equal">
      <formula>"No"</formula>
    </cfRule>
    <cfRule type="cellIs" dxfId="126" priority="370" operator="equal">
      <formula>"Yes"</formula>
    </cfRule>
  </conditionalFormatting>
  <conditionalFormatting sqref="G29:Z29">
    <cfRule type="cellIs" dxfId="125" priority="339" operator="equal">
      <formula>"No"</formula>
    </cfRule>
    <cfRule type="cellIs" dxfId="124" priority="340" operator="equal">
      <formula>"Yes"</formula>
    </cfRule>
  </conditionalFormatting>
  <conditionalFormatting sqref="G29:Z29">
    <cfRule type="cellIs" dxfId="123" priority="337" operator="equal">
      <formula>"No"</formula>
    </cfRule>
    <cfRule type="cellIs" dxfId="122" priority="338" operator="equal">
      <formula>"Yes"</formula>
    </cfRule>
  </conditionalFormatting>
  <conditionalFormatting sqref="A29">
    <cfRule type="cellIs" dxfId="121" priority="335" operator="equal">
      <formula>"No"</formula>
    </cfRule>
    <cfRule type="cellIs" dxfId="120" priority="336" operator="equal">
      <formula>"Yes"</formula>
    </cfRule>
  </conditionalFormatting>
  <conditionalFormatting sqref="G5:Z7">
    <cfRule type="cellIs" dxfId="119" priority="309" operator="equal">
      <formula>"No"</formula>
    </cfRule>
    <cfRule type="cellIs" dxfId="118" priority="310" operator="equal">
      <formula>"Yes"</formula>
    </cfRule>
  </conditionalFormatting>
  <conditionalFormatting sqref="G5:Z5">
    <cfRule type="cellIs" dxfId="117" priority="307" operator="equal">
      <formula>"No"</formula>
    </cfRule>
    <cfRule type="cellIs" dxfId="116" priority="308" operator="equal">
      <formula>"Yes"</formula>
    </cfRule>
  </conditionalFormatting>
  <conditionalFormatting sqref="G6:Z7">
    <cfRule type="cellIs" dxfId="115" priority="305" operator="equal">
      <formula>"No"</formula>
    </cfRule>
    <cfRule type="cellIs" dxfId="114" priority="306" operator="equal">
      <formula>"Yes"</formula>
    </cfRule>
  </conditionalFormatting>
  <conditionalFormatting sqref="A5">
    <cfRule type="cellIs" dxfId="113" priority="299" operator="equal">
      <formula>"No"</formula>
    </cfRule>
    <cfRule type="cellIs" dxfId="112" priority="300" operator="equal">
      <formula>"Yes"</formula>
    </cfRule>
  </conditionalFormatting>
  <conditionalFormatting sqref="A6:A7">
    <cfRule type="cellIs" dxfId="111" priority="297" operator="equal">
      <formula>"No"</formula>
    </cfRule>
    <cfRule type="cellIs" dxfId="110" priority="298" operator="equal">
      <formula>"Yes"</formula>
    </cfRule>
  </conditionalFormatting>
  <conditionalFormatting sqref="G8:Z8">
    <cfRule type="cellIs" dxfId="109" priority="257" operator="equal">
      <formula>"No"</formula>
    </cfRule>
    <cfRule type="cellIs" dxfId="108" priority="258" operator="equal">
      <formula>"Yes"</formula>
    </cfRule>
  </conditionalFormatting>
  <conditionalFormatting sqref="G8:Z10">
    <cfRule type="cellIs" dxfId="107" priority="259" operator="equal">
      <formula>"No"</formula>
    </cfRule>
    <cfRule type="cellIs" dxfId="106" priority="260" operator="equal">
      <formula>"Yes"</formula>
    </cfRule>
  </conditionalFormatting>
  <conditionalFormatting sqref="G9:Z10">
    <cfRule type="cellIs" dxfId="105" priority="255" operator="equal">
      <formula>"No"</formula>
    </cfRule>
    <cfRule type="cellIs" dxfId="104" priority="256" operator="equal">
      <formula>"Yes"</formula>
    </cfRule>
  </conditionalFormatting>
  <conditionalFormatting sqref="A8">
    <cfRule type="cellIs" dxfId="103" priority="239" operator="equal">
      <formula>"No"</formula>
    </cfRule>
    <cfRule type="cellIs" dxfId="102" priority="240" operator="equal">
      <formula>"Yes"</formula>
    </cfRule>
  </conditionalFormatting>
  <conditionalFormatting sqref="A9:A10">
    <cfRule type="cellIs" dxfId="101" priority="237" operator="equal">
      <formula>"No"</formula>
    </cfRule>
    <cfRule type="cellIs" dxfId="100" priority="238" operator="equal">
      <formula>"Yes"</formula>
    </cfRule>
  </conditionalFormatting>
  <conditionalFormatting sqref="G23:Z23">
    <cfRule type="cellIs" dxfId="99" priority="235" operator="equal">
      <formula>"No"</formula>
    </cfRule>
    <cfRule type="cellIs" dxfId="98" priority="236" operator="equal">
      <formula>"Yes"</formula>
    </cfRule>
  </conditionalFormatting>
  <conditionalFormatting sqref="G23:Z23">
    <cfRule type="cellIs" dxfId="97" priority="233" operator="equal">
      <formula>"No"</formula>
    </cfRule>
    <cfRule type="cellIs" dxfId="96" priority="234" operator="equal">
      <formula>"Yes"</formula>
    </cfRule>
  </conditionalFormatting>
  <conditionalFormatting sqref="A23">
    <cfRule type="cellIs" dxfId="95" priority="231" operator="equal">
      <formula>"No"</formula>
    </cfRule>
    <cfRule type="cellIs" dxfId="94" priority="232" operator="equal">
      <formula>"Yes"</formula>
    </cfRule>
  </conditionalFormatting>
  <conditionalFormatting sqref="G24:Z24">
    <cfRule type="cellIs" dxfId="93" priority="229" operator="equal">
      <formula>"No"</formula>
    </cfRule>
    <cfRule type="cellIs" dxfId="92" priority="230" operator="equal">
      <formula>"Yes"</formula>
    </cfRule>
  </conditionalFormatting>
  <conditionalFormatting sqref="G24:Z24">
    <cfRule type="cellIs" dxfId="91" priority="227" operator="equal">
      <formula>"No"</formula>
    </cfRule>
    <cfRule type="cellIs" dxfId="90" priority="228" operator="equal">
      <formula>"Yes"</formula>
    </cfRule>
  </conditionalFormatting>
  <conditionalFormatting sqref="G11:Z13 G17:Z19">
    <cfRule type="cellIs" dxfId="89" priority="219" operator="equal">
      <formula>"No"</formula>
    </cfRule>
    <cfRule type="cellIs" dxfId="88" priority="220" operator="equal">
      <formula>"Yes"</formula>
    </cfRule>
  </conditionalFormatting>
  <conditionalFormatting sqref="G11:Z11 G17:Z17">
    <cfRule type="cellIs" dxfId="87" priority="217" operator="equal">
      <formula>"No"</formula>
    </cfRule>
    <cfRule type="cellIs" dxfId="86" priority="218" operator="equal">
      <formula>"Yes"</formula>
    </cfRule>
  </conditionalFormatting>
  <conditionalFormatting sqref="G12:Z13 G18:Z19">
    <cfRule type="cellIs" dxfId="85" priority="215" operator="equal">
      <formula>"No"</formula>
    </cfRule>
    <cfRule type="cellIs" dxfId="84" priority="216" operator="equal">
      <formula>"Yes"</formula>
    </cfRule>
  </conditionalFormatting>
  <conditionalFormatting sqref="A11">
    <cfRule type="cellIs" dxfId="83" priority="213" operator="equal">
      <formula>"No"</formula>
    </cfRule>
    <cfRule type="cellIs" dxfId="82" priority="214" operator="equal">
      <formula>"Yes"</formula>
    </cfRule>
  </conditionalFormatting>
  <conditionalFormatting sqref="A12:A13">
    <cfRule type="cellIs" dxfId="81" priority="211" operator="equal">
      <formula>"No"</formula>
    </cfRule>
    <cfRule type="cellIs" dxfId="80" priority="212" operator="equal">
      <formula>"Yes"</formula>
    </cfRule>
  </conditionalFormatting>
  <conditionalFormatting sqref="G26:Z26">
    <cfRule type="cellIs" dxfId="79" priority="207" operator="equal">
      <formula>"No"</formula>
    </cfRule>
    <cfRule type="cellIs" dxfId="78" priority="208" operator="equal">
      <formula>"Yes"</formula>
    </cfRule>
  </conditionalFormatting>
  <conditionalFormatting sqref="G26:Z26">
    <cfRule type="cellIs" dxfId="77" priority="205" operator="equal">
      <formula>"No"</formula>
    </cfRule>
    <cfRule type="cellIs" dxfId="76" priority="206" operator="equal">
      <formula>"Yes"</formula>
    </cfRule>
  </conditionalFormatting>
  <conditionalFormatting sqref="G30:Z30">
    <cfRule type="cellIs" dxfId="75" priority="203" operator="equal">
      <formula>"No"</formula>
    </cfRule>
    <cfRule type="cellIs" dxfId="74" priority="204" operator="equal">
      <formula>"Yes"</formula>
    </cfRule>
  </conditionalFormatting>
  <conditionalFormatting sqref="G30:Z30">
    <cfRule type="cellIs" dxfId="73" priority="201" operator="equal">
      <formula>"No"</formula>
    </cfRule>
    <cfRule type="cellIs" dxfId="72" priority="202" operator="equal">
      <formula>"Yes"</formula>
    </cfRule>
  </conditionalFormatting>
  <conditionalFormatting sqref="A30">
    <cfRule type="cellIs" dxfId="71" priority="197" operator="equal">
      <formula>"No"</formula>
    </cfRule>
    <cfRule type="cellIs" dxfId="70" priority="198" operator="equal">
      <formula>"Yes"</formula>
    </cfRule>
  </conditionalFormatting>
  <conditionalFormatting sqref="G28:Z28">
    <cfRule type="cellIs" dxfId="69" priority="177" operator="equal">
      <formula>"No"</formula>
    </cfRule>
    <cfRule type="cellIs" dxfId="68" priority="178" operator="equal">
      <formula>"Yes"</formula>
    </cfRule>
  </conditionalFormatting>
  <conditionalFormatting sqref="G28:Z28">
    <cfRule type="cellIs" dxfId="67" priority="175" operator="equal">
      <formula>"No"</formula>
    </cfRule>
    <cfRule type="cellIs" dxfId="66" priority="176" operator="equal">
      <formula>"Yes"</formula>
    </cfRule>
  </conditionalFormatting>
  <conditionalFormatting sqref="A28">
    <cfRule type="cellIs" dxfId="65" priority="173" operator="equal">
      <formula>"No"</formula>
    </cfRule>
    <cfRule type="cellIs" dxfId="64" priority="174" operator="equal">
      <formula>"Yes"</formula>
    </cfRule>
  </conditionalFormatting>
  <conditionalFormatting sqref="G2:Z4">
    <cfRule type="cellIs" dxfId="63" priority="55" operator="equal">
      <formula>"No"</formula>
    </cfRule>
    <cfRule type="cellIs" dxfId="62" priority="56" operator="equal">
      <formula>"Yes"</formula>
    </cfRule>
  </conditionalFormatting>
  <conditionalFormatting sqref="G2:Z2">
    <cfRule type="cellIs" dxfId="61" priority="53" operator="equal">
      <formula>"No"</formula>
    </cfRule>
    <cfRule type="cellIs" dxfId="60" priority="54" operator="equal">
      <formula>"Yes"</formula>
    </cfRule>
  </conditionalFormatting>
  <conditionalFormatting sqref="G3:Z4">
    <cfRule type="cellIs" dxfId="59" priority="51" operator="equal">
      <formula>"No"</formula>
    </cfRule>
    <cfRule type="cellIs" dxfId="58" priority="52" operator="equal">
      <formula>"Yes"</formula>
    </cfRule>
  </conditionalFormatting>
  <conditionalFormatting sqref="A4">
    <cfRule type="cellIs" dxfId="57" priority="43" operator="equal">
      <formula>"No"</formula>
    </cfRule>
    <cfRule type="cellIs" dxfId="56" priority="44" operator="equal">
      <formula>"Yes"</formula>
    </cfRule>
  </conditionalFormatting>
  <conditionalFormatting sqref="A3">
    <cfRule type="cellIs" dxfId="55" priority="41" operator="equal">
      <formula>"No"</formula>
    </cfRule>
    <cfRule type="cellIs" dxfId="54" priority="42" operator="equal">
      <formula>"Yes"</formula>
    </cfRule>
  </conditionalFormatting>
  <conditionalFormatting sqref="A2">
    <cfRule type="cellIs" dxfId="53" priority="45" operator="equal">
      <formula>"No"</formula>
    </cfRule>
    <cfRule type="cellIs" dxfId="52" priority="46" operator="equal">
      <formula>"Yes"</formula>
    </cfRule>
  </conditionalFormatting>
  <conditionalFormatting sqref="A32">
    <cfRule type="cellIs" dxfId="51" priority="35" operator="equal">
      <formula>"No"</formula>
    </cfRule>
    <cfRule type="cellIs" dxfId="50" priority="36" operator="equal">
      <formula>"Yes"</formula>
    </cfRule>
  </conditionalFormatting>
  <conditionalFormatting sqref="A33">
    <cfRule type="cellIs" dxfId="49" priority="37" operator="equal">
      <formula>"No"</formula>
    </cfRule>
    <cfRule type="cellIs" dxfId="48" priority="38" operator="equal">
      <formula>"Yes"</formula>
    </cfRule>
  </conditionalFormatting>
  <conditionalFormatting sqref="A17">
    <cfRule type="cellIs" dxfId="47" priority="33" operator="equal">
      <formula>"No"</formula>
    </cfRule>
    <cfRule type="cellIs" dxfId="46" priority="34" operator="equal">
      <formula>"Yes"</formula>
    </cfRule>
  </conditionalFormatting>
  <conditionalFormatting sqref="A18:A19">
    <cfRule type="cellIs" dxfId="45" priority="31" operator="equal">
      <formula>"No"</formula>
    </cfRule>
    <cfRule type="cellIs" dxfId="44" priority="32" operator="equal">
      <formula>"Yes"</formula>
    </cfRule>
  </conditionalFormatting>
  <conditionalFormatting sqref="A25">
    <cfRule type="cellIs" dxfId="43" priority="25" operator="equal">
      <formula>"No"</formula>
    </cfRule>
    <cfRule type="cellIs" dxfId="42" priority="26" operator="equal">
      <formula>"Yes"</formula>
    </cfRule>
  </conditionalFormatting>
  <conditionalFormatting sqref="A20">
    <cfRule type="cellIs" dxfId="41" priority="23" operator="equal">
      <formula>"No"</formula>
    </cfRule>
    <cfRule type="cellIs" dxfId="40" priority="24" operator="equal">
      <formula>"Yes"</formula>
    </cfRule>
  </conditionalFormatting>
  <conditionalFormatting sqref="A21:A22">
    <cfRule type="cellIs" dxfId="39" priority="21" operator="equal">
      <formula>"No"</formula>
    </cfRule>
    <cfRule type="cellIs" dxfId="38" priority="22" operator="equal">
      <formula>"Yes"</formula>
    </cfRule>
  </conditionalFormatting>
  <conditionalFormatting sqref="A24">
    <cfRule type="cellIs" dxfId="37" priority="19" operator="equal">
      <formula>"No"</formula>
    </cfRule>
    <cfRule type="cellIs" dxfId="36" priority="20" operator="equal">
      <formula>"Yes"</formula>
    </cfRule>
  </conditionalFormatting>
  <conditionalFormatting sqref="G14:Z16">
    <cfRule type="cellIs" dxfId="35" priority="17" operator="equal">
      <formula>"No"</formula>
    </cfRule>
    <cfRule type="cellIs" dxfId="34" priority="18" operator="equal">
      <formula>"Yes"</formula>
    </cfRule>
  </conditionalFormatting>
  <conditionalFormatting sqref="G14:Z14">
    <cfRule type="cellIs" dxfId="33" priority="15" operator="equal">
      <formula>"No"</formula>
    </cfRule>
    <cfRule type="cellIs" dxfId="32" priority="16" operator="equal">
      <formula>"Yes"</formula>
    </cfRule>
  </conditionalFormatting>
  <conditionalFormatting sqref="G15:Z16">
    <cfRule type="cellIs" dxfId="31" priority="13" operator="equal">
      <formula>"No"</formula>
    </cfRule>
    <cfRule type="cellIs" dxfId="30" priority="14" operator="equal">
      <formula>"Yes"</formula>
    </cfRule>
  </conditionalFormatting>
  <conditionalFormatting sqref="A14">
    <cfRule type="cellIs" dxfId="29" priority="11" operator="equal">
      <formula>"No"</formula>
    </cfRule>
    <cfRule type="cellIs" dxfId="28" priority="12" operator="equal">
      <formula>"Yes"</formula>
    </cfRule>
  </conditionalFormatting>
  <conditionalFormatting sqref="A15:A16">
    <cfRule type="cellIs" dxfId="27" priority="9" operator="equal">
      <formula>"No"</formula>
    </cfRule>
    <cfRule type="cellIs" dxfId="26" priority="10" operator="equal">
      <formula>"Yes"</formula>
    </cfRule>
  </conditionalFormatting>
  <conditionalFormatting sqref="A26">
    <cfRule type="cellIs" dxfId="25" priority="7" operator="equal">
      <formula>"No"</formula>
    </cfRule>
    <cfRule type="cellIs" dxfId="24" priority="8" operator="equal">
      <formula>"Yes"</formula>
    </cfRule>
  </conditionalFormatting>
  <conditionalFormatting sqref="A36">
    <cfRule type="cellIs" dxfId="23" priority="5" operator="equal">
      <formula>"No"</formula>
    </cfRule>
    <cfRule type="cellIs" dxfId="22" priority="6" operator="equal">
      <formula>"Yes"</formula>
    </cfRule>
  </conditionalFormatting>
  <conditionalFormatting sqref="G36:Z36">
    <cfRule type="cellIs" dxfId="21" priority="3" operator="equal">
      <formula>"No"</formula>
    </cfRule>
    <cfRule type="cellIs" dxfId="20" priority="4" operator="equal">
      <formula>"Yes"</formula>
    </cfRule>
  </conditionalFormatting>
  <conditionalFormatting sqref="G36:Z36">
    <cfRule type="cellIs" dxfId="19" priority="1" operator="equal">
      <formula>"No"</formula>
    </cfRule>
    <cfRule type="cellIs" dxfId="18" priority="2" operator="equal">
      <formula>"Yes"</formula>
    </cfRule>
  </conditionalFormatting>
  <pageMargins left="0.7" right="0.7" top="0.75" bottom="0.75" header="0.3" footer="0.3"/>
  <pageSetup orientation="portrait" horizontalDpi="300" verticalDpi="3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20"/>
  <sheetViews>
    <sheetView showGridLines="0" zoomScaleNormal="100" workbookViewId="0">
      <pane xSplit="1" ySplit="2" topLeftCell="B3" activePane="bottomRight" state="frozen"/>
      <selection activeCell="A2" sqref="A2"/>
      <selection pane="topRight" activeCell="A2" sqref="A2"/>
      <selection pane="bottomLeft" activeCell="A2" sqref="A2"/>
      <selection pane="bottomRight" activeCell="B12" sqref="B12"/>
    </sheetView>
  </sheetViews>
  <sheetFormatPr defaultRowHeight="15.75" x14ac:dyDescent="0.25"/>
  <cols>
    <col min="1" max="1" width="18.75" style="44" bestFit="1" customWidth="1"/>
    <col min="2" max="2" width="13.625" style="44" bestFit="1" customWidth="1"/>
    <col min="3" max="3" width="3.875" style="44" bestFit="1" customWidth="1"/>
    <col min="4" max="16" width="7.5" style="44" customWidth="1"/>
    <col min="17" max="17" width="6.25" style="44" bestFit="1" customWidth="1"/>
    <col min="18" max="18" width="9" style="44" bestFit="1" customWidth="1"/>
    <col min="19" max="19" width="7.875" style="44" bestFit="1" customWidth="1"/>
    <col min="20" max="20" width="9" style="44" bestFit="1" customWidth="1"/>
    <col min="21" max="21" width="7.375" style="44" bestFit="1" customWidth="1"/>
    <col min="22" max="22" width="4.375" style="44" bestFit="1" customWidth="1"/>
    <col min="23" max="23" width="6.625" style="44" hidden="1" customWidth="1"/>
    <col min="24" max="24" width="7.375" style="44" bestFit="1" customWidth="1"/>
    <col min="25" max="16384" width="9" style="44"/>
  </cols>
  <sheetData>
    <row r="1" spans="1:24" s="37" customFormat="1" ht="16.5" thickBot="1" x14ac:dyDescent="0.3">
      <c r="A1" s="88" t="s">
        <v>26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</row>
    <row r="2" spans="1:24" s="4" customFormat="1" ht="32.25" thickBot="1" x14ac:dyDescent="0.3">
      <c r="A2" s="1" t="s">
        <v>6</v>
      </c>
      <c r="B2" s="23" t="s">
        <v>27</v>
      </c>
      <c r="C2" s="24"/>
      <c r="D2" s="15" t="s">
        <v>29</v>
      </c>
      <c r="E2" s="3" t="s">
        <v>30</v>
      </c>
      <c r="F2" s="8" t="s">
        <v>31</v>
      </c>
      <c r="G2" s="7" t="s">
        <v>32</v>
      </c>
      <c r="H2" s="6" t="s">
        <v>33</v>
      </c>
      <c r="I2" s="14" t="s">
        <v>34</v>
      </c>
      <c r="J2" s="2" t="s">
        <v>48</v>
      </c>
      <c r="K2" s="9" t="s">
        <v>35</v>
      </c>
      <c r="L2" s="11" t="s">
        <v>36</v>
      </c>
      <c r="M2" s="12" t="s">
        <v>37</v>
      </c>
      <c r="N2" s="13" t="s">
        <v>38</v>
      </c>
      <c r="O2" s="2" t="s">
        <v>39</v>
      </c>
      <c r="P2" s="131" t="s">
        <v>103</v>
      </c>
      <c r="Q2" s="10" t="s">
        <v>40</v>
      </c>
      <c r="R2" s="137" t="s">
        <v>104</v>
      </c>
      <c r="S2" s="3" t="s">
        <v>49</v>
      </c>
      <c r="T2" s="5" t="s">
        <v>47</v>
      </c>
      <c r="U2" s="16" t="s">
        <v>0</v>
      </c>
      <c r="V2" s="19" t="s">
        <v>28</v>
      </c>
      <c r="W2" s="18" t="s">
        <v>50</v>
      </c>
      <c r="X2" s="17" t="s">
        <v>41</v>
      </c>
    </row>
    <row r="3" spans="1:24" x14ac:dyDescent="0.25">
      <c r="A3" s="89" t="s">
        <v>66</v>
      </c>
      <c r="B3" s="90" t="s">
        <v>42</v>
      </c>
      <c r="C3" s="91">
        <v>0</v>
      </c>
      <c r="D3" s="92"/>
      <c r="E3" s="93">
        <v>3</v>
      </c>
      <c r="F3" s="94"/>
      <c r="G3" s="95">
        <v>6</v>
      </c>
      <c r="H3" s="96">
        <v>21</v>
      </c>
      <c r="I3" s="97"/>
      <c r="J3" s="98"/>
      <c r="K3" s="99"/>
      <c r="L3" s="100"/>
      <c r="M3" s="101"/>
      <c r="N3" s="102"/>
      <c r="O3" s="98"/>
      <c r="P3" s="132"/>
      <c r="Q3" s="103"/>
      <c r="R3" s="135"/>
      <c r="S3" s="93">
        <f t="shared" ref="S3:S6" si="0">SUM(D3:R3)</f>
        <v>30</v>
      </c>
      <c r="T3" s="104"/>
      <c r="U3" s="105"/>
      <c r="V3" s="106">
        <v>43</v>
      </c>
      <c r="W3" s="107">
        <f t="shared" ref="W3:W7" si="1">V3+U3-(S3+T3)</f>
        <v>13</v>
      </c>
      <c r="X3" s="108">
        <f t="shared" ref="X3:X9" si="2">SMALL(V3:W3,1)</f>
        <v>13</v>
      </c>
    </row>
    <row r="4" spans="1:24" x14ac:dyDescent="0.25">
      <c r="A4" s="109" t="s">
        <v>67</v>
      </c>
      <c r="B4" s="110" t="s">
        <v>42</v>
      </c>
      <c r="C4" s="111">
        <v>0</v>
      </c>
      <c r="D4" s="112">
        <v>41</v>
      </c>
      <c r="E4" s="113"/>
      <c r="F4" s="114"/>
      <c r="G4" s="115">
        <v>5</v>
      </c>
      <c r="H4" s="116"/>
      <c r="I4" s="117"/>
      <c r="J4" s="118"/>
      <c r="K4" s="119"/>
      <c r="L4" s="120"/>
      <c r="M4" s="121"/>
      <c r="N4" s="122"/>
      <c r="O4" s="118"/>
      <c r="P4" s="133"/>
      <c r="Q4" s="123"/>
      <c r="R4" s="136"/>
      <c r="S4" s="113">
        <f t="shared" si="0"/>
        <v>46</v>
      </c>
      <c r="T4" s="124"/>
      <c r="U4" s="125"/>
      <c r="V4" s="126">
        <v>38</v>
      </c>
      <c r="W4" s="127">
        <f t="shared" si="1"/>
        <v>-8</v>
      </c>
      <c r="X4" s="128">
        <f t="shared" si="2"/>
        <v>-8</v>
      </c>
    </row>
    <row r="5" spans="1:24" x14ac:dyDescent="0.25">
      <c r="A5" s="109" t="s">
        <v>51</v>
      </c>
      <c r="B5" s="110" t="s">
        <v>42</v>
      </c>
      <c r="C5" s="111">
        <v>0</v>
      </c>
      <c r="D5" s="112"/>
      <c r="E5" s="113">
        <v>4</v>
      </c>
      <c r="F5" s="114"/>
      <c r="G5" s="115">
        <v>10</v>
      </c>
      <c r="H5" s="116"/>
      <c r="I5" s="117"/>
      <c r="J5" s="118"/>
      <c r="K5" s="119"/>
      <c r="L5" s="120"/>
      <c r="M5" s="121"/>
      <c r="N5" s="122"/>
      <c r="O5" s="118"/>
      <c r="P5" s="133"/>
      <c r="Q5" s="123"/>
      <c r="R5" s="136"/>
      <c r="S5" s="113">
        <f t="shared" si="0"/>
        <v>14</v>
      </c>
      <c r="T5" s="124"/>
      <c r="U5" s="125"/>
      <c r="V5" s="126">
        <f>48+7</f>
        <v>55</v>
      </c>
      <c r="W5" s="127">
        <f t="shared" si="1"/>
        <v>41</v>
      </c>
      <c r="X5" s="128">
        <f t="shared" si="2"/>
        <v>41</v>
      </c>
    </row>
    <row r="6" spans="1:24" x14ac:dyDescent="0.25">
      <c r="A6" s="109" t="s">
        <v>52</v>
      </c>
      <c r="B6" s="110" t="s">
        <v>42</v>
      </c>
      <c r="C6" s="111">
        <v>0</v>
      </c>
      <c r="D6" s="112">
        <v>46</v>
      </c>
      <c r="E6" s="113">
        <v>4</v>
      </c>
      <c r="F6" s="114"/>
      <c r="G6" s="115">
        <v>9</v>
      </c>
      <c r="H6" s="116"/>
      <c r="I6" s="117"/>
      <c r="J6" s="118"/>
      <c r="K6" s="119"/>
      <c r="L6" s="120"/>
      <c r="M6" s="121"/>
      <c r="N6" s="122"/>
      <c r="O6" s="118"/>
      <c r="P6" s="133"/>
      <c r="Q6" s="123"/>
      <c r="R6" s="136"/>
      <c r="S6" s="113">
        <f t="shared" si="0"/>
        <v>59</v>
      </c>
      <c r="T6" s="124"/>
      <c r="U6" s="125"/>
      <c r="V6" s="126">
        <v>39</v>
      </c>
      <c r="W6" s="127">
        <f t="shared" si="1"/>
        <v>-20</v>
      </c>
      <c r="X6" s="128">
        <f t="shared" si="2"/>
        <v>-20</v>
      </c>
    </row>
    <row r="7" spans="1:24" x14ac:dyDescent="0.25">
      <c r="A7" s="109" t="s">
        <v>143</v>
      </c>
      <c r="B7" s="110" t="s">
        <v>167</v>
      </c>
      <c r="C7" s="111">
        <v>1</v>
      </c>
      <c r="D7" s="112"/>
      <c r="E7" s="113"/>
      <c r="F7" s="114"/>
      <c r="G7" s="115"/>
      <c r="H7" s="116"/>
      <c r="I7" s="117"/>
      <c r="J7" s="118"/>
      <c r="K7" s="119"/>
      <c r="L7" s="120"/>
      <c r="M7" s="121"/>
      <c r="N7" s="122"/>
      <c r="O7" s="118"/>
      <c r="P7" s="133"/>
      <c r="Q7" s="123"/>
      <c r="R7" s="136"/>
      <c r="S7" s="113">
        <f t="shared" ref="S7:S8" si="3">SUM(D7:R7)</f>
        <v>0</v>
      </c>
      <c r="T7" s="124"/>
      <c r="U7" s="125"/>
      <c r="V7" s="126">
        <v>49</v>
      </c>
      <c r="W7" s="127">
        <f t="shared" si="1"/>
        <v>49</v>
      </c>
      <c r="X7" s="128">
        <f t="shared" si="2"/>
        <v>49</v>
      </c>
    </row>
    <row r="8" spans="1:24" x14ac:dyDescent="0.25">
      <c r="A8" s="109" t="s">
        <v>166</v>
      </c>
      <c r="B8" s="110" t="s">
        <v>42</v>
      </c>
      <c r="C8" s="111">
        <v>0</v>
      </c>
      <c r="D8" s="112"/>
      <c r="E8" s="113"/>
      <c r="F8" s="114"/>
      <c r="G8" s="115"/>
      <c r="H8" s="116"/>
      <c r="I8" s="117"/>
      <c r="J8" s="118"/>
      <c r="K8" s="119"/>
      <c r="L8" s="120"/>
      <c r="M8" s="121"/>
      <c r="N8" s="122"/>
      <c r="O8" s="118"/>
      <c r="P8" s="133"/>
      <c r="Q8" s="123"/>
      <c r="R8" s="136"/>
      <c r="S8" s="113">
        <f t="shared" si="3"/>
        <v>0</v>
      </c>
      <c r="T8" s="124"/>
      <c r="U8" s="125"/>
      <c r="V8" s="126">
        <v>39</v>
      </c>
      <c r="W8" s="127">
        <f t="shared" ref="W8" si="4">V8+U8-(S8+T8)</f>
        <v>39</v>
      </c>
      <c r="X8" s="128">
        <f t="shared" ref="X8" si="5">SMALL(V8:W8,1)</f>
        <v>39</v>
      </c>
    </row>
    <row r="9" spans="1:24" x14ac:dyDescent="0.25">
      <c r="A9" s="129" t="s">
        <v>116</v>
      </c>
      <c r="B9" s="110" t="s">
        <v>42</v>
      </c>
      <c r="C9" s="111">
        <v>0</v>
      </c>
      <c r="D9" s="112">
        <v>25</v>
      </c>
      <c r="E9" s="113"/>
      <c r="F9" s="114"/>
      <c r="G9" s="115"/>
      <c r="H9" s="116"/>
      <c r="I9" s="117"/>
      <c r="J9" s="118"/>
      <c r="K9" s="119"/>
      <c r="L9" s="120"/>
      <c r="M9" s="121"/>
      <c r="N9" s="122"/>
      <c r="O9" s="118"/>
      <c r="P9" s="133"/>
      <c r="Q9" s="123"/>
      <c r="R9" s="136"/>
      <c r="S9" s="113">
        <f t="shared" ref="S9" si="6">SUM(D9:R9)</f>
        <v>25</v>
      </c>
      <c r="T9" s="124"/>
      <c r="U9" s="125"/>
      <c r="V9" s="126">
        <v>9</v>
      </c>
      <c r="W9" s="127">
        <f t="shared" ref="W9" si="7">V9+U9-(S9+T9)</f>
        <v>-16</v>
      </c>
      <c r="X9" s="128">
        <f t="shared" si="2"/>
        <v>-16</v>
      </c>
    </row>
    <row r="10" spans="1:24" x14ac:dyDescent="0.25">
      <c r="A10" s="129" t="s">
        <v>144</v>
      </c>
      <c r="B10" s="110" t="s">
        <v>42</v>
      </c>
      <c r="C10" s="111">
        <v>0</v>
      </c>
      <c r="D10" s="112">
        <v>23</v>
      </c>
      <c r="E10" s="113"/>
      <c r="F10" s="114"/>
      <c r="G10" s="115"/>
      <c r="H10" s="116"/>
      <c r="I10" s="117"/>
      <c r="J10" s="118"/>
      <c r="K10" s="119"/>
      <c r="L10" s="120"/>
      <c r="M10" s="121"/>
      <c r="N10" s="122"/>
      <c r="O10" s="118"/>
      <c r="P10" s="133"/>
      <c r="Q10" s="123"/>
      <c r="R10" s="136"/>
      <c r="S10" s="113">
        <f t="shared" ref="S10" si="8">SUM(D10:R10)</f>
        <v>23</v>
      </c>
      <c r="T10" s="124"/>
      <c r="U10" s="125">
        <v>3</v>
      </c>
      <c r="V10" s="126">
        <v>85</v>
      </c>
      <c r="W10" s="127">
        <f t="shared" ref="W10" si="9">V10+U10-(S10+T10)</f>
        <v>65</v>
      </c>
      <c r="X10" s="128">
        <f t="shared" ref="X10" si="10">SMALL(V10:W10,1)</f>
        <v>65</v>
      </c>
    </row>
    <row r="11" spans="1:24" x14ac:dyDescent="0.25">
      <c r="A11" s="130" t="s">
        <v>117</v>
      </c>
      <c r="B11" s="110" t="s">
        <v>42</v>
      </c>
      <c r="C11" s="111">
        <v>0</v>
      </c>
      <c r="D11" s="112"/>
      <c r="E11" s="113">
        <v>12</v>
      </c>
      <c r="F11" s="114"/>
      <c r="G11" s="115"/>
      <c r="H11" s="116"/>
      <c r="I11" s="117"/>
      <c r="J11" s="118"/>
      <c r="K11" s="119"/>
      <c r="L11" s="120"/>
      <c r="M11" s="121"/>
      <c r="N11" s="122"/>
      <c r="O11" s="118"/>
      <c r="P11" s="133"/>
      <c r="Q11" s="123">
        <v>16</v>
      </c>
      <c r="R11" s="136"/>
      <c r="S11" s="113">
        <f t="shared" ref="S11:S14" si="11">SUM(D11:R11)</f>
        <v>28</v>
      </c>
      <c r="T11" s="124"/>
      <c r="U11" s="125"/>
      <c r="V11" s="126">
        <v>86</v>
      </c>
      <c r="W11" s="127">
        <f t="shared" ref="W11:W14" si="12">V11+U11-(S11+T11)</f>
        <v>58</v>
      </c>
      <c r="X11" s="128">
        <f t="shared" ref="X11:X15" si="13">SMALL(V11:W11,1)</f>
        <v>58</v>
      </c>
    </row>
    <row r="12" spans="1:24" x14ac:dyDescent="0.25">
      <c r="A12" s="130" t="s">
        <v>122</v>
      </c>
      <c r="B12" s="110" t="s">
        <v>42</v>
      </c>
      <c r="C12" s="111">
        <v>0</v>
      </c>
      <c r="D12" s="112"/>
      <c r="E12" s="113"/>
      <c r="F12" s="114"/>
      <c r="G12" s="115"/>
      <c r="H12" s="116"/>
      <c r="I12" s="117"/>
      <c r="J12" s="118"/>
      <c r="K12" s="119"/>
      <c r="L12" s="120"/>
      <c r="M12" s="121"/>
      <c r="N12" s="122"/>
      <c r="O12" s="118"/>
      <c r="P12" s="133"/>
      <c r="Q12" s="123">
        <v>14</v>
      </c>
      <c r="R12" s="136"/>
      <c r="S12" s="113">
        <f t="shared" si="11"/>
        <v>14</v>
      </c>
      <c r="T12" s="124"/>
      <c r="U12" s="125"/>
      <c r="V12" s="126">
        <v>36</v>
      </c>
      <c r="W12" s="127">
        <f t="shared" si="12"/>
        <v>22</v>
      </c>
      <c r="X12" s="128">
        <f t="shared" si="13"/>
        <v>22</v>
      </c>
    </row>
    <row r="13" spans="1:24" x14ac:dyDescent="0.25">
      <c r="A13" s="130" t="s">
        <v>118</v>
      </c>
      <c r="B13" s="110" t="s">
        <v>140</v>
      </c>
      <c r="C13" s="111">
        <v>5</v>
      </c>
      <c r="D13" s="112"/>
      <c r="E13" s="113">
        <v>84</v>
      </c>
      <c r="F13" s="114">
        <v>5</v>
      </c>
      <c r="G13" s="115"/>
      <c r="H13" s="116"/>
      <c r="I13" s="117"/>
      <c r="J13" s="118"/>
      <c r="K13" s="119"/>
      <c r="L13" s="120"/>
      <c r="M13" s="121"/>
      <c r="N13" s="122"/>
      <c r="O13" s="118"/>
      <c r="P13" s="133"/>
      <c r="Q13" s="123">
        <v>68</v>
      </c>
      <c r="R13" s="136"/>
      <c r="S13" s="113">
        <f t="shared" si="11"/>
        <v>157</v>
      </c>
      <c r="T13" s="124"/>
      <c r="U13" s="125"/>
      <c r="V13" s="126">
        <v>142</v>
      </c>
      <c r="W13" s="127">
        <f t="shared" si="12"/>
        <v>-15</v>
      </c>
      <c r="X13" s="128">
        <f t="shared" si="13"/>
        <v>-15</v>
      </c>
    </row>
    <row r="14" spans="1:24" x14ac:dyDescent="0.25">
      <c r="A14" s="130" t="s">
        <v>119</v>
      </c>
      <c r="B14" s="110" t="s">
        <v>42</v>
      </c>
      <c r="C14" s="111">
        <v>0</v>
      </c>
      <c r="D14" s="112">
        <v>30</v>
      </c>
      <c r="E14" s="113"/>
      <c r="F14" s="114"/>
      <c r="G14" s="115"/>
      <c r="H14" s="116"/>
      <c r="I14" s="117"/>
      <c r="J14" s="118"/>
      <c r="K14" s="119"/>
      <c r="L14" s="120"/>
      <c r="M14" s="121"/>
      <c r="N14" s="122"/>
      <c r="O14" s="118"/>
      <c r="P14" s="133"/>
      <c r="Q14" s="123">
        <v>5</v>
      </c>
      <c r="R14" s="136"/>
      <c r="S14" s="113">
        <f t="shared" si="11"/>
        <v>35</v>
      </c>
      <c r="T14" s="124"/>
      <c r="U14" s="125">
        <v>2</v>
      </c>
      <c r="V14" s="126">
        <f>63+18</f>
        <v>81</v>
      </c>
      <c r="W14" s="127">
        <f t="shared" si="12"/>
        <v>48</v>
      </c>
      <c r="X14" s="128">
        <f t="shared" si="13"/>
        <v>48</v>
      </c>
    </row>
    <row r="15" spans="1:24" x14ac:dyDescent="0.25">
      <c r="A15" s="130" t="s">
        <v>156</v>
      </c>
      <c r="B15" s="110" t="s">
        <v>157</v>
      </c>
      <c r="C15" s="111">
        <v>10</v>
      </c>
      <c r="D15" s="112"/>
      <c r="E15" s="113"/>
      <c r="F15" s="114"/>
      <c r="G15" s="115"/>
      <c r="H15" s="116"/>
      <c r="I15" s="117"/>
      <c r="J15" s="118"/>
      <c r="K15" s="119"/>
      <c r="L15" s="120"/>
      <c r="M15" s="121"/>
      <c r="N15" s="122"/>
      <c r="O15" s="118"/>
      <c r="P15" s="133"/>
      <c r="Q15" s="123"/>
      <c r="R15" s="136"/>
      <c r="S15" s="113">
        <f t="shared" ref="S15" si="14">SUM(D15:R15)</f>
        <v>0</v>
      </c>
      <c r="T15" s="124"/>
      <c r="U15" s="125"/>
      <c r="V15" s="203">
        <v>54</v>
      </c>
      <c r="W15" s="204">
        <f t="shared" ref="W15" si="15">V15+U15-SUM(S15:T15)</f>
        <v>54</v>
      </c>
      <c r="X15" s="205">
        <f t="shared" si="13"/>
        <v>54</v>
      </c>
    </row>
    <row r="16" spans="1:24" x14ac:dyDescent="0.25">
      <c r="A16" s="166"/>
      <c r="B16" s="110" t="s">
        <v>42</v>
      </c>
      <c r="C16" s="111">
        <v>0</v>
      </c>
      <c r="D16" s="112"/>
      <c r="E16" s="113"/>
      <c r="F16" s="114"/>
      <c r="G16" s="115"/>
      <c r="H16" s="116"/>
      <c r="I16" s="117"/>
      <c r="J16" s="118"/>
      <c r="K16" s="119"/>
      <c r="L16" s="120"/>
      <c r="M16" s="121"/>
      <c r="N16" s="122"/>
      <c r="O16" s="118"/>
      <c r="P16" s="133"/>
      <c r="Q16" s="123"/>
      <c r="R16" s="136"/>
      <c r="S16" s="113">
        <f t="shared" ref="S16" si="16">SUM(D16:R16)</f>
        <v>0</v>
      </c>
      <c r="T16" s="124"/>
      <c r="U16" s="125"/>
      <c r="V16" s="126"/>
      <c r="W16" s="127">
        <f t="shared" ref="W16" si="17">V16+U16-(S16+T16)</f>
        <v>0</v>
      </c>
      <c r="X16" s="128">
        <f t="shared" ref="X16" si="18">SMALL(V16:W16,1)</f>
        <v>0</v>
      </c>
    </row>
    <row r="19" spans="3:4" x14ac:dyDescent="0.25">
      <c r="C19" s="199"/>
      <c r="D19" s="47"/>
    </row>
    <row r="20" spans="3:4" x14ac:dyDescent="0.25">
      <c r="C20" s="199"/>
      <c r="D20" s="47"/>
    </row>
  </sheetData>
  <sortState ref="A3:W8">
    <sortCondition ref="A3:A8"/>
  </sortState>
  <conditionalFormatting sqref="X2">
    <cfRule type="cellIs" dxfId="17" priority="189" operator="lessThan">
      <formula>1</formula>
    </cfRule>
  </conditionalFormatting>
  <conditionalFormatting sqref="X11:X14 X3:X4">
    <cfRule type="cellIs" dxfId="16" priority="181" stopIfTrue="1" operator="lessThan">
      <formula>0.5</formula>
    </cfRule>
  </conditionalFormatting>
  <conditionalFormatting sqref="X6 X3:X4 X11:X14">
    <cfRule type="cellIs" dxfId="15" priority="1235" operator="lessThan">
      <formula>$V3/2</formula>
    </cfRule>
  </conditionalFormatting>
  <conditionalFormatting sqref="X5">
    <cfRule type="cellIs" dxfId="14" priority="125" stopIfTrue="1" operator="lessThan">
      <formula>0.5</formula>
    </cfRule>
  </conditionalFormatting>
  <conditionalFormatting sqref="X5">
    <cfRule type="cellIs" dxfId="13" priority="126" operator="lessThan">
      <formula>$V5/2</formula>
    </cfRule>
  </conditionalFormatting>
  <conditionalFormatting sqref="X6">
    <cfRule type="cellIs" dxfId="12" priority="74" stopIfTrue="1" operator="lessThan">
      <formula>0.5</formula>
    </cfRule>
  </conditionalFormatting>
  <conditionalFormatting sqref="X9">
    <cfRule type="cellIs" dxfId="11" priority="26" operator="lessThan">
      <formula>$V9/2</formula>
    </cfRule>
  </conditionalFormatting>
  <conditionalFormatting sqref="X9">
    <cfRule type="cellIs" dxfId="10" priority="25" stopIfTrue="1" operator="lessThan">
      <formula>0.5</formula>
    </cfRule>
  </conditionalFormatting>
  <conditionalFormatting sqref="X16">
    <cfRule type="cellIs" dxfId="9" priority="23" stopIfTrue="1" operator="lessThan">
      <formula>0.5</formula>
    </cfRule>
  </conditionalFormatting>
  <conditionalFormatting sqref="X16">
    <cfRule type="cellIs" dxfId="8" priority="24" operator="lessThan">
      <formula>$V16/2</formula>
    </cfRule>
  </conditionalFormatting>
  <conditionalFormatting sqref="X10">
    <cfRule type="cellIs" dxfId="7" priority="10" operator="lessThan">
      <formula>$V10/2</formula>
    </cfRule>
  </conditionalFormatting>
  <conditionalFormatting sqref="X10">
    <cfRule type="cellIs" dxfId="6" priority="9" stopIfTrue="1" operator="lessThan">
      <formula>0.5</formula>
    </cfRule>
  </conditionalFormatting>
  <conditionalFormatting sqref="X15">
    <cfRule type="cellIs" dxfId="5" priority="8" operator="lessThan">
      <formula>$U15/2</formula>
    </cfRule>
  </conditionalFormatting>
  <conditionalFormatting sqref="X15">
    <cfRule type="cellIs" dxfId="4" priority="7" stopIfTrue="1" operator="lessThan">
      <formula>0.5</formula>
    </cfRule>
  </conditionalFormatting>
  <conditionalFormatting sqref="X7">
    <cfRule type="cellIs" dxfId="3" priority="3" stopIfTrue="1" operator="lessThan">
      <formula>0.5</formula>
    </cfRule>
  </conditionalFormatting>
  <conditionalFormatting sqref="X7">
    <cfRule type="cellIs" dxfId="2" priority="4" operator="lessThan">
      <formula>$V7/2</formula>
    </cfRule>
  </conditionalFormatting>
  <conditionalFormatting sqref="X8">
    <cfRule type="cellIs" dxfId="1" priority="1" stopIfTrue="1" operator="lessThan">
      <formula>0.5</formula>
    </cfRule>
  </conditionalFormatting>
  <conditionalFormatting sqref="X8">
    <cfRule type="cellIs" dxfId="0" priority="2" operator="lessThan">
      <formula>$V8/2</formula>
    </cfRule>
  </conditionalFormatting>
  <pageMargins left="0.7" right="0.7" top="0.75" bottom="0.75" header="0.3" footer="0.3"/>
  <pageSetup orientation="portrait" horizontalDpi="300" verticalDpi="30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"/>
  <sheetViews>
    <sheetView showGridLines="0" zoomScaleNormal="100" workbookViewId="0"/>
  </sheetViews>
  <sheetFormatPr defaultRowHeight="15.75" x14ac:dyDescent="0.25"/>
  <cols>
    <col min="1" max="1" width="1.875" style="44" customWidth="1"/>
    <col min="2" max="2" width="8.625" style="37" bestFit="1" customWidth="1"/>
    <col min="3" max="3" width="2.875" style="44" bestFit="1" customWidth="1"/>
    <col min="4" max="8" width="3.875" style="44" bestFit="1" customWidth="1"/>
    <col min="9" max="14" width="8.75" style="44" customWidth="1"/>
    <col min="15" max="16384" width="9" style="44"/>
  </cols>
  <sheetData>
    <row r="1" spans="1:16" s="37" customFormat="1" ht="17.25" thickTop="1" thickBot="1" x14ac:dyDescent="0.3">
      <c r="B1" s="76" t="s">
        <v>14</v>
      </c>
      <c r="C1" s="77" t="s">
        <v>15</v>
      </c>
      <c r="D1" s="77" t="s">
        <v>16</v>
      </c>
      <c r="E1" s="77" t="s">
        <v>17</v>
      </c>
      <c r="F1" s="77" t="s">
        <v>18</v>
      </c>
      <c r="G1" s="77" t="s">
        <v>19</v>
      </c>
      <c r="H1" s="78" t="s">
        <v>20</v>
      </c>
    </row>
    <row r="2" spans="1:16" x14ac:dyDescent="0.25">
      <c r="B2" s="79" t="s">
        <v>13</v>
      </c>
      <c r="C2" s="80">
        <f ca="1">RANDBETWEEN(1,3)</f>
        <v>1</v>
      </c>
      <c r="D2" s="80">
        <f ca="1">RANDBETWEEN(1,3)+RANDBETWEEN(1,3)</f>
        <v>3</v>
      </c>
      <c r="E2" s="80">
        <f ca="1">RANDBETWEEN(1,3)+RANDBETWEEN(1,3)+RANDBETWEEN(1,3)</f>
        <v>5</v>
      </c>
      <c r="F2" s="80">
        <f ca="1">RANDBETWEEN(1,3)+RANDBETWEEN(1,3)+RANDBETWEEN(1,3)+RANDBETWEEN(1,3)</f>
        <v>9</v>
      </c>
      <c r="G2" s="80">
        <f ca="1">RANDBETWEEN(1,3)+RANDBETWEEN(1,3)+RANDBETWEEN(1,3)+RANDBETWEEN(1,3)+RANDBETWEEN(1,3)</f>
        <v>10</v>
      </c>
      <c r="H2" s="81">
        <f ca="1">RANDBETWEEN(1,3)+RANDBETWEEN(1,3)+RANDBETWEEN(1,3)+RANDBETWEEN(1,3)+RANDBETWEEN(1,3)+RANDBETWEEN(1,3)</f>
        <v>13</v>
      </c>
      <c r="L2" s="37"/>
      <c r="M2" s="37"/>
      <c r="N2" s="37"/>
      <c r="O2" s="37"/>
      <c r="P2" s="37"/>
    </row>
    <row r="3" spans="1:16" x14ac:dyDescent="0.25">
      <c r="B3" s="82" t="s">
        <v>12</v>
      </c>
      <c r="C3" s="83">
        <f ca="1">RANDBETWEEN(1,4)</f>
        <v>4</v>
      </c>
      <c r="D3" s="83">
        <f ca="1">RANDBETWEEN(1,4)+RANDBETWEEN(1,4)</f>
        <v>3</v>
      </c>
      <c r="E3" s="83">
        <f ca="1">RANDBETWEEN(1,4)+RANDBETWEEN(1,4)+RANDBETWEEN(1,4)</f>
        <v>12</v>
      </c>
      <c r="F3" s="83">
        <f ca="1">RANDBETWEEN(1,4)+RANDBETWEEN(1,4)+RANDBETWEEN(1,4)+RANDBETWEEN(1,4)</f>
        <v>9</v>
      </c>
      <c r="G3" s="83">
        <f ca="1">RANDBETWEEN(1,4)+RANDBETWEEN(1,4)+RANDBETWEEN(1,4)+RANDBETWEEN(1,4)+RANDBETWEEN(1,4)</f>
        <v>9</v>
      </c>
      <c r="H3" s="84">
        <f ca="1">RANDBETWEEN(1,4)+RANDBETWEEN(1,4)+RANDBETWEEN(1,4)+RANDBETWEEN(1,4)+RANDBETWEEN(1,4)+RANDBETWEEN(1,4)</f>
        <v>14</v>
      </c>
      <c r="L3" s="37"/>
      <c r="M3" s="37"/>
      <c r="N3" s="37"/>
      <c r="O3" s="37"/>
      <c r="P3" s="37"/>
    </row>
    <row r="4" spans="1:16" x14ac:dyDescent="0.25">
      <c r="B4" s="82" t="s">
        <v>11</v>
      </c>
      <c r="C4" s="83">
        <f ca="1">RANDBETWEEN(1,6)</f>
        <v>5</v>
      </c>
      <c r="D4" s="83">
        <f ca="1">RANDBETWEEN(1,6)+RANDBETWEEN(1,6)</f>
        <v>2</v>
      </c>
      <c r="E4" s="83">
        <f ca="1">RANDBETWEEN(1,6)+RANDBETWEEN(1,6)+RANDBETWEEN(1,6)</f>
        <v>15</v>
      </c>
      <c r="F4" s="83">
        <f ca="1">RANDBETWEEN(1,6)+RANDBETWEEN(1,6)+RANDBETWEEN(1,6)+RANDBETWEEN(1,6)</f>
        <v>18</v>
      </c>
      <c r="G4" s="83">
        <f ca="1">RANDBETWEEN(1,6)+RANDBETWEEN(1,6)+RANDBETWEEN(1,6)+RANDBETWEEN(1,6)+RANDBETWEEN(1,6)</f>
        <v>13</v>
      </c>
      <c r="H4" s="84">
        <f ca="1">RANDBETWEEN(1,6)+RANDBETWEEN(1,6)+RANDBETWEEN(1,6)+RANDBETWEEN(1,6)+RANDBETWEEN(1,6)+RANDBETWEEN(1,6)</f>
        <v>17</v>
      </c>
      <c r="L4" s="37"/>
      <c r="M4" s="37"/>
      <c r="N4" s="37"/>
      <c r="O4" s="37"/>
      <c r="P4" s="37"/>
    </row>
    <row r="5" spans="1:16" x14ac:dyDescent="0.25">
      <c r="B5" s="82" t="s">
        <v>10</v>
      </c>
      <c r="C5" s="83">
        <f ca="1">RANDBETWEEN(1,8)</f>
        <v>3</v>
      </c>
      <c r="D5" s="83">
        <f ca="1">RANDBETWEEN(1,8)+RANDBETWEEN(1,8)</f>
        <v>10</v>
      </c>
      <c r="E5" s="83">
        <f ca="1">RANDBETWEEN(1,8)+RANDBETWEEN(1,8)+RANDBETWEEN(1,8)</f>
        <v>16</v>
      </c>
      <c r="F5" s="83">
        <f ca="1">RANDBETWEEN(1,8)+RANDBETWEEN(1,8)+RANDBETWEEN(1,8)+RANDBETWEEN(1,8)</f>
        <v>23</v>
      </c>
      <c r="G5" s="83">
        <f ca="1">RANDBETWEEN(1,8)+RANDBETWEEN(1,8)+RANDBETWEEN(1,8)+RANDBETWEEN(1,8)+RANDBETWEEN(1,8)</f>
        <v>26</v>
      </c>
      <c r="H5" s="84">
        <f ca="1">RANDBETWEEN(1,8)+RANDBETWEEN(1,8)+RANDBETWEEN(1,8)+RANDBETWEEN(1,8)+RANDBETWEEN(1,8)+RANDBETWEEN(1,8)</f>
        <v>29</v>
      </c>
      <c r="L5" s="37"/>
      <c r="M5" s="37"/>
      <c r="N5" s="37"/>
      <c r="O5" s="37"/>
      <c r="P5" s="37"/>
    </row>
    <row r="6" spans="1:16" x14ac:dyDescent="0.25">
      <c r="B6" s="82" t="s">
        <v>9</v>
      </c>
      <c r="C6" s="83">
        <f ca="1">RANDBETWEEN(1,10)</f>
        <v>3</v>
      </c>
      <c r="D6" s="83">
        <f ca="1">RANDBETWEEN(1,10)+RANDBETWEEN(1,10)</f>
        <v>11</v>
      </c>
      <c r="E6" s="83">
        <f ca="1">RANDBETWEEN(1,10)+RANDBETWEEN(1,10)+RANDBETWEEN(1,10)</f>
        <v>5</v>
      </c>
      <c r="F6" s="83">
        <f ca="1">RANDBETWEEN(1,10)+RANDBETWEEN(1,10)+RANDBETWEEN(1,10)+RANDBETWEEN(1,10)</f>
        <v>15</v>
      </c>
      <c r="G6" s="83">
        <f ca="1">RANDBETWEEN(1,10)+RANDBETWEEN(1,10)+RANDBETWEEN(1,10)+RANDBETWEEN(1,10)+RANDBETWEEN(1,10)</f>
        <v>30</v>
      </c>
      <c r="H6" s="84">
        <f ca="1">RANDBETWEEN(1,10)+RANDBETWEEN(1,10)+RANDBETWEEN(1,10)+RANDBETWEEN(1,10)+RANDBETWEEN(1,10)+RANDBETWEEN(1,10)</f>
        <v>40</v>
      </c>
      <c r="L6" s="37"/>
      <c r="M6" s="37"/>
      <c r="N6" s="37"/>
      <c r="O6" s="37"/>
      <c r="P6" s="37"/>
    </row>
    <row r="7" spans="1:16" x14ac:dyDescent="0.25">
      <c r="B7" s="82" t="s">
        <v>8</v>
      </c>
      <c r="C7" s="83">
        <f ca="1">RANDBETWEEN(1,12)</f>
        <v>1</v>
      </c>
      <c r="D7" s="83">
        <f ca="1">RANDBETWEEN(1,12)+RANDBETWEEN(1,12)</f>
        <v>5</v>
      </c>
      <c r="E7" s="83">
        <f ca="1">RANDBETWEEN(1,12)+RANDBETWEEN(1,12)+RANDBETWEEN(1,12)</f>
        <v>11</v>
      </c>
      <c r="F7" s="83">
        <f ca="1">RANDBETWEEN(1,12)+RANDBETWEEN(1,12)+RANDBETWEEN(1,12)+RANDBETWEEN(1,12)</f>
        <v>34</v>
      </c>
      <c r="G7" s="83">
        <f ca="1">RANDBETWEEN(1,12)+RANDBETWEEN(1,12)+RANDBETWEEN(1,12)+RANDBETWEEN(1,12)+RANDBETWEEN(1,12)</f>
        <v>47</v>
      </c>
      <c r="H7" s="84">
        <f ca="1">RANDBETWEEN(1,12)+RANDBETWEEN(1,12)+RANDBETWEEN(1,12)+RANDBETWEEN(1,12)+RANDBETWEEN(1,12)+RANDBETWEEN(1,12)</f>
        <v>48</v>
      </c>
      <c r="L7" s="37"/>
      <c r="M7" s="37"/>
      <c r="N7" s="37"/>
      <c r="O7" s="37"/>
      <c r="P7" s="37"/>
    </row>
    <row r="8" spans="1:16" x14ac:dyDescent="0.25">
      <c r="B8" s="82" t="s">
        <v>7</v>
      </c>
      <c r="C8" s="83">
        <f ca="1">RANDBETWEEN(1,20)</f>
        <v>20</v>
      </c>
      <c r="D8" s="83">
        <f ca="1">RANDBETWEEN(1,20)+RANDBETWEEN(1,20)</f>
        <v>23</v>
      </c>
      <c r="E8" s="83">
        <f ca="1">RANDBETWEEN(1,20)+RANDBETWEEN(1,20)+RANDBETWEEN(1,20)</f>
        <v>26</v>
      </c>
      <c r="F8" s="83">
        <f ca="1">RANDBETWEEN(1,20)+RANDBETWEEN(1,20)+RANDBETWEEN(1,20)+RANDBETWEEN(1,20)</f>
        <v>26</v>
      </c>
      <c r="G8" s="83">
        <f ca="1">RANDBETWEEN(1,20)+RANDBETWEEN(1,20)+RANDBETWEEN(1,20)+RANDBETWEEN(1,20)+RANDBETWEEN(1,20)</f>
        <v>44</v>
      </c>
      <c r="H8" s="84">
        <f ca="1">RANDBETWEEN(1,20)+RANDBETWEEN(1,20)+RANDBETWEEN(1,20)+RANDBETWEEN(1,20)+RANDBETWEEN(1,20)+RANDBETWEEN(1,20)</f>
        <v>58</v>
      </c>
      <c r="L8" s="37"/>
      <c r="M8" s="37"/>
      <c r="N8" s="37"/>
      <c r="O8" s="37"/>
      <c r="P8" s="37"/>
    </row>
    <row r="9" spans="1:16" ht="16.5" thickBot="1" x14ac:dyDescent="0.3">
      <c r="B9" s="85" t="s">
        <v>23</v>
      </c>
      <c r="C9" s="86">
        <f ca="1">RANDBETWEEN(1,100)</f>
        <v>85</v>
      </c>
      <c r="D9" s="86">
        <f ca="1">RANDBETWEEN(1,100)+RANDBETWEEN(1,100)</f>
        <v>160</v>
      </c>
      <c r="E9" s="86">
        <f ca="1">RANDBETWEEN(1,100)+RANDBETWEEN(1,100)+RANDBETWEEN(1,100)</f>
        <v>127</v>
      </c>
      <c r="F9" s="86">
        <f ca="1">RANDBETWEEN(1,100)+RANDBETWEEN(1,100)+RANDBETWEEN(1,100)+RANDBETWEEN(1,100)</f>
        <v>188</v>
      </c>
      <c r="G9" s="86">
        <f ca="1">RANDBETWEEN(1,100)+RANDBETWEEN(1,100)+RANDBETWEEN(1,100)+RANDBETWEEN(1,100)+RANDBETWEEN(1,100)</f>
        <v>312</v>
      </c>
      <c r="H9" s="87">
        <f ca="1">RANDBETWEEN(1,100)+RANDBETWEEN(1,100)+RANDBETWEEN(1,100)+RANDBETWEEN(1,100)+RANDBETWEEN(1,100)+RANDBETWEEN(1,100)</f>
        <v>283</v>
      </c>
      <c r="L9" s="37"/>
      <c r="M9" s="37"/>
      <c r="N9" s="37"/>
      <c r="O9" s="37"/>
      <c r="P9" s="37"/>
    </row>
    <row r="10" spans="1:16" ht="16.5" thickTop="1" x14ac:dyDescent="0.25">
      <c r="A10" s="37"/>
      <c r="C10" s="37"/>
      <c r="D10" s="37"/>
      <c r="E10" s="37"/>
      <c r="F10" s="37"/>
    </row>
    <row r="11" spans="1:16" x14ac:dyDescent="0.25">
      <c r="A11" s="37"/>
      <c r="C11" s="37"/>
      <c r="D11" s="37"/>
      <c r="E11" s="37"/>
      <c r="F11" s="37"/>
    </row>
    <row r="12" spans="1:16" x14ac:dyDescent="0.25">
      <c r="A12" s="37"/>
      <c r="C12" s="37"/>
      <c r="D12" s="37"/>
      <c r="E12" s="37"/>
      <c r="F12" s="37"/>
    </row>
    <row r="13" spans="1:16" x14ac:dyDescent="0.25">
      <c r="A13" s="37"/>
      <c r="C13" s="37"/>
      <c r="D13" s="37"/>
      <c r="E13" s="37"/>
      <c r="F13" s="37"/>
    </row>
    <row r="14" spans="1:16" x14ac:dyDescent="0.25">
      <c r="A14" s="37"/>
      <c r="C14" s="37"/>
      <c r="D14" s="37"/>
      <c r="E14" s="37"/>
      <c r="F14" s="37"/>
    </row>
    <row r="15" spans="1:16" x14ac:dyDescent="0.25">
      <c r="A15" s="37"/>
      <c r="C15" s="37"/>
      <c r="D15" s="37"/>
      <c r="E15" s="37"/>
      <c r="F15" s="37"/>
    </row>
    <row r="16" spans="1:16" x14ac:dyDescent="0.25">
      <c r="A16" s="37"/>
      <c r="C16" s="37"/>
      <c r="D16" s="37"/>
      <c r="E16" s="37"/>
      <c r="F16" s="37"/>
    </row>
    <row r="17" spans="1:7" x14ac:dyDescent="0.25">
      <c r="A17" s="37"/>
      <c r="C17" s="37"/>
      <c r="D17" s="37"/>
      <c r="E17" s="37"/>
      <c r="F17" s="37"/>
    </row>
    <row r="18" spans="1:7" x14ac:dyDescent="0.25">
      <c r="A18" s="37"/>
      <c r="C18" s="37"/>
      <c r="D18" s="37"/>
      <c r="E18" s="37"/>
      <c r="F18" s="37"/>
    </row>
    <row r="19" spans="1:7" x14ac:dyDescent="0.25">
      <c r="A19" s="37"/>
      <c r="C19" s="37"/>
      <c r="D19" s="37"/>
      <c r="E19" s="37"/>
      <c r="F19" s="37"/>
    </row>
    <row r="20" spans="1:7" x14ac:dyDescent="0.25">
      <c r="A20" s="37"/>
      <c r="C20" s="37"/>
      <c r="D20" s="37"/>
      <c r="E20" s="37"/>
      <c r="F20" s="37"/>
    </row>
    <row r="21" spans="1:7" x14ac:dyDescent="0.25">
      <c r="A21" s="37"/>
      <c r="C21" s="37"/>
      <c r="D21" s="37"/>
      <c r="E21" s="37"/>
      <c r="F21" s="37"/>
    </row>
    <row r="22" spans="1:7" x14ac:dyDescent="0.25">
      <c r="A22" s="37"/>
      <c r="C22" s="37"/>
      <c r="D22" s="37"/>
      <c r="E22" s="37"/>
      <c r="F22" s="37"/>
    </row>
    <row r="23" spans="1:7" x14ac:dyDescent="0.25">
      <c r="A23" s="37"/>
      <c r="C23" s="37"/>
      <c r="D23" s="37"/>
      <c r="E23" s="37"/>
      <c r="F23" s="37"/>
    </row>
    <row r="24" spans="1:7" x14ac:dyDescent="0.25">
      <c r="A24" s="37"/>
      <c r="C24" s="37"/>
      <c r="D24" s="37"/>
      <c r="E24" s="37"/>
      <c r="F24" s="37"/>
    </row>
    <row r="25" spans="1:7" x14ac:dyDescent="0.25">
      <c r="A25" s="37"/>
      <c r="C25" s="37"/>
      <c r="D25" s="37"/>
      <c r="E25" s="37"/>
      <c r="F25" s="37"/>
    </row>
    <row r="26" spans="1:7" x14ac:dyDescent="0.25">
      <c r="A26" s="37"/>
      <c r="C26" s="37"/>
      <c r="D26" s="37"/>
      <c r="E26" s="37"/>
      <c r="F26" s="37"/>
    </row>
    <row r="27" spans="1:7" x14ac:dyDescent="0.25">
      <c r="A27" s="37"/>
      <c r="C27" s="37"/>
      <c r="D27" s="37"/>
      <c r="E27" s="37"/>
      <c r="F27" s="37"/>
    </row>
    <row r="28" spans="1:7" x14ac:dyDescent="0.25">
      <c r="A28" s="37"/>
      <c r="C28" s="37"/>
      <c r="D28" s="37"/>
      <c r="E28" s="37"/>
      <c r="F28" s="37"/>
    </row>
    <row r="29" spans="1:7" x14ac:dyDescent="0.25">
      <c r="A29" s="37"/>
      <c r="C29" s="37"/>
      <c r="D29" s="37"/>
      <c r="E29" s="37"/>
      <c r="F29" s="37"/>
    </row>
    <row r="30" spans="1:7" x14ac:dyDescent="0.25">
      <c r="A30" s="37"/>
      <c r="C30" s="37"/>
      <c r="D30" s="37"/>
      <c r="E30" s="37"/>
      <c r="F30" s="37"/>
    </row>
    <row r="31" spans="1:7" x14ac:dyDescent="0.25">
      <c r="C31" s="37"/>
      <c r="D31" s="37"/>
      <c r="E31" s="37"/>
      <c r="F31" s="37"/>
      <c r="G31" s="37"/>
    </row>
    <row r="32" spans="1:7" x14ac:dyDescent="0.25">
      <c r="C32" s="37"/>
      <c r="D32" s="37"/>
      <c r="E32" s="37"/>
      <c r="F32" s="37"/>
      <c r="G32" s="37"/>
    </row>
    <row r="33" spans="3:7" x14ac:dyDescent="0.25">
      <c r="C33" s="37"/>
      <c r="D33" s="37"/>
      <c r="E33" s="37"/>
      <c r="F33" s="37"/>
      <c r="G33" s="37"/>
    </row>
    <row r="34" spans="3:7" x14ac:dyDescent="0.25">
      <c r="C34" s="37"/>
      <c r="D34" s="37"/>
      <c r="E34" s="37"/>
      <c r="F34" s="37"/>
      <c r="G34" s="37"/>
    </row>
  </sheetData>
  <pageMargins left="0.7" right="0.7" top="0.75" bottom="0.75" header="0.3" footer="0.3"/>
  <pageSetup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Initiative</vt:lpstr>
      <vt:lpstr>Attacks</vt:lpstr>
      <vt:lpstr>Saves</vt:lpstr>
      <vt:lpstr>HPs</vt:lpstr>
      <vt:lpstr>Rolls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Alexis Álvarez</cp:lastModifiedBy>
  <cp:lastPrinted>2013-08-28T21:04:47Z</cp:lastPrinted>
  <dcterms:created xsi:type="dcterms:W3CDTF">2011-08-12T18:00:42Z</dcterms:created>
  <dcterms:modified xsi:type="dcterms:W3CDTF">2013-12-18T20:53:16Z</dcterms:modified>
</cp:coreProperties>
</file>