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645" windowWidth="12120" windowHeight="10050" activeTab="1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G3" i="3" l="1"/>
  <c r="H3" i="3" s="1"/>
  <c r="Y3" i="3"/>
  <c r="Z3" i="3" s="1"/>
  <c r="G4" i="3"/>
  <c r="H4" i="3" s="1"/>
  <c r="Y4" i="3"/>
  <c r="Z4" i="3" s="1"/>
  <c r="G5" i="3"/>
  <c r="H5" i="3" s="1"/>
  <c r="Y5" i="3"/>
  <c r="Z5" i="3" s="1"/>
  <c r="G6" i="3"/>
  <c r="H6" i="3" s="1"/>
  <c r="Y6" i="3"/>
  <c r="Z6" i="3" s="1"/>
  <c r="AB6" i="3" s="1"/>
  <c r="G7" i="3"/>
  <c r="H7" i="3" s="1"/>
  <c r="J7" i="3" s="1"/>
  <c r="Y7" i="3"/>
  <c r="Z7" i="3" s="1"/>
  <c r="AB7" i="3" s="1"/>
  <c r="G8" i="3"/>
  <c r="H8" i="3" s="1"/>
  <c r="L8" i="3" s="1"/>
  <c r="Y8" i="3"/>
  <c r="Z8" i="3" s="1"/>
  <c r="AB8" i="3" s="1"/>
  <c r="G9" i="3"/>
  <c r="H9" i="3" s="1"/>
  <c r="L9" i="3" s="1"/>
  <c r="Y9" i="3"/>
  <c r="Z9" i="3" s="1"/>
  <c r="AB9" i="3" s="1"/>
  <c r="G10" i="3"/>
  <c r="H10" i="3" s="1"/>
  <c r="L10" i="3" s="1"/>
  <c r="Y10" i="3"/>
  <c r="Z10" i="3" s="1"/>
  <c r="AB10" i="3" s="1"/>
  <c r="G11" i="3"/>
  <c r="H11" i="3" s="1"/>
  <c r="J11" i="3" s="1"/>
  <c r="Y11" i="3"/>
  <c r="Z11" i="3" s="1"/>
  <c r="G12" i="3"/>
  <c r="H12" i="3" s="1"/>
  <c r="Y12" i="3"/>
  <c r="Z12" i="3" s="1"/>
  <c r="AB12" i="3" s="1"/>
  <c r="G13" i="3"/>
  <c r="H13" i="3" s="1"/>
  <c r="Y13" i="3"/>
  <c r="Z13" i="3" s="1"/>
  <c r="AC13" i="3" s="1"/>
  <c r="AH6" i="3" l="1"/>
  <c r="AH7" i="3"/>
  <c r="AH8" i="3"/>
  <c r="AD7" i="3"/>
  <c r="AD6" i="3"/>
  <c r="AH9" i="3"/>
  <c r="AD9" i="3"/>
  <c r="AD8" i="3"/>
  <c r="AF7" i="3"/>
  <c r="AF6" i="3"/>
  <c r="J13" i="3"/>
  <c r="Q13" i="3"/>
  <c r="AD10" i="3"/>
  <c r="AF9" i="3"/>
  <c r="P9" i="3"/>
  <c r="AH10" i="3"/>
  <c r="AB11" i="3"/>
  <c r="AE11" i="3"/>
  <c r="AI11" i="3"/>
  <c r="J12" i="3"/>
  <c r="Q12" i="3"/>
  <c r="AI12" i="3"/>
  <c r="AG13" i="3"/>
  <c r="M13" i="3"/>
  <c r="AE12" i="3"/>
  <c r="AF10" i="3"/>
  <c r="P10" i="3"/>
  <c r="AF8" i="3"/>
  <c r="P8" i="3"/>
  <c r="M12" i="3"/>
  <c r="AI13" i="3"/>
  <c r="AE13" i="3"/>
  <c r="O13" i="3"/>
  <c r="K13" i="3"/>
  <c r="AG12" i="3"/>
  <c r="AC12" i="3"/>
  <c r="O12" i="3"/>
  <c r="K12" i="3"/>
  <c r="AG11" i="3"/>
  <c r="AC11" i="3"/>
  <c r="P11" i="3"/>
  <c r="L11" i="3"/>
  <c r="K10" i="3"/>
  <c r="M10" i="3"/>
  <c r="O10" i="3"/>
  <c r="Q10" i="3"/>
  <c r="K9" i="3"/>
  <c r="M9" i="3"/>
  <c r="O9" i="3"/>
  <c r="Q9" i="3"/>
  <c r="K8" i="3"/>
  <c r="M8" i="3"/>
  <c r="O8" i="3"/>
  <c r="Q8" i="3"/>
  <c r="P7" i="3"/>
  <c r="L7" i="3"/>
  <c r="AH13" i="3"/>
  <c r="AF13" i="3"/>
  <c r="AD13" i="3"/>
  <c r="AB13" i="3"/>
  <c r="P13" i="3"/>
  <c r="N13" i="3"/>
  <c r="L13" i="3"/>
  <c r="AH12" i="3"/>
  <c r="AF12" i="3"/>
  <c r="AD12" i="3"/>
  <c r="P12" i="3"/>
  <c r="N12" i="3"/>
  <c r="L12" i="3"/>
  <c r="AH11" i="3"/>
  <c r="AF11" i="3"/>
  <c r="AD11" i="3"/>
  <c r="N11" i="3"/>
  <c r="AC10" i="3"/>
  <c r="AE10" i="3"/>
  <c r="AG10" i="3"/>
  <c r="AI10" i="3"/>
  <c r="N10" i="3"/>
  <c r="J10" i="3"/>
  <c r="AC9" i="3"/>
  <c r="AE9" i="3"/>
  <c r="AG9" i="3"/>
  <c r="AI9" i="3"/>
  <c r="N9" i="3"/>
  <c r="J9" i="3"/>
  <c r="AC8" i="3"/>
  <c r="AE8" i="3"/>
  <c r="AG8" i="3"/>
  <c r="AI8" i="3"/>
  <c r="N8" i="3"/>
  <c r="J8" i="3"/>
  <c r="AC7" i="3"/>
  <c r="AE7" i="3"/>
  <c r="AG7" i="3"/>
  <c r="AI7" i="3"/>
  <c r="N7" i="3"/>
  <c r="AC6" i="3"/>
  <c r="AE6" i="3"/>
  <c r="AG6" i="3"/>
  <c r="AI6" i="3"/>
  <c r="AB5" i="3"/>
  <c r="AD5" i="3"/>
  <c r="AF5" i="3"/>
  <c r="AH5" i="3"/>
  <c r="AC5" i="3"/>
  <c r="AE5" i="3"/>
  <c r="AG5" i="3"/>
  <c r="AI5" i="3"/>
  <c r="AB4" i="3"/>
  <c r="AD4" i="3"/>
  <c r="AF4" i="3"/>
  <c r="AH4" i="3"/>
  <c r="AC4" i="3"/>
  <c r="AE4" i="3"/>
  <c r="AG4" i="3"/>
  <c r="AI4" i="3"/>
  <c r="AB3" i="3"/>
  <c r="AD3" i="3"/>
  <c r="AF3" i="3"/>
  <c r="AH3" i="3"/>
  <c r="AC3" i="3"/>
  <c r="AE3" i="3"/>
  <c r="AG3" i="3"/>
  <c r="AI3" i="3"/>
  <c r="K11" i="3"/>
  <c r="M11" i="3"/>
  <c r="O11" i="3"/>
  <c r="Q11" i="3"/>
  <c r="K7" i="3"/>
  <c r="M7" i="3"/>
  <c r="O7" i="3"/>
  <c r="Q7" i="3"/>
  <c r="J6" i="3"/>
  <c r="L6" i="3"/>
  <c r="N6" i="3"/>
  <c r="P6" i="3"/>
  <c r="K6" i="3"/>
  <c r="M6" i="3"/>
  <c r="O6" i="3"/>
  <c r="Q6" i="3"/>
  <c r="J5" i="3"/>
  <c r="L5" i="3"/>
  <c r="N5" i="3"/>
  <c r="P5" i="3"/>
  <c r="K5" i="3"/>
  <c r="M5" i="3"/>
  <c r="O5" i="3"/>
  <c r="Q5" i="3"/>
  <c r="J4" i="3"/>
  <c r="L4" i="3"/>
  <c r="N4" i="3"/>
  <c r="P4" i="3"/>
  <c r="K4" i="3"/>
  <c r="M4" i="3"/>
  <c r="O4" i="3"/>
  <c r="Q4" i="3"/>
  <c r="J3" i="3"/>
  <c r="L3" i="3"/>
  <c r="N3" i="3"/>
  <c r="P3" i="3"/>
  <c r="K3" i="3"/>
  <c r="M3" i="3"/>
  <c r="O3" i="3"/>
  <c r="Q3" i="3"/>
  <c r="D22" i="13"/>
  <c r="D2" i="13"/>
  <c r="D3" i="13"/>
  <c r="D4" i="13"/>
  <c r="D5" i="13"/>
  <c r="D6" i="13"/>
  <c r="D7" i="13"/>
  <c r="D21" i="13" l="1"/>
  <c r="S24" i="14"/>
  <c r="W24" i="14" s="1"/>
  <c r="X24" i="14" s="1"/>
  <c r="G14" i="3" l="1"/>
  <c r="H14" i="3" s="1"/>
  <c r="Y14" i="3"/>
  <c r="Z14" i="3" s="1"/>
  <c r="AB14" i="3" l="1"/>
  <c r="AE14" i="3"/>
  <c r="AI14" i="3"/>
  <c r="AC14" i="3"/>
  <c r="AG14" i="3"/>
  <c r="J14" i="3"/>
  <c r="M14" i="3"/>
  <c r="Q14" i="3"/>
  <c r="K14" i="3"/>
  <c r="O14" i="3"/>
  <c r="AH14" i="3"/>
  <c r="AF14" i="3"/>
  <c r="AD14" i="3"/>
  <c r="P14" i="3"/>
  <c r="N14" i="3"/>
  <c r="L14" i="3"/>
  <c r="G15" i="3"/>
  <c r="D20" i="13"/>
  <c r="S27" i="14" l="1"/>
  <c r="W27" i="14" s="1"/>
  <c r="X27" i="14" s="1"/>
  <c r="D2" i="10" l="1"/>
  <c r="E2" i="10" s="1"/>
  <c r="O2" i="10" s="1"/>
  <c r="D3" i="10"/>
  <c r="E3" i="10" s="1"/>
  <c r="G3" i="10" s="1"/>
  <c r="D4" i="10"/>
  <c r="E4" i="10" s="1"/>
  <c r="G4" i="10" s="1"/>
  <c r="D5" i="10"/>
  <c r="E5" i="10" s="1"/>
  <c r="M5" i="10" s="1"/>
  <c r="D6" i="10"/>
  <c r="E6" i="10" s="1"/>
  <c r="I6" i="10" s="1"/>
  <c r="D7" i="10"/>
  <c r="E7" i="10" s="1"/>
  <c r="G7" i="10" s="1"/>
  <c r="D8" i="10"/>
  <c r="E8" i="10" s="1"/>
  <c r="G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G16" i="10" s="1"/>
  <c r="D17" i="10"/>
  <c r="E17" i="10" s="1"/>
  <c r="M17" i="10" s="1"/>
  <c r="D18" i="10"/>
  <c r="E18" i="10" s="1"/>
  <c r="I18" i="10" s="1"/>
  <c r="D19" i="10"/>
  <c r="E19" i="10" s="1"/>
  <c r="G19" i="10" s="1"/>
  <c r="D20" i="10"/>
  <c r="E20" i="10" s="1"/>
  <c r="G20" i="10" s="1"/>
  <c r="D21" i="10"/>
  <c r="E21" i="10" s="1"/>
  <c r="M21" i="10" s="1"/>
  <c r="D22" i="10"/>
  <c r="E22" i="10" s="1"/>
  <c r="I22" i="10" s="1"/>
  <c r="D23" i="10"/>
  <c r="E23" i="10" s="1"/>
  <c r="L23" i="10" s="1"/>
  <c r="D24" i="10"/>
  <c r="E24" i="10" s="1"/>
  <c r="L24" i="10" s="1"/>
  <c r="D25" i="10"/>
  <c r="E25" i="10" s="1"/>
  <c r="L25" i="10" s="1"/>
  <c r="D26" i="10"/>
  <c r="E26" i="10" s="1"/>
  <c r="H26" i="10" s="1"/>
  <c r="D27" i="10"/>
  <c r="E27" i="10" s="1"/>
  <c r="T27" i="10" s="1"/>
  <c r="D28" i="10"/>
  <c r="E28" i="10" s="1"/>
  <c r="L28" i="10" s="1"/>
  <c r="D29" i="10"/>
  <c r="E29" i="10" s="1"/>
  <c r="L29" i="10" s="1"/>
  <c r="D30" i="10"/>
  <c r="E30" i="10" s="1"/>
  <c r="L30" i="10" s="1"/>
  <c r="D31" i="10"/>
  <c r="E31" i="10" s="1"/>
  <c r="L31" i="10" s="1"/>
  <c r="D32" i="10"/>
  <c r="E32" i="10" s="1"/>
  <c r="J32" i="10" s="1"/>
  <c r="D33" i="10"/>
  <c r="E33" i="10" s="1"/>
  <c r="D34" i="10"/>
  <c r="E34" i="10" s="1"/>
  <c r="N34" i="10" s="1"/>
  <c r="D35" i="10"/>
  <c r="E35" i="10" s="1"/>
  <c r="D36" i="10"/>
  <c r="E36" i="10" s="1"/>
  <c r="J36" i="10" s="1"/>
  <c r="D37" i="10"/>
  <c r="E37" i="10" s="1"/>
  <c r="D38" i="10"/>
  <c r="E38" i="10" s="1"/>
  <c r="D39" i="10"/>
  <c r="E39" i="10" s="1"/>
  <c r="J39" i="10" s="1"/>
  <c r="D40" i="10"/>
  <c r="E40" i="10" s="1"/>
  <c r="D41" i="10"/>
  <c r="E41" i="10" s="1"/>
  <c r="D42" i="10"/>
  <c r="E42" i="10" s="1"/>
  <c r="V42" i="10" s="1"/>
  <c r="D43" i="10"/>
  <c r="E43" i="10" s="1"/>
  <c r="N43" i="10" s="1"/>
  <c r="D44" i="10"/>
  <c r="E44" i="10" s="1"/>
  <c r="V44" i="10" s="1"/>
  <c r="D45" i="10"/>
  <c r="E45" i="10" s="1"/>
  <c r="J45" i="10" s="1"/>
  <c r="D46" i="10"/>
  <c r="E46" i="10" s="1"/>
  <c r="D47" i="10"/>
  <c r="E47" i="10" s="1"/>
  <c r="D48" i="10"/>
  <c r="E48" i="10" s="1"/>
  <c r="D49" i="10"/>
  <c r="E49" i="10" s="1"/>
  <c r="R49" i="10" s="1"/>
  <c r="D50" i="10"/>
  <c r="E50" i="10" s="1"/>
  <c r="D51" i="10"/>
  <c r="E51" i="10" s="1"/>
  <c r="R51" i="10" s="1"/>
  <c r="D52" i="10"/>
  <c r="E52" i="10" s="1"/>
  <c r="N52" i="10" s="1"/>
  <c r="D53" i="10"/>
  <c r="E53" i="10" s="1"/>
  <c r="N53" i="10" s="1"/>
  <c r="D54" i="10"/>
  <c r="E54" i="10" s="1"/>
  <c r="J54" i="10" s="1"/>
  <c r="D55" i="10"/>
  <c r="E55" i="10" s="1"/>
  <c r="D56" i="10"/>
  <c r="E56" i="10" s="1"/>
  <c r="D57" i="10"/>
  <c r="E57" i="10" s="1"/>
  <c r="D58" i="10"/>
  <c r="E58" i="10" s="1"/>
  <c r="D59" i="10"/>
  <c r="E59" i="10" s="1"/>
  <c r="U3" i="10" l="1"/>
  <c r="M3" i="10"/>
  <c r="V32" i="10"/>
  <c r="T29" i="10"/>
  <c r="U20" i="10"/>
  <c r="U8" i="10"/>
  <c r="M20" i="10"/>
  <c r="M8" i="10"/>
  <c r="T25" i="10"/>
  <c r="T24" i="10"/>
  <c r="U21" i="10"/>
  <c r="Y20" i="10"/>
  <c r="Q20" i="10"/>
  <c r="I20" i="10"/>
  <c r="U19" i="10"/>
  <c r="Y8" i="10"/>
  <c r="Q8" i="10"/>
  <c r="I8" i="10"/>
  <c r="U7" i="10"/>
  <c r="U6" i="10"/>
  <c r="U17" i="10"/>
  <c r="U16" i="10"/>
  <c r="U4" i="10"/>
  <c r="N32" i="10"/>
  <c r="T31" i="10"/>
  <c r="T28" i="10"/>
  <c r="R45" i="10"/>
  <c r="V39" i="10"/>
  <c r="M19" i="10"/>
  <c r="M16" i="10"/>
  <c r="M6" i="10"/>
  <c r="M4" i="10"/>
  <c r="N47" i="10"/>
  <c r="V47" i="10"/>
  <c r="J35" i="10"/>
  <c r="V35" i="10"/>
  <c r="N35" i="10"/>
  <c r="N38" i="10"/>
  <c r="V38" i="10"/>
  <c r="V52" i="10"/>
  <c r="Z45" i="10"/>
  <c r="N44" i="10"/>
  <c r="N39" i="10"/>
  <c r="V34" i="10"/>
  <c r="T23" i="10"/>
  <c r="W20" i="10"/>
  <c r="S20" i="10"/>
  <c r="O20" i="10"/>
  <c r="K20" i="10"/>
  <c r="Y19" i="10"/>
  <c r="Q19" i="10"/>
  <c r="I19" i="10"/>
  <c r="Y16" i="10"/>
  <c r="Q16" i="10"/>
  <c r="I16" i="10"/>
  <c r="M7" i="10"/>
  <c r="Y4" i="10"/>
  <c r="Q4" i="10"/>
  <c r="I4" i="10"/>
  <c r="V53" i="10"/>
  <c r="N51" i="10"/>
  <c r="V51" i="10"/>
  <c r="N49" i="10"/>
  <c r="V49" i="10"/>
  <c r="J48" i="10"/>
  <c r="V48" i="10"/>
  <c r="J46" i="10"/>
  <c r="N46" i="10"/>
  <c r="V43" i="10"/>
  <c r="J41" i="10"/>
  <c r="N41" i="10"/>
  <c r="V41" i="10"/>
  <c r="R41" i="10"/>
  <c r="R33" i="10"/>
  <c r="N33" i="10"/>
  <c r="V33" i="10"/>
  <c r="J33" i="10"/>
  <c r="Z33" i="10"/>
  <c r="Z51" i="10"/>
  <c r="J51" i="10"/>
  <c r="J50" i="10"/>
  <c r="V50" i="10"/>
  <c r="Z49" i="10"/>
  <c r="J49" i="10"/>
  <c r="N48" i="10"/>
  <c r="J47" i="10"/>
  <c r="R47" i="10"/>
  <c r="Z47" i="10"/>
  <c r="V46" i="10"/>
  <c r="N45" i="10"/>
  <c r="V45" i="10"/>
  <c r="J42" i="10"/>
  <c r="N42" i="10"/>
  <c r="Z41" i="10"/>
  <c r="J40" i="10"/>
  <c r="V40" i="10"/>
  <c r="N40" i="10"/>
  <c r="J37" i="10"/>
  <c r="N37" i="10"/>
  <c r="V37" i="10"/>
  <c r="R37" i="10"/>
  <c r="Z37" i="10"/>
  <c r="J53" i="10"/>
  <c r="R53" i="10"/>
  <c r="Z53" i="10"/>
  <c r="J43" i="10"/>
  <c r="R43" i="10"/>
  <c r="Z43" i="10"/>
  <c r="Z39" i="10"/>
  <c r="R39" i="10"/>
  <c r="Z35" i="10"/>
  <c r="R35" i="10"/>
  <c r="T30" i="10"/>
  <c r="W16" i="10"/>
  <c r="S16" i="10"/>
  <c r="O16" i="10"/>
  <c r="K16" i="10"/>
  <c r="W8" i="10"/>
  <c r="S8" i="10"/>
  <c r="O8" i="10"/>
  <c r="K8" i="10"/>
  <c r="Y7" i="10"/>
  <c r="Q7" i="10"/>
  <c r="I7" i="10"/>
  <c r="Y6" i="10"/>
  <c r="Q6" i="10"/>
  <c r="W4" i="10"/>
  <c r="S4" i="10"/>
  <c r="O4" i="10"/>
  <c r="K4" i="10"/>
  <c r="Y3" i="10"/>
  <c r="Q3" i="10"/>
  <c r="I3" i="10"/>
  <c r="W2" i="10"/>
  <c r="V54" i="10"/>
  <c r="N54" i="10"/>
  <c r="H52" i="10"/>
  <c r="L52" i="10"/>
  <c r="P52" i="10"/>
  <c r="T52" i="10"/>
  <c r="X52" i="10"/>
  <c r="N50" i="10"/>
  <c r="H44" i="10"/>
  <c r="L44" i="10"/>
  <c r="P44" i="10"/>
  <c r="T44" i="10"/>
  <c r="X44" i="10"/>
  <c r="H38" i="10"/>
  <c r="L38" i="10"/>
  <c r="P38" i="10"/>
  <c r="T38" i="10"/>
  <c r="X38" i="10"/>
  <c r="V36" i="10"/>
  <c r="N36" i="10"/>
  <c r="H34" i="10"/>
  <c r="L34" i="10"/>
  <c r="P34" i="10"/>
  <c r="T34" i="10"/>
  <c r="X34" i="10"/>
  <c r="Z54" i="10"/>
  <c r="R54" i="10"/>
  <c r="H53" i="10"/>
  <c r="L53" i="10"/>
  <c r="P53" i="10"/>
  <c r="T53" i="10"/>
  <c r="X53" i="10"/>
  <c r="Z52" i="10"/>
  <c r="R52" i="10"/>
  <c r="J52" i="10"/>
  <c r="H51" i="10"/>
  <c r="L51" i="10"/>
  <c r="P51" i="10"/>
  <c r="T51" i="10"/>
  <c r="X51" i="10"/>
  <c r="Z50" i="10"/>
  <c r="R50" i="10"/>
  <c r="H49" i="10"/>
  <c r="L49" i="10"/>
  <c r="P49" i="10"/>
  <c r="T49" i="10"/>
  <c r="X49" i="10"/>
  <c r="Z48" i="10"/>
  <c r="R48" i="10"/>
  <c r="H47" i="10"/>
  <c r="L47" i="10"/>
  <c r="P47" i="10"/>
  <c r="T47" i="10"/>
  <c r="X47" i="10"/>
  <c r="Z46" i="10"/>
  <c r="R46" i="10"/>
  <c r="H45" i="10"/>
  <c r="L45" i="10"/>
  <c r="P45" i="10"/>
  <c r="T45" i="10"/>
  <c r="X45" i="10"/>
  <c r="Z44" i="10"/>
  <c r="R44" i="10"/>
  <c r="J44" i="10"/>
  <c r="H43" i="10"/>
  <c r="L43" i="10"/>
  <c r="P43" i="10"/>
  <c r="T43" i="10"/>
  <c r="X43" i="10"/>
  <c r="Z42" i="10"/>
  <c r="R42" i="10"/>
  <c r="H41" i="10"/>
  <c r="L41" i="10"/>
  <c r="P41" i="10"/>
  <c r="T41" i="10"/>
  <c r="X41" i="10"/>
  <c r="Z40" i="10"/>
  <c r="R40" i="10"/>
  <c r="H39" i="10"/>
  <c r="L39" i="10"/>
  <c r="P39" i="10"/>
  <c r="T39" i="10"/>
  <c r="X39" i="10"/>
  <c r="Z38" i="10"/>
  <c r="R38" i="10"/>
  <c r="J38" i="10"/>
  <c r="H37" i="10"/>
  <c r="L37" i="10"/>
  <c r="P37" i="10"/>
  <c r="T37" i="10"/>
  <c r="X37" i="10"/>
  <c r="Z36" i="10"/>
  <c r="R36" i="10"/>
  <c r="H35" i="10"/>
  <c r="L35" i="10"/>
  <c r="P35" i="10"/>
  <c r="T35" i="10"/>
  <c r="X35" i="10"/>
  <c r="Z34" i="10"/>
  <c r="R34" i="10"/>
  <c r="J34" i="10"/>
  <c r="H33" i="10"/>
  <c r="L33" i="10"/>
  <c r="P33" i="10"/>
  <c r="T33" i="10"/>
  <c r="X33" i="10"/>
  <c r="Z32" i="10"/>
  <c r="R32" i="10"/>
  <c r="G31" i="10"/>
  <c r="J31" i="10"/>
  <c r="N31" i="10"/>
  <c r="R31" i="10"/>
  <c r="V31" i="10"/>
  <c r="Z31" i="10"/>
  <c r="H31" i="10"/>
  <c r="P31" i="10"/>
  <c r="X31" i="10"/>
  <c r="G29" i="10"/>
  <c r="J29" i="10"/>
  <c r="N29" i="10"/>
  <c r="R29" i="10"/>
  <c r="V29" i="10"/>
  <c r="Z29" i="10"/>
  <c r="H29" i="10"/>
  <c r="P29" i="10"/>
  <c r="X29" i="10"/>
  <c r="H54" i="10"/>
  <c r="L54" i="10"/>
  <c r="P54" i="10"/>
  <c r="T54" i="10"/>
  <c r="X54" i="10"/>
  <c r="H50" i="10"/>
  <c r="L50" i="10"/>
  <c r="P50" i="10"/>
  <c r="T50" i="10"/>
  <c r="X50" i="10"/>
  <c r="H48" i="10"/>
  <c r="L48" i="10"/>
  <c r="P48" i="10"/>
  <c r="T48" i="10"/>
  <c r="X48" i="10"/>
  <c r="H46" i="10"/>
  <c r="L46" i="10"/>
  <c r="P46" i="10"/>
  <c r="T46" i="10"/>
  <c r="X46" i="10"/>
  <c r="H42" i="10"/>
  <c r="L42" i="10"/>
  <c r="P42" i="10"/>
  <c r="T42" i="10"/>
  <c r="X42" i="10"/>
  <c r="H40" i="10"/>
  <c r="L40" i="10"/>
  <c r="P40" i="10"/>
  <c r="T40" i="10"/>
  <c r="X40" i="10"/>
  <c r="H36" i="10"/>
  <c r="L36" i="10"/>
  <c r="P36" i="10"/>
  <c r="T36" i="10"/>
  <c r="X36" i="10"/>
  <c r="H32" i="10"/>
  <c r="L32" i="10"/>
  <c r="P32" i="10"/>
  <c r="T32" i="10"/>
  <c r="X32" i="10"/>
  <c r="G30" i="10"/>
  <c r="J30" i="10"/>
  <c r="N30" i="10"/>
  <c r="R30" i="10"/>
  <c r="V30" i="10"/>
  <c r="Z30" i="10"/>
  <c r="H30" i="10"/>
  <c r="P30" i="10"/>
  <c r="X30" i="10"/>
  <c r="G28" i="10"/>
  <c r="J28" i="10"/>
  <c r="N28" i="10"/>
  <c r="R28" i="10"/>
  <c r="V28" i="10"/>
  <c r="Z28" i="10"/>
  <c r="G27" i="10"/>
  <c r="J27" i="10"/>
  <c r="N27" i="10"/>
  <c r="R27" i="10"/>
  <c r="V27" i="10"/>
  <c r="Z27" i="10"/>
  <c r="T26" i="10"/>
  <c r="L26" i="10"/>
  <c r="G25" i="10"/>
  <c r="J25" i="10"/>
  <c r="N25" i="10"/>
  <c r="R25" i="10"/>
  <c r="V25" i="10"/>
  <c r="Z25" i="10"/>
  <c r="G24" i="10"/>
  <c r="J24" i="10"/>
  <c r="N24" i="10"/>
  <c r="R24" i="10"/>
  <c r="V24" i="10"/>
  <c r="Z24" i="10"/>
  <c r="G23" i="10"/>
  <c r="J23" i="10"/>
  <c r="N23" i="10"/>
  <c r="R23" i="10"/>
  <c r="V23" i="10"/>
  <c r="Z23" i="10"/>
  <c r="U22" i="10"/>
  <c r="M22" i="10"/>
  <c r="U18" i="10"/>
  <c r="M18" i="10"/>
  <c r="G9" i="10"/>
  <c r="I9" i="10"/>
  <c r="Q9" i="10"/>
  <c r="W9" i="10"/>
  <c r="U5" i="10"/>
  <c r="X28" i="10"/>
  <c r="P28" i="10"/>
  <c r="H28" i="10"/>
  <c r="X27" i="10"/>
  <c r="P27" i="10"/>
  <c r="H27" i="10"/>
  <c r="X26" i="10"/>
  <c r="P26" i="10"/>
  <c r="X25" i="10"/>
  <c r="P25" i="10"/>
  <c r="H25" i="10"/>
  <c r="X24" i="10"/>
  <c r="P24" i="10"/>
  <c r="H24" i="10"/>
  <c r="X23" i="10"/>
  <c r="P23" i="10"/>
  <c r="H23" i="10"/>
  <c r="Y22" i="10"/>
  <c r="Q22" i="10"/>
  <c r="G21" i="10"/>
  <c r="I21" i="10"/>
  <c r="Q21" i="10"/>
  <c r="Y21" i="10"/>
  <c r="Y18" i="10"/>
  <c r="Q18" i="10"/>
  <c r="G17" i="10"/>
  <c r="I17" i="10"/>
  <c r="Q17" i="10"/>
  <c r="Y17" i="10"/>
  <c r="Y9" i="10"/>
  <c r="M9" i="10"/>
  <c r="G6" i="10"/>
  <c r="K6" i="10"/>
  <c r="O6" i="10"/>
  <c r="S6" i="10"/>
  <c r="W6" i="10"/>
  <c r="L27" i="10"/>
  <c r="G26" i="10"/>
  <c r="J26" i="10"/>
  <c r="N26" i="10"/>
  <c r="R26" i="10"/>
  <c r="V26" i="10"/>
  <c r="Z26" i="10"/>
  <c r="G22" i="10"/>
  <c r="K22" i="10"/>
  <c r="O22" i="10"/>
  <c r="S22" i="10"/>
  <c r="W22" i="10"/>
  <c r="Z22" i="10"/>
  <c r="G18" i="10"/>
  <c r="K18" i="10"/>
  <c r="O18" i="10"/>
  <c r="S18" i="10"/>
  <c r="W18" i="10"/>
  <c r="U9" i="10"/>
  <c r="G5" i="10"/>
  <c r="I5" i="10"/>
  <c r="Q5" i="10"/>
  <c r="Y5" i="10"/>
  <c r="I2" i="10"/>
  <c r="K2" i="10"/>
  <c r="S2" i="10"/>
  <c r="G59" i="10"/>
  <c r="I59" i="10"/>
  <c r="M59" i="10"/>
  <c r="Q59" i="10"/>
  <c r="U59" i="10"/>
  <c r="Y59" i="10"/>
  <c r="H59" i="10"/>
  <c r="J59" i="10"/>
  <c r="L59" i="10"/>
  <c r="N59" i="10"/>
  <c r="P59" i="10"/>
  <c r="R59" i="10"/>
  <c r="T59" i="10"/>
  <c r="V59" i="10"/>
  <c r="X59" i="10"/>
  <c r="Z59" i="10"/>
  <c r="K59" i="10"/>
  <c r="O59" i="10"/>
  <c r="S59" i="10"/>
  <c r="W59" i="10"/>
  <c r="G57" i="10"/>
  <c r="H57" i="10"/>
  <c r="J57" i="10"/>
  <c r="L57" i="10"/>
  <c r="N57" i="10"/>
  <c r="P57" i="10"/>
  <c r="R57" i="10"/>
  <c r="T57" i="10"/>
  <c r="V57" i="10"/>
  <c r="X57" i="10"/>
  <c r="Z57" i="10"/>
  <c r="I57" i="10"/>
  <c r="K57" i="10"/>
  <c r="M57" i="10"/>
  <c r="O57" i="10"/>
  <c r="Q57" i="10"/>
  <c r="S57" i="10"/>
  <c r="U57" i="10"/>
  <c r="W57" i="10"/>
  <c r="Y57" i="10"/>
  <c r="H55" i="10"/>
  <c r="J55" i="10"/>
  <c r="L55" i="10"/>
  <c r="N55" i="10"/>
  <c r="P55" i="10"/>
  <c r="R55" i="10"/>
  <c r="T55" i="10"/>
  <c r="V55" i="10"/>
  <c r="X55" i="10"/>
  <c r="Z55" i="10"/>
  <c r="G55" i="10"/>
  <c r="I55" i="10"/>
  <c r="K55" i="10"/>
  <c r="M55" i="10"/>
  <c r="O55" i="10"/>
  <c r="Q55" i="10"/>
  <c r="S55" i="10"/>
  <c r="U55" i="10"/>
  <c r="W55" i="10"/>
  <c r="Y55" i="10"/>
  <c r="I58" i="10"/>
  <c r="O58" i="10"/>
  <c r="S58" i="10"/>
  <c r="Y58" i="10"/>
  <c r="H58" i="10"/>
  <c r="J58" i="10"/>
  <c r="L58" i="10"/>
  <c r="N58" i="10"/>
  <c r="P58" i="10"/>
  <c r="R58" i="10"/>
  <c r="T58" i="10"/>
  <c r="V58" i="10"/>
  <c r="X58" i="10"/>
  <c r="Z58" i="10"/>
  <c r="G58" i="10"/>
  <c r="K58" i="10"/>
  <c r="M58" i="10"/>
  <c r="Q58" i="10"/>
  <c r="U58" i="10"/>
  <c r="W58" i="10"/>
  <c r="H56" i="10"/>
  <c r="J56" i="10"/>
  <c r="L56" i="10"/>
  <c r="N56" i="10"/>
  <c r="P56" i="10"/>
  <c r="R56" i="10"/>
  <c r="T56" i="10"/>
  <c r="V56" i="10"/>
  <c r="X56" i="10"/>
  <c r="Z56" i="10"/>
  <c r="G56" i="10"/>
  <c r="I56" i="10"/>
  <c r="K56" i="10"/>
  <c r="M56" i="10"/>
  <c r="O56" i="10"/>
  <c r="Q56" i="10"/>
  <c r="S56" i="10"/>
  <c r="U56" i="10"/>
  <c r="W56" i="10"/>
  <c r="Y56" i="10"/>
  <c r="G54" i="10"/>
  <c r="I54" i="10"/>
  <c r="K54" i="10"/>
  <c r="M54" i="10"/>
  <c r="O54" i="10"/>
  <c r="Q54" i="10"/>
  <c r="S54" i="10"/>
  <c r="U54" i="10"/>
  <c r="W54" i="10"/>
  <c r="Y54" i="10"/>
  <c r="G53" i="10"/>
  <c r="I53" i="10"/>
  <c r="K53" i="10"/>
  <c r="M53" i="10"/>
  <c r="O53" i="10"/>
  <c r="Q53" i="10"/>
  <c r="S53" i="10"/>
  <c r="U53" i="10"/>
  <c r="W53" i="10"/>
  <c r="Y53" i="10"/>
  <c r="G52" i="10"/>
  <c r="I52" i="10"/>
  <c r="K52" i="10"/>
  <c r="M52" i="10"/>
  <c r="O52" i="10"/>
  <c r="Q52" i="10"/>
  <c r="S52" i="10"/>
  <c r="U52" i="10"/>
  <c r="W52" i="10"/>
  <c r="Y52" i="10"/>
  <c r="G51" i="10"/>
  <c r="I51" i="10"/>
  <c r="K51" i="10"/>
  <c r="M51" i="10"/>
  <c r="O51" i="10"/>
  <c r="Q51" i="10"/>
  <c r="S51" i="10"/>
  <c r="U51" i="10"/>
  <c r="W51" i="10"/>
  <c r="Y51" i="10"/>
  <c r="G50" i="10"/>
  <c r="I50" i="10"/>
  <c r="K50" i="10"/>
  <c r="M50" i="10"/>
  <c r="O50" i="10"/>
  <c r="Q50" i="10"/>
  <c r="S50" i="10"/>
  <c r="U50" i="10"/>
  <c r="W50" i="10"/>
  <c r="Y50" i="10"/>
  <c r="G49" i="10"/>
  <c r="I49" i="10"/>
  <c r="K49" i="10"/>
  <c r="M49" i="10"/>
  <c r="O49" i="10"/>
  <c r="Q49" i="10"/>
  <c r="S49" i="10"/>
  <c r="U49" i="10"/>
  <c r="W49" i="10"/>
  <c r="Y49" i="10"/>
  <c r="G48" i="10"/>
  <c r="I48" i="10"/>
  <c r="K48" i="10"/>
  <c r="M48" i="10"/>
  <c r="O48" i="10"/>
  <c r="Q48" i="10"/>
  <c r="S48" i="10"/>
  <c r="U48" i="10"/>
  <c r="W48" i="10"/>
  <c r="Y48" i="10"/>
  <c r="G47" i="10"/>
  <c r="I47" i="10"/>
  <c r="K47" i="10"/>
  <c r="M47" i="10"/>
  <c r="O47" i="10"/>
  <c r="Q47" i="10"/>
  <c r="S47" i="10"/>
  <c r="U47" i="10"/>
  <c r="W47" i="10"/>
  <c r="Y47" i="10"/>
  <c r="G46" i="10"/>
  <c r="I46" i="10"/>
  <c r="K46" i="10"/>
  <c r="M46" i="10"/>
  <c r="O46" i="10"/>
  <c r="Q46" i="10"/>
  <c r="S46" i="10"/>
  <c r="U46" i="10"/>
  <c r="W46" i="10"/>
  <c r="Y46" i="10"/>
  <c r="G45" i="10"/>
  <c r="I45" i="10"/>
  <c r="K45" i="10"/>
  <c r="M45" i="10"/>
  <c r="O45" i="10"/>
  <c r="Q45" i="10"/>
  <c r="S45" i="10"/>
  <c r="U45" i="10"/>
  <c r="W45" i="10"/>
  <c r="Y45" i="10"/>
  <c r="G44" i="10"/>
  <c r="I44" i="10"/>
  <c r="K44" i="10"/>
  <c r="M44" i="10"/>
  <c r="O44" i="10"/>
  <c r="Q44" i="10"/>
  <c r="S44" i="10"/>
  <c r="U44" i="10"/>
  <c r="W44" i="10"/>
  <c r="Y44" i="10"/>
  <c r="G43" i="10"/>
  <c r="I43" i="10"/>
  <c r="K43" i="10"/>
  <c r="M43" i="10"/>
  <c r="O43" i="10"/>
  <c r="Q43" i="10"/>
  <c r="S43" i="10"/>
  <c r="U43" i="10"/>
  <c r="W43" i="10"/>
  <c r="Y43" i="10"/>
  <c r="G42" i="10"/>
  <c r="I42" i="10"/>
  <c r="K42" i="10"/>
  <c r="M42" i="10"/>
  <c r="O42" i="10"/>
  <c r="Q42" i="10"/>
  <c r="S42" i="10"/>
  <c r="U42" i="10"/>
  <c r="W42" i="10"/>
  <c r="Y42" i="10"/>
  <c r="G41" i="10"/>
  <c r="I41" i="10"/>
  <c r="K41" i="10"/>
  <c r="M41" i="10"/>
  <c r="O41" i="10"/>
  <c r="Q41" i="10"/>
  <c r="S41" i="10"/>
  <c r="U41" i="10"/>
  <c r="W41" i="10"/>
  <c r="Y41" i="10"/>
  <c r="G40" i="10"/>
  <c r="I40" i="10"/>
  <c r="K40" i="10"/>
  <c r="M40" i="10"/>
  <c r="O40" i="10"/>
  <c r="Q40" i="10"/>
  <c r="S40" i="10"/>
  <c r="U40" i="10"/>
  <c r="W40" i="10"/>
  <c r="Y40" i="10"/>
  <c r="G39" i="10"/>
  <c r="I39" i="10"/>
  <c r="K39" i="10"/>
  <c r="M39" i="10"/>
  <c r="O39" i="10"/>
  <c r="Q39" i="10"/>
  <c r="S39" i="10"/>
  <c r="U39" i="10"/>
  <c r="W39" i="10"/>
  <c r="Y39" i="10"/>
  <c r="G38" i="10"/>
  <c r="I38" i="10"/>
  <c r="K38" i="10"/>
  <c r="M38" i="10"/>
  <c r="O38" i="10"/>
  <c r="Q38" i="10"/>
  <c r="S38" i="10"/>
  <c r="U38" i="10"/>
  <c r="W38" i="10"/>
  <c r="Y38" i="10"/>
  <c r="G37" i="10"/>
  <c r="I37" i="10"/>
  <c r="K37" i="10"/>
  <c r="M37" i="10"/>
  <c r="O37" i="10"/>
  <c r="Q37" i="10"/>
  <c r="S37" i="10"/>
  <c r="U37" i="10"/>
  <c r="W37" i="10"/>
  <c r="Y37" i="10"/>
  <c r="G36" i="10"/>
  <c r="I36" i="10"/>
  <c r="K36" i="10"/>
  <c r="M36" i="10"/>
  <c r="O36" i="10"/>
  <c r="Q36" i="10"/>
  <c r="S36" i="10"/>
  <c r="U36" i="10"/>
  <c r="W36" i="10"/>
  <c r="Y36" i="10"/>
  <c r="G35" i="10"/>
  <c r="I35" i="10"/>
  <c r="K35" i="10"/>
  <c r="M35" i="10"/>
  <c r="O35" i="10"/>
  <c r="Q35" i="10"/>
  <c r="S35" i="10"/>
  <c r="U35" i="10"/>
  <c r="W35" i="10"/>
  <c r="Y35" i="10"/>
  <c r="G34" i="10"/>
  <c r="I34" i="10"/>
  <c r="K34" i="10"/>
  <c r="M34" i="10"/>
  <c r="O34" i="10"/>
  <c r="Q34" i="10"/>
  <c r="S34" i="10"/>
  <c r="U34" i="10"/>
  <c r="W34" i="10"/>
  <c r="Y34" i="10"/>
  <c r="G33" i="10"/>
  <c r="I33" i="10"/>
  <c r="K33" i="10"/>
  <c r="M33" i="10"/>
  <c r="O33" i="10"/>
  <c r="Q33" i="10"/>
  <c r="S33" i="10"/>
  <c r="U33" i="10"/>
  <c r="W33" i="10"/>
  <c r="Y33" i="10"/>
  <c r="G32" i="10"/>
  <c r="I32" i="10"/>
  <c r="K32" i="10"/>
  <c r="M32" i="10"/>
  <c r="O32" i="10"/>
  <c r="Q32" i="10"/>
  <c r="S32" i="10"/>
  <c r="U32" i="10"/>
  <c r="W32" i="10"/>
  <c r="Y32" i="10"/>
  <c r="Y31" i="10"/>
  <c r="W31" i="10"/>
  <c r="U31" i="10"/>
  <c r="S31" i="10"/>
  <c r="Q31" i="10"/>
  <c r="O31" i="10"/>
  <c r="M31" i="10"/>
  <c r="K31" i="10"/>
  <c r="I31" i="10"/>
  <c r="Y30" i="10"/>
  <c r="W30" i="10"/>
  <c r="U30" i="10"/>
  <c r="S30" i="10"/>
  <c r="Q30" i="10"/>
  <c r="O30" i="10"/>
  <c r="M30" i="10"/>
  <c r="K30" i="10"/>
  <c r="I30" i="10"/>
  <c r="Y29" i="10"/>
  <c r="W29" i="10"/>
  <c r="U29" i="10"/>
  <c r="S29" i="10"/>
  <c r="Q29" i="10"/>
  <c r="O29" i="10"/>
  <c r="M29" i="10"/>
  <c r="K29" i="10"/>
  <c r="I29" i="10"/>
  <c r="Y28" i="10"/>
  <c r="W28" i="10"/>
  <c r="U28" i="10"/>
  <c r="S28" i="10"/>
  <c r="Q28" i="10"/>
  <c r="O28" i="10"/>
  <c r="M28" i="10"/>
  <c r="K28" i="10"/>
  <c r="I28" i="10"/>
  <c r="Y27" i="10"/>
  <c r="W27" i="10"/>
  <c r="U27" i="10"/>
  <c r="S27" i="10"/>
  <c r="Q27" i="10"/>
  <c r="O27" i="10"/>
  <c r="M27" i="10"/>
  <c r="K27" i="10"/>
  <c r="I27" i="10"/>
  <c r="Y26" i="10"/>
  <c r="W26" i="10"/>
  <c r="U26" i="10"/>
  <c r="S26" i="10"/>
  <c r="Q26" i="10"/>
  <c r="O26" i="10"/>
  <c r="M26" i="10"/>
  <c r="K26" i="10"/>
  <c r="I26" i="10"/>
  <c r="Y25" i="10"/>
  <c r="W25" i="10"/>
  <c r="U25" i="10"/>
  <c r="S25" i="10"/>
  <c r="Q25" i="10"/>
  <c r="O25" i="10"/>
  <c r="M25" i="10"/>
  <c r="K25" i="10"/>
  <c r="I25" i="10"/>
  <c r="Y24" i="10"/>
  <c r="W24" i="10"/>
  <c r="U24" i="10"/>
  <c r="S24" i="10"/>
  <c r="Q24" i="10"/>
  <c r="O24" i="10"/>
  <c r="M24" i="10"/>
  <c r="K24" i="10"/>
  <c r="I24" i="10"/>
  <c r="Y23" i="10"/>
  <c r="W23" i="10"/>
  <c r="U23" i="10"/>
  <c r="S23" i="10"/>
  <c r="Q23" i="10"/>
  <c r="O23" i="10"/>
  <c r="M23" i="10"/>
  <c r="K23" i="10"/>
  <c r="I23" i="10"/>
  <c r="H22" i="10"/>
  <c r="J22" i="10"/>
  <c r="L22" i="10"/>
  <c r="N22" i="10"/>
  <c r="P22" i="10"/>
  <c r="R22" i="10"/>
  <c r="T22" i="10"/>
  <c r="V22" i="10"/>
  <c r="X22" i="10"/>
  <c r="W21" i="10"/>
  <c r="S21" i="10"/>
  <c r="O21" i="10"/>
  <c r="K21" i="10"/>
  <c r="H20" i="10"/>
  <c r="J20" i="10"/>
  <c r="L20" i="10"/>
  <c r="N20" i="10"/>
  <c r="P20" i="10"/>
  <c r="R20" i="10"/>
  <c r="T20" i="10"/>
  <c r="V20" i="10"/>
  <c r="X20" i="10"/>
  <c r="Z20" i="10"/>
  <c r="W19" i="10"/>
  <c r="S19" i="10"/>
  <c r="O19" i="10"/>
  <c r="K19" i="10"/>
  <c r="H18" i="10"/>
  <c r="J18" i="10"/>
  <c r="L18" i="10"/>
  <c r="N18" i="10"/>
  <c r="P18" i="10"/>
  <c r="R18" i="10"/>
  <c r="T18" i="10"/>
  <c r="V18" i="10"/>
  <c r="X18" i="10"/>
  <c r="Z18" i="10"/>
  <c r="W17" i="10"/>
  <c r="S17" i="10"/>
  <c r="O17" i="10"/>
  <c r="K17" i="10"/>
  <c r="H16" i="10"/>
  <c r="J16" i="10"/>
  <c r="L16" i="10"/>
  <c r="N16" i="10"/>
  <c r="P16" i="10"/>
  <c r="R16" i="10"/>
  <c r="T16" i="10"/>
  <c r="V16" i="10"/>
  <c r="X16" i="10"/>
  <c r="Z16" i="10"/>
  <c r="G14" i="10"/>
  <c r="I14" i="10"/>
  <c r="K14" i="10"/>
  <c r="M14" i="10"/>
  <c r="O14" i="10"/>
  <c r="Q14" i="10"/>
  <c r="S14" i="10"/>
  <c r="U14" i="10"/>
  <c r="W14" i="10"/>
  <c r="Y14" i="10"/>
  <c r="H14" i="10"/>
  <c r="J14" i="10"/>
  <c r="L14" i="10"/>
  <c r="N14" i="10"/>
  <c r="P14" i="10"/>
  <c r="R14" i="10"/>
  <c r="T14" i="10"/>
  <c r="V14" i="10"/>
  <c r="X14" i="10"/>
  <c r="Z14" i="10"/>
  <c r="G12" i="10"/>
  <c r="I12" i="10"/>
  <c r="K12" i="10"/>
  <c r="M12" i="10"/>
  <c r="O12" i="10"/>
  <c r="Q12" i="10"/>
  <c r="S12" i="10"/>
  <c r="U12" i="10"/>
  <c r="W12" i="10"/>
  <c r="Y12" i="10"/>
  <c r="H12" i="10"/>
  <c r="J12" i="10"/>
  <c r="L12" i="10"/>
  <c r="N12" i="10"/>
  <c r="P12" i="10"/>
  <c r="R12" i="10"/>
  <c r="T12" i="10"/>
  <c r="V12" i="10"/>
  <c r="X12" i="10"/>
  <c r="Z12" i="10"/>
  <c r="G10" i="10"/>
  <c r="I10" i="10"/>
  <c r="K10" i="10"/>
  <c r="M10" i="10"/>
  <c r="O10" i="10"/>
  <c r="Q10" i="10"/>
  <c r="S10" i="10"/>
  <c r="U10" i="10"/>
  <c r="W10" i="10"/>
  <c r="Y10" i="10"/>
  <c r="H10" i="10"/>
  <c r="J10" i="10"/>
  <c r="L10" i="10"/>
  <c r="N10" i="10"/>
  <c r="P10" i="10"/>
  <c r="R10" i="10"/>
  <c r="T10" i="10"/>
  <c r="V10" i="10"/>
  <c r="X10" i="10"/>
  <c r="Z10" i="10"/>
  <c r="H21" i="10"/>
  <c r="J21" i="10"/>
  <c r="L21" i="10"/>
  <c r="N21" i="10"/>
  <c r="P21" i="10"/>
  <c r="R21" i="10"/>
  <c r="T21" i="10"/>
  <c r="V21" i="10"/>
  <c r="X21" i="10"/>
  <c r="Z21" i="10"/>
  <c r="H19" i="10"/>
  <c r="J19" i="10"/>
  <c r="L19" i="10"/>
  <c r="N19" i="10"/>
  <c r="P19" i="10"/>
  <c r="R19" i="10"/>
  <c r="T19" i="10"/>
  <c r="V19" i="10"/>
  <c r="X19" i="10"/>
  <c r="Z19" i="10"/>
  <c r="H17" i="10"/>
  <c r="J17" i="10"/>
  <c r="L17" i="10"/>
  <c r="N17" i="10"/>
  <c r="P17" i="10"/>
  <c r="R17" i="10"/>
  <c r="T17" i="10"/>
  <c r="V17" i="10"/>
  <c r="X17" i="10"/>
  <c r="Z17" i="10"/>
  <c r="G15" i="10"/>
  <c r="I15" i="10"/>
  <c r="K15" i="10"/>
  <c r="M15" i="10"/>
  <c r="O15" i="10"/>
  <c r="Q15" i="10"/>
  <c r="S15" i="10"/>
  <c r="U15" i="10"/>
  <c r="W15" i="10"/>
  <c r="Y15" i="10"/>
  <c r="H15" i="10"/>
  <c r="J15" i="10"/>
  <c r="L15" i="10"/>
  <c r="N15" i="10"/>
  <c r="P15" i="10"/>
  <c r="R15" i="10"/>
  <c r="T15" i="10"/>
  <c r="V15" i="10"/>
  <c r="X15" i="10"/>
  <c r="Z15" i="10"/>
  <c r="G13" i="10"/>
  <c r="I13" i="10"/>
  <c r="K13" i="10"/>
  <c r="M13" i="10"/>
  <c r="O13" i="10"/>
  <c r="Q13" i="10"/>
  <c r="S13" i="10"/>
  <c r="U13" i="10"/>
  <c r="W13" i="10"/>
  <c r="Y13" i="10"/>
  <c r="H13" i="10"/>
  <c r="J13" i="10"/>
  <c r="L13" i="10"/>
  <c r="N13" i="10"/>
  <c r="P13" i="10"/>
  <c r="R13" i="10"/>
  <c r="T13" i="10"/>
  <c r="V13" i="10"/>
  <c r="X13" i="10"/>
  <c r="Z13" i="10"/>
  <c r="G11" i="10"/>
  <c r="I11" i="10"/>
  <c r="K11" i="10"/>
  <c r="M11" i="10"/>
  <c r="O11" i="10"/>
  <c r="Q11" i="10"/>
  <c r="S11" i="10"/>
  <c r="U11" i="10"/>
  <c r="W11" i="10"/>
  <c r="Y11" i="10"/>
  <c r="H11" i="10"/>
  <c r="J11" i="10"/>
  <c r="L11" i="10"/>
  <c r="N11" i="10"/>
  <c r="P11" i="10"/>
  <c r="R11" i="10"/>
  <c r="T11" i="10"/>
  <c r="V11" i="10"/>
  <c r="X11" i="10"/>
  <c r="Z11" i="10"/>
  <c r="Z9" i="10"/>
  <c r="X9" i="10"/>
  <c r="V9" i="10"/>
  <c r="S9" i="10"/>
  <c r="O9" i="10"/>
  <c r="K9" i="10"/>
  <c r="H8" i="10"/>
  <c r="J8" i="10"/>
  <c r="L8" i="10"/>
  <c r="N8" i="10"/>
  <c r="P8" i="10"/>
  <c r="R8" i="10"/>
  <c r="T8" i="10"/>
  <c r="V8" i="10"/>
  <c r="X8" i="10"/>
  <c r="Z8" i="10"/>
  <c r="W7" i="10"/>
  <c r="S7" i="10"/>
  <c r="O7" i="10"/>
  <c r="K7" i="10"/>
  <c r="H6" i="10"/>
  <c r="J6" i="10"/>
  <c r="L6" i="10"/>
  <c r="N6" i="10"/>
  <c r="P6" i="10"/>
  <c r="R6" i="10"/>
  <c r="T6" i="10"/>
  <c r="V6" i="10"/>
  <c r="X6" i="10"/>
  <c r="Z6" i="10"/>
  <c r="W5" i="10"/>
  <c r="S5" i="10"/>
  <c r="O5" i="10"/>
  <c r="K5" i="10"/>
  <c r="H4" i="10"/>
  <c r="J4" i="10"/>
  <c r="L4" i="10"/>
  <c r="N4" i="10"/>
  <c r="P4" i="10"/>
  <c r="R4" i="10"/>
  <c r="T4" i="10"/>
  <c r="V4" i="10"/>
  <c r="X4" i="10"/>
  <c r="Z4" i="10"/>
  <c r="W3" i="10"/>
  <c r="S3" i="10"/>
  <c r="O3" i="10"/>
  <c r="K3" i="10"/>
  <c r="Y2" i="10"/>
  <c r="U2" i="10"/>
  <c r="Q2" i="10"/>
  <c r="M2" i="10"/>
  <c r="H9" i="10"/>
  <c r="J9" i="10"/>
  <c r="L9" i="10"/>
  <c r="N9" i="10"/>
  <c r="P9" i="10"/>
  <c r="R9" i="10"/>
  <c r="T9" i="10"/>
  <c r="H7" i="10"/>
  <c r="J7" i="10"/>
  <c r="L7" i="10"/>
  <c r="N7" i="10"/>
  <c r="P7" i="10"/>
  <c r="R7" i="10"/>
  <c r="T7" i="10"/>
  <c r="V7" i="10"/>
  <c r="X7" i="10"/>
  <c r="Z7" i="10"/>
  <c r="H5" i="10"/>
  <c r="J5" i="10"/>
  <c r="L5" i="10"/>
  <c r="N5" i="10"/>
  <c r="P5" i="10"/>
  <c r="R5" i="10"/>
  <c r="T5" i="10"/>
  <c r="V5" i="10"/>
  <c r="X5" i="10"/>
  <c r="Z5" i="10"/>
  <c r="H3" i="10"/>
  <c r="J3" i="10"/>
  <c r="L3" i="10"/>
  <c r="N3" i="10"/>
  <c r="P3" i="10"/>
  <c r="R3" i="10"/>
  <c r="T3" i="10"/>
  <c r="V3" i="10"/>
  <c r="X3" i="10"/>
  <c r="Z3" i="10"/>
  <c r="G2" i="10"/>
  <c r="H2" i="10"/>
  <c r="J2" i="10"/>
  <c r="L2" i="10"/>
  <c r="N2" i="10"/>
  <c r="P2" i="10"/>
  <c r="R2" i="10"/>
  <c r="T2" i="10"/>
  <c r="V2" i="10"/>
  <c r="X2" i="10"/>
  <c r="Z2" i="10"/>
  <c r="D18" i="13" l="1"/>
  <c r="D19" i="13"/>
  <c r="D17" i="13"/>
  <c r="D16" i="13" l="1"/>
  <c r="D15" i="13"/>
  <c r="H15" i="3" l="1"/>
  <c r="J15" i="3" s="1"/>
  <c r="Y15" i="3"/>
  <c r="Z15" i="3" s="1"/>
  <c r="AB15" i="3" l="1"/>
  <c r="AI15" i="3"/>
  <c r="Q15" i="3"/>
  <c r="M15" i="3"/>
  <c r="AG15" i="3"/>
  <c r="O15" i="3"/>
  <c r="K15" i="3"/>
  <c r="AE15" i="3"/>
  <c r="AC15" i="3"/>
  <c r="AH15" i="3"/>
  <c r="AF15" i="3"/>
  <c r="AD15" i="3"/>
  <c r="P15" i="3"/>
  <c r="N15" i="3"/>
  <c r="L15" i="3"/>
  <c r="D14" i="13"/>
  <c r="D13" i="13"/>
  <c r="D11" i="13" l="1"/>
  <c r="S28" i="14" l="1"/>
  <c r="S26" i="14"/>
  <c r="W26" i="14" s="1"/>
  <c r="X26" i="14" s="1"/>
  <c r="S25" i="14"/>
  <c r="S23" i="14"/>
  <c r="X23" i="14"/>
  <c r="W23" i="14"/>
  <c r="G16" i="3" l="1"/>
  <c r="H16" i="3" s="1"/>
  <c r="Y16" i="3"/>
  <c r="Z16" i="3" s="1"/>
  <c r="G17" i="3"/>
  <c r="H17" i="3" s="1"/>
  <c r="Y17" i="3"/>
  <c r="Z17" i="3" s="1"/>
  <c r="G18" i="3"/>
  <c r="H18" i="3" s="1"/>
  <c r="Y18" i="3"/>
  <c r="Z18" i="3" s="1"/>
  <c r="P18" i="3" l="1"/>
  <c r="K18" i="3"/>
  <c r="M18" i="3"/>
  <c r="O18" i="3"/>
  <c r="Q18" i="3"/>
  <c r="J18" i="3"/>
  <c r="L18" i="3"/>
  <c r="N18" i="3"/>
  <c r="J17" i="3"/>
  <c r="N17" i="3"/>
  <c r="P17" i="3"/>
  <c r="K17" i="3"/>
  <c r="M17" i="3"/>
  <c r="O17" i="3"/>
  <c r="Q17" i="3"/>
  <c r="L17" i="3"/>
  <c r="K16" i="3"/>
  <c r="M16" i="3"/>
  <c r="O16" i="3"/>
  <c r="Q16" i="3"/>
  <c r="J16" i="3"/>
  <c r="L16" i="3"/>
  <c r="N16" i="3"/>
  <c r="P16" i="3"/>
  <c r="AB18" i="3"/>
  <c r="AD18" i="3"/>
  <c r="AH18" i="3"/>
  <c r="AC18" i="3"/>
  <c r="AE18" i="3"/>
  <c r="AG18" i="3"/>
  <c r="AI18" i="3"/>
  <c r="AF18" i="3"/>
  <c r="AB17" i="3"/>
  <c r="AD17" i="3"/>
  <c r="AF17" i="3"/>
  <c r="AC17" i="3"/>
  <c r="AE17" i="3"/>
  <c r="AG17" i="3"/>
  <c r="AI17" i="3"/>
  <c r="AH17" i="3"/>
  <c r="AC16" i="3"/>
  <c r="AE16" i="3"/>
  <c r="AG16" i="3"/>
  <c r="AI16" i="3"/>
  <c r="AB16" i="3"/>
  <c r="AD16" i="3"/>
  <c r="AF16" i="3"/>
  <c r="AH16" i="3"/>
  <c r="S40" i="14" l="1"/>
  <c r="W40" i="14" s="1"/>
  <c r="X40" i="14" s="1"/>
  <c r="D12" i="13" l="1"/>
  <c r="D9" i="13"/>
  <c r="S39" i="14" l="1"/>
  <c r="W39" i="14" s="1"/>
  <c r="X39" i="14" s="1"/>
  <c r="S19" i="14" l="1"/>
  <c r="W19" i="14" s="1"/>
  <c r="X19" i="14" s="1"/>
  <c r="S18" i="14"/>
  <c r="W18" i="14" s="1"/>
  <c r="X18" i="14" s="1"/>
  <c r="S17" i="14"/>
  <c r="W17" i="14" s="1"/>
  <c r="X17" i="14" s="1"/>
  <c r="S16" i="14"/>
  <c r="W16" i="14" s="1"/>
  <c r="X16" i="14" s="1"/>
  <c r="S15" i="14"/>
  <c r="W15" i="14" s="1"/>
  <c r="X15" i="14" s="1"/>
  <c r="S14" i="14"/>
  <c r="W14" i="14" s="1"/>
  <c r="X14" i="14" s="1"/>
  <c r="S13" i="14"/>
  <c r="W13" i="14" s="1"/>
  <c r="X13" i="14" s="1"/>
  <c r="S12" i="14"/>
  <c r="W12" i="14" s="1"/>
  <c r="X12" i="14" s="1"/>
  <c r="S11" i="14"/>
  <c r="W11" i="14" s="1"/>
  <c r="X11" i="14" s="1"/>
  <c r="E20" i="13" l="1"/>
  <c r="E7" i="13"/>
  <c r="E21" i="13"/>
  <c r="E17" i="13"/>
  <c r="S29" i="14"/>
  <c r="W29" i="14" s="1"/>
  <c r="X29" i="14" s="1"/>
  <c r="S30" i="14"/>
  <c r="W30" i="14" s="1"/>
  <c r="X30" i="14" s="1"/>
  <c r="S31" i="14"/>
  <c r="W31" i="14" s="1"/>
  <c r="X31" i="14" s="1"/>
  <c r="S32" i="14"/>
  <c r="W32" i="14" s="1"/>
  <c r="X32" i="14" s="1"/>
  <c r="S33" i="14"/>
  <c r="W33" i="14" s="1"/>
  <c r="X33" i="14" s="1"/>
  <c r="S34" i="14"/>
  <c r="W34" i="14" s="1"/>
  <c r="X34" i="14" s="1"/>
  <c r="S35" i="14"/>
  <c r="W35" i="14" s="1"/>
  <c r="X35" i="14" s="1"/>
  <c r="S36" i="14"/>
  <c r="W36" i="14" s="1"/>
  <c r="X36" i="14" s="1"/>
  <c r="S37" i="14"/>
  <c r="W37" i="14" s="1"/>
  <c r="X37" i="14" s="1"/>
  <c r="S38" i="14"/>
  <c r="W38" i="14"/>
  <c r="X38" i="14" s="1"/>
  <c r="Y19" i="3"/>
  <c r="Z19" i="3" s="1"/>
  <c r="AI19" i="3" s="1"/>
  <c r="G19" i="3"/>
  <c r="H19" i="3" s="1"/>
  <c r="Q19" i="3" s="1"/>
  <c r="E12" i="13"/>
  <c r="E14" i="13"/>
  <c r="E15" i="13"/>
  <c r="E6" i="13"/>
  <c r="E19" i="13"/>
  <c r="E11" i="13"/>
  <c r="E5" i="13"/>
  <c r="L12" i="13"/>
  <c r="S13" i="13"/>
  <c r="J19" i="3" l="1"/>
  <c r="L19" i="3"/>
  <c r="N19" i="3"/>
  <c r="P19" i="3"/>
  <c r="AB19" i="3"/>
  <c r="AD19" i="3"/>
  <c r="AF19" i="3"/>
  <c r="AH19" i="3"/>
  <c r="K19" i="3"/>
  <c r="M19" i="3"/>
  <c r="O19" i="3"/>
  <c r="AC19" i="3"/>
  <c r="AE19" i="3"/>
  <c r="AG19" i="3"/>
  <c r="O13" i="13"/>
  <c r="O12" i="13"/>
  <c r="O11" i="13"/>
  <c r="H13" i="13"/>
  <c r="H11" i="13"/>
  <c r="H12" i="13"/>
  <c r="H14" i="13" l="1"/>
  <c r="O15" i="13" l="1"/>
  <c r="O14" i="13"/>
  <c r="H15" i="13"/>
  <c r="S10" i="14" l="1"/>
  <c r="W10" i="14" s="1"/>
  <c r="X10" i="14" s="1"/>
  <c r="E16" i="13" l="1"/>
  <c r="W28" i="14"/>
  <c r="X28" i="14" s="1"/>
  <c r="W25" i="14"/>
  <c r="X25" i="14" s="1"/>
  <c r="D60" i="10" l="1"/>
  <c r="E60" i="10" s="1"/>
  <c r="Z60" i="10" s="1"/>
  <c r="D61" i="10"/>
  <c r="E61" i="10" s="1"/>
  <c r="D62" i="10"/>
  <c r="E62" i="10" s="1"/>
  <c r="N62" i="10" s="1"/>
  <c r="V62" i="10" l="1"/>
  <c r="G61" i="10"/>
  <c r="N61" i="10"/>
  <c r="R61" i="10"/>
  <c r="V61" i="10"/>
  <c r="Z61" i="10"/>
  <c r="G62" i="10"/>
  <c r="L62" i="10"/>
  <c r="P62" i="10"/>
  <c r="T62" i="10"/>
  <c r="X62" i="10"/>
  <c r="T61" i="10"/>
  <c r="G60" i="10"/>
  <c r="X60" i="10"/>
  <c r="Z62" i="10"/>
  <c r="R62" i="10"/>
  <c r="J62" i="10"/>
  <c r="X61" i="10"/>
  <c r="P61" i="10"/>
  <c r="V60" i="10"/>
  <c r="H62" i="10"/>
  <c r="L61" i="10"/>
  <c r="J61" i="10"/>
  <c r="H61" i="10"/>
  <c r="T60" i="10"/>
  <c r="R60" i="10"/>
  <c r="P60" i="10"/>
  <c r="N60" i="10"/>
  <c r="L60" i="10"/>
  <c r="J60" i="10"/>
  <c r="H60" i="10"/>
  <c r="Y62" i="10"/>
  <c r="W62" i="10"/>
  <c r="U62" i="10"/>
  <c r="S62" i="10"/>
  <c r="Q62" i="10"/>
  <c r="O62" i="10"/>
  <c r="M62" i="10"/>
  <c r="K62" i="10"/>
  <c r="I62" i="10"/>
  <c r="Y61" i="10"/>
  <c r="W61" i="10"/>
  <c r="U61" i="10"/>
  <c r="S61" i="10"/>
  <c r="Q61" i="10"/>
  <c r="O61" i="10"/>
  <c r="M61" i="10"/>
  <c r="K61" i="10"/>
  <c r="I61" i="10"/>
  <c r="Y60" i="10"/>
  <c r="W60" i="10"/>
  <c r="U60" i="10"/>
  <c r="S60" i="10"/>
  <c r="Q60" i="10"/>
  <c r="O60" i="10"/>
  <c r="M60" i="10"/>
  <c r="K60" i="10"/>
  <c r="I60" i="10"/>
  <c r="E2" i="13" l="1"/>
  <c r="E3" i="13"/>
  <c r="E18" i="13"/>
  <c r="E4" i="13"/>
  <c r="E22" i="13"/>
  <c r="E13" i="13"/>
  <c r="S22" i="14" l="1"/>
  <c r="W22" i="14" s="1"/>
  <c r="X22" i="14" s="1"/>
  <c r="S21" i="14"/>
  <c r="W21" i="14" s="1"/>
  <c r="X21" i="14" s="1"/>
  <c r="S9" i="14" l="1"/>
  <c r="W9" i="14" s="1"/>
  <c r="X9" i="14" s="1"/>
  <c r="S3" i="14" l="1"/>
  <c r="W3" i="14" s="1"/>
  <c r="X3" i="14" s="1"/>
  <c r="S4" i="14"/>
  <c r="W4" i="14" s="1"/>
  <c r="X4" i="14" s="1"/>
  <c r="S5" i="14"/>
  <c r="W5" i="14" s="1"/>
  <c r="X5" i="14" s="1"/>
  <c r="S6" i="14"/>
  <c r="W6" i="14" s="1"/>
  <c r="X6" i="14" s="1"/>
  <c r="S7" i="14"/>
  <c r="W7" i="14" s="1"/>
  <c r="X7" i="14" s="1"/>
  <c r="S8" i="14"/>
  <c r="W8" i="14" s="1"/>
  <c r="X8" i="14" s="1"/>
  <c r="S20" i="14" l="1"/>
  <c r="W20" i="14" s="1"/>
  <c r="X20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>
  <authors>
    <author>Alexis Álvarez</author>
  </authors>
  <commentList>
    <comment ref="B4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T4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B14" authorId="0">
      <text>
        <r>
          <rPr>
            <b/>
            <sz val="12"/>
            <color indexed="81"/>
            <rFont val="Times New Roman"/>
            <family val="1"/>
          </rPr>
          <t xml:space="preserve">Dmg: </t>
        </r>
        <r>
          <rPr>
            <sz val="12"/>
            <color indexed="81"/>
            <rFont val="Times New Roman"/>
            <family val="1"/>
          </rPr>
          <t xml:space="preserve"> 2d4; </t>
        </r>
        <r>
          <rPr>
            <b/>
            <sz val="12"/>
            <color indexed="81"/>
            <rFont val="Times New Roman"/>
            <family val="1"/>
          </rPr>
          <t>Crit</t>
        </r>
        <r>
          <rPr>
            <sz val="12"/>
            <color indexed="81"/>
            <rFont val="Times New Roman"/>
            <family val="1"/>
          </rPr>
          <t xml:space="preserve"> x4; </t>
        </r>
        <r>
          <rPr>
            <b/>
            <sz val="12"/>
            <color indexed="81"/>
            <rFont val="Times New Roman"/>
            <family val="1"/>
          </rPr>
          <t>Wt:</t>
        </r>
        <r>
          <rPr>
            <sz val="12"/>
            <color indexed="81"/>
            <rFont val="Times New Roman"/>
            <family val="1"/>
          </rPr>
          <t xml:space="preserve"> 10; </t>
        </r>
        <r>
          <rPr>
            <b/>
            <sz val="12"/>
            <color indexed="81"/>
            <rFont val="Times New Roman"/>
            <family val="1"/>
          </rPr>
          <t>Type:</t>
        </r>
        <r>
          <rPr>
            <sz val="12"/>
            <color indexed="81"/>
            <rFont val="Times New Roman"/>
            <family val="1"/>
          </rPr>
          <t xml:space="preserve">  Piercing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20" authorId="0">
      <text>
        <r>
          <rPr>
            <sz val="12"/>
            <color indexed="81"/>
            <rFont val="Times New Roman"/>
            <family val="1"/>
          </rPr>
          <t xml:space="preserve">includes +1 from </t>
        </r>
        <r>
          <rPr>
            <i/>
            <sz val="12"/>
            <color indexed="81"/>
            <rFont val="Times New Roman"/>
            <family val="1"/>
          </rPr>
          <t>resistance</t>
        </r>
      </text>
    </comment>
    <comment ref="C21" authorId="0">
      <text>
        <r>
          <rPr>
            <sz val="12"/>
            <color indexed="81"/>
            <rFont val="Times New Roman"/>
            <family val="1"/>
          </rPr>
          <t xml:space="preserve">includes +1 from </t>
        </r>
        <r>
          <rPr>
            <i/>
            <sz val="12"/>
            <color indexed="81"/>
            <rFont val="Times New Roman"/>
            <family val="1"/>
          </rPr>
          <t>resistance</t>
        </r>
      </text>
    </comment>
    <comment ref="C22" authorId="0">
      <text>
        <r>
          <rPr>
            <sz val="12"/>
            <color indexed="81"/>
            <rFont val="Times New Roman"/>
            <family val="1"/>
          </rPr>
          <t xml:space="preserve">includes +1 from </t>
        </r>
        <r>
          <rPr>
            <i/>
            <sz val="12"/>
            <color indexed="81"/>
            <rFont val="Times New Roman"/>
            <family val="1"/>
          </rPr>
          <t>resistance</t>
        </r>
      </text>
    </comment>
    <comment ref="C41" authorId="0">
      <text>
        <r>
          <rPr>
            <sz val="12"/>
            <color indexed="81"/>
            <rFont val="Times New Roman"/>
            <family val="1"/>
          </rPr>
          <t xml:space="preserve">enemy adepts gain +1 from </t>
        </r>
        <r>
          <rPr>
            <i/>
            <sz val="12"/>
            <color indexed="81"/>
            <rFont val="Times New Roman"/>
            <family val="1"/>
          </rPr>
          <t>resistance</t>
        </r>
      </text>
    </comment>
    <comment ref="C42" authorId="0">
      <text>
        <r>
          <rPr>
            <sz val="12"/>
            <color indexed="81"/>
            <rFont val="Times New Roman"/>
            <family val="1"/>
          </rPr>
          <t xml:space="preserve">enemy adepts gain +1 from </t>
        </r>
        <r>
          <rPr>
            <i/>
            <sz val="12"/>
            <color indexed="81"/>
            <rFont val="Times New Roman"/>
            <family val="1"/>
          </rPr>
          <t>resistance</t>
        </r>
      </text>
    </comment>
    <comment ref="C43" authorId="0">
      <text>
        <r>
          <rPr>
            <sz val="12"/>
            <color indexed="81"/>
            <rFont val="Times New Roman"/>
            <family val="1"/>
          </rPr>
          <t xml:space="preserve">enemy adepts gain +1 from </t>
        </r>
        <r>
          <rPr>
            <i/>
            <sz val="12"/>
            <color indexed="81"/>
            <rFont val="Times New Roman"/>
            <family val="1"/>
          </rPr>
          <t>resistance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U7" authorId="0">
      <text>
        <r>
          <rPr>
            <sz val="12"/>
            <color indexed="81"/>
            <rFont val="Times New Roman"/>
            <family val="1"/>
          </rPr>
          <t>divine power 7</t>
        </r>
      </text>
    </comment>
    <comment ref="U10" authorId="0">
      <text>
        <r>
          <rPr>
            <sz val="12"/>
            <color indexed="81"/>
            <rFont val="Times New Roman"/>
            <family val="1"/>
          </rPr>
          <t>fast healing 5</t>
        </r>
      </text>
    </comment>
    <comment ref="T13" authorId="0">
      <text>
        <r>
          <rPr>
            <sz val="12"/>
            <color indexed="81"/>
            <rFont val="Times New Roman"/>
            <family val="1"/>
          </rPr>
          <t>bleeding since Round 1</t>
        </r>
      </text>
    </comment>
    <comment ref="T14" authorId="0">
      <text>
        <r>
          <rPr>
            <sz val="12"/>
            <color indexed="81"/>
            <rFont val="Times New Roman"/>
            <family val="1"/>
          </rPr>
          <t>bleeding since Round 2</t>
        </r>
      </text>
    </comment>
    <comment ref="T15" authorId="0">
      <text>
        <r>
          <rPr>
            <sz val="12"/>
            <color indexed="81"/>
            <rFont val="Times New Roman"/>
            <family val="1"/>
          </rPr>
          <t>bleeding since Round 1</t>
        </r>
      </text>
    </comment>
    <comment ref="T16" authorId="0">
      <text>
        <r>
          <rPr>
            <sz val="12"/>
            <color indexed="81"/>
            <rFont val="Times New Roman"/>
            <family val="1"/>
          </rPr>
          <t>bleeding since Round 1</t>
        </r>
      </text>
    </comment>
    <comment ref="T17" authorId="0">
      <text>
        <r>
          <rPr>
            <sz val="12"/>
            <color indexed="81"/>
            <rFont val="Times New Roman"/>
            <family val="1"/>
          </rPr>
          <t>bleeding since Round 3</t>
        </r>
      </text>
    </comment>
    <comment ref="T18" authorId="0">
      <text>
        <r>
          <rPr>
            <sz val="12"/>
            <color indexed="81"/>
            <rFont val="Times New Roman"/>
            <family val="1"/>
          </rPr>
          <t>bleeding since Round 4</t>
        </r>
      </text>
    </comment>
    <comment ref="T19" authorId="0">
      <text>
        <r>
          <rPr>
            <sz val="12"/>
            <color indexed="81"/>
            <rFont val="Times New Roman"/>
            <family val="1"/>
          </rPr>
          <t>bleeding since Round 6</t>
        </r>
      </text>
    </comment>
    <comment ref="T21" authorId="0">
      <text>
        <r>
          <rPr>
            <sz val="12"/>
            <color indexed="81"/>
            <rFont val="Times New Roman"/>
            <family val="1"/>
          </rPr>
          <t>bleeding since Round 3</t>
        </r>
      </text>
    </comment>
    <comment ref="T30" authorId="0">
      <text>
        <r>
          <rPr>
            <sz val="12"/>
            <color indexed="81"/>
            <rFont val="Times New Roman"/>
            <family val="1"/>
          </rPr>
          <t>bleeding since Round 2</t>
        </r>
      </text>
    </comment>
    <comment ref="T31" authorId="0">
      <text>
        <r>
          <rPr>
            <sz val="12"/>
            <color indexed="81"/>
            <rFont val="Times New Roman"/>
            <family val="1"/>
          </rPr>
          <t>bleeding since Round 2</t>
        </r>
      </text>
    </comment>
    <comment ref="T32" authorId="0">
      <text>
        <r>
          <rPr>
            <sz val="12"/>
            <color indexed="81"/>
            <rFont val="Times New Roman"/>
            <family val="1"/>
          </rPr>
          <t>bleeding since Round 2</t>
        </r>
      </text>
    </comment>
    <comment ref="T33" authorId="0">
      <text>
        <r>
          <rPr>
            <sz val="12"/>
            <color indexed="81"/>
            <rFont val="Times New Roman"/>
            <family val="1"/>
          </rPr>
          <t>bleeding since Round 1</t>
        </r>
      </text>
    </comment>
    <comment ref="B34" authorId="0">
      <text>
        <r>
          <rPr>
            <sz val="12"/>
            <color indexed="81"/>
            <rFont val="Times New Roman"/>
            <family val="1"/>
          </rPr>
          <t>resistance 5/[fire, cold and acid]
dr 1/cold iron</t>
        </r>
      </text>
    </comment>
    <comment ref="U34" authorId="0">
      <text>
        <r>
          <rPr>
            <sz val="12"/>
            <color indexed="81"/>
            <rFont val="Times New Roman"/>
            <family val="1"/>
          </rPr>
          <t>fast healing 2</t>
        </r>
      </text>
    </comment>
    <comment ref="T35" authorId="0">
      <text>
        <r>
          <rPr>
            <sz val="12"/>
            <color indexed="81"/>
            <rFont val="Times New Roman"/>
            <family val="1"/>
          </rPr>
          <t>bleeding since Round 4</t>
        </r>
      </text>
    </comment>
  </commentList>
</comments>
</file>

<file path=xl/sharedStrings.xml><?xml version="1.0" encoding="utf-8"?>
<sst xmlns="http://schemas.openxmlformats.org/spreadsheetml/2006/main" count="479" uniqueCount="229">
  <si>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</si>
  <si>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</si>
  <si>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</si>
  <si>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</si>
  <si>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</si>
  <si>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</si>
  <si>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</si>
  <si>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</si>
  <si>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</si>
  <si>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</si>
  <si>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</si>
  <si>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</si>
  <si>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</si>
  <si>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</si>
  <si>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</si>
  <si>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</si>
  <si>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</si>
  <si>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</si>
  <si>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</si>
  <si>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</si>
  <si>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</si>
  <si>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</si>
  <si>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</si>
  <si>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</si>
  <si>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</si>
  <si>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</si>
  <si>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</si>
  <si>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</si>
  <si>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</si>
  <si>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</si>
  <si>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</si>
  <si>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</si>
  <si>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</si>
  <si>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</si>
  <si>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</si>
  <si>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</si>
  <si>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</si>
  <si>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</si>
  <si>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</si>
  <si>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</si>
  <si>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</si>
  <si>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</si>
  <si>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</si>
  <si>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</si>
  <si>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</si>
  <si>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</si>
  <si>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</si>
  <si>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</si>
  <si>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</si>
  <si>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</si>
  <si>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</si>
  <si>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</si>
  <si>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Ti’ki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</si>
  <si>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</si>
  <si>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</si>
  <si>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</si>
  <si>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</si>
  <si>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</si>
  <si>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</si>
  <si>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</si>
  <si>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</si>
  <si>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</si>
  <si>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</si>
  <si>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</si>
  <si>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fighter</t>
  </si>
  <si>
    <t>Avg. ECL</t>
  </si>
  <si>
    <t>Party Members</t>
  </si>
  <si>
    <t>Aegis</t>
  </si>
  <si>
    <t>Faram</t>
  </si>
  <si>
    <t>ninja</t>
  </si>
  <si>
    <t>centaur</t>
  </si>
  <si>
    <t>Arena CR</t>
  </si>
  <si>
    <t>Campaign CR</t>
  </si>
  <si>
    <t>Multiple encounters</t>
  </si>
  <si>
    <t>Single encounter</t>
  </si>
  <si>
    <t>Total Levels</t>
  </si>
  <si>
    <t>diviner</t>
  </si>
  <si>
    <t>Spot</t>
  </si>
  <si>
    <t>Listen</t>
  </si>
  <si>
    <t>Eriven</t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</si>
  <si>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</si>
  <si>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</si>
  <si>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</si>
  <si>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pfe</t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</si>
  <si>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</si>
  <si>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</si>
  <si>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</si>
  <si>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</si>
  <si>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Constitution</t>
  </si>
  <si>
    <t>Strength</t>
  </si>
  <si>
    <t>Opposed Grapple</t>
  </si>
  <si>
    <r>
      <t xml:space="preserve">Adds </t>
    </r>
    <r>
      <rPr>
        <i/>
        <sz val="12"/>
        <color theme="1"/>
        <rFont val="Times New Roman"/>
        <family val="1"/>
      </rPr>
      <t>barkskin</t>
    </r>
    <r>
      <rPr>
        <sz val="12"/>
        <color theme="1"/>
        <rFont val="Times New Roman"/>
        <family val="1"/>
      </rPr>
      <t xml:space="preserve"> +2 bonus</t>
    </r>
  </si>
  <si>
    <t>r</t>
  </si>
  <si>
    <t>Move Silently</t>
  </si>
  <si>
    <t>Hide</t>
  </si>
  <si>
    <t>Demitri</t>
  </si>
  <si>
    <t>sh</t>
  </si>
  <si>
    <r>
      <t xml:space="preserve">Adds </t>
    </r>
    <r>
      <rPr>
        <i/>
        <sz val="12"/>
        <color theme="1"/>
        <rFont val="Times New Roman"/>
        <family val="1"/>
      </rPr>
      <t>shield</t>
    </r>
    <r>
      <rPr>
        <sz val="12"/>
        <color theme="1"/>
        <rFont val="Times New Roman"/>
        <family val="1"/>
      </rPr>
      <t xml:space="preserve"> +4 bonus</t>
    </r>
  </si>
  <si>
    <t>Tumble</t>
  </si>
  <si>
    <t>Ride</t>
  </si>
  <si>
    <t>Attack Type</t>
  </si>
  <si>
    <t>Tengrand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</si>
  <si>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bonus/penalty</t>
    </r>
  </si>
  <si>
    <t>ranger</t>
  </si>
  <si>
    <t>Jump</t>
  </si>
  <si>
    <t>Dispel</t>
  </si>
  <si>
    <t>Concentration</t>
  </si>
  <si>
    <t>Poison</t>
  </si>
  <si>
    <t>hammer, elbows</t>
  </si>
  <si>
    <t>shard hvy xbow</t>
  </si>
  <si>
    <t>construct</t>
  </si>
  <si>
    <t>construct / fighter</t>
  </si>
  <si>
    <t>hippogriff</t>
  </si>
  <si>
    <r>
      <t>Demitri</t>
    </r>
    <r>
      <rPr>
        <b/>
        <vertAlign val="superscript"/>
        <sz val="12"/>
        <color theme="1"/>
        <rFont val="Times New Roman"/>
        <family val="1"/>
      </rPr>
      <t>sof</t>
    </r>
  </si>
  <si>
    <t>Nonlethal</t>
  </si>
  <si>
    <t>sof</t>
  </si>
  <si>
    <r>
      <t xml:space="preserve">Adds </t>
    </r>
    <r>
      <rPr>
        <i/>
        <sz val="12"/>
        <color theme="1"/>
        <rFont val="Times New Roman"/>
        <family val="1"/>
      </rPr>
      <t xml:space="preserve">shield of faith </t>
    </r>
    <r>
      <rPr>
        <sz val="12"/>
        <color theme="1"/>
        <rFont val="Times New Roman"/>
        <family val="1"/>
      </rPr>
      <t>bonus</t>
    </r>
  </si>
  <si>
    <t>seeker</t>
  </si>
  <si>
    <t>Eriven/Ti’ki</t>
  </si>
  <si>
    <t>Glass Golem</t>
  </si>
  <si>
    <t>Adversarial Party Composition</t>
  </si>
  <si>
    <t>Whisper</t>
  </si>
  <si>
    <t>Equinox</t>
  </si>
  <si>
    <t>Korimoto</t>
  </si>
  <si>
    <t>Otis</t>
  </si>
  <si>
    <t>Wormguts</t>
  </si>
  <si>
    <t>Sagittarius</t>
  </si>
  <si>
    <t>Thirdorfourth</t>
  </si>
  <si>
    <t>battle sorcerer</t>
  </si>
  <si>
    <t>Azimuth</t>
  </si>
  <si>
    <t>paladin of tyranny</t>
  </si>
  <si>
    <t>favored soul</t>
  </si>
  <si>
    <t>abjurer</t>
  </si>
  <si>
    <t>rog/clr/nec/t.nec</t>
  </si>
  <si>
    <t>shade</t>
  </si>
  <si>
    <t>necromancer/TN</t>
  </si>
  <si>
    <t>cleric / seeker</t>
  </si>
  <si>
    <t>rogue / diviner / seer</t>
  </si>
  <si>
    <t>Agni</t>
  </si>
  <si>
    <t>glass golem</t>
  </si>
  <si>
    <t>adept 1</t>
  </si>
  <si>
    <t>expert 1</t>
  </si>
  <si>
    <t>commoner 1</t>
  </si>
  <si>
    <t>warrior 1</t>
  </si>
  <si>
    <t>adept 2</t>
  </si>
  <si>
    <t>expert 2</t>
  </si>
  <si>
    <t>skeletal warrior</t>
  </si>
  <si>
    <t>zombie warrior</t>
  </si>
  <si>
    <t>gelatinous commoner</t>
  </si>
  <si>
    <t>Fiendish commoner</t>
  </si>
  <si>
    <t>expert 3</t>
  </si>
  <si>
    <t>expert</t>
  </si>
  <si>
    <t>adept 3</t>
  </si>
  <si>
    <t>adept</t>
  </si>
  <si>
    <t>warrior</t>
  </si>
  <si>
    <t>commoner</t>
  </si>
  <si>
    <t>expert 4</t>
  </si>
  <si>
    <t>adept 4</t>
  </si>
  <si>
    <t>commoner 2</t>
  </si>
  <si>
    <t>warrior 2</t>
  </si>
  <si>
    <t>dart</t>
  </si>
  <si>
    <t>shortbow</t>
  </si>
  <si>
    <t>sling</t>
  </si>
  <si>
    <t>light crossbow</t>
  </si>
  <si>
    <t>pitchfork</t>
  </si>
  <si>
    <t>mace</t>
  </si>
  <si>
    <t>shortsword</t>
  </si>
  <si>
    <t>longsword</t>
  </si>
  <si>
    <t>scimitar / claw</t>
  </si>
  <si>
    <t>slam</t>
  </si>
  <si>
    <t>fiendish commoner</t>
  </si>
  <si>
    <t>longbow</t>
  </si>
  <si>
    <t>flask (thrown)</t>
  </si>
  <si>
    <t>longsword / hooves</t>
  </si>
  <si>
    <t>MW comp. longbow</t>
  </si>
  <si>
    <t>quarterstaff / dagger</t>
  </si>
  <si>
    <t>bastard sword / claw</t>
  </si>
  <si>
    <t>bludgeon</t>
  </si>
  <si>
    <t>slashing</t>
  </si>
  <si>
    <t>rake (keen)</t>
  </si>
  <si>
    <t>stained glass golem</t>
  </si>
  <si>
    <t>Adept 1 spells</t>
  </si>
  <si>
    <t>Adept 2 spells</t>
  </si>
  <si>
    <t>Adept 3 spells</t>
  </si>
  <si>
    <t>Adept 4 spells</t>
  </si>
  <si>
    <t>MW sling</t>
  </si>
  <si>
    <t>MW spear</t>
  </si>
  <si>
    <t>Wormguts/skeleton</t>
  </si>
  <si>
    <t>immunce to acid</t>
  </si>
  <si>
    <r>
      <t>Thirdorfourth</t>
    </r>
    <r>
      <rPr>
        <b/>
        <vertAlign val="superscript"/>
        <sz val="12"/>
        <color theme="1"/>
        <rFont val="Times New Roman"/>
        <family val="1"/>
      </rPr>
      <t>pfg</t>
    </r>
  </si>
  <si>
    <t>Slash Tongue</t>
  </si>
  <si>
    <t>Resistance</t>
  </si>
  <si>
    <t>Inflict Light Wounds</t>
  </si>
  <si>
    <t>Cause Fear</t>
  </si>
  <si>
    <t>Vigor, Lesser</t>
  </si>
  <si>
    <t>Shield of Faith</t>
  </si>
  <si>
    <t>Light</t>
  </si>
  <si>
    <t>Detect Magic</t>
  </si>
  <si>
    <t>Cure Minor Wounds</t>
  </si>
  <si>
    <t>Inflict Minor Wounds</t>
  </si>
  <si>
    <t>cold iron + …</t>
  </si>
  <si>
    <t>NPC pawns</t>
  </si>
  <si>
    <t>PC pawns</t>
  </si>
  <si>
    <r>
      <t>Whisper</t>
    </r>
    <r>
      <rPr>
        <i/>
        <vertAlign val="superscript"/>
        <sz val="12"/>
        <color rgb="FFFF0000"/>
        <rFont val="Times New Roman"/>
        <family val="1"/>
      </rPr>
      <t>cg</t>
    </r>
  </si>
  <si>
    <r>
      <t>Whisper</t>
    </r>
    <r>
      <rPr>
        <b/>
        <vertAlign val="superscript"/>
        <sz val="12"/>
        <color theme="1"/>
        <rFont val="Times New Roman"/>
        <family val="1"/>
      </rPr>
      <t>cg, ma</t>
    </r>
  </si>
  <si>
    <t>All Raised/Created Corporeal Undead:</t>
  </si>
  <si>
    <t>+1d6 cold damage with natural weapons</t>
  </si>
  <si>
    <t>explode upon death, dealing 1d6 +1d6 per every 2 HD of negative energy damage</t>
  </si>
  <si>
    <t>Faram/golem/Equinox</t>
  </si>
  <si>
    <t>Typhoid</t>
  </si>
  <si>
    <t>/cold iron</t>
  </si>
  <si>
    <t>claws / bite</t>
  </si>
  <si>
    <t>zombie warrior 2</t>
  </si>
  <si>
    <t>skeletal warrior 2</t>
  </si>
  <si>
    <t>skeletal warrior 1</t>
  </si>
  <si>
    <t>zombie warrior 1</t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</si>
  <si>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</si>
  <si>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r>
      <t>Faram</t>
    </r>
    <r>
      <rPr>
        <i/>
        <vertAlign val="superscript"/>
        <sz val="12"/>
        <color rgb="FFFF0000"/>
        <rFont val="Times New Roman"/>
        <family val="1"/>
      </rPr>
      <t>cg</t>
    </r>
  </si>
  <si>
    <t>adept/Sagittarius</t>
  </si>
  <si>
    <t>claw</t>
  </si>
  <si>
    <r>
      <t>Jadin</t>
    </r>
    <r>
      <rPr>
        <b/>
        <vertAlign val="superscript"/>
        <sz val="12"/>
        <color theme="1"/>
        <rFont val="Times New Roman"/>
        <family val="1"/>
      </rPr>
      <t>cg,hst,pfe</t>
    </r>
  </si>
  <si>
    <r>
      <t xml:space="preserve">Adds </t>
    </r>
    <r>
      <rPr>
        <i/>
        <sz val="12"/>
        <color theme="1"/>
        <rFont val="Times New Roman"/>
        <family val="1"/>
      </rPr>
      <t xml:space="preserve">haste </t>
    </r>
    <r>
      <rPr>
        <sz val="12"/>
        <color theme="1"/>
        <rFont val="Times New Roman"/>
        <family val="1"/>
      </rPr>
      <t>+1 bonus</t>
    </r>
  </si>
  <si>
    <r>
      <t>Faram</t>
    </r>
    <r>
      <rPr>
        <b/>
        <vertAlign val="superscript"/>
        <sz val="12"/>
        <color theme="1"/>
        <rFont val="Times New Roman"/>
        <family val="1"/>
      </rPr>
      <t>sh,ma,cg</t>
    </r>
    <r>
      <rPr>
        <b/>
        <sz val="12"/>
        <color theme="1"/>
        <rFont val="Times New Roman"/>
        <family val="1"/>
      </rPr>
      <t>/Korimoto/Tengrand</t>
    </r>
  </si>
  <si>
    <t>Adds +2 deflection bonus vs. Good opponents</t>
  </si>
  <si>
    <t>Adds +2 deflection bonus vs. Evil opponents</t>
  </si>
  <si>
    <t>skeletal warrior 3</t>
  </si>
  <si>
    <t>zombie warrior 3</t>
  </si>
  <si>
    <t>centaur / ranger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</si>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</sst>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b/>
      <sz val="12"/>
      <color indexed="81"/>
      <name val="Times New Roman"/>
      <family val="1"/>
    </font>
    <font>
      <b/>
      <sz val="12"/>
      <color rgb="FFFFFF00"/>
      <name val="Times New Roman"/>
      <family val="1"/>
    </font>
    <font>
      <sz val="12"/>
      <color rgb="FFFFFF00"/>
      <name val="Times New Roman"/>
      <family val="1"/>
    </font>
    <font>
      <i/>
      <sz val="12"/>
      <color indexed="81"/>
      <name val="Times New Roman"/>
      <family val="1"/>
    </font>
    <font>
      <i/>
      <vertAlign val="superscript"/>
      <sz val="12"/>
      <color rgb="FFFF0000"/>
      <name val="Times New Roman"/>
      <family val="1"/>
    </font>
    <font>
      <sz val="12"/>
      <color theme="0" tint="-0.249977111117893"/>
      <name val="Times New Roman"/>
      <family val="1"/>
    </font>
    <font>
      <b/>
      <i/>
      <sz val="12"/>
      <name val="Times New Roman"/>
      <family val="1"/>
    </font>
    <font>
      <i/>
      <vertAlign val="superscript"/>
      <sz val="12"/>
      <color rgb="FF00B05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39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2" borderId="39" xfId="0" applyFont="1" applyFill="1" applyBorder="1" applyAlignment="1">
      <alignment horizontal="centerContinuous" vertical="center" wrapText="1"/>
    </xf>
    <xf numFmtId="0" fontId="1" fillId="2" borderId="28" xfId="0" applyFont="1" applyFill="1" applyBorder="1" applyAlignment="1">
      <alignment horizontal="centerContinuous" vertical="center" wrapText="1"/>
    </xf>
    <xf numFmtId="0" fontId="1" fillId="0" borderId="33" xfId="0" applyFont="1" applyFill="1" applyBorder="1" applyAlignment="1">
      <alignment horizontal="center" vertical="center" textRotation="90"/>
    </xf>
    <xf numFmtId="0" fontId="1" fillId="13" borderId="33" xfId="0" applyFont="1" applyFill="1" applyBorder="1" applyAlignment="1">
      <alignment horizontal="center" vertical="center" textRotation="90"/>
    </xf>
    <xf numFmtId="0" fontId="1" fillId="13" borderId="0" xfId="0" applyFont="1" applyFill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right" vertical="center"/>
    </xf>
    <xf numFmtId="0" fontId="1" fillId="0" borderId="70" xfId="0" applyFont="1" applyBorder="1" applyAlignment="1">
      <alignment horizontal="center" vertical="center"/>
    </xf>
    <xf numFmtId="0" fontId="1" fillId="18" borderId="3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14" xfId="0" applyFont="1" applyFill="1" applyBorder="1" applyAlignment="1">
      <alignment horizontal="right" vertical="center"/>
    </xf>
    <xf numFmtId="0" fontId="2" fillId="8" borderId="14" xfId="0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6" borderId="14" xfId="0" applyFont="1" applyFill="1" applyBorder="1" applyAlignment="1">
      <alignment horizontal="right" vertical="center"/>
    </xf>
    <xf numFmtId="0" fontId="2" fillId="6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33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10" fillId="12" borderId="0" xfId="1" applyFont="1" applyFill="1" applyBorder="1" applyAlignment="1">
      <alignment horizontal="center" vertical="center"/>
    </xf>
    <xf numFmtId="0" fontId="10" fillId="12" borderId="14" xfId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19" borderId="2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19" borderId="2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12" borderId="71" xfId="0" applyFont="1" applyFill="1" applyBorder="1" applyAlignment="1">
      <alignment horizontal="center" vertical="center"/>
    </xf>
    <xf numFmtId="0" fontId="2" fillId="19" borderId="71" xfId="0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7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63" xfId="0" applyFont="1" applyFill="1" applyBorder="1" applyAlignment="1">
      <alignment horizontal="center" vertical="center"/>
    </xf>
    <xf numFmtId="0" fontId="2" fillId="2" borderId="64" xfId="0" quotePrefix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13" borderId="67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0" borderId="67" xfId="0" applyFont="1" applyFill="1" applyBorder="1" applyAlignment="1">
      <alignment horizontal="center" vertical="center"/>
    </xf>
    <xf numFmtId="0" fontId="14" fillId="14" borderId="67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16" borderId="67" xfId="0" applyFont="1" applyFill="1" applyBorder="1" applyAlignment="1">
      <alignment horizontal="center" vertical="center"/>
    </xf>
    <xf numFmtId="0" fontId="2" fillId="17" borderId="67" xfId="0" applyFont="1" applyFill="1" applyBorder="1" applyAlignment="1">
      <alignment horizontal="center" vertical="center"/>
    </xf>
    <xf numFmtId="0" fontId="2" fillId="9" borderId="67" xfId="0" applyFont="1" applyFill="1" applyBorder="1" applyAlignment="1">
      <alignment horizontal="center" vertical="center"/>
    </xf>
    <xf numFmtId="0" fontId="2" fillId="15" borderId="67" xfId="0" applyFont="1" applyFill="1" applyBorder="1" applyAlignment="1">
      <alignment horizontal="center" vertical="center"/>
    </xf>
    <xf numFmtId="0" fontId="12" fillId="11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2" borderId="60" xfId="0" quotePrefix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69" xfId="0" applyFont="1" applyFill="1" applyBorder="1" applyAlignment="1">
      <alignment horizontal="center" vertical="center"/>
    </xf>
    <xf numFmtId="0" fontId="19" fillId="20" borderId="17" xfId="0" applyFont="1" applyFill="1" applyBorder="1" applyAlignment="1">
      <alignment horizontal="center" vertical="center" wrapText="1"/>
    </xf>
    <xf numFmtId="0" fontId="20" fillId="20" borderId="67" xfId="0" applyFont="1" applyFill="1" applyBorder="1" applyAlignment="1">
      <alignment horizontal="center" vertical="center"/>
    </xf>
    <xf numFmtId="0" fontId="20" fillId="20" borderId="3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18" borderId="6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1" fillId="8" borderId="0" xfId="1" applyFont="1" applyFill="1" applyAlignment="1">
      <alignment horizontal="centerContinuous" vertical="center"/>
    </xf>
    <xf numFmtId="0" fontId="7" fillId="8" borderId="43" xfId="4" applyFont="1" applyFill="1" applyBorder="1" applyAlignment="1">
      <alignment horizontal="center" vertical="center"/>
    </xf>
    <xf numFmtId="0" fontId="7" fillId="8" borderId="44" xfId="4" applyFont="1" applyFill="1" applyBorder="1" applyAlignment="1">
      <alignment horizontal="center" vertical="center"/>
    </xf>
    <xf numFmtId="0" fontId="7" fillId="8" borderId="45" xfId="4" applyFont="1" applyFill="1" applyBorder="1" applyAlignment="1">
      <alignment horizontal="center" vertical="center"/>
    </xf>
    <xf numFmtId="0" fontId="2" fillId="8" borderId="0" xfId="1" applyFont="1" applyFill="1" applyAlignment="1">
      <alignment horizontal="center" vertical="center"/>
    </xf>
    <xf numFmtId="0" fontId="7" fillId="8" borderId="58" xfId="4" applyFont="1" applyFill="1" applyBorder="1" applyAlignment="1">
      <alignment horizontal="center" vertical="center"/>
    </xf>
    <xf numFmtId="0" fontId="7" fillId="8" borderId="59" xfId="4" applyFont="1" applyFill="1" applyBorder="1" applyAlignment="1">
      <alignment horizontal="center" vertical="center"/>
    </xf>
    <xf numFmtId="0" fontId="3" fillId="8" borderId="46" xfId="4" applyFont="1" applyFill="1" applyBorder="1" applyAlignment="1">
      <alignment horizontal="center" vertical="center"/>
    </xf>
    <xf numFmtId="0" fontId="3" fillId="8" borderId="47" xfId="4" applyFill="1" applyBorder="1" applyAlignment="1">
      <alignment horizontal="center" vertical="center"/>
    </xf>
    <xf numFmtId="0" fontId="3" fillId="8" borderId="48" xfId="4" applyFont="1" applyFill="1" applyBorder="1" applyAlignment="1">
      <alignment horizontal="center" vertical="center"/>
    </xf>
    <xf numFmtId="0" fontId="3" fillId="8" borderId="49" xfId="4" applyFont="1" applyFill="1" applyBorder="1" applyAlignment="1">
      <alignment horizontal="center" vertical="center"/>
    </xf>
    <xf numFmtId="0" fontId="3" fillId="8" borderId="51" xfId="4" applyFill="1" applyBorder="1" applyAlignment="1">
      <alignment horizontal="center" vertical="center"/>
    </xf>
    <xf numFmtId="0" fontId="3" fillId="8" borderId="14" xfId="4" applyFill="1" applyBorder="1" applyAlignment="1">
      <alignment horizontal="center" vertical="center"/>
    </xf>
    <xf numFmtId="0" fontId="3" fillId="8" borderId="50" xfId="4" applyFill="1" applyBorder="1" applyAlignment="1">
      <alignment horizontal="center" vertical="center"/>
    </xf>
    <xf numFmtId="0" fontId="3" fillId="8" borderId="52" xfId="4" applyFont="1" applyFill="1" applyBorder="1" applyAlignment="1">
      <alignment horizontal="center" vertical="center"/>
    </xf>
    <xf numFmtId="0" fontId="3" fillId="8" borderId="15" xfId="4" applyFill="1" applyBorder="1" applyAlignment="1">
      <alignment horizontal="center" vertical="center"/>
    </xf>
    <xf numFmtId="0" fontId="3" fillId="8" borderId="53" xfId="4" applyFill="1" applyBorder="1" applyAlignment="1">
      <alignment horizontal="center" vertical="center"/>
    </xf>
    <xf numFmtId="0" fontId="7" fillId="8" borderId="49" xfId="4" applyFont="1" applyFill="1" applyBorder="1" applyAlignment="1">
      <alignment horizontal="right" vertical="center"/>
    </xf>
    <xf numFmtId="164" fontId="7" fillId="8" borderId="0" xfId="4" applyNumberFormat="1" applyFont="1" applyFill="1" applyBorder="1" applyAlignment="1">
      <alignment horizontal="center" vertical="center"/>
    </xf>
    <xf numFmtId="1" fontId="7" fillId="8" borderId="0" xfId="4" applyNumberFormat="1" applyFont="1" applyFill="1" applyBorder="1" applyAlignment="1">
      <alignment horizontal="center" vertical="center"/>
    </xf>
    <xf numFmtId="0" fontId="3" fillId="8" borderId="54" xfId="4" applyFont="1" applyFill="1" applyBorder="1" applyAlignment="1">
      <alignment horizontal="center" vertical="center"/>
    </xf>
    <xf numFmtId="0" fontId="3" fillId="8" borderId="55" xfId="4" applyFill="1" applyBorder="1" applyAlignment="1">
      <alignment horizontal="center" vertical="center"/>
    </xf>
    <xf numFmtId="0" fontId="7" fillId="8" borderId="0" xfId="4" applyFont="1" applyFill="1" applyBorder="1" applyAlignment="1">
      <alignment horizontal="center" vertical="center"/>
    </xf>
    <xf numFmtId="0" fontId="7" fillId="8" borderId="54" xfId="4" applyFont="1" applyFill="1" applyBorder="1" applyAlignment="1">
      <alignment horizontal="center" vertical="center"/>
    </xf>
    <xf numFmtId="0" fontId="7" fillId="8" borderId="55" xfId="4" applyFont="1" applyFill="1" applyBorder="1" applyAlignment="1">
      <alignment horizontal="center" vertical="center"/>
    </xf>
    <xf numFmtId="0" fontId="7" fillId="8" borderId="54" xfId="4" applyFont="1" applyFill="1" applyBorder="1" applyAlignment="1">
      <alignment horizontal="right" vertical="center"/>
    </xf>
    <xf numFmtId="164" fontId="7" fillId="8" borderId="56" xfId="4" applyNumberFormat="1" applyFont="1" applyFill="1" applyBorder="1" applyAlignment="1">
      <alignment horizontal="center" vertical="center"/>
    </xf>
    <xf numFmtId="0" fontId="3" fillId="8" borderId="57" xfId="4" applyFill="1" applyBorder="1" applyAlignment="1">
      <alignment horizontal="center" vertical="center"/>
    </xf>
    <xf numFmtId="0" fontId="2" fillId="21" borderId="24" xfId="0" applyFont="1" applyFill="1" applyBorder="1" applyAlignment="1">
      <alignment horizontal="center"/>
    </xf>
    <xf numFmtId="0" fontId="2" fillId="21" borderId="2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/>
    </xf>
    <xf numFmtId="0" fontId="2" fillId="12" borderId="24" xfId="0" applyFont="1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13" borderId="31" xfId="0" applyFont="1" applyFill="1" applyBorder="1" applyAlignment="1">
      <alignment horizontal="center"/>
    </xf>
    <xf numFmtId="0" fontId="2" fillId="13" borderId="3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7" fillId="8" borderId="69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right"/>
    </xf>
    <xf numFmtId="0" fontId="12" fillId="22" borderId="3" xfId="0" applyFont="1" applyFill="1" applyBorder="1" applyAlignment="1">
      <alignment horizontal="center" vertical="center"/>
    </xf>
    <xf numFmtId="0" fontId="9" fillId="6" borderId="0" xfId="1" applyFont="1" applyFill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" fillId="6" borderId="0" xfId="1" applyFont="1" applyFill="1" applyAlignment="1">
      <alignment horizontal="centerContinuous" vertical="center"/>
    </xf>
    <xf numFmtId="0" fontId="7" fillId="6" borderId="43" xfId="4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center" vertical="center"/>
    </xf>
    <xf numFmtId="0" fontId="7" fillId="6" borderId="45" xfId="4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7" fillId="6" borderId="58" xfId="4" applyFont="1" applyFill="1" applyBorder="1" applyAlignment="1">
      <alignment horizontal="center" vertical="center"/>
    </xf>
    <xf numFmtId="0" fontId="7" fillId="6" borderId="59" xfId="4" applyFont="1" applyFill="1" applyBorder="1" applyAlignment="1">
      <alignment horizontal="center" vertical="center"/>
    </xf>
    <xf numFmtId="0" fontId="3" fillId="6" borderId="46" xfId="4" applyFont="1" applyFill="1" applyBorder="1" applyAlignment="1">
      <alignment horizontal="center" vertical="center"/>
    </xf>
    <xf numFmtId="0" fontId="3" fillId="6" borderId="47" xfId="4" applyFill="1" applyBorder="1" applyAlignment="1">
      <alignment horizontal="center" vertical="center"/>
    </xf>
    <xf numFmtId="0" fontId="3" fillId="6" borderId="48" xfId="4" applyFont="1" applyFill="1" applyBorder="1" applyAlignment="1">
      <alignment horizontal="center" vertical="center"/>
    </xf>
    <xf numFmtId="0" fontId="3" fillId="6" borderId="49" xfId="4" applyFont="1" applyFill="1" applyBorder="1" applyAlignment="1">
      <alignment horizontal="center" vertical="center"/>
    </xf>
    <xf numFmtId="0" fontId="3" fillId="6" borderId="51" xfId="4" applyFill="1" applyBorder="1" applyAlignment="1">
      <alignment horizontal="center" vertical="center"/>
    </xf>
    <xf numFmtId="0" fontId="3" fillId="6" borderId="14" xfId="4" applyFill="1" applyBorder="1" applyAlignment="1">
      <alignment horizontal="center" vertical="center"/>
    </xf>
    <xf numFmtId="0" fontId="3" fillId="6" borderId="50" xfId="4" applyFill="1" applyBorder="1" applyAlignment="1">
      <alignment horizontal="center" vertical="center"/>
    </xf>
    <xf numFmtId="0" fontId="3" fillId="6" borderId="52" xfId="4" applyFont="1" applyFill="1" applyBorder="1" applyAlignment="1">
      <alignment horizontal="center" vertical="center"/>
    </xf>
    <xf numFmtId="0" fontId="3" fillId="6" borderId="15" xfId="4" applyFill="1" applyBorder="1" applyAlignment="1">
      <alignment horizontal="center" vertical="center"/>
    </xf>
    <xf numFmtId="0" fontId="3" fillId="6" borderId="53" xfId="4" applyFill="1" applyBorder="1" applyAlignment="1">
      <alignment horizontal="center" vertical="center"/>
    </xf>
    <xf numFmtId="0" fontId="7" fillId="6" borderId="49" xfId="4" applyFont="1" applyFill="1" applyBorder="1" applyAlignment="1">
      <alignment horizontal="right" vertical="center"/>
    </xf>
    <xf numFmtId="164" fontId="7" fillId="6" borderId="0" xfId="4" applyNumberFormat="1" applyFont="1" applyFill="1" applyBorder="1" applyAlignment="1">
      <alignment horizontal="center" vertical="center"/>
    </xf>
    <xf numFmtId="0" fontId="3" fillId="6" borderId="54" xfId="4" applyFont="1" applyFill="1" applyBorder="1" applyAlignment="1">
      <alignment horizontal="center" vertical="center"/>
    </xf>
    <xf numFmtId="0" fontId="3" fillId="6" borderId="55" xfId="4" applyFill="1" applyBorder="1" applyAlignment="1">
      <alignment horizontal="center" vertical="center"/>
    </xf>
    <xf numFmtId="1" fontId="7" fillId="6" borderId="0" xfId="4" applyNumberFormat="1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center" vertical="center"/>
    </xf>
    <xf numFmtId="0" fontId="7" fillId="6" borderId="55" xfId="4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right" vertical="center"/>
    </xf>
    <xf numFmtId="164" fontId="7" fillId="6" borderId="56" xfId="4" applyNumberFormat="1" applyFont="1" applyFill="1" applyBorder="1" applyAlignment="1">
      <alignment horizontal="center" vertical="center"/>
    </xf>
    <xf numFmtId="0" fontId="3" fillId="6" borderId="57" xfId="4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919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CC"/>
      <color rgb="FFCCFF99"/>
      <color rgb="FFFDBFB9"/>
      <color rgb="FF00FFFF"/>
      <color rgb="FF0000FF"/>
      <color rgb="FF00FF00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15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16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5</c:v>
                </c:pt>
                <c:pt idx="2">
                  <c:v>21</c:v>
                </c:pt>
                <c:pt idx="3">
                  <c:v>26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9</c:v>
                </c:pt>
                <c:pt idx="3">
                  <c:v>24</c:v>
                </c:pt>
                <c:pt idx="4">
                  <c:v>33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24</c:v>
                </c:pt>
                <c:pt idx="2">
                  <c:v>21</c:v>
                </c:pt>
                <c:pt idx="3">
                  <c:v>26</c:v>
                </c:pt>
                <c:pt idx="4">
                  <c:v>22</c:v>
                </c:pt>
                <c:pt idx="5">
                  <c:v>40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20</c:v>
                </c:pt>
                <c:pt idx="2">
                  <c:v>24</c:v>
                </c:pt>
                <c:pt idx="3">
                  <c:v>52</c:v>
                </c:pt>
                <c:pt idx="4">
                  <c:v>62</c:v>
                </c:pt>
                <c:pt idx="5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936384"/>
        <c:axId val="235942272"/>
        <c:axId val="42223808"/>
      </c:area3DChart>
      <c:catAx>
        <c:axId val="235936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5942272"/>
        <c:crosses val="autoZero"/>
        <c:auto val="1"/>
        <c:lblAlgn val="ctr"/>
        <c:lblOffset val="100"/>
        <c:noMultiLvlLbl val="0"/>
      </c:catAx>
      <c:valAx>
        <c:axId val="23594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5936384"/>
        <c:crosses val="autoZero"/>
        <c:crossBetween val="midCat"/>
      </c:valAx>
      <c:serAx>
        <c:axId val="42223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59422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18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13</c:v>
                </c:pt>
                <c:pt idx="5">
                  <c:v>24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21</c:v>
                </c:pt>
                <c:pt idx="4">
                  <c:v>9</c:v>
                </c:pt>
                <c:pt idx="5">
                  <c:v>21</c:v>
                </c:pt>
                <c:pt idx="6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16</c:v>
                </c:pt>
                <c:pt idx="3">
                  <c:v>26</c:v>
                </c:pt>
                <c:pt idx="4">
                  <c:v>24</c:v>
                </c:pt>
                <c:pt idx="5">
                  <c:v>26</c:v>
                </c:pt>
                <c:pt idx="6">
                  <c:v>52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19</c:v>
                </c:pt>
                <c:pt idx="4">
                  <c:v>33</c:v>
                </c:pt>
                <c:pt idx="5">
                  <c:v>22</c:v>
                </c:pt>
                <c:pt idx="6">
                  <c:v>62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20</c:v>
                </c:pt>
                <c:pt idx="3">
                  <c:v>22</c:v>
                </c:pt>
                <c:pt idx="4">
                  <c:v>41</c:v>
                </c:pt>
                <c:pt idx="5">
                  <c:v>40</c:v>
                </c:pt>
                <c:pt idx="6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975424"/>
        <c:axId val="235976960"/>
        <c:axId val="44710080"/>
      </c:area3DChart>
      <c:catAx>
        <c:axId val="235975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5976960"/>
        <c:crosses val="autoZero"/>
        <c:auto val="1"/>
        <c:lblAlgn val="ctr"/>
        <c:lblOffset val="100"/>
        <c:noMultiLvlLbl val="0"/>
      </c:catAx>
      <c:valAx>
        <c:axId val="23597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35975424"/>
        <c:crosses val="autoZero"/>
        <c:crossBetween val="midCat"/>
      </c:valAx>
      <c:serAx>
        <c:axId val="44710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23597696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15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16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7</c:v>
                </c:pt>
                <c:pt idx="1">
                  <c:v>5</c:v>
                </c:pt>
                <c:pt idx="2">
                  <c:v>21</c:v>
                </c:pt>
                <c:pt idx="3">
                  <c:v>26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9</c:v>
                </c:pt>
                <c:pt idx="3">
                  <c:v>24</c:v>
                </c:pt>
                <c:pt idx="4">
                  <c:v>33</c:v>
                </c:pt>
                <c:pt idx="5">
                  <c:v>41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5</c:v>
                </c:pt>
                <c:pt idx="1">
                  <c:v>24</c:v>
                </c:pt>
                <c:pt idx="2">
                  <c:v>21</c:v>
                </c:pt>
                <c:pt idx="3">
                  <c:v>26</c:v>
                </c:pt>
                <c:pt idx="4">
                  <c:v>22</c:v>
                </c:pt>
                <c:pt idx="5">
                  <c:v>40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18</c:v>
                </c:pt>
                <c:pt idx="1">
                  <c:v>20</c:v>
                </c:pt>
                <c:pt idx="2">
                  <c:v>24</c:v>
                </c:pt>
                <c:pt idx="3">
                  <c:v>52</c:v>
                </c:pt>
                <c:pt idx="4">
                  <c:v>62</c:v>
                </c:pt>
                <c:pt idx="5">
                  <c:v>87</c:v>
                </c:pt>
              </c:numCache>
            </c:numRef>
          </c:val>
        </c:ser>
        <c:bandFmts/>
        <c:axId val="172253184"/>
        <c:axId val="172254720"/>
        <c:axId val="70683264"/>
      </c:surface3DChart>
      <c:catAx>
        <c:axId val="172253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2254720"/>
        <c:crosses val="autoZero"/>
        <c:auto val="1"/>
        <c:lblAlgn val="ctr"/>
        <c:lblOffset val="100"/>
        <c:noMultiLvlLbl val="0"/>
      </c:catAx>
      <c:valAx>
        <c:axId val="17225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2253184"/>
        <c:crosses val="autoZero"/>
        <c:crossBetween val="midCat"/>
      </c:valAx>
      <c:serAx>
        <c:axId val="70683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22547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Normal="100" workbookViewId="0"/>
  </sheetViews>
  <sheetFormatPr defaultRowHeight="15.75" x14ac:dyDescent="0.25"/>
  <cols>
    <col min="1" max="1" width="12.75" style="58" bestFit="1" customWidth="1"/>
    <col min="2" max="2" width="6.125" style="58" bestFit="1" customWidth="1"/>
    <col min="3" max="3" width="8.375" style="58" bestFit="1" customWidth="1"/>
    <col min="4" max="4" width="4.375" style="58" bestFit="1" customWidth="1"/>
    <col min="5" max="5" width="12.5" style="58" bestFit="1" customWidth="1"/>
    <col min="6" max="6" width="3" style="58" customWidth="1"/>
    <col min="7" max="7" width="14.125" style="58" bestFit="1" customWidth="1"/>
    <col min="8" max="8" width="4.75" style="58" bestFit="1" customWidth="1"/>
    <col min="9" max="9" width="16.375" style="58" bestFit="1" customWidth="1"/>
    <col min="10" max="10" width="3" style="58" customWidth="1"/>
    <col min="11" max="11" width="7.75" style="58" bestFit="1" customWidth="1"/>
    <col min="12" max="12" width="6.5" style="58" bestFit="1" customWidth="1"/>
    <col min="13" max="13" width="3" style="58" customWidth="1"/>
    <col min="14" max="14" width="14.125" style="58" bestFit="1" customWidth="1"/>
    <col min="15" max="15" width="4.75" style="58" bestFit="1" customWidth="1"/>
    <col min="16" max="16" width="15.75" style="58" bestFit="1" customWidth="1"/>
    <col min="17" max="17" width="3" style="58" customWidth="1"/>
    <col min="18" max="18" width="14.375" style="58" bestFit="1" customWidth="1"/>
    <col min="19" max="19" width="6.5" style="58" bestFit="1" customWidth="1"/>
    <col min="20" max="16384" width="9" style="58"/>
  </cols>
  <sheetData>
    <row r="1" spans="1:19" s="53" customFormat="1" ht="16.5" thickBot="1" x14ac:dyDescent="0.3">
      <c r="A1" s="50" t="s">
        <v>6</v>
      </c>
      <c r="B1" s="51" t="s">
        <v>46</v>
      </c>
      <c r="C1" s="52" t="s">
        <v>24</v>
      </c>
      <c r="D1" s="52" t="s">
        <v>1</v>
      </c>
      <c r="E1" s="51" t="s">
        <v>25</v>
      </c>
      <c r="G1" s="211" t="s">
        <v>57</v>
      </c>
      <c r="H1" s="211"/>
      <c r="I1" s="211"/>
      <c r="J1" s="211"/>
      <c r="K1" s="211"/>
      <c r="L1" s="211"/>
      <c r="N1" s="151" t="s">
        <v>120</v>
      </c>
      <c r="O1" s="151"/>
      <c r="P1" s="151"/>
      <c r="Q1" s="151"/>
      <c r="R1" s="151"/>
      <c r="S1" s="151"/>
    </row>
    <row r="2" spans="1:19" ht="17.25" thickTop="1" thickBot="1" x14ac:dyDescent="0.3">
      <c r="A2" s="59" t="s">
        <v>79</v>
      </c>
      <c r="B2" s="60">
        <v>1</v>
      </c>
      <c r="C2" s="56">
        <v>4</v>
      </c>
      <c r="D2" s="42">
        <f ca="1">RANDBETWEEN(1,20)</f>
        <v>9</v>
      </c>
      <c r="E2" s="57">
        <f t="shared" ref="E2:E7" ca="1" si="0">D2+C2</f>
        <v>13</v>
      </c>
      <c r="G2" s="212" t="s">
        <v>6</v>
      </c>
      <c r="H2" s="213" t="s">
        <v>58</v>
      </c>
      <c r="I2" s="214" t="s">
        <v>59</v>
      </c>
      <c r="J2" s="215"/>
      <c r="K2" s="216" t="s">
        <v>60</v>
      </c>
      <c r="L2" s="217" t="s">
        <v>61</v>
      </c>
      <c r="N2" s="152" t="s">
        <v>6</v>
      </c>
      <c r="O2" s="153" t="s">
        <v>58</v>
      </c>
      <c r="P2" s="154" t="s">
        <v>59</v>
      </c>
      <c r="Q2" s="155"/>
      <c r="R2" s="156" t="s">
        <v>60</v>
      </c>
      <c r="S2" s="157" t="s">
        <v>61</v>
      </c>
    </row>
    <row r="3" spans="1:19" x14ac:dyDescent="0.25">
      <c r="A3" s="59" t="s">
        <v>95</v>
      </c>
      <c r="B3" s="60">
        <v>1</v>
      </c>
      <c r="C3" s="56">
        <v>2</v>
      </c>
      <c r="D3" s="42">
        <f ca="1">RANDBETWEEN(1,20)</f>
        <v>9</v>
      </c>
      <c r="E3" s="57">
        <f t="shared" ca="1" si="0"/>
        <v>11</v>
      </c>
      <c r="G3" s="218" t="s">
        <v>67</v>
      </c>
      <c r="H3" s="219">
        <v>7</v>
      </c>
      <c r="I3" s="220" t="s">
        <v>227</v>
      </c>
      <c r="J3" s="215"/>
      <c r="K3" s="221" t="s">
        <v>70</v>
      </c>
      <c r="L3" s="222">
        <v>4</v>
      </c>
      <c r="N3" s="158" t="s">
        <v>121</v>
      </c>
      <c r="O3" s="159">
        <v>9</v>
      </c>
      <c r="P3" s="160" t="s">
        <v>128</v>
      </c>
      <c r="Q3" s="155"/>
      <c r="R3" s="161" t="s">
        <v>128</v>
      </c>
      <c r="S3" s="162">
        <v>7</v>
      </c>
    </row>
    <row r="4" spans="1:19" ht="18.75" x14ac:dyDescent="0.25">
      <c r="A4" s="208" t="s">
        <v>217</v>
      </c>
      <c r="B4" s="60">
        <v>1</v>
      </c>
      <c r="C4" s="209">
        <v>2</v>
      </c>
      <c r="D4" s="42">
        <f ca="1">RANDBETWEEN(1,20)</f>
        <v>1</v>
      </c>
      <c r="E4" s="57">
        <f t="shared" ca="1" si="0"/>
        <v>3</v>
      </c>
      <c r="G4" s="221" t="s">
        <v>95</v>
      </c>
      <c r="H4" s="223">
        <v>7</v>
      </c>
      <c r="I4" s="224" t="s">
        <v>63</v>
      </c>
      <c r="J4" s="215"/>
      <c r="K4" s="221" t="s">
        <v>103</v>
      </c>
      <c r="L4" s="222">
        <v>3</v>
      </c>
      <c r="N4" s="161" t="s">
        <v>122</v>
      </c>
      <c r="O4" s="163">
        <v>2</v>
      </c>
      <c r="P4" s="164" t="s">
        <v>130</v>
      </c>
      <c r="Q4" s="155"/>
      <c r="R4" s="161" t="s">
        <v>134</v>
      </c>
      <c r="S4" s="162">
        <v>2</v>
      </c>
    </row>
    <row r="5" spans="1:19" ht="18.75" x14ac:dyDescent="0.25">
      <c r="A5" s="54" t="s">
        <v>203</v>
      </c>
      <c r="B5" s="55">
        <v>2</v>
      </c>
      <c r="C5" s="56">
        <v>3</v>
      </c>
      <c r="D5" s="42">
        <f t="shared" ref="D5" ca="1" si="1">RANDBETWEEN(1,20)</f>
        <v>9</v>
      </c>
      <c r="E5" s="57">
        <f t="shared" ca="1" si="0"/>
        <v>12</v>
      </c>
      <c r="G5" s="221" t="s">
        <v>79</v>
      </c>
      <c r="H5" s="223">
        <v>7</v>
      </c>
      <c r="I5" s="224" t="s">
        <v>64</v>
      </c>
      <c r="J5" s="215"/>
      <c r="K5" s="221" t="s">
        <v>63</v>
      </c>
      <c r="L5" s="222">
        <v>12</v>
      </c>
      <c r="N5" s="161" t="s">
        <v>138</v>
      </c>
      <c r="O5" s="163">
        <v>4</v>
      </c>
      <c r="P5" s="164" t="s">
        <v>131</v>
      </c>
      <c r="Q5" s="155"/>
      <c r="R5" s="161" t="s">
        <v>130</v>
      </c>
      <c r="S5" s="162">
        <v>2</v>
      </c>
    </row>
    <row r="6" spans="1:19" x14ac:dyDescent="0.25">
      <c r="A6" s="54" t="s">
        <v>124</v>
      </c>
      <c r="B6" s="55">
        <v>2</v>
      </c>
      <c r="C6" s="56">
        <v>5</v>
      </c>
      <c r="D6" s="42">
        <f ca="1">RANDBETWEEN(1,20)</f>
        <v>9</v>
      </c>
      <c r="E6" s="57">
        <f t="shared" ca="1" si="0"/>
        <v>14</v>
      </c>
      <c r="G6" s="221" t="s">
        <v>68</v>
      </c>
      <c r="H6" s="223">
        <v>7</v>
      </c>
      <c r="I6" s="224" t="s">
        <v>137</v>
      </c>
      <c r="J6" s="215"/>
      <c r="K6" s="221" t="s">
        <v>117</v>
      </c>
      <c r="L6" s="222">
        <v>1</v>
      </c>
      <c r="N6" s="161" t="s">
        <v>123</v>
      </c>
      <c r="O6" s="163">
        <v>6</v>
      </c>
      <c r="P6" s="164" t="s">
        <v>69</v>
      </c>
      <c r="Q6" s="155"/>
      <c r="R6" s="161" t="s">
        <v>131</v>
      </c>
      <c r="S6" s="162">
        <v>4</v>
      </c>
    </row>
    <row r="7" spans="1:19" x14ac:dyDescent="0.25">
      <c r="A7" s="61" t="s">
        <v>101</v>
      </c>
      <c r="B7" s="62">
        <v>1</v>
      </c>
      <c r="C7" s="56">
        <v>1</v>
      </c>
      <c r="D7" s="42">
        <f ca="1">RANDBETWEEN(1,20)</f>
        <v>1</v>
      </c>
      <c r="E7" s="57">
        <f t="shared" ca="1" si="0"/>
        <v>2</v>
      </c>
      <c r="G7" s="221" t="s">
        <v>51</v>
      </c>
      <c r="H7" s="223">
        <v>7</v>
      </c>
      <c r="I7" s="224" t="s">
        <v>136</v>
      </c>
      <c r="J7" s="215"/>
      <c r="K7" s="221" t="s">
        <v>76</v>
      </c>
      <c r="L7" s="222">
        <v>5</v>
      </c>
      <c r="N7" s="161" t="s">
        <v>129</v>
      </c>
      <c r="O7" s="163">
        <v>8</v>
      </c>
      <c r="P7" s="164" t="s">
        <v>133</v>
      </c>
      <c r="Q7" s="155"/>
      <c r="R7" s="161" t="s">
        <v>69</v>
      </c>
      <c r="S7" s="162">
        <v>6</v>
      </c>
    </row>
    <row r="8" spans="1:19" x14ac:dyDescent="0.25">
      <c r="G8" s="221" t="s">
        <v>119</v>
      </c>
      <c r="H8" s="223">
        <v>5</v>
      </c>
      <c r="I8" s="224" t="s">
        <v>110</v>
      </c>
      <c r="J8" s="215"/>
      <c r="K8" s="221" t="s">
        <v>110</v>
      </c>
      <c r="L8" s="222">
        <v>10</v>
      </c>
      <c r="N8" s="161" t="s">
        <v>125</v>
      </c>
      <c r="O8" s="163">
        <v>5</v>
      </c>
      <c r="P8" s="164" t="s">
        <v>63</v>
      </c>
      <c r="Q8" s="155"/>
      <c r="R8" s="161" t="s">
        <v>63</v>
      </c>
      <c r="S8" s="162">
        <v>8</v>
      </c>
    </row>
    <row r="9" spans="1:19" x14ac:dyDescent="0.25">
      <c r="D9" s="42">
        <f ca="1">RANDBETWEEN(1,20)</f>
        <v>19</v>
      </c>
      <c r="G9" s="221" t="s">
        <v>101</v>
      </c>
      <c r="H9" s="223">
        <v>7</v>
      </c>
      <c r="I9" s="224" t="s">
        <v>111</v>
      </c>
      <c r="J9" s="215"/>
      <c r="K9" s="221" t="s">
        <v>64</v>
      </c>
      <c r="L9" s="222">
        <v>9</v>
      </c>
      <c r="N9" s="161" t="s">
        <v>126</v>
      </c>
      <c r="O9" s="163">
        <v>3</v>
      </c>
      <c r="P9" s="164" t="s">
        <v>70</v>
      </c>
      <c r="Q9" s="155"/>
      <c r="R9" s="161" t="s">
        <v>135</v>
      </c>
      <c r="S9" s="162">
        <v>4</v>
      </c>
    </row>
    <row r="10" spans="1:19" ht="16.5" thickBot="1" x14ac:dyDescent="0.3">
      <c r="G10" s="225" t="s">
        <v>52</v>
      </c>
      <c r="H10" s="226">
        <v>7</v>
      </c>
      <c r="I10" s="227" t="s">
        <v>69</v>
      </c>
      <c r="J10" s="215"/>
      <c r="K10" s="221" t="s">
        <v>69</v>
      </c>
      <c r="L10" s="222">
        <v>7</v>
      </c>
      <c r="N10" s="165" t="s">
        <v>127</v>
      </c>
      <c r="O10" s="166">
        <v>1</v>
      </c>
      <c r="P10" s="167" t="s">
        <v>132</v>
      </c>
      <c r="Q10" s="155"/>
      <c r="R10" s="161" t="s">
        <v>62</v>
      </c>
      <c r="S10" s="162">
        <v>1</v>
      </c>
    </row>
    <row r="11" spans="1:19" ht="16.5" thickBot="1" x14ac:dyDescent="0.3">
      <c r="A11" s="54" t="s">
        <v>122</v>
      </c>
      <c r="B11" s="55">
        <v>2</v>
      </c>
      <c r="C11" s="56">
        <v>1</v>
      </c>
      <c r="D11" s="42">
        <f t="shared" ref="D11:D16" ca="1" si="2">RANDBETWEEN(1,20)</f>
        <v>6</v>
      </c>
      <c r="E11" s="57">
        <f t="shared" ref="E11:E16" ca="1" si="3">D11+C11</f>
        <v>7</v>
      </c>
      <c r="G11" s="228" t="s">
        <v>65</v>
      </c>
      <c r="H11" s="229">
        <f>AVERAGE(H3:H10)</f>
        <v>6.75</v>
      </c>
      <c r="I11" s="224"/>
      <c r="J11" s="215"/>
      <c r="K11" s="230" t="s">
        <v>62</v>
      </c>
      <c r="L11" s="231">
        <v>2</v>
      </c>
      <c r="N11" s="168" t="s">
        <v>65</v>
      </c>
      <c r="O11" s="169">
        <f>AVERAGE(O3:O10)</f>
        <v>4.75</v>
      </c>
      <c r="P11" s="164"/>
      <c r="Q11" s="155"/>
      <c r="R11" s="161" t="s">
        <v>70</v>
      </c>
      <c r="S11" s="162">
        <v>3</v>
      </c>
    </row>
    <row r="12" spans="1:19" ht="17.25" thickTop="1" thickBot="1" x14ac:dyDescent="0.3">
      <c r="A12" s="54" t="s">
        <v>127</v>
      </c>
      <c r="B12" s="55">
        <v>2</v>
      </c>
      <c r="C12" s="56">
        <v>-1</v>
      </c>
      <c r="D12" s="42">
        <f t="shared" ca="1" si="2"/>
        <v>15</v>
      </c>
      <c r="E12" s="57">
        <f t="shared" ca="1" si="3"/>
        <v>14</v>
      </c>
      <c r="G12" s="228" t="s">
        <v>75</v>
      </c>
      <c r="H12" s="232">
        <f>SUM(H3:H10)</f>
        <v>54</v>
      </c>
      <c r="I12" s="224"/>
      <c r="J12" s="215"/>
      <c r="K12" s="233" t="s">
        <v>5</v>
      </c>
      <c r="L12" s="234">
        <f>SUM(L3:L11)</f>
        <v>53</v>
      </c>
      <c r="N12" s="168" t="s">
        <v>75</v>
      </c>
      <c r="O12" s="170">
        <f>SUM(O3:O10)</f>
        <v>38</v>
      </c>
      <c r="P12" s="164"/>
      <c r="Q12" s="155"/>
      <c r="R12" s="171" t="s">
        <v>132</v>
      </c>
      <c r="S12" s="172">
        <v>1</v>
      </c>
    </row>
    <row r="13" spans="1:19" ht="17.25" thickTop="1" thickBot="1" x14ac:dyDescent="0.3">
      <c r="A13" s="59" t="s">
        <v>52</v>
      </c>
      <c r="B13" s="60">
        <v>1</v>
      </c>
      <c r="C13" s="56">
        <v>3</v>
      </c>
      <c r="D13" s="42">
        <f t="shared" ca="1" si="2"/>
        <v>5</v>
      </c>
      <c r="E13" s="57">
        <f t="shared" ca="1" si="3"/>
        <v>8</v>
      </c>
      <c r="G13" s="228" t="s">
        <v>66</v>
      </c>
      <c r="H13" s="235">
        <f>COUNT(H3:H10)</f>
        <v>8</v>
      </c>
      <c r="I13" s="224"/>
      <c r="J13" s="215"/>
      <c r="K13" s="215"/>
      <c r="L13" s="215"/>
      <c r="N13" s="168" t="s">
        <v>66</v>
      </c>
      <c r="O13" s="173">
        <f>COUNT(O3:O10)</f>
        <v>8</v>
      </c>
      <c r="P13" s="164"/>
      <c r="Q13" s="155"/>
      <c r="R13" s="174" t="s">
        <v>5</v>
      </c>
      <c r="S13" s="175">
        <f>SUM(S3:S12)</f>
        <v>38</v>
      </c>
    </row>
    <row r="14" spans="1:19" ht="16.5" thickTop="1" x14ac:dyDescent="0.25">
      <c r="A14" s="54" t="s">
        <v>126</v>
      </c>
      <c r="B14" s="55">
        <v>2</v>
      </c>
      <c r="C14" s="56">
        <v>2</v>
      </c>
      <c r="D14" s="42">
        <f t="shared" ca="1" si="2"/>
        <v>3</v>
      </c>
      <c r="E14" s="57">
        <f t="shared" ca="1" si="3"/>
        <v>5</v>
      </c>
      <c r="G14" s="228" t="s">
        <v>72</v>
      </c>
      <c r="H14" s="229">
        <f>((H11)*(H13/4))</f>
        <v>13.5</v>
      </c>
      <c r="I14" s="224" t="s">
        <v>73</v>
      </c>
      <c r="J14" s="215"/>
      <c r="K14" s="215"/>
      <c r="L14" s="215"/>
      <c r="N14" s="168" t="s">
        <v>72</v>
      </c>
      <c r="O14" s="169">
        <f>((O11)*(O13/4))</f>
        <v>9.5</v>
      </c>
      <c r="P14" s="164" t="s">
        <v>73</v>
      </c>
      <c r="Q14" s="155"/>
      <c r="R14" s="155"/>
      <c r="S14" s="155"/>
    </row>
    <row r="15" spans="1:19" ht="16.5" thickBot="1" x14ac:dyDescent="0.3">
      <c r="A15" s="54" t="s">
        <v>125</v>
      </c>
      <c r="B15" s="55">
        <v>2</v>
      </c>
      <c r="C15" s="56">
        <v>1</v>
      </c>
      <c r="D15" s="42">
        <f t="shared" ca="1" si="2"/>
        <v>3</v>
      </c>
      <c r="E15" s="57">
        <f t="shared" ca="1" si="3"/>
        <v>4</v>
      </c>
      <c r="G15" s="236" t="s">
        <v>71</v>
      </c>
      <c r="H15" s="237">
        <f>((H11)*(H13/2))</f>
        <v>27</v>
      </c>
      <c r="I15" s="238" t="s">
        <v>74</v>
      </c>
      <c r="J15" s="215"/>
      <c r="K15" s="215"/>
      <c r="L15" s="215"/>
      <c r="N15" s="176" t="s">
        <v>71</v>
      </c>
      <c r="O15" s="177">
        <f>((O11)*(O13/2))</f>
        <v>19</v>
      </c>
      <c r="P15" s="178" t="s">
        <v>74</v>
      </c>
      <c r="Q15" s="155"/>
      <c r="R15" s="155"/>
      <c r="S15" s="155"/>
    </row>
    <row r="16" spans="1:19" ht="16.5" thickTop="1" x14ac:dyDescent="0.25">
      <c r="A16" s="54" t="s">
        <v>123</v>
      </c>
      <c r="B16" s="55">
        <v>2</v>
      </c>
      <c r="C16" s="56">
        <v>4</v>
      </c>
      <c r="D16" s="42">
        <f t="shared" ca="1" si="2"/>
        <v>6</v>
      </c>
      <c r="E16" s="57">
        <f t="shared" ca="1" si="3"/>
        <v>10</v>
      </c>
    </row>
    <row r="17" spans="1:5" x14ac:dyDescent="0.25">
      <c r="A17" s="61" t="s">
        <v>202</v>
      </c>
      <c r="B17" s="62">
        <v>1</v>
      </c>
      <c r="C17" s="56">
        <v>5</v>
      </c>
      <c r="D17" s="42">
        <f t="shared" ref="D17:D22" ca="1" si="4">RANDBETWEEN(1,20)</f>
        <v>16</v>
      </c>
      <c r="E17" s="57">
        <f t="shared" ref="E17:E22" ca="1" si="5">D17+C17</f>
        <v>21</v>
      </c>
    </row>
    <row r="18" spans="1:5" x14ac:dyDescent="0.25">
      <c r="A18" s="59" t="s">
        <v>67</v>
      </c>
      <c r="B18" s="60">
        <v>1</v>
      </c>
      <c r="C18" s="56">
        <v>3</v>
      </c>
      <c r="D18" s="42">
        <f t="shared" ca="1" si="4"/>
        <v>15</v>
      </c>
      <c r="E18" s="57">
        <f t="shared" ca="1" si="5"/>
        <v>18</v>
      </c>
    </row>
    <row r="19" spans="1:5" x14ac:dyDescent="0.25">
      <c r="A19" s="54" t="s">
        <v>138</v>
      </c>
      <c r="B19" s="55">
        <v>2</v>
      </c>
      <c r="C19" s="56">
        <v>1</v>
      </c>
      <c r="D19" s="42">
        <f t="shared" ca="1" si="4"/>
        <v>17</v>
      </c>
      <c r="E19" s="57">
        <f t="shared" ca="1" si="5"/>
        <v>18</v>
      </c>
    </row>
    <row r="20" spans="1:5" x14ac:dyDescent="0.25">
      <c r="A20" s="54" t="s">
        <v>201</v>
      </c>
      <c r="B20" s="55">
        <v>2</v>
      </c>
      <c r="C20" s="56">
        <v>5</v>
      </c>
      <c r="D20" s="42">
        <f t="shared" ca="1" si="4"/>
        <v>17</v>
      </c>
      <c r="E20" s="57">
        <f t="shared" ca="1" si="5"/>
        <v>22</v>
      </c>
    </row>
    <row r="21" spans="1:5" x14ac:dyDescent="0.25">
      <c r="A21" s="61" t="s">
        <v>139</v>
      </c>
      <c r="B21" s="62">
        <v>1</v>
      </c>
      <c r="C21" s="56">
        <v>1</v>
      </c>
      <c r="D21" s="42">
        <f t="shared" ca="1" si="4"/>
        <v>18</v>
      </c>
      <c r="E21" s="57">
        <f t="shared" ca="1" si="5"/>
        <v>19</v>
      </c>
    </row>
    <row r="22" spans="1:5" ht="18.75" x14ac:dyDescent="0.25">
      <c r="A22" s="59" t="s">
        <v>216</v>
      </c>
      <c r="B22" s="60">
        <v>1</v>
      </c>
      <c r="C22" s="56">
        <v>5</v>
      </c>
      <c r="D22" s="42">
        <f t="shared" ca="1" si="4"/>
        <v>16</v>
      </c>
      <c r="E22" s="57">
        <f t="shared" ca="1" si="5"/>
        <v>21</v>
      </c>
    </row>
  </sheetData>
  <sortState ref="A2:E8">
    <sortCondition descending="1" ref="E2:E12"/>
    <sortCondition descending="1" ref="C2:C1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1"/>
  <sheetViews>
    <sheetView showGridLines="0" tabSelected="1" zoomScaleNormal="100" workbookViewId="0"/>
  </sheetViews>
  <sheetFormatPr defaultColWidth="9.125" defaultRowHeight="15.75" x14ac:dyDescent="0.25"/>
  <cols>
    <col min="1" max="1" width="18.75" style="28" bestFit="1" customWidth="1"/>
    <col min="2" max="2" width="16.875" style="28" bestFit="1" customWidth="1"/>
    <col min="3" max="3" width="4.75" style="45" customWidth="1"/>
    <col min="4" max="4" width="4.5" style="45" bestFit="1" customWidth="1"/>
    <col min="5" max="5" width="3.875" style="45" bestFit="1" customWidth="1"/>
    <col min="6" max="6" width="6.875" style="45" bestFit="1" customWidth="1"/>
    <col min="7" max="7" width="3.875" style="45" bestFit="1" customWidth="1"/>
    <col min="8" max="8" width="5.25" style="45" bestFit="1" customWidth="1"/>
    <col min="9" max="9" width="0.375" style="45" customWidth="1"/>
    <col min="10" max="16" width="3.875" style="45" bestFit="1" customWidth="1"/>
    <col min="17" max="17" width="3.875" style="28" bestFit="1" customWidth="1"/>
    <col min="18" max="18" width="0.375" style="28" customWidth="1"/>
    <col min="19" max="19" width="18.75" style="28" bestFit="1" customWidth="1"/>
    <col min="20" max="20" width="16.875" style="28" bestFit="1" customWidth="1"/>
    <col min="21" max="21" width="5" style="28" bestFit="1" customWidth="1"/>
    <col min="22" max="22" width="5.5" style="28" customWidth="1"/>
    <col min="23" max="23" width="3.875" style="28" bestFit="1" customWidth="1"/>
    <col min="24" max="24" width="6.875" style="45" bestFit="1" customWidth="1"/>
    <col min="25" max="25" width="3.875" style="45" bestFit="1" customWidth="1"/>
    <col min="26" max="26" width="5.25" style="45" bestFit="1" customWidth="1"/>
    <col min="27" max="27" width="0.375" style="45" customWidth="1"/>
    <col min="28" max="34" width="3.875" style="45" bestFit="1" customWidth="1"/>
    <col min="35" max="35" width="3.875" style="28" bestFit="1" customWidth="1"/>
    <col min="36" max="36" width="11.875" style="28" bestFit="1" customWidth="1"/>
    <col min="37" max="16384" width="9.125" style="45"/>
  </cols>
  <sheetData>
    <row r="1" spans="1:36" s="21" customFormat="1" ht="176.25" thickBot="1" x14ac:dyDescent="0.3">
      <c r="A1" s="22"/>
      <c r="B1" s="22"/>
      <c r="C1" s="20"/>
      <c r="D1" s="20"/>
      <c r="E1" s="20"/>
      <c r="F1" s="20"/>
      <c r="G1" s="20"/>
      <c r="H1" s="20"/>
      <c r="I1" s="20"/>
      <c r="J1" s="27" t="s">
        <v>189</v>
      </c>
      <c r="K1" s="21" t="s">
        <v>208</v>
      </c>
      <c r="L1" s="20" t="s">
        <v>187</v>
      </c>
      <c r="M1" s="20" t="s">
        <v>67</v>
      </c>
      <c r="N1" s="20" t="s">
        <v>118</v>
      </c>
      <c r="O1" s="20"/>
      <c r="P1" s="26" t="s">
        <v>220</v>
      </c>
      <c r="Q1" s="20"/>
      <c r="R1" s="28"/>
      <c r="S1" s="22"/>
      <c r="T1" s="22"/>
      <c r="U1" s="20"/>
      <c r="V1" s="20"/>
      <c r="W1" s="20"/>
      <c r="X1" s="20"/>
      <c r="Y1" s="20"/>
      <c r="Z1" s="20"/>
      <c r="AA1" s="20"/>
      <c r="AB1" s="21" t="s">
        <v>218</v>
      </c>
      <c r="AD1" s="21" t="s">
        <v>138</v>
      </c>
      <c r="AE1" s="25"/>
      <c r="AF1" s="26" t="s">
        <v>222</v>
      </c>
      <c r="AG1" s="25"/>
      <c r="AH1" s="27" t="s">
        <v>204</v>
      </c>
      <c r="AI1" s="26" t="s">
        <v>113</v>
      </c>
      <c r="AJ1" s="22"/>
    </row>
    <row r="2" spans="1:36" s="38" customFormat="1" ht="16.5" thickBot="1" x14ac:dyDescent="0.3">
      <c r="A2" s="29" t="s">
        <v>6</v>
      </c>
      <c r="B2" s="30" t="s">
        <v>100</v>
      </c>
      <c r="C2" s="31" t="s">
        <v>3</v>
      </c>
      <c r="D2" s="32" t="s">
        <v>54</v>
      </c>
      <c r="E2" s="33" t="s">
        <v>55</v>
      </c>
      <c r="F2" s="32" t="s">
        <v>56</v>
      </c>
      <c r="G2" s="32" t="s">
        <v>4</v>
      </c>
      <c r="H2" s="32" t="s">
        <v>5</v>
      </c>
      <c r="I2" s="32"/>
      <c r="J2" s="32">
        <v>12</v>
      </c>
      <c r="K2" s="34">
        <v>15</v>
      </c>
      <c r="L2" s="34">
        <v>17</v>
      </c>
      <c r="M2" s="34">
        <v>19</v>
      </c>
      <c r="N2" s="34">
        <v>21</v>
      </c>
      <c r="O2" s="34">
        <v>23</v>
      </c>
      <c r="P2" s="34">
        <v>25</v>
      </c>
      <c r="Q2" s="35">
        <v>27</v>
      </c>
      <c r="R2" s="36"/>
      <c r="S2" s="29" t="s">
        <v>6</v>
      </c>
      <c r="T2" s="30" t="s">
        <v>100</v>
      </c>
      <c r="U2" s="31" t="s">
        <v>3</v>
      </c>
      <c r="V2" s="33" t="s">
        <v>53</v>
      </c>
      <c r="W2" s="33" t="s">
        <v>55</v>
      </c>
      <c r="X2" s="32" t="s">
        <v>56</v>
      </c>
      <c r="Y2" s="32" t="s">
        <v>4</v>
      </c>
      <c r="Z2" s="32" t="s">
        <v>5</v>
      </c>
      <c r="AA2" s="32"/>
      <c r="AB2" s="32">
        <v>14</v>
      </c>
      <c r="AC2" s="34">
        <v>16</v>
      </c>
      <c r="AD2" s="34">
        <v>18</v>
      </c>
      <c r="AE2" s="34">
        <v>20</v>
      </c>
      <c r="AF2" s="34">
        <v>22</v>
      </c>
      <c r="AG2" s="34">
        <v>24</v>
      </c>
      <c r="AH2" s="34">
        <v>26</v>
      </c>
      <c r="AI2" s="35">
        <v>29</v>
      </c>
      <c r="AJ2" s="37"/>
    </row>
    <row r="3" spans="1:36" x14ac:dyDescent="0.25">
      <c r="A3" s="39" t="s">
        <v>125</v>
      </c>
      <c r="B3" s="40" t="s">
        <v>186</v>
      </c>
      <c r="C3" s="41">
        <v>1</v>
      </c>
      <c r="D3" s="42">
        <v>0</v>
      </c>
      <c r="E3" s="42">
        <v>1</v>
      </c>
      <c r="F3" s="42">
        <v>0</v>
      </c>
      <c r="G3" s="42">
        <f t="shared" ref="G3:G13" ca="1" si="0">RANDBETWEEN(1,20)</f>
        <v>2</v>
      </c>
      <c r="H3" s="42">
        <f t="shared" ref="H3:H4" ca="1" si="1">SUM(C3:G3)</f>
        <v>4</v>
      </c>
      <c r="I3" s="43"/>
      <c r="J3" s="42" t="str">
        <f t="shared" ref="J3:P16" ca="1" si="2">IF($H3&gt;J$2-1,"Y","N")</f>
        <v>N</v>
      </c>
      <c r="K3" s="28" t="str">
        <f t="shared" ca="1" si="2"/>
        <v>N</v>
      </c>
      <c r="L3" s="28" t="str">
        <f t="shared" ca="1" si="2"/>
        <v>N</v>
      </c>
      <c r="M3" s="28" t="str">
        <f t="shared" ca="1" si="2"/>
        <v>N</v>
      </c>
      <c r="N3" s="28" t="str">
        <f t="shared" ca="1" si="2"/>
        <v>N</v>
      </c>
      <c r="O3" s="28" t="str">
        <f t="shared" ca="1" si="2"/>
        <v>N</v>
      </c>
      <c r="P3" s="28" t="str">
        <f t="shared" ca="1" si="2"/>
        <v>N</v>
      </c>
      <c r="Q3" s="44" t="str">
        <f t="shared" ref="Q3:Q19" ca="1" si="3">IF($H3&gt;Q$2-1,"Y","N")</f>
        <v>N</v>
      </c>
      <c r="S3" s="39" t="s">
        <v>125</v>
      </c>
      <c r="T3" s="40" t="s">
        <v>185</v>
      </c>
      <c r="U3" s="41">
        <v>1</v>
      </c>
      <c r="V3" s="42">
        <v>2</v>
      </c>
      <c r="W3" s="42">
        <v>1</v>
      </c>
      <c r="X3" s="42">
        <v>0</v>
      </c>
      <c r="Y3" s="42">
        <f t="shared" ref="Y3:Y19" ca="1" si="4">RANDBETWEEN(1,20)</f>
        <v>12</v>
      </c>
      <c r="Z3" s="42">
        <f t="shared" ref="Z3:Z4" ca="1" si="5">SUM(U3:Y3)</f>
        <v>16</v>
      </c>
      <c r="AA3" s="43"/>
      <c r="AB3" s="42" t="str">
        <f t="shared" ref="AB3:AH16" ca="1" si="6">IF($Z3&gt;AB$2-1,"Y","N")</f>
        <v>Y</v>
      </c>
      <c r="AC3" s="28" t="str">
        <f t="shared" ca="1" si="6"/>
        <v>Y</v>
      </c>
      <c r="AD3" s="28" t="str">
        <f t="shared" ca="1" si="6"/>
        <v>N</v>
      </c>
      <c r="AE3" s="28" t="str">
        <f t="shared" ca="1" si="6"/>
        <v>N</v>
      </c>
      <c r="AF3" s="28" t="str">
        <f t="shared" ca="1" si="6"/>
        <v>N</v>
      </c>
      <c r="AG3" s="28" t="str">
        <f t="shared" ca="1" si="6"/>
        <v>N</v>
      </c>
      <c r="AH3" s="28" t="str">
        <f t="shared" ca="1" si="6"/>
        <v>N</v>
      </c>
      <c r="AI3" s="44" t="str">
        <f t="shared" ref="AI3:AI19" ca="1" si="7">IF($Z3&gt;AI$2-1,"Y","N")</f>
        <v>N</v>
      </c>
    </row>
    <row r="4" spans="1:36" x14ac:dyDescent="0.25">
      <c r="A4" s="39" t="s">
        <v>126</v>
      </c>
      <c r="B4" s="40" t="s">
        <v>173</v>
      </c>
      <c r="C4" s="41">
        <v>4</v>
      </c>
      <c r="D4" s="42">
        <v>4</v>
      </c>
      <c r="E4" s="42">
        <v>0</v>
      </c>
      <c r="F4" s="42">
        <v>0</v>
      </c>
      <c r="G4" s="42">
        <f t="shared" ca="1" si="0"/>
        <v>2</v>
      </c>
      <c r="H4" s="42">
        <f t="shared" ca="1" si="1"/>
        <v>10</v>
      </c>
      <c r="I4" s="43"/>
      <c r="J4" s="42" t="str">
        <f t="shared" ca="1" si="2"/>
        <v>N</v>
      </c>
      <c r="K4" s="28" t="str">
        <f t="shared" ca="1" si="2"/>
        <v>N</v>
      </c>
      <c r="L4" s="28" t="str">
        <f t="shared" ca="1" si="2"/>
        <v>N</v>
      </c>
      <c r="M4" s="28" t="str">
        <f t="shared" ca="1" si="2"/>
        <v>N</v>
      </c>
      <c r="N4" s="28" t="str">
        <f t="shared" ca="1" si="2"/>
        <v>N</v>
      </c>
      <c r="O4" s="28" t="str">
        <f t="shared" ca="1" si="2"/>
        <v>N</v>
      </c>
      <c r="P4" s="28" t="str">
        <f t="shared" ca="1" si="2"/>
        <v>N</v>
      </c>
      <c r="Q4" s="44" t="str">
        <f t="shared" ca="1" si="3"/>
        <v>N</v>
      </c>
      <c r="S4" s="39" t="s">
        <v>126</v>
      </c>
      <c r="T4" s="40" t="s">
        <v>174</v>
      </c>
      <c r="U4" s="41">
        <v>4</v>
      </c>
      <c r="V4" s="42">
        <v>2</v>
      </c>
      <c r="W4" s="42">
        <v>1</v>
      </c>
      <c r="X4" s="42">
        <v>0</v>
      </c>
      <c r="Y4" s="42">
        <f t="shared" ca="1" si="4"/>
        <v>11</v>
      </c>
      <c r="Z4" s="42">
        <f t="shared" ca="1" si="5"/>
        <v>18</v>
      </c>
      <c r="AA4" s="43"/>
      <c r="AB4" s="42" t="str">
        <f t="shared" ca="1" si="6"/>
        <v>Y</v>
      </c>
      <c r="AC4" s="28" t="str">
        <f t="shared" ca="1" si="6"/>
        <v>Y</v>
      </c>
      <c r="AD4" s="28" t="str">
        <f t="shared" ca="1" si="6"/>
        <v>Y</v>
      </c>
      <c r="AE4" s="28" t="str">
        <f t="shared" ca="1" si="6"/>
        <v>N</v>
      </c>
      <c r="AF4" s="28" t="str">
        <f t="shared" ca="1" si="6"/>
        <v>N</v>
      </c>
      <c r="AG4" s="28" t="str">
        <f t="shared" ca="1" si="6"/>
        <v>N</v>
      </c>
      <c r="AH4" s="28" t="str">
        <f t="shared" ca="1" si="6"/>
        <v>N</v>
      </c>
      <c r="AI4" s="44" t="str">
        <f t="shared" ca="1" si="7"/>
        <v>N</v>
      </c>
    </row>
    <row r="5" spans="1:36" x14ac:dyDescent="0.25">
      <c r="A5" s="39" t="s">
        <v>127</v>
      </c>
      <c r="B5" s="40" t="s">
        <v>175</v>
      </c>
      <c r="C5" s="41">
        <v>0</v>
      </c>
      <c r="D5" s="42">
        <v>-1</v>
      </c>
      <c r="E5" s="42">
        <v>0</v>
      </c>
      <c r="F5" s="42">
        <v>0</v>
      </c>
      <c r="G5" s="42">
        <f t="shared" ca="1" si="0"/>
        <v>18</v>
      </c>
      <c r="H5" s="42">
        <f t="shared" ref="H5:H16" ca="1" si="8">SUM(C5:G5)</f>
        <v>17</v>
      </c>
      <c r="I5" s="43"/>
      <c r="J5" s="42" t="str">
        <f t="shared" ca="1" si="2"/>
        <v>Y</v>
      </c>
      <c r="K5" s="28" t="str">
        <f t="shared" ca="1" si="2"/>
        <v>Y</v>
      </c>
      <c r="L5" s="28" t="str">
        <f t="shared" ca="1" si="2"/>
        <v>Y</v>
      </c>
      <c r="M5" s="28" t="str">
        <f t="shared" ca="1" si="2"/>
        <v>N</v>
      </c>
      <c r="N5" s="28" t="str">
        <f t="shared" ca="1" si="2"/>
        <v>N</v>
      </c>
      <c r="O5" s="28" t="str">
        <f t="shared" ca="1" si="2"/>
        <v>N</v>
      </c>
      <c r="P5" s="28" t="str">
        <f t="shared" ca="1" si="2"/>
        <v>N</v>
      </c>
      <c r="Q5" s="44" t="str">
        <f t="shared" ca="1" si="3"/>
        <v>N</v>
      </c>
      <c r="S5" s="39" t="s">
        <v>127</v>
      </c>
      <c r="T5" s="40" t="s">
        <v>172</v>
      </c>
      <c r="U5" s="41">
        <v>0</v>
      </c>
      <c r="V5" s="42">
        <v>0</v>
      </c>
      <c r="W5" s="42">
        <v>0</v>
      </c>
      <c r="X5" s="42">
        <v>0</v>
      </c>
      <c r="Y5" s="42">
        <f t="shared" ca="1" si="4"/>
        <v>9</v>
      </c>
      <c r="Z5" s="42">
        <f t="shared" ref="Z5:Z16" ca="1" si="9">SUM(U5:Y5)</f>
        <v>9</v>
      </c>
      <c r="AA5" s="43"/>
      <c r="AB5" s="42" t="str">
        <f t="shared" ca="1" si="6"/>
        <v>N</v>
      </c>
      <c r="AC5" s="28" t="str">
        <f t="shared" ca="1" si="6"/>
        <v>N</v>
      </c>
      <c r="AD5" s="28" t="str">
        <f t="shared" ca="1" si="6"/>
        <v>N</v>
      </c>
      <c r="AE5" s="28" t="str">
        <f t="shared" ca="1" si="6"/>
        <v>N</v>
      </c>
      <c r="AF5" s="28" t="str">
        <f t="shared" ca="1" si="6"/>
        <v>N</v>
      </c>
      <c r="AG5" s="28" t="str">
        <f t="shared" ca="1" si="6"/>
        <v>N</v>
      </c>
      <c r="AH5" s="28" t="str">
        <f t="shared" ca="1" si="6"/>
        <v>N</v>
      </c>
      <c r="AI5" s="44" t="str">
        <f t="shared" ca="1" si="7"/>
        <v>N</v>
      </c>
    </row>
    <row r="6" spans="1:36" x14ac:dyDescent="0.25">
      <c r="A6" s="39" t="s">
        <v>124</v>
      </c>
      <c r="B6" s="40" t="s">
        <v>176</v>
      </c>
      <c r="C6" s="140">
        <v>8</v>
      </c>
      <c r="D6" s="141">
        <v>7</v>
      </c>
      <c r="E6" s="141">
        <v>0</v>
      </c>
      <c r="F6" s="141">
        <v>0</v>
      </c>
      <c r="G6" s="42">
        <f t="shared" ca="1" si="0"/>
        <v>9</v>
      </c>
      <c r="H6" s="42">
        <f t="shared" ca="1" si="8"/>
        <v>24</v>
      </c>
      <c r="I6" s="43"/>
      <c r="J6" s="42" t="str">
        <f t="shared" ca="1" si="2"/>
        <v>Y</v>
      </c>
      <c r="K6" s="28" t="str">
        <f t="shared" ca="1" si="2"/>
        <v>Y</v>
      </c>
      <c r="L6" s="28" t="str">
        <f t="shared" ca="1" si="2"/>
        <v>Y</v>
      </c>
      <c r="M6" s="28" t="str">
        <f t="shared" ca="1" si="2"/>
        <v>Y</v>
      </c>
      <c r="N6" s="28" t="str">
        <f t="shared" ca="1" si="2"/>
        <v>Y</v>
      </c>
      <c r="O6" s="28" t="str">
        <f t="shared" ca="1" si="2"/>
        <v>Y</v>
      </c>
      <c r="P6" s="28" t="str">
        <f t="shared" ca="1" si="2"/>
        <v>N</v>
      </c>
      <c r="Q6" s="44" t="str">
        <f t="shared" ca="1" si="3"/>
        <v>N</v>
      </c>
      <c r="S6" s="39" t="s">
        <v>124</v>
      </c>
      <c r="T6" s="40" t="s">
        <v>171</v>
      </c>
      <c r="U6" s="140">
        <v>8</v>
      </c>
      <c r="V6" s="42">
        <v>5</v>
      </c>
      <c r="W6" s="42">
        <v>0</v>
      </c>
      <c r="X6" s="42">
        <v>0</v>
      </c>
      <c r="Y6" s="42">
        <f t="shared" ca="1" si="4"/>
        <v>1</v>
      </c>
      <c r="Z6" s="42">
        <f t="shared" ca="1" si="9"/>
        <v>14</v>
      </c>
      <c r="AA6" s="43"/>
      <c r="AB6" s="42" t="str">
        <f t="shared" ca="1" si="6"/>
        <v>Y</v>
      </c>
      <c r="AC6" s="28" t="str">
        <f t="shared" ca="1" si="6"/>
        <v>N</v>
      </c>
      <c r="AD6" s="28" t="str">
        <f t="shared" ca="1" si="6"/>
        <v>N</v>
      </c>
      <c r="AE6" s="28" t="str">
        <f t="shared" ca="1" si="6"/>
        <v>N</v>
      </c>
      <c r="AF6" s="28" t="str">
        <f t="shared" ca="1" si="6"/>
        <v>N</v>
      </c>
      <c r="AG6" s="28" t="str">
        <f t="shared" ca="1" si="6"/>
        <v>N</v>
      </c>
      <c r="AH6" s="28" t="str">
        <f t="shared" ca="1" si="6"/>
        <v>N</v>
      </c>
      <c r="AI6" s="44" t="str">
        <f t="shared" ca="1" si="7"/>
        <v>N</v>
      </c>
    </row>
    <row r="7" spans="1:36" x14ac:dyDescent="0.25">
      <c r="A7" s="206" t="s">
        <v>209</v>
      </c>
      <c r="B7" s="40" t="s">
        <v>211</v>
      </c>
      <c r="C7" s="140">
        <v>8</v>
      </c>
      <c r="D7" s="141">
        <v>-1</v>
      </c>
      <c r="E7" s="141">
        <v>0</v>
      </c>
      <c r="F7" s="141">
        <v>0</v>
      </c>
      <c r="G7" s="42">
        <f t="shared" ca="1" si="0"/>
        <v>2</v>
      </c>
      <c r="H7" s="42">
        <f t="shared" ref="H7" ca="1" si="10">SUM(C7:G7)</f>
        <v>9</v>
      </c>
      <c r="I7" s="43"/>
      <c r="J7" s="42" t="str">
        <f t="shared" ca="1" si="2"/>
        <v>N</v>
      </c>
      <c r="K7" s="28" t="str">
        <f t="shared" ca="1" si="2"/>
        <v>N</v>
      </c>
      <c r="L7" s="28" t="str">
        <f t="shared" ca="1" si="2"/>
        <v>N</v>
      </c>
      <c r="M7" s="28" t="str">
        <f t="shared" ca="1" si="2"/>
        <v>N</v>
      </c>
      <c r="N7" s="28" t="str">
        <f t="shared" ca="1" si="2"/>
        <v>N</v>
      </c>
      <c r="O7" s="28" t="str">
        <f t="shared" ca="1" si="2"/>
        <v>N</v>
      </c>
      <c r="P7" s="28" t="str">
        <f t="shared" ca="1" si="2"/>
        <v>N</v>
      </c>
      <c r="Q7" s="44" t="str">
        <f t="shared" ca="1" si="3"/>
        <v>N</v>
      </c>
      <c r="S7" s="206" t="s">
        <v>209</v>
      </c>
      <c r="T7" s="40" t="s">
        <v>172</v>
      </c>
      <c r="U7" s="140">
        <v>8</v>
      </c>
      <c r="V7" s="42">
        <v>2</v>
      </c>
      <c r="W7" s="42">
        <v>0</v>
      </c>
      <c r="X7" s="42">
        <v>0</v>
      </c>
      <c r="Y7" s="42">
        <f t="shared" ca="1" si="4"/>
        <v>1</v>
      </c>
      <c r="Z7" s="42">
        <f t="shared" ref="Z7" ca="1" si="11">SUM(U7:Y7)</f>
        <v>11</v>
      </c>
      <c r="AA7" s="43"/>
      <c r="AB7" s="42" t="str">
        <f t="shared" ca="1" si="6"/>
        <v>N</v>
      </c>
      <c r="AC7" s="28" t="str">
        <f t="shared" ca="1" si="6"/>
        <v>N</v>
      </c>
      <c r="AD7" s="28" t="str">
        <f t="shared" ca="1" si="6"/>
        <v>N</v>
      </c>
      <c r="AE7" s="28" t="str">
        <f t="shared" ca="1" si="6"/>
        <v>N</v>
      </c>
      <c r="AF7" s="28" t="str">
        <f t="shared" ca="1" si="6"/>
        <v>N</v>
      </c>
      <c r="AG7" s="28" t="str">
        <f t="shared" ca="1" si="6"/>
        <v>N</v>
      </c>
      <c r="AH7" s="28" t="str">
        <f t="shared" ca="1" si="6"/>
        <v>N</v>
      </c>
      <c r="AI7" s="44" t="str">
        <f t="shared" ca="1" si="7"/>
        <v>N</v>
      </c>
    </row>
    <row r="8" spans="1:36" x14ac:dyDescent="0.25">
      <c r="A8" s="39" t="s">
        <v>146</v>
      </c>
      <c r="B8" s="40" t="s">
        <v>168</v>
      </c>
      <c r="C8" s="140">
        <v>1</v>
      </c>
      <c r="D8" s="141">
        <v>5</v>
      </c>
      <c r="E8" s="141">
        <v>0</v>
      </c>
      <c r="F8" s="141">
        <v>0</v>
      </c>
      <c r="G8" s="42">
        <f t="shared" ca="1" si="0"/>
        <v>12</v>
      </c>
      <c r="H8" s="42">
        <f t="shared" ref="H8:H13" ca="1" si="12">SUM(C8:G8)</f>
        <v>18</v>
      </c>
      <c r="I8" s="43"/>
      <c r="J8" s="42" t="str">
        <f t="shared" ca="1" si="2"/>
        <v>Y</v>
      </c>
      <c r="K8" s="28" t="str">
        <f t="shared" ca="1" si="2"/>
        <v>Y</v>
      </c>
      <c r="L8" s="28" t="str">
        <f t="shared" ca="1" si="2"/>
        <v>Y</v>
      </c>
      <c r="M8" s="28" t="str">
        <f t="shared" ca="1" si="2"/>
        <v>N</v>
      </c>
      <c r="N8" s="28" t="str">
        <f t="shared" ca="1" si="2"/>
        <v>N</v>
      </c>
      <c r="O8" s="28" t="str">
        <f t="shared" ca="1" si="2"/>
        <v>N</v>
      </c>
      <c r="P8" s="28" t="str">
        <f t="shared" ca="1" si="2"/>
        <v>N</v>
      </c>
      <c r="Q8" s="44" t="str">
        <f t="shared" ca="1" si="3"/>
        <v>N</v>
      </c>
      <c r="S8" s="39" t="s">
        <v>146</v>
      </c>
      <c r="T8" s="40" t="s">
        <v>161</v>
      </c>
      <c r="U8" s="41">
        <v>1</v>
      </c>
      <c r="V8" s="42">
        <v>5</v>
      </c>
      <c r="W8" s="42">
        <v>0</v>
      </c>
      <c r="X8" s="42">
        <v>0</v>
      </c>
      <c r="Y8" s="42">
        <f t="shared" ca="1" si="4"/>
        <v>1</v>
      </c>
      <c r="Z8" s="42">
        <f t="shared" ref="Z8:Z13" ca="1" si="13">SUM(U8:Y8)</f>
        <v>7</v>
      </c>
      <c r="AA8" s="43"/>
      <c r="AB8" s="42" t="str">
        <f t="shared" ca="1" si="6"/>
        <v>N</v>
      </c>
      <c r="AC8" s="28" t="str">
        <f t="shared" ca="1" si="6"/>
        <v>N</v>
      </c>
      <c r="AD8" s="28" t="str">
        <f t="shared" ca="1" si="6"/>
        <v>N</v>
      </c>
      <c r="AE8" s="28" t="str">
        <f t="shared" ca="1" si="6"/>
        <v>N</v>
      </c>
      <c r="AF8" s="28" t="str">
        <f t="shared" ca="1" si="6"/>
        <v>N</v>
      </c>
      <c r="AG8" s="28" t="str">
        <f t="shared" ca="1" si="6"/>
        <v>N</v>
      </c>
      <c r="AH8" s="28" t="str">
        <f t="shared" ca="1" si="6"/>
        <v>N</v>
      </c>
      <c r="AI8" s="44" t="str">
        <f t="shared" ca="1" si="7"/>
        <v>N</v>
      </c>
    </row>
    <row r="9" spans="1:36" x14ac:dyDescent="0.25">
      <c r="A9" s="39" t="s">
        <v>147</v>
      </c>
      <c r="B9" s="40" t="s">
        <v>219</v>
      </c>
      <c r="C9" s="140">
        <v>2</v>
      </c>
      <c r="D9" s="141">
        <v>5</v>
      </c>
      <c r="E9" s="141">
        <v>0</v>
      </c>
      <c r="F9" s="141">
        <v>0</v>
      </c>
      <c r="G9" s="42">
        <f t="shared" ca="1" si="0"/>
        <v>2</v>
      </c>
      <c r="H9" s="42">
        <f t="shared" ca="1" si="12"/>
        <v>9</v>
      </c>
      <c r="I9" s="43"/>
      <c r="J9" s="42" t="str">
        <f t="shared" ca="1" si="2"/>
        <v>N</v>
      </c>
      <c r="K9" s="28" t="str">
        <f t="shared" ca="1" si="2"/>
        <v>N</v>
      </c>
      <c r="L9" s="28" t="str">
        <f t="shared" ca="1" si="2"/>
        <v>N</v>
      </c>
      <c r="M9" s="28" t="str">
        <f t="shared" ca="1" si="2"/>
        <v>N</v>
      </c>
      <c r="N9" s="28" t="str">
        <f t="shared" ca="1" si="2"/>
        <v>N</v>
      </c>
      <c r="O9" s="28" t="str">
        <f t="shared" ca="1" si="2"/>
        <v>N</v>
      </c>
      <c r="P9" s="28" t="str">
        <f t="shared" ca="1" si="2"/>
        <v>N</v>
      </c>
      <c r="Q9" s="44" t="str">
        <f t="shared" ca="1" si="3"/>
        <v>N</v>
      </c>
      <c r="S9" s="39" t="s">
        <v>147</v>
      </c>
      <c r="T9" s="181" t="s">
        <v>42</v>
      </c>
      <c r="U9" s="182"/>
      <c r="V9" s="183">
        <v>5</v>
      </c>
      <c r="W9" s="183"/>
      <c r="X9" s="183"/>
      <c r="Y9" s="42">
        <f t="shared" ca="1" si="4"/>
        <v>3</v>
      </c>
      <c r="Z9" s="42">
        <f t="shared" ca="1" si="13"/>
        <v>8</v>
      </c>
      <c r="AA9" s="43"/>
      <c r="AB9" s="42" t="str">
        <f t="shared" ca="1" si="6"/>
        <v>N</v>
      </c>
      <c r="AC9" s="28" t="str">
        <f t="shared" ca="1" si="6"/>
        <v>N</v>
      </c>
      <c r="AD9" s="28" t="str">
        <f t="shared" ca="1" si="6"/>
        <v>N</v>
      </c>
      <c r="AE9" s="28" t="str">
        <f t="shared" ca="1" si="6"/>
        <v>N</v>
      </c>
      <c r="AF9" s="28" t="str">
        <f t="shared" ca="1" si="6"/>
        <v>N</v>
      </c>
      <c r="AG9" s="28" t="str">
        <f t="shared" ca="1" si="6"/>
        <v>N</v>
      </c>
      <c r="AH9" s="28" t="str">
        <f t="shared" ca="1" si="6"/>
        <v>N</v>
      </c>
      <c r="AI9" s="44" t="str">
        <f t="shared" ca="1" si="7"/>
        <v>N</v>
      </c>
    </row>
    <row r="10" spans="1:36" x14ac:dyDescent="0.25">
      <c r="A10" s="39" t="s">
        <v>148</v>
      </c>
      <c r="B10" s="40" t="s">
        <v>169</v>
      </c>
      <c r="C10" s="41">
        <v>0</v>
      </c>
      <c r="D10" s="42">
        <v>0</v>
      </c>
      <c r="E10" s="42">
        <v>0</v>
      </c>
      <c r="F10" s="42">
        <v>0</v>
      </c>
      <c r="G10" s="42">
        <f t="shared" ca="1" si="0"/>
        <v>10</v>
      </c>
      <c r="H10" s="42">
        <f t="shared" ca="1" si="12"/>
        <v>10</v>
      </c>
      <c r="I10" s="43"/>
      <c r="J10" s="42" t="str">
        <f t="shared" ca="1" si="2"/>
        <v>N</v>
      </c>
      <c r="K10" s="28" t="str">
        <f t="shared" ca="1" si="2"/>
        <v>N</v>
      </c>
      <c r="L10" s="28" t="str">
        <f t="shared" ca="1" si="2"/>
        <v>N</v>
      </c>
      <c r="M10" s="28" t="str">
        <f t="shared" ca="1" si="2"/>
        <v>N</v>
      </c>
      <c r="N10" s="28" t="str">
        <f t="shared" ca="1" si="2"/>
        <v>N</v>
      </c>
      <c r="O10" s="28" t="str">
        <f t="shared" ca="1" si="2"/>
        <v>N</v>
      </c>
      <c r="P10" s="28" t="str">
        <f t="shared" ca="1" si="2"/>
        <v>N</v>
      </c>
      <c r="Q10" s="44" t="str">
        <f t="shared" ca="1" si="3"/>
        <v>N</v>
      </c>
      <c r="S10" s="39" t="s">
        <v>148</v>
      </c>
      <c r="T10" s="181" t="s">
        <v>42</v>
      </c>
      <c r="U10" s="182"/>
      <c r="V10" s="183">
        <v>5</v>
      </c>
      <c r="W10" s="183"/>
      <c r="X10" s="183"/>
      <c r="Y10" s="42">
        <f t="shared" ca="1" si="4"/>
        <v>10</v>
      </c>
      <c r="Z10" s="42">
        <f t="shared" ca="1" si="13"/>
        <v>15</v>
      </c>
      <c r="AA10" s="43"/>
      <c r="AB10" s="42" t="str">
        <f t="shared" ca="1" si="6"/>
        <v>Y</v>
      </c>
      <c r="AC10" s="28" t="str">
        <f t="shared" ca="1" si="6"/>
        <v>N</v>
      </c>
      <c r="AD10" s="28" t="str">
        <f t="shared" ca="1" si="6"/>
        <v>N</v>
      </c>
      <c r="AE10" s="28" t="str">
        <f t="shared" ca="1" si="6"/>
        <v>N</v>
      </c>
      <c r="AF10" s="28" t="str">
        <f t="shared" ca="1" si="6"/>
        <v>N</v>
      </c>
      <c r="AG10" s="28" t="str">
        <f t="shared" ca="1" si="6"/>
        <v>N</v>
      </c>
      <c r="AH10" s="28" t="str">
        <f t="shared" ca="1" si="6"/>
        <v>N</v>
      </c>
      <c r="AI10" s="44" t="str">
        <f t="shared" ca="1" si="7"/>
        <v>N</v>
      </c>
    </row>
    <row r="11" spans="1:36" x14ac:dyDescent="0.25">
      <c r="A11" s="39" t="s">
        <v>170</v>
      </c>
      <c r="B11" s="40" t="s">
        <v>164</v>
      </c>
      <c r="C11" s="41">
        <v>0</v>
      </c>
      <c r="D11" s="42">
        <v>0</v>
      </c>
      <c r="E11" s="42">
        <v>0</v>
      </c>
      <c r="F11" s="42">
        <v>0</v>
      </c>
      <c r="G11" s="42">
        <f t="shared" ca="1" si="0"/>
        <v>12</v>
      </c>
      <c r="H11" s="42">
        <f t="shared" ca="1" si="12"/>
        <v>12</v>
      </c>
      <c r="I11" s="43"/>
      <c r="J11" s="42" t="str">
        <f t="shared" ca="1" si="2"/>
        <v>Y</v>
      </c>
      <c r="K11" s="28" t="str">
        <f t="shared" ca="1" si="2"/>
        <v>N</v>
      </c>
      <c r="L11" s="28" t="str">
        <f t="shared" ca="1" si="2"/>
        <v>N</v>
      </c>
      <c r="M11" s="28" t="str">
        <f t="shared" ca="1" si="2"/>
        <v>N</v>
      </c>
      <c r="N11" s="28" t="str">
        <f t="shared" ca="1" si="2"/>
        <v>N</v>
      </c>
      <c r="O11" s="28" t="str">
        <f t="shared" ca="1" si="2"/>
        <v>N</v>
      </c>
      <c r="P11" s="28" t="str">
        <f t="shared" ca="1" si="2"/>
        <v>N</v>
      </c>
      <c r="Q11" s="44" t="str">
        <f t="shared" ca="1" si="3"/>
        <v>N</v>
      </c>
      <c r="S11" s="39" t="s">
        <v>170</v>
      </c>
      <c r="T11" s="40" t="s">
        <v>162</v>
      </c>
      <c r="U11" s="41">
        <v>0</v>
      </c>
      <c r="V11" s="42">
        <v>0</v>
      </c>
      <c r="W11" s="42">
        <v>0</v>
      </c>
      <c r="X11" s="42">
        <v>0</v>
      </c>
      <c r="Y11" s="42">
        <f t="shared" ca="1" si="4"/>
        <v>8</v>
      </c>
      <c r="Z11" s="42">
        <f t="shared" ca="1" si="13"/>
        <v>8</v>
      </c>
      <c r="AA11" s="43"/>
      <c r="AB11" s="42" t="str">
        <f t="shared" ca="1" si="6"/>
        <v>N</v>
      </c>
      <c r="AC11" s="28" t="str">
        <f t="shared" ca="1" si="6"/>
        <v>N</v>
      </c>
      <c r="AD11" s="28" t="str">
        <f t="shared" ca="1" si="6"/>
        <v>N</v>
      </c>
      <c r="AE11" s="28" t="str">
        <f t="shared" ca="1" si="6"/>
        <v>N</v>
      </c>
      <c r="AF11" s="28" t="str">
        <f t="shared" ca="1" si="6"/>
        <v>N</v>
      </c>
      <c r="AG11" s="28" t="str">
        <f t="shared" ca="1" si="6"/>
        <v>N</v>
      </c>
      <c r="AH11" s="28" t="str">
        <f t="shared" ca="1" si="6"/>
        <v>N</v>
      </c>
      <c r="AI11" s="44" t="str">
        <f t="shared" ca="1" si="7"/>
        <v>N</v>
      </c>
    </row>
    <row r="12" spans="1:36" x14ac:dyDescent="0.25">
      <c r="A12" s="39" t="s">
        <v>151</v>
      </c>
      <c r="B12" s="40" t="s">
        <v>166</v>
      </c>
      <c r="C12" s="41">
        <v>0</v>
      </c>
      <c r="D12" s="42">
        <v>0</v>
      </c>
      <c r="E12" s="42">
        <v>0</v>
      </c>
      <c r="F12" s="42">
        <v>0</v>
      </c>
      <c r="G12" s="42">
        <f t="shared" ca="1" si="0"/>
        <v>7</v>
      </c>
      <c r="H12" s="42">
        <f t="shared" ca="1" si="12"/>
        <v>7</v>
      </c>
      <c r="I12" s="43"/>
      <c r="J12" s="42" t="str">
        <f t="shared" ca="1" si="2"/>
        <v>N</v>
      </c>
      <c r="K12" s="28" t="str">
        <f t="shared" ca="1" si="2"/>
        <v>N</v>
      </c>
      <c r="L12" s="28" t="str">
        <f t="shared" ca="1" si="2"/>
        <v>N</v>
      </c>
      <c r="M12" s="28" t="str">
        <f t="shared" ca="1" si="2"/>
        <v>N</v>
      </c>
      <c r="N12" s="28" t="str">
        <f t="shared" ca="1" si="2"/>
        <v>N</v>
      </c>
      <c r="O12" s="28" t="str">
        <f t="shared" ca="1" si="2"/>
        <v>N</v>
      </c>
      <c r="P12" s="28" t="str">
        <f t="shared" ca="1" si="2"/>
        <v>N</v>
      </c>
      <c r="Q12" s="44" t="str">
        <f t="shared" ca="1" si="3"/>
        <v>N</v>
      </c>
      <c r="S12" s="39" t="s">
        <v>151</v>
      </c>
      <c r="T12" s="40" t="s">
        <v>171</v>
      </c>
      <c r="U12" s="41">
        <v>0</v>
      </c>
      <c r="V12" s="42">
        <v>1</v>
      </c>
      <c r="W12" s="42">
        <v>0</v>
      </c>
      <c r="X12" s="42">
        <v>0</v>
      </c>
      <c r="Y12" s="42">
        <f t="shared" ca="1" si="4"/>
        <v>10</v>
      </c>
      <c r="Z12" s="42">
        <f t="shared" ca="1" si="13"/>
        <v>11</v>
      </c>
      <c r="AA12" s="43"/>
      <c r="AB12" s="42" t="str">
        <f t="shared" ca="1" si="6"/>
        <v>N</v>
      </c>
      <c r="AC12" s="28" t="str">
        <f t="shared" ca="1" si="6"/>
        <v>N</v>
      </c>
      <c r="AD12" s="28" t="str">
        <f t="shared" ca="1" si="6"/>
        <v>N</v>
      </c>
      <c r="AE12" s="28" t="str">
        <f t="shared" ca="1" si="6"/>
        <v>N</v>
      </c>
      <c r="AF12" s="28" t="str">
        <f t="shared" ca="1" si="6"/>
        <v>N</v>
      </c>
      <c r="AG12" s="28" t="str">
        <f t="shared" ca="1" si="6"/>
        <v>N</v>
      </c>
      <c r="AH12" s="28" t="str">
        <f t="shared" ca="1" si="6"/>
        <v>N</v>
      </c>
      <c r="AI12" s="44" t="str">
        <f t="shared" ca="1" si="7"/>
        <v>N</v>
      </c>
    </row>
    <row r="13" spans="1:36" x14ac:dyDescent="0.25">
      <c r="A13" s="39" t="s">
        <v>153</v>
      </c>
      <c r="B13" s="40" t="s">
        <v>165</v>
      </c>
      <c r="C13" s="41">
        <v>0</v>
      </c>
      <c r="D13" s="42">
        <v>0</v>
      </c>
      <c r="E13" s="42">
        <v>0</v>
      </c>
      <c r="F13" s="42">
        <v>0</v>
      </c>
      <c r="G13" s="42">
        <f t="shared" ca="1" si="0"/>
        <v>10</v>
      </c>
      <c r="H13" s="42">
        <f t="shared" ca="1" si="12"/>
        <v>10</v>
      </c>
      <c r="I13" s="43"/>
      <c r="J13" s="42" t="str">
        <f t="shared" ca="1" si="2"/>
        <v>N</v>
      </c>
      <c r="K13" s="28" t="str">
        <f t="shared" ca="1" si="2"/>
        <v>N</v>
      </c>
      <c r="L13" s="28" t="str">
        <f t="shared" ca="1" si="2"/>
        <v>N</v>
      </c>
      <c r="M13" s="28" t="str">
        <f t="shared" ca="1" si="2"/>
        <v>N</v>
      </c>
      <c r="N13" s="28" t="str">
        <f t="shared" ca="1" si="2"/>
        <v>N</v>
      </c>
      <c r="O13" s="28" t="str">
        <f t="shared" ca="1" si="2"/>
        <v>N</v>
      </c>
      <c r="P13" s="28" t="str">
        <f t="shared" ca="1" si="2"/>
        <v>N</v>
      </c>
      <c r="Q13" s="44" t="str">
        <f t="shared" ca="1" si="3"/>
        <v>N</v>
      </c>
      <c r="S13" s="39" t="s">
        <v>153</v>
      </c>
      <c r="T13" s="40" t="s">
        <v>160</v>
      </c>
      <c r="U13" s="41">
        <v>0</v>
      </c>
      <c r="V13" s="42">
        <v>1</v>
      </c>
      <c r="W13" s="42">
        <v>0</v>
      </c>
      <c r="X13" s="42">
        <v>0</v>
      </c>
      <c r="Y13" s="42">
        <f t="shared" ca="1" si="4"/>
        <v>2</v>
      </c>
      <c r="Z13" s="42">
        <f t="shared" ca="1" si="13"/>
        <v>3</v>
      </c>
      <c r="AA13" s="43"/>
      <c r="AB13" s="42" t="str">
        <f t="shared" ca="1" si="6"/>
        <v>N</v>
      </c>
      <c r="AC13" s="28" t="str">
        <f t="shared" ca="1" si="6"/>
        <v>N</v>
      </c>
      <c r="AD13" s="28" t="str">
        <f t="shared" ca="1" si="6"/>
        <v>N</v>
      </c>
      <c r="AE13" s="28" t="str">
        <f t="shared" ca="1" si="6"/>
        <v>N</v>
      </c>
      <c r="AF13" s="28" t="str">
        <f t="shared" ca="1" si="6"/>
        <v>N</v>
      </c>
      <c r="AG13" s="28" t="str">
        <f t="shared" ca="1" si="6"/>
        <v>N</v>
      </c>
      <c r="AH13" s="28" t="str">
        <f t="shared" ca="1" si="6"/>
        <v>N</v>
      </c>
      <c r="AI13" s="44" t="str">
        <f t="shared" ca="1" si="7"/>
        <v>N</v>
      </c>
    </row>
    <row r="14" spans="1:36" x14ac:dyDescent="0.25">
      <c r="A14" s="46" t="s">
        <v>101</v>
      </c>
      <c r="B14" s="47" t="s">
        <v>108</v>
      </c>
      <c r="C14" s="41">
        <v>13</v>
      </c>
      <c r="D14" s="42">
        <v>2</v>
      </c>
      <c r="E14" s="42">
        <v>1</v>
      </c>
      <c r="F14" s="42">
        <v>0</v>
      </c>
      <c r="G14" s="42">
        <f t="shared" ref="G14:G19" ca="1" si="14">RANDBETWEEN(1,20)</f>
        <v>3</v>
      </c>
      <c r="H14" s="42">
        <f t="shared" ca="1" si="8"/>
        <v>19</v>
      </c>
      <c r="I14" s="43"/>
      <c r="J14" s="42" t="str">
        <f t="shared" ca="1" si="2"/>
        <v>Y</v>
      </c>
      <c r="K14" s="28" t="str">
        <f t="shared" ca="1" si="2"/>
        <v>Y</v>
      </c>
      <c r="L14" s="28" t="str">
        <f t="shared" ca="1" si="2"/>
        <v>Y</v>
      </c>
      <c r="M14" s="28" t="str">
        <f t="shared" ca="1" si="2"/>
        <v>Y</v>
      </c>
      <c r="N14" s="28" t="str">
        <f t="shared" ca="1" si="2"/>
        <v>N</v>
      </c>
      <c r="O14" s="28" t="str">
        <f t="shared" ca="1" si="2"/>
        <v>N</v>
      </c>
      <c r="P14" s="28" t="str">
        <f t="shared" ca="1" si="2"/>
        <v>N</v>
      </c>
      <c r="Q14" s="44" t="str">
        <f t="shared" ca="1" si="3"/>
        <v>N</v>
      </c>
      <c r="S14" s="46" t="s">
        <v>101</v>
      </c>
      <c r="T14" s="47" t="s">
        <v>109</v>
      </c>
      <c r="U14" s="41">
        <v>13</v>
      </c>
      <c r="V14" s="42">
        <v>1</v>
      </c>
      <c r="W14" s="42">
        <v>1</v>
      </c>
      <c r="X14" s="42">
        <v>0</v>
      </c>
      <c r="Y14" s="42">
        <f t="shared" ca="1" si="4"/>
        <v>14</v>
      </c>
      <c r="Z14" s="42">
        <f t="shared" ca="1" si="9"/>
        <v>29</v>
      </c>
      <c r="AA14" s="43"/>
      <c r="AB14" s="42" t="str">
        <f t="shared" ca="1" si="6"/>
        <v>Y</v>
      </c>
      <c r="AC14" s="28" t="str">
        <f t="shared" ca="1" si="6"/>
        <v>Y</v>
      </c>
      <c r="AD14" s="28" t="str">
        <f t="shared" ca="1" si="6"/>
        <v>Y</v>
      </c>
      <c r="AE14" s="28" t="str">
        <f t="shared" ca="1" si="6"/>
        <v>Y</v>
      </c>
      <c r="AF14" s="28" t="str">
        <f t="shared" ca="1" si="6"/>
        <v>Y</v>
      </c>
      <c r="AG14" s="28" t="str">
        <f t="shared" ca="1" si="6"/>
        <v>Y</v>
      </c>
      <c r="AH14" s="28" t="str">
        <f t="shared" ca="1" si="6"/>
        <v>Y</v>
      </c>
      <c r="AI14" s="44" t="str">
        <f t="shared" ca="1" si="7"/>
        <v>Y</v>
      </c>
    </row>
    <row r="15" spans="1:36" x14ac:dyDescent="0.25">
      <c r="A15" s="46" t="s">
        <v>139</v>
      </c>
      <c r="B15" s="184" t="s">
        <v>179</v>
      </c>
      <c r="C15" s="140">
        <v>10</v>
      </c>
      <c r="D15" s="141">
        <v>1</v>
      </c>
      <c r="E15" s="141">
        <v>0</v>
      </c>
      <c r="F15" s="141">
        <v>0</v>
      </c>
      <c r="G15" s="42">
        <f t="shared" ca="1" si="14"/>
        <v>15</v>
      </c>
      <c r="H15" s="42">
        <f t="shared" ref="H15" ca="1" si="15">SUM(C15:G15)</f>
        <v>26</v>
      </c>
      <c r="I15" s="43"/>
      <c r="J15" s="42" t="str">
        <f t="shared" ca="1" si="2"/>
        <v>Y</v>
      </c>
      <c r="K15" s="28" t="str">
        <f t="shared" ca="1" si="2"/>
        <v>Y</v>
      </c>
      <c r="L15" s="28" t="str">
        <f t="shared" ca="1" si="2"/>
        <v>Y</v>
      </c>
      <c r="M15" s="28" t="str">
        <f t="shared" ca="1" si="2"/>
        <v>Y</v>
      </c>
      <c r="N15" s="28" t="str">
        <f t="shared" ca="1" si="2"/>
        <v>Y</v>
      </c>
      <c r="O15" s="28" t="str">
        <f t="shared" ca="1" si="2"/>
        <v>Y</v>
      </c>
      <c r="P15" s="28" t="str">
        <f t="shared" ca="1" si="2"/>
        <v>Y</v>
      </c>
      <c r="Q15" s="44" t="str">
        <f t="shared" ca="1" si="3"/>
        <v>N</v>
      </c>
      <c r="S15" s="46" t="s">
        <v>139</v>
      </c>
      <c r="T15" s="181" t="s">
        <v>42</v>
      </c>
      <c r="U15" s="182"/>
      <c r="V15" s="183"/>
      <c r="W15" s="183"/>
      <c r="X15" s="183"/>
      <c r="Y15" s="42">
        <f t="shared" ca="1" si="4"/>
        <v>15</v>
      </c>
      <c r="Z15" s="42">
        <f t="shared" ref="Z15" ca="1" si="16">SUM(U15:Y15)</f>
        <v>15</v>
      </c>
      <c r="AA15" s="43"/>
      <c r="AB15" s="42" t="str">
        <f t="shared" ca="1" si="6"/>
        <v>Y</v>
      </c>
      <c r="AC15" s="28" t="str">
        <f t="shared" ca="1" si="6"/>
        <v>N</v>
      </c>
      <c r="AD15" s="28" t="str">
        <f t="shared" ca="1" si="6"/>
        <v>N</v>
      </c>
      <c r="AE15" s="28" t="str">
        <f t="shared" ca="1" si="6"/>
        <v>N</v>
      </c>
      <c r="AF15" s="28" t="str">
        <f t="shared" ca="1" si="6"/>
        <v>N</v>
      </c>
      <c r="AG15" s="28" t="str">
        <f t="shared" ca="1" si="6"/>
        <v>N</v>
      </c>
      <c r="AH15" s="28" t="str">
        <f t="shared" ca="1" si="6"/>
        <v>N</v>
      </c>
      <c r="AI15" s="44" t="str">
        <f t="shared" ca="1" si="7"/>
        <v>N</v>
      </c>
    </row>
    <row r="16" spans="1:36" x14ac:dyDescent="0.25">
      <c r="A16" s="46" t="s">
        <v>153</v>
      </c>
      <c r="B16" s="47" t="s">
        <v>165</v>
      </c>
      <c r="C16" s="41">
        <v>0</v>
      </c>
      <c r="D16" s="42">
        <v>0</v>
      </c>
      <c r="E16" s="42">
        <v>0</v>
      </c>
      <c r="F16" s="42">
        <v>0</v>
      </c>
      <c r="G16" s="42">
        <f t="shared" ca="1" si="14"/>
        <v>13</v>
      </c>
      <c r="H16" s="42">
        <f t="shared" ca="1" si="8"/>
        <v>13</v>
      </c>
      <c r="I16" s="43"/>
      <c r="J16" s="42" t="str">
        <f t="shared" ca="1" si="2"/>
        <v>Y</v>
      </c>
      <c r="K16" s="28" t="str">
        <f t="shared" ca="1" si="2"/>
        <v>N</v>
      </c>
      <c r="L16" s="28" t="str">
        <f t="shared" ca="1" si="2"/>
        <v>N</v>
      </c>
      <c r="M16" s="28" t="str">
        <f t="shared" ca="1" si="2"/>
        <v>N</v>
      </c>
      <c r="N16" s="28" t="str">
        <f t="shared" ca="1" si="2"/>
        <v>N</v>
      </c>
      <c r="O16" s="28" t="str">
        <f t="shared" ca="1" si="2"/>
        <v>N</v>
      </c>
      <c r="P16" s="28" t="str">
        <f t="shared" ca="1" si="2"/>
        <v>N</v>
      </c>
      <c r="Q16" s="44" t="str">
        <f t="shared" ca="1" si="3"/>
        <v>N</v>
      </c>
      <c r="S16" s="46" t="s">
        <v>153</v>
      </c>
      <c r="T16" s="47" t="s">
        <v>160</v>
      </c>
      <c r="U16" s="41">
        <v>0</v>
      </c>
      <c r="V16" s="42">
        <v>1</v>
      </c>
      <c r="W16" s="42">
        <v>0</v>
      </c>
      <c r="X16" s="42">
        <v>0</v>
      </c>
      <c r="Y16" s="42">
        <f t="shared" ca="1" si="4"/>
        <v>9</v>
      </c>
      <c r="Z16" s="42">
        <f t="shared" ca="1" si="9"/>
        <v>10</v>
      </c>
      <c r="AA16" s="43"/>
      <c r="AB16" s="42" t="str">
        <f t="shared" ca="1" si="6"/>
        <v>N</v>
      </c>
      <c r="AC16" s="28" t="str">
        <f t="shared" ca="1" si="6"/>
        <v>N</v>
      </c>
      <c r="AD16" s="28" t="str">
        <f t="shared" ca="1" si="6"/>
        <v>N</v>
      </c>
      <c r="AE16" s="28" t="str">
        <f t="shared" ca="1" si="6"/>
        <v>N</v>
      </c>
      <c r="AF16" s="28" t="str">
        <f t="shared" ca="1" si="6"/>
        <v>N</v>
      </c>
      <c r="AG16" s="28" t="str">
        <f t="shared" ca="1" si="6"/>
        <v>N</v>
      </c>
      <c r="AH16" s="28" t="str">
        <f t="shared" ca="1" si="6"/>
        <v>N</v>
      </c>
      <c r="AI16" s="44" t="str">
        <f t="shared" ca="1" si="7"/>
        <v>N</v>
      </c>
    </row>
    <row r="17" spans="1:35" x14ac:dyDescent="0.25">
      <c r="A17" s="46" t="s">
        <v>151</v>
      </c>
      <c r="B17" s="47" t="s">
        <v>166</v>
      </c>
      <c r="C17" s="41">
        <v>0</v>
      </c>
      <c r="D17" s="42">
        <v>0</v>
      </c>
      <c r="E17" s="42">
        <v>0</v>
      </c>
      <c r="F17" s="42">
        <v>0</v>
      </c>
      <c r="G17" s="42">
        <f t="shared" ca="1" si="14"/>
        <v>1</v>
      </c>
      <c r="H17" s="42">
        <f t="shared" ref="H17:H19" ca="1" si="17">SUM(C17:G17)</f>
        <v>1</v>
      </c>
      <c r="I17" s="43"/>
      <c r="J17" s="42" t="str">
        <f t="shared" ref="J17:P19" ca="1" si="18">IF($H17&gt;J$2-1,"Y","N")</f>
        <v>N</v>
      </c>
      <c r="K17" s="28" t="str">
        <f t="shared" ca="1" si="18"/>
        <v>N</v>
      </c>
      <c r="L17" s="28" t="str">
        <f t="shared" ca="1" si="18"/>
        <v>N</v>
      </c>
      <c r="M17" s="28" t="str">
        <f t="shared" ca="1" si="18"/>
        <v>N</v>
      </c>
      <c r="N17" s="28" t="str">
        <f t="shared" ca="1" si="18"/>
        <v>N</v>
      </c>
      <c r="O17" s="28" t="str">
        <f t="shared" ca="1" si="18"/>
        <v>N</v>
      </c>
      <c r="P17" s="28" t="str">
        <f t="shared" ca="1" si="18"/>
        <v>N</v>
      </c>
      <c r="Q17" s="44" t="str">
        <f t="shared" ca="1" si="3"/>
        <v>N</v>
      </c>
      <c r="S17" s="46" t="s">
        <v>151</v>
      </c>
      <c r="T17" s="47" t="s">
        <v>161</v>
      </c>
      <c r="U17" s="41">
        <v>0</v>
      </c>
      <c r="V17" s="42">
        <v>1</v>
      </c>
      <c r="W17" s="42">
        <v>0</v>
      </c>
      <c r="X17" s="42">
        <v>0</v>
      </c>
      <c r="Y17" s="42">
        <f t="shared" ca="1" si="4"/>
        <v>10</v>
      </c>
      <c r="Z17" s="42">
        <f t="shared" ref="Z17:Z19" ca="1" si="19">SUM(U17:Y17)</f>
        <v>11</v>
      </c>
      <c r="AA17" s="43"/>
      <c r="AB17" s="42" t="str">
        <f t="shared" ref="AB17:AH19" ca="1" si="20">IF($Z17&gt;AB$2-1,"Y","N")</f>
        <v>N</v>
      </c>
      <c r="AC17" s="28" t="str">
        <f t="shared" ca="1" si="20"/>
        <v>N</v>
      </c>
      <c r="AD17" s="28" t="str">
        <f t="shared" ca="1" si="20"/>
        <v>N</v>
      </c>
      <c r="AE17" s="28" t="str">
        <f t="shared" ca="1" si="20"/>
        <v>N</v>
      </c>
      <c r="AF17" s="28" t="str">
        <f t="shared" ca="1" si="20"/>
        <v>N</v>
      </c>
      <c r="AG17" s="28" t="str">
        <f t="shared" ca="1" si="20"/>
        <v>N</v>
      </c>
      <c r="AH17" s="28" t="str">
        <f t="shared" ca="1" si="20"/>
        <v>N</v>
      </c>
      <c r="AI17" s="44" t="str">
        <f t="shared" ca="1" si="7"/>
        <v>N</v>
      </c>
    </row>
    <row r="18" spans="1:35" x14ac:dyDescent="0.25">
      <c r="A18" s="46" t="s">
        <v>155</v>
      </c>
      <c r="B18" s="47" t="s">
        <v>164</v>
      </c>
      <c r="C18" s="41">
        <v>0</v>
      </c>
      <c r="D18" s="42">
        <v>0</v>
      </c>
      <c r="E18" s="42">
        <v>0</v>
      </c>
      <c r="F18" s="42">
        <v>0</v>
      </c>
      <c r="G18" s="42">
        <f t="shared" ca="1" si="14"/>
        <v>18</v>
      </c>
      <c r="H18" s="42">
        <f t="shared" ca="1" si="17"/>
        <v>18</v>
      </c>
      <c r="I18" s="43"/>
      <c r="J18" s="42" t="str">
        <f t="shared" ca="1" si="18"/>
        <v>Y</v>
      </c>
      <c r="K18" s="28" t="str">
        <f t="shared" ca="1" si="18"/>
        <v>Y</v>
      </c>
      <c r="L18" s="28" t="str">
        <f t="shared" ca="1" si="18"/>
        <v>Y</v>
      </c>
      <c r="M18" s="28" t="str">
        <f t="shared" ca="1" si="18"/>
        <v>N</v>
      </c>
      <c r="N18" s="28" t="str">
        <f t="shared" ca="1" si="18"/>
        <v>N</v>
      </c>
      <c r="O18" s="28" t="str">
        <f t="shared" ca="1" si="18"/>
        <v>N</v>
      </c>
      <c r="P18" s="28" t="str">
        <f t="shared" ca="1" si="18"/>
        <v>N</v>
      </c>
      <c r="Q18" s="44" t="str">
        <f t="shared" ca="1" si="3"/>
        <v>N</v>
      </c>
      <c r="S18" s="46" t="s">
        <v>155</v>
      </c>
      <c r="T18" s="47" t="s">
        <v>162</v>
      </c>
      <c r="U18" s="41">
        <v>0</v>
      </c>
      <c r="V18" s="42">
        <v>0</v>
      </c>
      <c r="W18" s="42">
        <v>0</v>
      </c>
      <c r="X18" s="42">
        <v>0</v>
      </c>
      <c r="Y18" s="42">
        <f t="shared" ca="1" si="4"/>
        <v>9</v>
      </c>
      <c r="Z18" s="42">
        <f t="shared" ca="1" si="19"/>
        <v>9</v>
      </c>
      <c r="AA18" s="43"/>
      <c r="AB18" s="42" t="str">
        <f t="shared" ca="1" si="20"/>
        <v>N</v>
      </c>
      <c r="AC18" s="28" t="str">
        <f t="shared" ca="1" si="20"/>
        <v>N</v>
      </c>
      <c r="AD18" s="28" t="str">
        <f t="shared" ca="1" si="20"/>
        <v>N</v>
      </c>
      <c r="AE18" s="28" t="str">
        <f t="shared" ca="1" si="20"/>
        <v>N</v>
      </c>
      <c r="AF18" s="28" t="str">
        <f t="shared" ca="1" si="20"/>
        <v>N</v>
      </c>
      <c r="AG18" s="28" t="str">
        <f t="shared" ca="1" si="20"/>
        <v>N</v>
      </c>
      <c r="AH18" s="28" t="str">
        <f t="shared" ca="1" si="20"/>
        <v>N</v>
      </c>
      <c r="AI18" s="44" t="str">
        <f t="shared" ca="1" si="7"/>
        <v>N</v>
      </c>
    </row>
    <row r="19" spans="1:35" x14ac:dyDescent="0.25">
      <c r="A19" s="46" t="s">
        <v>154</v>
      </c>
      <c r="B19" s="47" t="s">
        <v>167</v>
      </c>
      <c r="C19" s="41">
        <v>1</v>
      </c>
      <c r="D19" s="42">
        <v>1</v>
      </c>
      <c r="E19" s="42">
        <v>0</v>
      </c>
      <c r="F19" s="42">
        <v>0</v>
      </c>
      <c r="G19" s="42">
        <f t="shared" ca="1" si="14"/>
        <v>13</v>
      </c>
      <c r="H19" s="42">
        <f t="shared" ca="1" si="17"/>
        <v>15</v>
      </c>
      <c r="I19" s="43"/>
      <c r="J19" s="42" t="str">
        <f t="shared" ca="1" si="18"/>
        <v>Y</v>
      </c>
      <c r="K19" s="28" t="str">
        <f t="shared" ca="1" si="18"/>
        <v>Y</v>
      </c>
      <c r="L19" s="28" t="str">
        <f t="shared" ca="1" si="18"/>
        <v>N</v>
      </c>
      <c r="M19" s="28" t="str">
        <f t="shared" ca="1" si="18"/>
        <v>N</v>
      </c>
      <c r="N19" s="28" t="str">
        <f t="shared" ca="1" si="18"/>
        <v>N</v>
      </c>
      <c r="O19" s="28" t="str">
        <f t="shared" ca="1" si="18"/>
        <v>N</v>
      </c>
      <c r="P19" s="28" t="str">
        <f t="shared" ca="1" si="18"/>
        <v>N</v>
      </c>
      <c r="Q19" s="44" t="str">
        <f t="shared" ca="1" si="3"/>
        <v>N</v>
      </c>
      <c r="S19" s="46" t="s">
        <v>154</v>
      </c>
      <c r="T19" s="47" t="s">
        <v>163</v>
      </c>
      <c r="U19" s="41">
        <v>1</v>
      </c>
      <c r="V19" s="42">
        <v>0</v>
      </c>
      <c r="W19" s="42">
        <v>0</v>
      </c>
      <c r="X19" s="42">
        <v>0</v>
      </c>
      <c r="Y19" s="42">
        <f t="shared" ca="1" si="4"/>
        <v>3</v>
      </c>
      <c r="Z19" s="42">
        <f t="shared" ca="1" si="19"/>
        <v>4</v>
      </c>
      <c r="AA19" s="43"/>
      <c r="AB19" s="42" t="str">
        <f t="shared" ca="1" si="20"/>
        <v>N</v>
      </c>
      <c r="AC19" s="28" t="str">
        <f t="shared" ca="1" si="20"/>
        <v>N</v>
      </c>
      <c r="AD19" s="28" t="str">
        <f t="shared" ca="1" si="20"/>
        <v>N</v>
      </c>
      <c r="AE19" s="28" t="str">
        <f t="shared" ca="1" si="20"/>
        <v>N</v>
      </c>
      <c r="AF19" s="28" t="str">
        <f t="shared" ca="1" si="20"/>
        <v>N</v>
      </c>
      <c r="AG19" s="28" t="str">
        <f t="shared" ca="1" si="20"/>
        <v>N</v>
      </c>
      <c r="AH19" s="28" t="str">
        <f t="shared" ca="1" si="20"/>
        <v>N</v>
      </c>
      <c r="AI19" s="44" t="str">
        <f t="shared" ca="1" si="7"/>
        <v>N</v>
      </c>
    </row>
    <row r="20" spans="1:35" x14ac:dyDescent="0.25">
      <c r="B20" s="45"/>
    </row>
    <row r="21" spans="1:35" ht="18.75" x14ac:dyDescent="0.25">
      <c r="B21" s="49" t="s">
        <v>84</v>
      </c>
      <c r="C21" s="48" t="s">
        <v>85</v>
      </c>
    </row>
    <row r="22" spans="1:35" ht="18.75" x14ac:dyDescent="0.25">
      <c r="B22" s="49" t="s">
        <v>80</v>
      </c>
      <c r="C22" s="48" t="s">
        <v>81</v>
      </c>
      <c r="M22" s="196"/>
      <c r="N22" s="196"/>
      <c r="O22" s="197" t="s">
        <v>181</v>
      </c>
      <c r="P22" s="197"/>
      <c r="Q22" s="197"/>
      <c r="R22" s="197"/>
      <c r="S22" s="197" t="s">
        <v>182</v>
      </c>
      <c r="T22" s="198" t="s">
        <v>183</v>
      </c>
      <c r="U22" s="198"/>
      <c r="V22" s="199"/>
      <c r="W22" s="198" t="s">
        <v>184</v>
      </c>
      <c r="X22" s="199"/>
    </row>
    <row r="23" spans="1:35" ht="18.75" x14ac:dyDescent="0.25">
      <c r="A23" s="45"/>
      <c r="B23" s="49" t="s">
        <v>96</v>
      </c>
      <c r="C23" s="48" t="s">
        <v>97</v>
      </c>
      <c r="M23" s="194"/>
      <c r="N23" s="194"/>
      <c r="O23" s="200" t="s">
        <v>196</v>
      </c>
      <c r="P23" s="194"/>
      <c r="Q23" s="195"/>
      <c r="R23" s="195"/>
      <c r="S23" s="194" t="s">
        <v>198</v>
      </c>
      <c r="T23" s="193" t="s">
        <v>190</v>
      </c>
      <c r="U23" s="192"/>
      <c r="V23" s="192"/>
      <c r="W23" s="193" t="s">
        <v>199</v>
      </c>
      <c r="X23" s="193"/>
      <c r="AI23" s="45"/>
    </row>
    <row r="24" spans="1:35" ht="18.75" x14ac:dyDescent="0.25">
      <c r="A24" s="45"/>
      <c r="B24" s="49" t="s">
        <v>84</v>
      </c>
      <c r="C24" s="48" t="s">
        <v>91</v>
      </c>
      <c r="M24" s="194"/>
      <c r="N24" s="194"/>
      <c r="O24" s="200" t="s">
        <v>197</v>
      </c>
      <c r="P24" s="194"/>
      <c r="Q24" s="195"/>
      <c r="R24" s="195"/>
      <c r="S24" s="194" t="s">
        <v>198</v>
      </c>
      <c r="T24" s="193" t="s">
        <v>190</v>
      </c>
      <c r="U24" s="192"/>
      <c r="V24" s="192"/>
      <c r="W24" s="193" t="s">
        <v>199</v>
      </c>
      <c r="X24" s="193"/>
      <c r="AI24" s="45"/>
    </row>
    <row r="25" spans="1:35" ht="18.75" x14ac:dyDescent="0.25">
      <c r="A25" s="45"/>
      <c r="B25" s="49" t="s">
        <v>82</v>
      </c>
      <c r="C25" s="48" t="s">
        <v>223</v>
      </c>
      <c r="M25" s="194"/>
      <c r="N25" s="194"/>
      <c r="O25" s="194" t="s">
        <v>198</v>
      </c>
      <c r="P25" s="194"/>
      <c r="Q25" s="195"/>
      <c r="R25" s="195"/>
      <c r="S25" s="194" t="s">
        <v>198</v>
      </c>
      <c r="T25" s="210" t="s">
        <v>191</v>
      </c>
      <c r="U25" s="192"/>
      <c r="V25" s="192"/>
      <c r="W25" s="210" t="s">
        <v>191</v>
      </c>
      <c r="X25" s="193"/>
      <c r="AI25" s="45"/>
    </row>
    <row r="26" spans="1:35" ht="18.75" x14ac:dyDescent="0.25">
      <c r="A26" s="45"/>
      <c r="B26" s="49" t="s">
        <v>83</v>
      </c>
      <c r="C26" s="48" t="s">
        <v>224</v>
      </c>
      <c r="M26" s="200"/>
      <c r="N26" s="200"/>
      <c r="O26" s="200" t="s">
        <v>194</v>
      </c>
      <c r="P26" s="200"/>
      <c r="Q26" s="200"/>
      <c r="R26" s="200"/>
      <c r="S26" s="200" t="s">
        <v>194</v>
      </c>
      <c r="T26" s="193" t="s">
        <v>192</v>
      </c>
      <c r="U26" s="192"/>
      <c r="V26" s="192"/>
      <c r="W26" s="193" t="s">
        <v>192</v>
      </c>
      <c r="X26" s="193"/>
      <c r="AI26" s="45"/>
    </row>
    <row r="27" spans="1:35" ht="18.75" x14ac:dyDescent="0.25">
      <c r="A27" s="45"/>
      <c r="B27" s="49" t="s">
        <v>86</v>
      </c>
      <c r="C27" s="48" t="s">
        <v>87</v>
      </c>
      <c r="M27" s="194"/>
      <c r="N27" s="194"/>
      <c r="O27" s="200" t="s">
        <v>195</v>
      </c>
      <c r="P27" s="194"/>
      <c r="Q27" s="195"/>
      <c r="R27" s="195"/>
      <c r="S27" s="200" t="s">
        <v>195</v>
      </c>
      <c r="T27" s="210" t="s">
        <v>193</v>
      </c>
      <c r="U27" s="192"/>
      <c r="V27" s="192"/>
      <c r="W27" s="210" t="s">
        <v>193</v>
      </c>
      <c r="X27" s="193"/>
      <c r="AI27" s="45"/>
    </row>
    <row r="28" spans="1:35" ht="18.75" x14ac:dyDescent="0.25">
      <c r="A28" s="45"/>
      <c r="B28" s="49" t="s">
        <v>92</v>
      </c>
      <c r="C28" s="48" t="s">
        <v>102</v>
      </c>
      <c r="AI28" s="45"/>
    </row>
    <row r="29" spans="1:35" ht="18.75" x14ac:dyDescent="0.25">
      <c r="A29" s="45"/>
      <c r="B29" s="49" t="s">
        <v>115</v>
      </c>
      <c r="C29" s="48" t="s">
        <v>116</v>
      </c>
      <c r="AI29" s="45"/>
    </row>
    <row r="30" spans="1:35" ht="18.75" x14ac:dyDescent="0.25">
      <c r="A30" s="45"/>
      <c r="B30" s="49" t="s">
        <v>228</v>
      </c>
      <c r="C30" s="48" t="s">
        <v>221</v>
      </c>
      <c r="AI30" s="45"/>
    </row>
    <row r="31" spans="1:35" ht="18.75" x14ac:dyDescent="0.25">
      <c r="A31" s="45"/>
      <c r="B31" s="49"/>
      <c r="C31" s="48"/>
      <c r="AI31" s="45"/>
    </row>
    <row r="32" spans="1:35" x14ac:dyDescent="0.25">
      <c r="A32" s="45"/>
      <c r="B32" s="201" t="s">
        <v>205</v>
      </c>
      <c r="C32" s="202" t="s">
        <v>206</v>
      </c>
      <c r="AI32" s="45"/>
    </row>
    <row r="33" spans="2:3" x14ac:dyDescent="0.25">
      <c r="B33" s="201"/>
      <c r="C33" s="202" t="s">
        <v>207</v>
      </c>
    </row>
    <row r="34" spans="2:3" ht="18.75" x14ac:dyDescent="0.25">
      <c r="B34" s="49"/>
      <c r="C34" s="48"/>
    </row>
    <row r="35" spans="2:3" ht="18.75" x14ac:dyDescent="0.25">
      <c r="B35" s="49"/>
      <c r="C35" s="48"/>
    </row>
    <row r="36" spans="2:3" ht="18.75" x14ac:dyDescent="0.25">
      <c r="B36" s="49"/>
      <c r="C36" s="48"/>
    </row>
    <row r="37" spans="2:3" ht="18.75" x14ac:dyDescent="0.25">
      <c r="B37" s="49"/>
      <c r="C37" s="48"/>
    </row>
    <row r="38" spans="2:3" ht="18.75" x14ac:dyDescent="0.25">
      <c r="B38" s="49"/>
      <c r="C38" s="48"/>
    </row>
    <row r="39" spans="2:3" ht="18.75" x14ac:dyDescent="0.25">
      <c r="B39" s="49"/>
      <c r="C39" s="48"/>
    </row>
    <row r="40" spans="2:3" ht="18.75" x14ac:dyDescent="0.25">
      <c r="B40" s="49"/>
      <c r="C40" s="48"/>
    </row>
    <row r="41" spans="2:3" ht="18.75" x14ac:dyDescent="0.25">
      <c r="B41" s="49"/>
      <c r="C41" s="48"/>
    </row>
    <row r="42" spans="2:3" ht="18.75" x14ac:dyDescent="0.25">
      <c r="B42" s="49"/>
      <c r="C42" s="48"/>
    </row>
    <row r="43" spans="2:3" ht="18.75" x14ac:dyDescent="0.25">
      <c r="B43" s="49"/>
      <c r="C43" s="48"/>
    </row>
    <row r="44" spans="2:3" ht="18.75" x14ac:dyDescent="0.25">
      <c r="B44" s="49"/>
      <c r="C44" s="48"/>
    </row>
    <row r="45" spans="2:3" ht="18.75" x14ac:dyDescent="0.25">
      <c r="B45" s="49"/>
      <c r="C45" s="48"/>
    </row>
    <row r="46" spans="2:3" ht="18.75" x14ac:dyDescent="0.25">
      <c r="B46" s="49"/>
      <c r="C46" s="48"/>
    </row>
    <row r="47" spans="2:3" ht="18.75" x14ac:dyDescent="0.25">
      <c r="B47" s="49"/>
      <c r="C47" s="48"/>
    </row>
    <row r="48" spans="2:3" ht="18.75" x14ac:dyDescent="0.25">
      <c r="B48" s="49"/>
      <c r="C48" s="48"/>
    </row>
    <row r="49" spans="2:3" ht="18.75" x14ac:dyDescent="0.25">
      <c r="B49" s="49"/>
      <c r="C49" s="48"/>
    </row>
    <row r="50" spans="2:3" ht="18.75" x14ac:dyDescent="0.25">
      <c r="B50" s="49"/>
      <c r="C50" s="48"/>
    </row>
    <row r="51" spans="2:3" ht="18.75" x14ac:dyDescent="0.25">
      <c r="B51" s="49"/>
      <c r="C51" s="48"/>
    </row>
  </sheetData>
  <sortState ref="B3:AJ21">
    <sortCondition ref="R3:R21"/>
    <sortCondition ref="B3:B21"/>
  </sortState>
  <conditionalFormatting sqref="C2:J2 V2:Z2 B1:I1 AK1:XFD2 A29:A51 D22:O25 B26:L26 A52:XFD1048576 D28:XFD51 D20:XFD21 U17:XFD19 T16:XFD16 I13:P14 AJ3:XFD15 Y3:Y5 C5:G5 I5:Q5 AA5:AI5 V5:X5 AA8:AH14 AB8:AI13 I8:Q13 V8:Y10 G8:G9 D16:R16 T14:AI14 P23:R25 P22:T22 W22 D27:N27 U23:U27 C14:R14 G17:R17 G19:R19 C18:R18 C10:G11 Y12:Y14 G12:G13 X22:XFD27 P27:R27">
    <cfRule type="cellIs" dxfId="918" priority="5715" operator="equal">
      <formula>"N"</formula>
    </cfRule>
    <cfRule type="cellIs" dxfId="917" priority="5716" operator="equal">
      <formula>"Y"</formula>
    </cfRule>
  </conditionalFormatting>
  <conditionalFormatting sqref="Y27:Y1048576 G1:G2 G5 Y2:Y5 Y8:Y10 G8:G14 Y16:Y21 G16:G1048576 Y12:Y14">
    <cfRule type="cellIs" dxfId="916" priority="5711" operator="equal">
      <formula>1</formula>
    </cfRule>
    <cfRule type="cellIs" dxfId="915" priority="5714" operator="equal">
      <formula>20</formula>
    </cfRule>
  </conditionalFormatting>
  <conditionalFormatting sqref="K2 Z17:AA19 R17:R19 AI17:AI19 T17:U19 R5:AA5 H5 AI5 Y3:Y5 R8:R13 A5:C5 AI8:AI14 H8:H13 T8:AA10 A6:B6 A17:B17 A19:B19 H17:H19 A18:C18 A10:C11 T11:T13 Y12:AA14 AA11 A12:B13 A8:B9 B7">
    <cfRule type="cellIs" dxfId="914" priority="5323" operator="equal">
      <formula>"No"</formula>
    </cfRule>
    <cfRule type="cellIs" dxfId="913" priority="5324" operator="equal">
      <formula>"Yes"</formula>
    </cfRule>
  </conditionalFormatting>
  <conditionalFormatting sqref="M2">
    <cfRule type="cellIs" dxfId="912" priority="5299" operator="equal">
      <formula>"No"</formula>
    </cfRule>
    <cfRule type="cellIs" dxfId="911" priority="5300" operator="equal">
      <formula>"Yes"</formula>
    </cfRule>
  </conditionalFormatting>
  <conditionalFormatting sqref="R2:S2">
    <cfRule type="cellIs" dxfId="910" priority="5333" operator="equal">
      <formula>"No"</formula>
    </cfRule>
    <cfRule type="cellIs" dxfId="909" priority="5334" operator="equal">
      <formula>"Yes"</formula>
    </cfRule>
  </conditionalFormatting>
  <conditionalFormatting sqref="M2">
    <cfRule type="cellIs" dxfId="908" priority="5331" operator="equal">
      <formula>"No"</formula>
    </cfRule>
    <cfRule type="cellIs" dxfId="907" priority="5332" operator="equal">
      <formula>"Yes"</formula>
    </cfRule>
  </conditionalFormatting>
  <conditionalFormatting sqref="N2">
    <cfRule type="cellIs" dxfId="906" priority="5327" operator="equal">
      <formula>"No"</formula>
    </cfRule>
    <cfRule type="cellIs" dxfId="905" priority="5328" operator="equal">
      <formula>"Yes"</formula>
    </cfRule>
  </conditionalFormatting>
  <conditionalFormatting sqref="K2">
    <cfRule type="cellIs" dxfId="904" priority="5311" operator="equal">
      <formula>"No"</formula>
    </cfRule>
    <cfRule type="cellIs" dxfId="903" priority="5312" operator="equal">
      <formula>"Yes"</formula>
    </cfRule>
  </conditionalFormatting>
  <conditionalFormatting sqref="N2">
    <cfRule type="cellIs" dxfId="902" priority="5307" operator="equal">
      <formula>"No"</formula>
    </cfRule>
    <cfRule type="cellIs" dxfId="901" priority="5308" operator="equal">
      <formula>"Yes"</formula>
    </cfRule>
  </conditionalFormatting>
  <conditionalFormatting sqref="R2:S2">
    <cfRule type="cellIs" dxfId="900" priority="5339" operator="equal">
      <formula>"No"</formula>
    </cfRule>
    <cfRule type="cellIs" dxfId="899" priority="5340" operator="equal">
      <formula>"Yes"</formula>
    </cfRule>
  </conditionalFormatting>
  <conditionalFormatting sqref="R2:S2">
    <cfRule type="cellIs" dxfId="898" priority="5295" operator="equal">
      <formula>"No"</formula>
    </cfRule>
    <cfRule type="cellIs" dxfId="897" priority="5296" operator="equal">
      <formula>"Yes"</formula>
    </cfRule>
  </conditionalFormatting>
  <conditionalFormatting sqref="R2:S2">
    <cfRule type="cellIs" dxfId="896" priority="5297" operator="equal">
      <formula>"No"</formula>
    </cfRule>
    <cfRule type="cellIs" dxfId="895" priority="5298" operator="equal">
      <formula>"Yes"</formula>
    </cfRule>
  </conditionalFormatting>
  <conditionalFormatting sqref="P2">
    <cfRule type="cellIs" dxfId="894" priority="5287" operator="equal">
      <formula>"No"</formula>
    </cfRule>
    <cfRule type="cellIs" dxfId="893" priority="5288" operator="equal">
      <formula>"Yes"</formula>
    </cfRule>
  </conditionalFormatting>
  <conditionalFormatting sqref="P2">
    <cfRule type="cellIs" dxfId="892" priority="5285" operator="equal">
      <formula>"No"</formula>
    </cfRule>
    <cfRule type="cellIs" dxfId="891" priority="5286" operator="equal">
      <formula>"Yes"</formula>
    </cfRule>
  </conditionalFormatting>
  <conditionalFormatting sqref="P2">
    <cfRule type="cellIs" dxfId="890" priority="5281" operator="equal">
      <formula>"No"</formula>
    </cfRule>
    <cfRule type="cellIs" dxfId="889" priority="5282" operator="equal">
      <formula>"Yes"</formula>
    </cfRule>
  </conditionalFormatting>
  <conditionalFormatting sqref="L2">
    <cfRule type="cellIs" dxfId="888" priority="4731" operator="equal">
      <formula>"No"</formula>
    </cfRule>
    <cfRule type="cellIs" dxfId="887" priority="4732" operator="equal">
      <formula>"Yes"</formula>
    </cfRule>
  </conditionalFormatting>
  <conditionalFormatting sqref="L2">
    <cfRule type="cellIs" dxfId="886" priority="4735" operator="equal">
      <formula>"No"</formula>
    </cfRule>
    <cfRule type="cellIs" dxfId="885" priority="4736" operator="equal">
      <formula>"Yes"</formula>
    </cfRule>
  </conditionalFormatting>
  <conditionalFormatting sqref="U1:AA1">
    <cfRule type="cellIs" dxfId="884" priority="4599" operator="equal">
      <formula>"No"</formula>
    </cfRule>
    <cfRule type="cellIs" dxfId="883" priority="4600" operator="equal">
      <formula>"Yes"</formula>
    </cfRule>
  </conditionalFormatting>
  <conditionalFormatting sqref="Y1">
    <cfRule type="cellIs" dxfId="882" priority="4597" operator="equal">
      <formula>1</formula>
    </cfRule>
    <cfRule type="cellIs" dxfId="881" priority="4598" operator="equal">
      <formula>20</formula>
    </cfRule>
  </conditionalFormatting>
  <conditionalFormatting sqref="L1">
    <cfRule type="cellIs" dxfId="880" priority="4490" operator="equal">
      <formula>"No"</formula>
    </cfRule>
    <cfRule type="cellIs" dxfId="879" priority="4491" operator="equal">
      <formula>"Yes"</formula>
    </cfRule>
  </conditionalFormatting>
  <conditionalFormatting sqref="L1">
    <cfRule type="cellIs" dxfId="878" priority="4492" operator="equal">
      <formula>"No"</formula>
    </cfRule>
    <cfRule type="cellIs" dxfId="877" priority="4493" operator="equal">
      <formula>"Yes"</formula>
    </cfRule>
  </conditionalFormatting>
  <conditionalFormatting sqref="J2">
    <cfRule type="cellIs" dxfId="876" priority="4335" operator="equal">
      <formula>"No"</formula>
    </cfRule>
    <cfRule type="cellIs" dxfId="875" priority="4336" operator="equal">
      <formula>"Yes"</formula>
    </cfRule>
  </conditionalFormatting>
  <conditionalFormatting sqref="K2">
    <cfRule type="cellIs" dxfId="874" priority="4329" operator="equal">
      <formula>"No"</formula>
    </cfRule>
    <cfRule type="cellIs" dxfId="873" priority="4330" operator="equal">
      <formula>"Yes"</formula>
    </cfRule>
  </conditionalFormatting>
  <conditionalFormatting sqref="K2">
    <cfRule type="cellIs" dxfId="872" priority="4339" operator="equal">
      <formula>"No"</formula>
    </cfRule>
    <cfRule type="cellIs" dxfId="871" priority="4340" operator="equal">
      <formula>"Yes"</formula>
    </cfRule>
  </conditionalFormatting>
  <conditionalFormatting sqref="L2">
    <cfRule type="cellIs" dxfId="870" priority="4337" operator="equal">
      <formula>"No"</formula>
    </cfRule>
    <cfRule type="cellIs" dxfId="869" priority="4338" operator="equal">
      <formula>"Yes"</formula>
    </cfRule>
  </conditionalFormatting>
  <conditionalFormatting sqref="J2">
    <cfRule type="cellIs" dxfId="868" priority="4333" operator="equal">
      <formula>"No"</formula>
    </cfRule>
    <cfRule type="cellIs" dxfId="867" priority="4334" operator="equal">
      <formula>"Yes"</formula>
    </cfRule>
  </conditionalFormatting>
  <conditionalFormatting sqref="L2">
    <cfRule type="cellIs" dxfId="866" priority="4331" operator="equal">
      <formula>"No"</formula>
    </cfRule>
    <cfRule type="cellIs" dxfId="865" priority="4332" operator="equal">
      <formula>"Yes"</formula>
    </cfRule>
  </conditionalFormatting>
  <conditionalFormatting sqref="N2">
    <cfRule type="cellIs" dxfId="864" priority="4327" operator="equal">
      <formula>"No"</formula>
    </cfRule>
    <cfRule type="cellIs" dxfId="863" priority="4328" operator="equal">
      <formula>"Yes"</formula>
    </cfRule>
  </conditionalFormatting>
  <conditionalFormatting sqref="N2">
    <cfRule type="cellIs" dxfId="862" priority="4325" operator="equal">
      <formula>"No"</formula>
    </cfRule>
    <cfRule type="cellIs" dxfId="861" priority="4326" operator="equal">
      <formula>"Yes"</formula>
    </cfRule>
  </conditionalFormatting>
  <conditionalFormatting sqref="N2">
    <cfRule type="cellIs" dxfId="860" priority="4323" operator="equal">
      <formula>"No"</formula>
    </cfRule>
    <cfRule type="cellIs" dxfId="859" priority="4324" operator="equal">
      <formula>"Yes"</formula>
    </cfRule>
  </conditionalFormatting>
  <conditionalFormatting sqref="M2">
    <cfRule type="cellIs" dxfId="858" priority="4313" operator="equal">
      <formula>"No"</formula>
    </cfRule>
    <cfRule type="cellIs" dxfId="857" priority="4314" operator="equal">
      <formula>"Yes"</formula>
    </cfRule>
  </conditionalFormatting>
  <conditionalFormatting sqref="M2">
    <cfRule type="cellIs" dxfId="856" priority="4317" operator="equal">
      <formula>"No"</formula>
    </cfRule>
    <cfRule type="cellIs" dxfId="855" priority="4318" operator="equal">
      <formula>"Yes"</formula>
    </cfRule>
  </conditionalFormatting>
  <conditionalFormatting sqref="M2">
    <cfRule type="cellIs" dxfId="854" priority="4315" operator="equal">
      <formula>"No"</formula>
    </cfRule>
    <cfRule type="cellIs" dxfId="853" priority="4316" operator="equal">
      <formula>"Yes"</formula>
    </cfRule>
  </conditionalFormatting>
  <conditionalFormatting sqref="L1">
    <cfRule type="cellIs" dxfId="852" priority="4293" operator="equal">
      <formula>"No"</formula>
    </cfRule>
    <cfRule type="cellIs" dxfId="851" priority="4294" operator="equal">
      <formula>"Yes"</formula>
    </cfRule>
  </conditionalFormatting>
  <conditionalFormatting sqref="L1">
    <cfRule type="cellIs" dxfId="850" priority="4295" operator="equal">
      <formula>"No"</formula>
    </cfRule>
    <cfRule type="cellIs" dxfId="849" priority="4296" operator="equal">
      <formula>"Yes"</formula>
    </cfRule>
  </conditionalFormatting>
  <conditionalFormatting sqref="L1">
    <cfRule type="cellIs" dxfId="848" priority="4291" operator="equal">
      <formula>"No"</formula>
    </cfRule>
    <cfRule type="cellIs" dxfId="847" priority="4292" operator="equal">
      <formula>"Yes"</formula>
    </cfRule>
  </conditionalFormatting>
  <conditionalFormatting sqref="L1">
    <cfRule type="cellIs" dxfId="846" priority="4289" operator="equal">
      <formula>"No"</formula>
    </cfRule>
    <cfRule type="cellIs" dxfId="845" priority="4290" operator="equal">
      <formula>"Yes"</formula>
    </cfRule>
  </conditionalFormatting>
  <conditionalFormatting sqref="O2">
    <cfRule type="cellIs" dxfId="844" priority="4265" operator="equal">
      <formula>"No"</formula>
    </cfRule>
    <cfRule type="cellIs" dxfId="843" priority="4266" operator="equal">
      <formula>"Yes"</formula>
    </cfRule>
  </conditionalFormatting>
  <conditionalFormatting sqref="O2">
    <cfRule type="cellIs" dxfId="842" priority="4263" operator="equal">
      <formula>"No"</formula>
    </cfRule>
    <cfRule type="cellIs" dxfId="841" priority="4264" operator="equal">
      <formula>"Yes"</formula>
    </cfRule>
  </conditionalFormatting>
  <conditionalFormatting sqref="O2">
    <cfRule type="cellIs" dxfId="840" priority="4253" operator="equal">
      <formula>"No"</formula>
    </cfRule>
    <cfRule type="cellIs" dxfId="839" priority="4254" operator="equal">
      <formula>"Yes"</formula>
    </cfRule>
  </conditionalFormatting>
  <conditionalFormatting sqref="O2">
    <cfRule type="cellIs" dxfId="838" priority="4251" operator="equal">
      <formula>"No"</formula>
    </cfRule>
    <cfRule type="cellIs" dxfId="837" priority="4252" operator="equal">
      <formula>"Yes"</formula>
    </cfRule>
  </conditionalFormatting>
  <conditionalFormatting sqref="O2">
    <cfRule type="cellIs" dxfId="836" priority="4249" operator="equal">
      <formula>"No"</formula>
    </cfRule>
    <cfRule type="cellIs" dxfId="835" priority="4250" operator="equal">
      <formula>"Yes"</formula>
    </cfRule>
  </conditionalFormatting>
  <conditionalFormatting sqref="AB2">
    <cfRule type="cellIs" dxfId="834" priority="3945" operator="equal">
      <formula>"No"</formula>
    </cfRule>
    <cfRule type="cellIs" dxfId="833" priority="3946" operator="equal">
      <formula>"Yes"</formula>
    </cfRule>
  </conditionalFormatting>
  <conditionalFormatting sqref="AC2">
    <cfRule type="cellIs" dxfId="832" priority="3933" operator="equal">
      <formula>"No"</formula>
    </cfRule>
    <cfRule type="cellIs" dxfId="831" priority="3934" operator="equal">
      <formula>"Yes"</formula>
    </cfRule>
  </conditionalFormatting>
  <conditionalFormatting sqref="AE2">
    <cfRule type="cellIs" dxfId="830" priority="3927" operator="equal">
      <formula>"No"</formula>
    </cfRule>
    <cfRule type="cellIs" dxfId="829" priority="3928" operator="equal">
      <formula>"Yes"</formula>
    </cfRule>
  </conditionalFormatting>
  <conditionalFormatting sqref="AE2">
    <cfRule type="cellIs" dxfId="828" priority="3937" operator="equal">
      <formula>"No"</formula>
    </cfRule>
    <cfRule type="cellIs" dxfId="827" priority="3938" operator="equal">
      <formula>"Yes"</formula>
    </cfRule>
  </conditionalFormatting>
  <conditionalFormatting sqref="AF2">
    <cfRule type="cellIs" dxfId="826" priority="3935" operator="equal">
      <formula>"No"</formula>
    </cfRule>
    <cfRule type="cellIs" dxfId="825" priority="3936" operator="equal">
      <formula>"Yes"</formula>
    </cfRule>
  </conditionalFormatting>
  <conditionalFormatting sqref="AC2">
    <cfRule type="cellIs" dxfId="824" priority="3931" operator="equal">
      <formula>"No"</formula>
    </cfRule>
    <cfRule type="cellIs" dxfId="823" priority="3932" operator="equal">
      <formula>"Yes"</formula>
    </cfRule>
  </conditionalFormatting>
  <conditionalFormatting sqref="AF2">
    <cfRule type="cellIs" dxfId="822" priority="3929" operator="equal">
      <formula>"No"</formula>
    </cfRule>
    <cfRule type="cellIs" dxfId="821" priority="3930" operator="equal">
      <formula>"Yes"</formula>
    </cfRule>
  </conditionalFormatting>
  <conditionalFormatting sqref="AH2">
    <cfRule type="cellIs" dxfId="820" priority="3921" operator="equal">
      <formula>"No"</formula>
    </cfRule>
    <cfRule type="cellIs" dxfId="819" priority="3922" operator="equal">
      <formula>"Yes"</formula>
    </cfRule>
  </conditionalFormatting>
  <conditionalFormatting sqref="AH2">
    <cfRule type="cellIs" dxfId="818" priority="3919" operator="equal">
      <formula>"No"</formula>
    </cfRule>
    <cfRule type="cellIs" dxfId="817" priority="3920" operator="equal">
      <formula>"Yes"</formula>
    </cfRule>
  </conditionalFormatting>
  <conditionalFormatting sqref="AH2">
    <cfRule type="cellIs" dxfId="816" priority="3917" operator="equal">
      <formula>"No"</formula>
    </cfRule>
    <cfRule type="cellIs" dxfId="815" priority="3918" operator="equal">
      <formula>"Yes"</formula>
    </cfRule>
  </conditionalFormatting>
  <conditionalFormatting sqref="AD2">
    <cfRule type="cellIs" dxfId="814" priority="3913" operator="equal">
      <formula>"No"</formula>
    </cfRule>
    <cfRule type="cellIs" dxfId="813" priority="3914" operator="equal">
      <formula>"Yes"</formula>
    </cfRule>
  </conditionalFormatting>
  <conditionalFormatting sqref="AD2">
    <cfRule type="cellIs" dxfId="812" priority="3915" operator="equal">
      <formula>"No"</formula>
    </cfRule>
    <cfRule type="cellIs" dxfId="811" priority="3916" operator="equal">
      <formula>"Yes"</formula>
    </cfRule>
  </conditionalFormatting>
  <conditionalFormatting sqref="AB2">
    <cfRule type="cellIs" dxfId="810" priority="3907" operator="equal">
      <formula>"No"</formula>
    </cfRule>
    <cfRule type="cellIs" dxfId="809" priority="3908" operator="equal">
      <formula>"Yes"</formula>
    </cfRule>
  </conditionalFormatting>
  <conditionalFormatting sqref="AC2">
    <cfRule type="cellIs" dxfId="808" priority="3901" operator="equal">
      <formula>"No"</formula>
    </cfRule>
    <cfRule type="cellIs" dxfId="807" priority="3902" operator="equal">
      <formula>"Yes"</formula>
    </cfRule>
  </conditionalFormatting>
  <conditionalFormatting sqref="AC2">
    <cfRule type="cellIs" dxfId="806" priority="3911" operator="equal">
      <formula>"No"</formula>
    </cfRule>
    <cfRule type="cellIs" dxfId="805" priority="3912" operator="equal">
      <formula>"Yes"</formula>
    </cfRule>
  </conditionalFormatting>
  <conditionalFormatting sqref="AD2">
    <cfRule type="cellIs" dxfId="804" priority="3909" operator="equal">
      <formula>"No"</formula>
    </cfRule>
    <cfRule type="cellIs" dxfId="803" priority="3910" operator="equal">
      <formula>"Yes"</formula>
    </cfRule>
  </conditionalFormatting>
  <conditionalFormatting sqref="AB2">
    <cfRule type="cellIs" dxfId="802" priority="3905" operator="equal">
      <formula>"No"</formula>
    </cfRule>
    <cfRule type="cellIs" dxfId="801" priority="3906" operator="equal">
      <formula>"Yes"</formula>
    </cfRule>
  </conditionalFormatting>
  <conditionalFormatting sqref="AD2">
    <cfRule type="cellIs" dxfId="800" priority="3903" operator="equal">
      <formula>"No"</formula>
    </cfRule>
    <cfRule type="cellIs" dxfId="799" priority="3904" operator="equal">
      <formula>"Yes"</formula>
    </cfRule>
  </conditionalFormatting>
  <conditionalFormatting sqref="AF2">
    <cfRule type="cellIs" dxfId="798" priority="3899" operator="equal">
      <formula>"No"</formula>
    </cfRule>
    <cfRule type="cellIs" dxfId="797" priority="3900" operator="equal">
      <formula>"Yes"</formula>
    </cfRule>
  </conditionalFormatting>
  <conditionalFormatting sqref="AF2">
    <cfRule type="cellIs" dxfId="796" priority="3897" operator="equal">
      <formula>"No"</formula>
    </cfRule>
    <cfRule type="cellIs" dxfId="795" priority="3898" operator="equal">
      <formula>"Yes"</formula>
    </cfRule>
  </conditionalFormatting>
  <conditionalFormatting sqref="AF2">
    <cfRule type="cellIs" dxfId="794" priority="3895" operator="equal">
      <formula>"No"</formula>
    </cfRule>
    <cfRule type="cellIs" dxfId="793" priority="3896" operator="equal">
      <formula>"Yes"</formula>
    </cfRule>
  </conditionalFormatting>
  <conditionalFormatting sqref="AE2">
    <cfRule type="cellIs" dxfId="792" priority="3885" operator="equal">
      <formula>"No"</formula>
    </cfRule>
    <cfRule type="cellIs" dxfId="791" priority="3886" operator="equal">
      <formula>"Yes"</formula>
    </cfRule>
  </conditionalFormatting>
  <conditionalFormatting sqref="AE2">
    <cfRule type="cellIs" dxfId="790" priority="3889" operator="equal">
      <formula>"No"</formula>
    </cfRule>
    <cfRule type="cellIs" dxfId="789" priority="3890" operator="equal">
      <formula>"Yes"</formula>
    </cfRule>
  </conditionalFormatting>
  <conditionalFormatting sqref="AE2">
    <cfRule type="cellIs" dxfId="788" priority="3887" operator="equal">
      <formula>"No"</formula>
    </cfRule>
    <cfRule type="cellIs" dxfId="787" priority="3888" operator="equal">
      <formula>"Yes"</formula>
    </cfRule>
  </conditionalFormatting>
  <conditionalFormatting sqref="AG2">
    <cfRule type="cellIs" dxfId="786" priority="3883" operator="equal">
      <formula>"No"</formula>
    </cfRule>
    <cfRule type="cellIs" dxfId="785" priority="3884" operator="equal">
      <formula>"Yes"</formula>
    </cfRule>
  </conditionalFormatting>
  <conditionalFormatting sqref="AG2">
    <cfRule type="cellIs" dxfId="784" priority="3881" operator="equal">
      <formula>"No"</formula>
    </cfRule>
    <cfRule type="cellIs" dxfId="783" priority="3882" operator="equal">
      <formula>"Yes"</formula>
    </cfRule>
  </conditionalFormatting>
  <conditionalFormatting sqref="AG2">
    <cfRule type="cellIs" dxfId="782" priority="3879" operator="equal">
      <formula>"No"</formula>
    </cfRule>
    <cfRule type="cellIs" dxfId="781" priority="3880" operator="equal">
      <formula>"Yes"</formula>
    </cfRule>
  </conditionalFormatting>
  <conditionalFormatting sqref="AG2">
    <cfRule type="cellIs" dxfId="780" priority="3877" operator="equal">
      <formula>"No"</formula>
    </cfRule>
    <cfRule type="cellIs" dxfId="779" priority="3878" operator="equal">
      <formula>"Yes"</formula>
    </cfRule>
  </conditionalFormatting>
  <conditionalFormatting sqref="AG2">
    <cfRule type="cellIs" dxfId="778" priority="3875" operator="equal">
      <formula>"No"</formula>
    </cfRule>
    <cfRule type="cellIs" dxfId="777" priority="3876" operator="equal">
      <formula>"Yes"</formula>
    </cfRule>
  </conditionalFormatting>
  <conditionalFormatting sqref="AI1">
    <cfRule type="cellIs" dxfId="776" priority="3871" operator="equal">
      <formula>"No"</formula>
    </cfRule>
    <cfRule type="cellIs" dxfId="775" priority="3872" operator="equal">
      <formula>"Yes"</formula>
    </cfRule>
  </conditionalFormatting>
  <conditionalFormatting sqref="AI1">
    <cfRule type="cellIs" dxfId="774" priority="3873" operator="equal">
      <formula>"No"</formula>
    </cfRule>
    <cfRule type="cellIs" dxfId="773" priority="3874" operator="equal">
      <formula>"Yes"</formula>
    </cfRule>
  </conditionalFormatting>
  <conditionalFormatting sqref="AI1">
    <cfRule type="cellIs" dxfId="772" priority="3869" operator="equal">
      <formula>"No"</formula>
    </cfRule>
    <cfRule type="cellIs" dxfId="771" priority="3870" operator="equal">
      <formula>"Yes"</formula>
    </cfRule>
  </conditionalFormatting>
  <conditionalFormatting sqref="AI1">
    <cfRule type="cellIs" dxfId="770" priority="3867" operator="equal">
      <formula>"No"</formula>
    </cfRule>
    <cfRule type="cellIs" dxfId="769" priority="3868" operator="equal">
      <formula>"Yes"</formula>
    </cfRule>
  </conditionalFormatting>
  <conditionalFormatting sqref="Q1:T1">
    <cfRule type="cellIs" dxfId="768" priority="3686" operator="equal">
      <formula>"No"</formula>
    </cfRule>
    <cfRule type="cellIs" dxfId="767" priority="3687" operator="equal">
      <formula>"Yes"</formula>
    </cfRule>
  </conditionalFormatting>
  <conditionalFormatting sqref="Q1:T1">
    <cfRule type="cellIs" dxfId="766" priority="3688" operator="equal">
      <formula>"No"</formula>
    </cfRule>
    <cfRule type="cellIs" dxfId="765" priority="3689" operator="equal">
      <formula>"Yes"</formula>
    </cfRule>
  </conditionalFormatting>
  <conditionalFormatting sqref="Q1:T1">
    <cfRule type="cellIs" dxfId="764" priority="3684" operator="equal">
      <formula>"No"</formula>
    </cfRule>
    <cfRule type="cellIs" dxfId="763" priority="3685" operator="equal">
      <formula>"Yes"</formula>
    </cfRule>
  </conditionalFormatting>
  <conditionalFormatting sqref="Q1:T1">
    <cfRule type="cellIs" dxfId="762" priority="3682" operator="equal">
      <formula>"No"</formula>
    </cfRule>
    <cfRule type="cellIs" dxfId="761" priority="3683" operator="equal">
      <formula>"Yes"</formula>
    </cfRule>
  </conditionalFormatting>
  <conditionalFormatting sqref="T2">
    <cfRule type="cellIs" dxfId="760" priority="3628" operator="equal">
      <formula>"No"</formula>
    </cfRule>
    <cfRule type="cellIs" dxfId="759" priority="3629" operator="equal">
      <formula>"Yes"</formula>
    </cfRule>
  </conditionalFormatting>
  <conditionalFormatting sqref="U2">
    <cfRule type="cellIs" dxfId="758" priority="3624" operator="equal">
      <formula>"No"</formula>
    </cfRule>
    <cfRule type="cellIs" dxfId="757" priority="3625" operator="equal">
      <formula>"Yes"</formula>
    </cfRule>
  </conditionalFormatting>
  <conditionalFormatting sqref="B21:C26">
    <cfRule type="cellIs" dxfId="756" priority="3512" operator="equal">
      <formula>"No"</formula>
    </cfRule>
    <cfRule type="cellIs" dxfId="755" priority="3513" operator="equal">
      <formula>"Yes"</formula>
    </cfRule>
  </conditionalFormatting>
  <conditionalFormatting sqref="AA2">
    <cfRule type="cellIs" dxfId="754" priority="2938" operator="equal">
      <formula>"No"</formula>
    </cfRule>
    <cfRule type="cellIs" dxfId="753" priority="2939" operator="equal">
      <formula>"Yes"</formula>
    </cfRule>
  </conditionalFormatting>
  <conditionalFormatting sqref="B16:C16">
    <cfRule type="cellIs" dxfId="752" priority="2880" operator="equal">
      <formula>"No"</formula>
    </cfRule>
    <cfRule type="cellIs" dxfId="751" priority="2881" operator="equal">
      <formula>"Yes"</formula>
    </cfRule>
  </conditionalFormatting>
  <conditionalFormatting sqref="Y22:Y26">
    <cfRule type="cellIs" dxfId="750" priority="2846" operator="equal">
      <formula>1</formula>
    </cfRule>
    <cfRule type="cellIs" dxfId="749" priority="2847" operator="equal">
      <formula>20</formula>
    </cfRule>
  </conditionalFormatting>
  <conditionalFormatting sqref="B27:C27">
    <cfRule type="cellIs" dxfId="748" priority="2786" operator="equal">
      <formula>"No"</formula>
    </cfRule>
    <cfRule type="cellIs" dxfId="747" priority="2787" operator="equal">
      <formula>"Yes"</formula>
    </cfRule>
  </conditionalFormatting>
  <conditionalFormatting sqref="B28:C28">
    <cfRule type="cellIs" dxfId="746" priority="2513" operator="equal">
      <formula>"No"</formula>
    </cfRule>
    <cfRule type="cellIs" dxfId="745" priority="2514" operator="equal">
      <formula>"Yes"</formula>
    </cfRule>
  </conditionalFormatting>
  <conditionalFormatting sqref="M1">
    <cfRule type="cellIs" dxfId="744" priority="2413" operator="equal">
      <formula>"No"</formula>
    </cfRule>
    <cfRule type="cellIs" dxfId="743" priority="2414" operator="equal">
      <formula>"Yes"</formula>
    </cfRule>
  </conditionalFormatting>
  <conditionalFormatting sqref="M1">
    <cfRule type="cellIs" dxfId="742" priority="2415" operator="equal">
      <formula>"No"</formula>
    </cfRule>
    <cfRule type="cellIs" dxfId="741" priority="2416" operator="equal">
      <formula>"Yes"</formula>
    </cfRule>
  </conditionalFormatting>
  <conditionalFormatting sqref="M1">
    <cfRule type="cellIs" dxfId="740" priority="2409" operator="equal">
      <formula>"No"</formula>
    </cfRule>
    <cfRule type="cellIs" dxfId="739" priority="2410" operator="equal">
      <formula>"Yes"</formula>
    </cfRule>
  </conditionalFormatting>
  <conditionalFormatting sqref="M1">
    <cfRule type="cellIs" dxfId="738" priority="2411" operator="equal">
      <formula>"No"</formula>
    </cfRule>
    <cfRule type="cellIs" dxfId="737" priority="2412" operator="equal">
      <formula>"Yes"</formula>
    </cfRule>
  </conditionalFormatting>
  <conditionalFormatting sqref="M1">
    <cfRule type="cellIs" dxfId="736" priority="2407" operator="equal">
      <formula>"No"</formula>
    </cfRule>
    <cfRule type="cellIs" dxfId="735" priority="2408" operator="equal">
      <formula>"Yes"</formula>
    </cfRule>
  </conditionalFormatting>
  <conditionalFormatting sqref="M1">
    <cfRule type="cellIs" dxfId="734" priority="2405" operator="equal">
      <formula>"No"</formula>
    </cfRule>
    <cfRule type="cellIs" dxfId="733" priority="2406" operator="equal">
      <formula>"Yes"</formula>
    </cfRule>
  </conditionalFormatting>
  <conditionalFormatting sqref="R1:R2">
    <cfRule type="cellIs" dxfId="732" priority="2403" operator="equal">
      <formula>"No"</formula>
    </cfRule>
    <cfRule type="cellIs" dxfId="731" priority="2404" operator="equal">
      <formula>"Yes"</formula>
    </cfRule>
  </conditionalFormatting>
  <conditionalFormatting sqref="Y17:Y19 G5 Y3:Y5 Y8:Y10 G8:G14 G17:G19 Y12:Y14">
    <cfRule type="cellIs" dxfId="730" priority="2399" operator="equal">
      <formula>19</formula>
    </cfRule>
  </conditionalFormatting>
  <conditionalFormatting sqref="B14:C14">
    <cfRule type="cellIs" dxfId="729" priority="2351" operator="equal">
      <formula>"No"</formula>
    </cfRule>
    <cfRule type="cellIs" dxfId="728" priority="2352" operator="equal">
      <formula>"Yes"</formula>
    </cfRule>
  </conditionalFormatting>
  <conditionalFormatting sqref="G14 Y14">
    <cfRule type="cellIs" dxfId="727" priority="2353" operator="equal">
      <formula>1</formula>
    </cfRule>
    <cfRule type="cellIs" dxfId="726" priority="2354" operator="equal">
      <formula>20</formula>
    </cfRule>
  </conditionalFormatting>
  <conditionalFormatting sqref="A2">
    <cfRule type="cellIs" dxfId="725" priority="1953" operator="equal">
      <formula>"No"</formula>
    </cfRule>
    <cfRule type="cellIs" dxfId="724" priority="1954" operator="equal">
      <formula>"Yes"</formula>
    </cfRule>
  </conditionalFormatting>
  <conditionalFormatting sqref="A2">
    <cfRule type="cellIs" dxfId="723" priority="1955" operator="equal">
      <formula>"No"</formula>
    </cfRule>
    <cfRule type="cellIs" dxfId="722" priority="1956" operator="equal">
      <formula>"Yes"</formula>
    </cfRule>
  </conditionalFormatting>
  <conditionalFormatting sqref="A2">
    <cfRule type="cellIs" dxfId="721" priority="1949" operator="equal">
      <formula>"No"</formula>
    </cfRule>
    <cfRule type="cellIs" dxfId="720" priority="1950" operator="equal">
      <formula>"Yes"</formula>
    </cfRule>
  </conditionalFormatting>
  <conditionalFormatting sqref="A2">
    <cfRule type="cellIs" dxfId="719" priority="1951" operator="equal">
      <formula>"No"</formula>
    </cfRule>
    <cfRule type="cellIs" dxfId="718" priority="1952" operator="equal">
      <formula>"Yes"</formula>
    </cfRule>
  </conditionalFormatting>
  <conditionalFormatting sqref="B2">
    <cfRule type="cellIs" dxfId="717" priority="1947" operator="equal">
      <formula>"No"</formula>
    </cfRule>
    <cfRule type="cellIs" dxfId="716" priority="1948" operator="equal">
      <formula>"Yes"</formula>
    </cfRule>
  </conditionalFormatting>
  <conditionalFormatting sqref="Q2">
    <cfRule type="cellIs" dxfId="715" priority="1883" operator="equal">
      <formula>"No"</formula>
    </cfRule>
    <cfRule type="cellIs" dxfId="714" priority="1884" operator="equal">
      <formula>"Yes"</formula>
    </cfRule>
  </conditionalFormatting>
  <conditionalFormatting sqref="Q2">
    <cfRule type="cellIs" dxfId="713" priority="1881" operator="equal">
      <formula>"No"</formula>
    </cfRule>
    <cfRule type="cellIs" dxfId="712" priority="1882" operator="equal">
      <formula>"Yes"</formula>
    </cfRule>
  </conditionalFormatting>
  <conditionalFormatting sqref="Q2">
    <cfRule type="cellIs" dxfId="711" priority="1877" operator="equal">
      <formula>"No"</formula>
    </cfRule>
    <cfRule type="cellIs" dxfId="710" priority="1878" operator="equal">
      <formula>"Yes"</formula>
    </cfRule>
  </conditionalFormatting>
  <conditionalFormatting sqref="Q2">
    <cfRule type="cellIs" dxfId="709" priority="1879" operator="equal">
      <formula>"No"</formula>
    </cfRule>
    <cfRule type="cellIs" dxfId="708" priority="1880" operator="equal">
      <formula>"Yes"</formula>
    </cfRule>
  </conditionalFormatting>
  <conditionalFormatting sqref="AI2">
    <cfRule type="cellIs" dxfId="707" priority="1851" operator="equal">
      <formula>"No"</formula>
    </cfRule>
    <cfRule type="cellIs" dxfId="706" priority="1852" operator="equal">
      <formula>"Yes"</formula>
    </cfRule>
  </conditionalFormatting>
  <conditionalFormatting sqref="AI2">
    <cfRule type="cellIs" dxfId="705" priority="1849" operator="equal">
      <formula>"No"</formula>
    </cfRule>
    <cfRule type="cellIs" dxfId="704" priority="1850" operator="equal">
      <formula>"Yes"</formula>
    </cfRule>
  </conditionalFormatting>
  <conditionalFormatting sqref="AI2">
    <cfRule type="cellIs" dxfId="703" priority="1845" operator="equal">
      <formula>"No"</formula>
    </cfRule>
    <cfRule type="cellIs" dxfId="702" priority="1846" operator="equal">
      <formula>"Yes"</formula>
    </cfRule>
  </conditionalFormatting>
  <conditionalFormatting sqref="AI2">
    <cfRule type="cellIs" dxfId="701" priority="1847" operator="equal">
      <formula>"No"</formula>
    </cfRule>
    <cfRule type="cellIs" dxfId="700" priority="1848" operator="equal">
      <formula>"Yes"</formula>
    </cfRule>
  </conditionalFormatting>
  <conditionalFormatting sqref="B31:C31 B34:C51">
    <cfRule type="cellIs" dxfId="699" priority="1821" operator="equal">
      <formula>"No"</formula>
    </cfRule>
    <cfRule type="cellIs" dxfId="698" priority="1822" operator="equal">
      <formula>"Yes"</formula>
    </cfRule>
  </conditionalFormatting>
  <conditionalFormatting sqref="Y17:Y19 G5 G8:G13 G17:G19">
    <cfRule type="cellIs" dxfId="697" priority="1498" operator="equal">
      <formula>19</formula>
    </cfRule>
  </conditionalFormatting>
  <conditionalFormatting sqref="AA13:AH13 I13:P13">
    <cfRule type="cellIs" dxfId="696" priority="1289" operator="equal">
      <formula>"N"</formula>
    </cfRule>
    <cfRule type="cellIs" dxfId="695" priority="1290" operator="equal">
      <formula>"Y"</formula>
    </cfRule>
  </conditionalFormatting>
  <conditionalFormatting sqref="AI13">
    <cfRule type="cellIs" dxfId="694" priority="1287" operator="equal">
      <formula>"N"</formula>
    </cfRule>
    <cfRule type="cellIs" dxfId="693" priority="1288" operator="equal">
      <formula>"Y"</formula>
    </cfRule>
  </conditionalFormatting>
  <conditionalFormatting sqref="R13">
    <cfRule type="cellIs" dxfId="692" priority="1285" operator="equal">
      <formula>"No"</formula>
    </cfRule>
    <cfRule type="cellIs" dxfId="691" priority="1286" operator="equal">
      <formula>"Yes"</formula>
    </cfRule>
  </conditionalFormatting>
  <conditionalFormatting sqref="AI13">
    <cfRule type="cellIs" dxfId="690" priority="1279" operator="equal">
      <formula>"No"</formula>
    </cfRule>
    <cfRule type="cellIs" dxfId="689" priority="1280" operator="equal">
      <formula>"Yes"</formula>
    </cfRule>
  </conditionalFormatting>
  <conditionalFormatting sqref="Q13">
    <cfRule type="cellIs" dxfId="688" priority="1277" operator="equal">
      <formula>"N"</formula>
    </cfRule>
    <cfRule type="cellIs" dxfId="687" priority="1278" operator="equal">
      <formula>"Y"</formula>
    </cfRule>
  </conditionalFormatting>
  <conditionalFormatting sqref="G13">
    <cfRule type="cellIs" dxfId="686" priority="723" operator="equal">
      <formula>"N"</formula>
    </cfRule>
    <cfRule type="cellIs" dxfId="685" priority="724" operator="equal">
      <formula>"Y"</formula>
    </cfRule>
  </conditionalFormatting>
  <conditionalFormatting sqref="G13">
    <cfRule type="cellIs" dxfId="684" priority="721" operator="equal">
      <formula>1</formula>
    </cfRule>
    <cfRule type="cellIs" dxfId="683" priority="722" operator="equal">
      <formula>20</formula>
    </cfRule>
  </conditionalFormatting>
  <conditionalFormatting sqref="G13">
    <cfRule type="cellIs" dxfId="682" priority="720" operator="equal">
      <formula>19</formula>
    </cfRule>
  </conditionalFormatting>
  <conditionalFormatting sqref="G13">
    <cfRule type="cellIs" dxfId="681" priority="719" operator="equal">
      <formula>19</formula>
    </cfRule>
  </conditionalFormatting>
  <conditionalFormatting sqref="A13">
    <cfRule type="cellIs" dxfId="680" priority="717" operator="equal">
      <formula>"No"</formula>
    </cfRule>
    <cfRule type="cellIs" dxfId="679" priority="718" operator="equal">
      <formula>"Yes"</formula>
    </cfRule>
  </conditionalFormatting>
  <conditionalFormatting sqref="B13">
    <cfRule type="cellIs" dxfId="678" priority="707" operator="equal">
      <formula>"No"</formula>
    </cfRule>
    <cfRule type="cellIs" dxfId="677" priority="708" operator="equal">
      <formula>"Yes"</formula>
    </cfRule>
  </conditionalFormatting>
  <conditionalFormatting sqref="H13">
    <cfRule type="cellIs" dxfId="676" priority="705" operator="equal">
      <formula>"No"</formula>
    </cfRule>
    <cfRule type="cellIs" dxfId="675" priority="706" operator="equal">
      <formula>"Yes"</formula>
    </cfRule>
  </conditionalFormatting>
  <conditionalFormatting sqref="Y13">
    <cfRule type="cellIs" dxfId="674" priority="703" operator="equal">
      <formula>"N"</formula>
    </cfRule>
    <cfRule type="cellIs" dxfId="673" priority="704" operator="equal">
      <formula>"Y"</formula>
    </cfRule>
  </conditionalFormatting>
  <conditionalFormatting sqref="Y13">
    <cfRule type="cellIs" dxfId="672" priority="701" operator="equal">
      <formula>1</formula>
    </cfRule>
    <cfRule type="cellIs" dxfId="671" priority="702" operator="equal">
      <formula>20</formula>
    </cfRule>
  </conditionalFormatting>
  <conditionalFormatting sqref="Y13">
    <cfRule type="cellIs" dxfId="670" priority="700" operator="equal">
      <formula>19</formula>
    </cfRule>
  </conditionalFormatting>
  <conditionalFormatting sqref="B4">
    <cfRule type="cellIs" dxfId="669" priority="680" operator="equal">
      <formula>"No"</formula>
    </cfRule>
    <cfRule type="cellIs" dxfId="668" priority="681" operator="equal">
      <formula>"Yes"</formula>
    </cfRule>
  </conditionalFormatting>
  <conditionalFormatting sqref="T13">
    <cfRule type="cellIs" dxfId="667" priority="688" operator="equal">
      <formula>"No"</formula>
    </cfRule>
    <cfRule type="cellIs" dxfId="666" priority="689" operator="equal">
      <formula>"Yes"</formula>
    </cfRule>
  </conditionalFormatting>
  <conditionalFormatting sqref="Z13">
    <cfRule type="cellIs" dxfId="665" priority="686" operator="equal">
      <formula>"No"</formula>
    </cfRule>
    <cfRule type="cellIs" dxfId="664" priority="687" operator="equal">
      <formula>"Yes"</formula>
    </cfRule>
  </conditionalFormatting>
  <conditionalFormatting sqref="G4">
    <cfRule type="cellIs" dxfId="663" priority="684" operator="equal">
      <formula>"N"</formula>
    </cfRule>
    <cfRule type="cellIs" dxfId="662" priority="685" operator="equal">
      <formula>"Y"</formula>
    </cfRule>
  </conditionalFormatting>
  <conditionalFormatting sqref="G4">
    <cfRule type="cellIs" dxfId="661" priority="682" operator="equal">
      <formula>1</formula>
    </cfRule>
    <cfRule type="cellIs" dxfId="660" priority="683" operator="equal">
      <formula>20</formula>
    </cfRule>
  </conditionalFormatting>
  <conditionalFormatting sqref="A3">
    <cfRule type="cellIs" dxfId="659" priority="660" operator="equal">
      <formula>"No"</formula>
    </cfRule>
    <cfRule type="cellIs" dxfId="658" priority="661" operator="equal">
      <formula>"Yes"</formula>
    </cfRule>
  </conditionalFormatting>
  <conditionalFormatting sqref="G4">
    <cfRule type="cellIs" dxfId="657" priority="679" operator="equal">
      <formula>19</formula>
    </cfRule>
  </conditionalFormatting>
  <conditionalFormatting sqref="G4">
    <cfRule type="cellIs" dxfId="656" priority="678" operator="equal">
      <formula>19</formula>
    </cfRule>
  </conditionalFormatting>
  <conditionalFormatting sqref="B3">
    <cfRule type="cellIs" dxfId="655" priority="674" operator="equal">
      <formula>"No"</formula>
    </cfRule>
    <cfRule type="cellIs" dxfId="654" priority="675" operator="equal">
      <formula>"Yes"</formula>
    </cfRule>
  </conditionalFormatting>
  <conditionalFormatting sqref="B3">
    <cfRule type="cellIs" dxfId="653" priority="676" operator="equal">
      <formula>"No"</formula>
    </cfRule>
    <cfRule type="cellIs" dxfId="652" priority="677" operator="equal">
      <formula>"Yes"</formula>
    </cfRule>
  </conditionalFormatting>
  <conditionalFormatting sqref="G3">
    <cfRule type="cellIs" dxfId="651" priority="672" operator="equal">
      <formula>"N"</formula>
    </cfRule>
    <cfRule type="cellIs" dxfId="650" priority="673" operator="equal">
      <formula>"Y"</formula>
    </cfRule>
  </conditionalFormatting>
  <conditionalFormatting sqref="G3">
    <cfRule type="cellIs" dxfId="649" priority="670" operator="equal">
      <formula>1</formula>
    </cfRule>
    <cfRule type="cellIs" dxfId="648" priority="671" operator="equal">
      <formula>20</formula>
    </cfRule>
  </conditionalFormatting>
  <conditionalFormatting sqref="G3">
    <cfRule type="cellIs" dxfId="647" priority="669" operator="equal">
      <formula>19</formula>
    </cfRule>
  </conditionalFormatting>
  <conditionalFormatting sqref="G3">
    <cfRule type="cellIs" dxfId="646" priority="668" operator="equal">
      <formula>19</formula>
    </cfRule>
  </conditionalFormatting>
  <conditionalFormatting sqref="A4">
    <cfRule type="cellIs" dxfId="645" priority="664" operator="equal">
      <formula>"No"</formula>
    </cfRule>
    <cfRule type="cellIs" dxfId="644" priority="665" operator="equal">
      <formula>"Yes"</formula>
    </cfRule>
  </conditionalFormatting>
  <conditionalFormatting sqref="A3">
    <cfRule type="cellIs" dxfId="643" priority="662" operator="equal">
      <formula>"No"</formula>
    </cfRule>
    <cfRule type="cellIs" dxfId="642" priority="663" operator="equal">
      <formula>"Yes"</formula>
    </cfRule>
  </conditionalFormatting>
  <conditionalFormatting sqref="U4">
    <cfRule type="cellIs" dxfId="641" priority="609" operator="equal">
      <formula>"No"</formula>
    </cfRule>
    <cfRule type="cellIs" dxfId="640" priority="610" operator="equal">
      <formula>"Yes"</formula>
    </cfRule>
  </conditionalFormatting>
  <conditionalFormatting sqref="A3">
    <cfRule type="cellIs" dxfId="639" priority="658" operator="equal">
      <formula>"No"</formula>
    </cfRule>
    <cfRule type="cellIs" dxfId="638" priority="659" operator="equal">
      <formula>"Yes"</formula>
    </cfRule>
  </conditionalFormatting>
  <conditionalFormatting sqref="A3">
    <cfRule type="cellIs" dxfId="637" priority="656" operator="equal">
      <formula>"No"</formula>
    </cfRule>
    <cfRule type="cellIs" dxfId="636" priority="657" operator="equal">
      <formula>"Yes"</formula>
    </cfRule>
  </conditionalFormatting>
  <conditionalFormatting sqref="I3:Q4 AB3:AI4">
    <cfRule type="cellIs" dxfId="635" priority="654" operator="equal">
      <formula>"N"</formula>
    </cfRule>
    <cfRule type="cellIs" dxfId="634" priority="655" operator="equal">
      <formula>"Y"</formula>
    </cfRule>
  </conditionalFormatting>
  <conditionalFormatting sqref="R3:R4 H3:H4 AA3:AA4 AI3:AI4">
    <cfRule type="cellIs" dxfId="633" priority="650" operator="equal">
      <formula>"No"</formula>
    </cfRule>
    <cfRule type="cellIs" dxfId="632" priority="651" operator="equal">
      <formula>"Yes"</formula>
    </cfRule>
  </conditionalFormatting>
  <conditionalFormatting sqref="V3:X4">
    <cfRule type="cellIs" dxfId="631" priority="637" operator="equal">
      <formula>"N"</formula>
    </cfRule>
    <cfRule type="cellIs" dxfId="630" priority="638" operator="equal">
      <formula>"Y"</formula>
    </cfRule>
  </conditionalFormatting>
  <conditionalFormatting sqref="Y4">
    <cfRule type="cellIs" dxfId="629" priority="635" operator="equal">
      <formula>1</formula>
    </cfRule>
    <cfRule type="cellIs" dxfId="628" priority="636" operator="equal">
      <formula>20</formula>
    </cfRule>
  </conditionalFormatting>
  <conditionalFormatting sqref="Y4:Z4">
    <cfRule type="cellIs" dxfId="627" priority="633" operator="equal">
      <formula>"No"</formula>
    </cfRule>
    <cfRule type="cellIs" dxfId="626" priority="634" operator="equal">
      <formula>"Yes"</formula>
    </cfRule>
  </conditionalFormatting>
  <conditionalFormatting sqref="Y4">
    <cfRule type="cellIs" dxfId="625" priority="632" operator="equal">
      <formula>19</formula>
    </cfRule>
  </conditionalFormatting>
  <conditionalFormatting sqref="Z3">
    <cfRule type="cellIs" dxfId="624" priority="626" operator="equal">
      <formula>"No"</formula>
    </cfRule>
    <cfRule type="cellIs" dxfId="623" priority="627" operator="equal">
      <formula>"Yes"</formula>
    </cfRule>
  </conditionalFormatting>
  <conditionalFormatting sqref="Y3">
    <cfRule type="cellIs" dxfId="622" priority="624" operator="equal">
      <formula>"No"</formula>
    </cfRule>
    <cfRule type="cellIs" dxfId="621" priority="625" operator="equal">
      <formula>"Yes"</formula>
    </cfRule>
  </conditionalFormatting>
  <conditionalFormatting sqref="Y3">
    <cfRule type="cellIs" dxfId="620" priority="622" operator="equal">
      <formula>1</formula>
    </cfRule>
    <cfRule type="cellIs" dxfId="619" priority="623" operator="equal">
      <formula>20</formula>
    </cfRule>
  </conditionalFormatting>
  <conditionalFormatting sqref="Y3">
    <cfRule type="cellIs" dxfId="618" priority="621" operator="equal">
      <formula>19</formula>
    </cfRule>
  </conditionalFormatting>
  <conditionalFormatting sqref="U3">
    <cfRule type="cellIs" dxfId="617" priority="607" operator="equal">
      <formula>"No"</formula>
    </cfRule>
    <cfRule type="cellIs" dxfId="616" priority="608" operator="equal">
      <formula>"Yes"</formula>
    </cfRule>
  </conditionalFormatting>
  <conditionalFormatting sqref="T4">
    <cfRule type="cellIs" dxfId="615" priority="585" operator="equal">
      <formula>"No"</formula>
    </cfRule>
    <cfRule type="cellIs" dxfId="614" priority="586" operator="equal">
      <formula>"Yes"</formula>
    </cfRule>
  </conditionalFormatting>
  <conditionalFormatting sqref="T3">
    <cfRule type="cellIs" dxfId="613" priority="581" operator="equal">
      <formula>"No"</formula>
    </cfRule>
    <cfRule type="cellIs" dxfId="612" priority="582" operator="equal">
      <formula>"Yes"</formula>
    </cfRule>
  </conditionalFormatting>
  <conditionalFormatting sqref="T3">
    <cfRule type="cellIs" dxfId="611" priority="583" operator="equal">
      <formula>"No"</formula>
    </cfRule>
    <cfRule type="cellIs" dxfId="610" priority="584" operator="equal">
      <formula>"Yes"</formula>
    </cfRule>
  </conditionalFormatting>
  <conditionalFormatting sqref="S4">
    <cfRule type="cellIs" dxfId="609" priority="579" operator="equal">
      <formula>"No"</formula>
    </cfRule>
    <cfRule type="cellIs" dxfId="608" priority="580" operator="equal">
      <formula>"Yes"</formula>
    </cfRule>
  </conditionalFormatting>
  <conditionalFormatting sqref="S3">
    <cfRule type="cellIs" dxfId="607" priority="577" operator="equal">
      <formula>"No"</formula>
    </cfRule>
    <cfRule type="cellIs" dxfId="606" priority="578" operator="equal">
      <formula>"Yes"</formula>
    </cfRule>
  </conditionalFormatting>
  <conditionalFormatting sqref="S3">
    <cfRule type="cellIs" dxfId="605" priority="575" operator="equal">
      <formula>"No"</formula>
    </cfRule>
    <cfRule type="cellIs" dxfId="604" priority="576" operator="equal">
      <formula>"Yes"</formula>
    </cfRule>
  </conditionalFormatting>
  <conditionalFormatting sqref="S3">
    <cfRule type="cellIs" dxfId="603" priority="573" operator="equal">
      <formula>"No"</formula>
    </cfRule>
    <cfRule type="cellIs" dxfId="602" priority="574" operator="equal">
      <formula>"Yes"</formula>
    </cfRule>
  </conditionalFormatting>
  <conditionalFormatting sqref="S3">
    <cfRule type="cellIs" dxfId="601" priority="571" operator="equal">
      <formula>"No"</formula>
    </cfRule>
    <cfRule type="cellIs" dxfId="600" priority="572" operator="equal">
      <formula>"Yes"</formula>
    </cfRule>
  </conditionalFormatting>
  <conditionalFormatting sqref="D3:F4">
    <cfRule type="cellIs" dxfId="599" priority="543" operator="equal">
      <formula>"N"</formula>
    </cfRule>
    <cfRule type="cellIs" dxfId="598" priority="544" operator="equal">
      <formula>"Y"</formula>
    </cfRule>
  </conditionalFormatting>
  <conditionalFormatting sqref="C3">
    <cfRule type="cellIs" dxfId="597" priority="539" operator="equal">
      <formula>"No"</formula>
    </cfRule>
    <cfRule type="cellIs" dxfId="596" priority="540" operator="equal">
      <formula>"Yes"</formula>
    </cfRule>
  </conditionalFormatting>
  <conditionalFormatting sqref="C4">
    <cfRule type="cellIs" dxfId="595" priority="541" operator="equal">
      <formula>"No"</formula>
    </cfRule>
    <cfRule type="cellIs" dxfId="594" priority="542" operator="equal">
      <formula>"Yes"</formula>
    </cfRule>
  </conditionalFormatting>
  <conditionalFormatting sqref="B29:C29">
    <cfRule type="cellIs" dxfId="593" priority="535" operator="equal">
      <formula>"No"</formula>
    </cfRule>
    <cfRule type="cellIs" dxfId="592" priority="536" operator="equal">
      <formula>"Yes"</formula>
    </cfRule>
  </conditionalFormatting>
  <conditionalFormatting sqref="W16:X16">
    <cfRule type="cellIs" dxfId="591" priority="457" operator="equal">
      <formula>"No"</formula>
    </cfRule>
    <cfRule type="cellIs" dxfId="590" priority="458" operator="equal">
      <formula>"Yes"</formula>
    </cfRule>
  </conditionalFormatting>
  <conditionalFormatting sqref="R14">
    <cfRule type="cellIs" dxfId="589" priority="519" operator="equal">
      <formula>"No"</formula>
    </cfRule>
    <cfRule type="cellIs" dxfId="588" priority="520" operator="equal">
      <formula>"Yes"</formula>
    </cfRule>
  </conditionalFormatting>
  <conditionalFormatting sqref="AI14">
    <cfRule type="cellIs" dxfId="587" priority="521" operator="equal">
      <formula>"N"</formula>
    </cfRule>
    <cfRule type="cellIs" dxfId="586" priority="522" operator="equal">
      <formula>"Y"</formula>
    </cfRule>
  </conditionalFormatting>
  <conditionalFormatting sqref="G14">
    <cfRule type="cellIs" dxfId="585" priority="518" operator="equal">
      <formula>19</formula>
    </cfRule>
  </conditionalFormatting>
  <conditionalFormatting sqref="T14">
    <cfRule type="cellIs" dxfId="584" priority="516" operator="equal">
      <formula>"No"</formula>
    </cfRule>
    <cfRule type="cellIs" dxfId="583" priority="517" operator="equal">
      <formula>"Yes"</formula>
    </cfRule>
  </conditionalFormatting>
  <conditionalFormatting sqref="A14:A15">
    <cfRule type="cellIs" dxfId="582" priority="514" operator="equal">
      <formula>"No"</formula>
    </cfRule>
    <cfRule type="cellIs" dxfId="581" priority="515" operator="equal">
      <formula>"Yes"</formula>
    </cfRule>
  </conditionalFormatting>
  <conditionalFormatting sqref="B14">
    <cfRule type="cellIs" dxfId="580" priority="512" operator="equal">
      <formula>"No"</formula>
    </cfRule>
    <cfRule type="cellIs" dxfId="579" priority="513" operator="equal">
      <formula>"Yes"</formula>
    </cfRule>
  </conditionalFormatting>
  <conditionalFormatting sqref="AI14">
    <cfRule type="cellIs" dxfId="578" priority="510" operator="equal">
      <formula>"No"</formula>
    </cfRule>
    <cfRule type="cellIs" dxfId="577" priority="511" operator="equal">
      <formula>"Yes"</formula>
    </cfRule>
  </conditionalFormatting>
  <conditionalFormatting sqref="W14:X14">
    <cfRule type="cellIs" dxfId="576" priority="508" operator="equal">
      <formula>"No"</formula>
    </cfRule>
    <cfRule type="cellIs" dxfId="575" priority="509" operator="equal">
      <formula>"Yes"</formula>
    </cfRule>
  </conditionalFormatting>
  <conditionalFormatting sqref="V14">
    <cfRule type="cellIs" dxfId="574" priority="506" operator="equal">
      <formula>"No"</formula>
    </cfRule>
    <cfRule type="cellIs" dxfId="573" priority="507" operator="equal">
      <formula>"Yes"</formula>
    </cfRule>
  </conditionalFormatting>
  <conditionalFormatting sqref="V14">
    <cfRule type="cellIs" dxfId="572" priority="504" operator="equal">
      <formula>"No"</formula>
    </cfRule>
    <cfRule type="cellIs" dxfId="571" priority="505" operator="equal">
      <formula>"Yes"</formula>
    </cfRule>
  </conditionalFormatting>
  <conditionalFormatting sqref="R16">
    <cfRule type="cellIs" dxfId="570" priority="492" operator="equal">
      <formula>"No"</formula>
    </cfRule>
    <cfRule type="cellIs" dxfId="569" priority="493" operator="equal">
      <formula>"Yes"</formula>
    </cfRule>
  </conditionalFormatting>
  <conditionalFormatting sqref="U14">
    <cfRule type="cellIs" dxfId="568" priority="500" operator="equal">
      <formula>"No"</formula>
    </cfRule>
    <cfRule type="cellIs" dxfId="567" priority="501" operator="equal">
      <formula>"Yes"</formula>
    </cfRule>
  </conditionalFormatting>
  <conditionalFormatting sqref="Q14">
    <cfRule type="cellIs" dxfId="566" priority="498" operator="equal">
      <formula>"N"</formula>
    </cfRule>
    <cfRule type="cellIs" dxfId="565" priority="499" operator="equal">
      <formula>"Y"</formula>
    </cfRule>
  </conditionalFormatting>
  <conditionalFormatting sqref="AA16:AH16 I16:P16">
    <cfRule type="cellIs" dxfId="564" priority="496" operator="equal">
      <formula>"N"</formula>
    </cfRule>
    <cfRule type="cellIs" dxfId="563" priority="497" operator="equal">
      <formula>"Y"</formula>
    </cfRule>
  </conditionalFormatting>
  <conditionalFormatting sqref="AI16">
    <cfRule type="cellIs" dxfId="562" priority="494" operator="equal">
      <formula>"N"</formula>
    </cfRule>
    <cfRule type="cellIs" dxfId="561" priority="495" operator="equal">
      <formula>"Y"</formula>
    </cfRule>
  </conditionalFormatting>
  <conditionalFormatting sqref="C16">
    <cfRule type="cellIs" dxfId="560" priority="472" operator="equal">
      <formula>"No"</formula>
    </cfRule>
    <cfRule type="cellIs" dxfId="559" priority="473" operator="equal">
      <formula>"Yes"</formula>
    </cfRule>
  </conditionalFormatting>
  <conditionalFormatting sqref="AI16">
    <cfRule type="cellIs" dxfId="558" priority="490" operator="equal">
      <formula>"No"</formula>
    </cfRule>
    <cfRule type="cellIs" dxfId="557" priority="491" operator="equal">
      <formula>"Yes"</formula>
    </cfRule>
  </conditionalFormatting>
  <conditionalFormatting sqref="Q16">
    <cfRule type="cellIs" dxfId="556" priority="488" operator="equal">
      <formula>"N"</formula>
    </cfRule>
    <cfRule type="cellIs" dxfId="555" priority="489" operator="equal">
      <formula>"Y"</formula>
    </cfRule>
  </conditionalFormatting>
  <conditionalFormatting sqref="Z14">
    <cfRule type="cellIs" dxfId="554" priority="486" operator="equal">
      <formula>"No"</formula>
    </cfRule>
    <cfRule type="cellIs" dxfId="553" priority="487" operator="equal">
      <formula>"Yes"</formula>
    </cfRule>
  </conditionalFormatting>
  <conditionalFormatting sqref="H14">
    <cfRule type="cellIs" dxfId="552" priority="484" operator="equal">
      <formula>"No"</formula>
    </cfRule>
    <cfRule type="cellIs" dxfId="551" priority="485" operator="equal">
      <formula>"Yes"</formula>
    </cfRule>
  </conditionalFormatting>
  <conditionalFormatting sqref="G16">
    <cfRule type="cellIs" dxfId="550" priority="482" operator="equal">
      <formula>"N"</formula>
    </cfRule>
    <cfRule type="cellIs" dxfId="549" priority="483" operator="equal">
      <formula>"Y"</formula>
    </cfRule>
  </conditionalFormatting>
  <conditionalFormatting sqref="G16">
    <cfRule type="cellIs" dxfId="548" priority="480" operator="equal">
      <formula>1</formula>
    </cfRule>
    <cfRule type="cellIs" dxfId="547" priority="481" operator="equal">
      <formula>20</formula>
    </cfRule>
  </conditionalFormatting>
  <conditionalFormatting sqref="G16">
    <cfRule type="cellIs" dxfId="546" priority="479" operator="equal">
      <formula>19</formula>
    </cfRule>
  </conditionalFormatting>
  <conditionalFormatting sqref="G16">
    <cfRule type="cellIs" dxfId="545" priority="478" operator="equal">
      <formula>19</formula>
    </cfRule>
  </conditionalFormatting>
  <conditionalFormatting sqref="A16">
    <cfRule type="cellIs" dxfId="544" priority="476" operator="equal">
      <formula>"No"</formula>
    </cfRule>
    <cfRule type="cellIs" dxfId="543" priority="477" operator="equal">
      <formula>"Yes"</formula>
    </cfRule>
  </conditionalFormatting>
  <conditionalFormatting sqref="E16:F16">
    <cfRule type="cellIs" dxfId="542" priority="474" operator="equal">
      <formula>"No"</formula>
    </cfRule>
    <cfRule type="cellIs" dxfId="541" priority="475" operator="equal">
      <formula>"Yes"</formula>
    </cfRule>
  </conditionalFormatting>
  <conditionalFormatting sqref="D16">
    <cfRule type="cellIs" dxfId="540" priority="468" operator="equal">
      <formula>"No"</formula>
    </cfRule>
    <cfRule type="cellIs" dxfId="539" priority="469" operator="equal">
      <formula>"Yes"</formula>
    </cfRule>
  </conditionalFormatting>
  <conditionalFormatting sqref="D16">
    <cfRule type="cellIs" dxfId="538" priority="470" operator="equal">
      <formula>"No"</formula>
    </cfRule>
    <cfRule type="cellIs" dxfId="537" priority="471" operator="equal">
      <formula>"Yes"</formula>
    </cfRule>
  </conditionalFormatting>
  <conditionalFormatting sqref="B16">
    <cfRule type="cellIs" dxfId="536" priority="466" operator="equal">
      <formula>"No"</formula>
    </cfRule>
    <cfRule type="cellIs" dxfId="535" priority="467" operator="equal">
      <formula>"Yes"</formula>
    </cfRule>
  </conditionalFormatting>
  <conditionalFormatting sqref="H16">
    <cfRule type="cellIs" dxfId="534" priority="464" operator="equal">
      <formula>"No"</formula>
    </cfRule>
    <cfRule type="cellIs" dxfId="533" priority="465" operator="equal">
      <formula>"Yes"</formula>
    </cfRule>
  </conditionalFormatting>
  <conditionalFormatting sqref="Y16">
    <cfRule type="cellIs" dxfId="532" priority="462" operator="equal">
      <formula>"N"</formula>
    </cfRule>
    <cfRule type="cellIs" dxfId="531" priority="463" operator="equal">
      <formula>"Y"</formula>
    </cfRule>
  </conditionalFormatting>
  <conditionalFormatting sqref="Y16">
    <cfRule type="cellIs" dxfId="530" priority="460" operator="equal">
      <formula>1</formula>
    </cfRule>
    <cfRule type="cellIs" dxfId="529" priority="461" operator="equal">
      <formula>20</formula>
    </cfRule>
  </conditionalFormatting>
  <conditionalFormatting sqref="Y16">
    <cfRule type="cellIs" dxfId="528" priority="459" operator="equal">
      <formula>19</formula>
    </cfRule>
  </conditionalFormatting>
  <conditionalFormatting sqref="U16">
    <cfRule type="cellIs" dxfId="527" priority="455" operator="equal">
      <formula>"No"</formula>
    </cfRule>
    <cfRule type="cellIs" dxfId="526" priority="456" operator="equal">
      <formula>"Yes"</formula>
    </cfRule>
  </conditionalFormatting>
  <conditionalFormatting sqref="V16">
    <cfRule type="cellIs" dxfId="525" priority="453" operator="equal">
      <formula>"No"</formula>
    </cfRule>
    <cfRule type="cellIs" dxfId="524" priority="454" operator="equal">
      <formula>"Yes"</formula>
    </cfRule>
  </conditionalFormatting>
  <conditionalFormatting sqref="V16">
    <cfRule type="cellIs" dxfId="523" priority="451" operator="equal">
      <formula>"No"</formula>
    </cfRule>
    <cfRule type="cellIs" dxfId="522" priority="452" operator="equal">
      <formula>"Yes"</formula>
    </cfRule>
  </conditionalFormatting>
  <conditionalFormatting sqref="Z16">
    <cfRule type="cellIs" dxfId="521" priority="445" operator="equal">
      <formula>"No"</formula>
    </cfRule>
    <cfRule type="cellIs" dxfId="520" priority="446" operator="equal">
      <formula>"Yes"</formula>
    </cfRule>
  </conditionalFormatting>
  <conditionalFormatting sqref="T16">
    <cfRule type="cellIs" dxfId="519" priority="447" operator="equal">
      <formula>"No"</formula>
    </cfRule>
    <cfRule type="cellIs" dxfId="518" priority="448" operator="equal">
      <formula>"Yes"</formula>
    </cfRule>
  </conditionalFormatting>
  <conditionalFormatting sqref="G13">
    <cfRule type="cellIs" dxfId="517" priority="443" operator="equal">
      <formula>"N"</formula>
    </cfRule>
    <cfRule type="cellIs" dxfId="516" priority="444" operator="equal">
      <formula>"Y"</formula>
    </cfRule>
  </conditionalFormatting>
  <conditionalFormatting sqref="G13">
    <cfRule type="cellIs" dxfId="515" priority="441" operator="equal">
      <formula>1</formula>
    </cfRule>
    <cfRule type="cellIs" dxfId="514" priority="442" operator="equal">
      <formula>20</formula>
    </cfRule>
  </conditionalFormatting>
  <conditionalFormatting sqref="B13">
    <cfRule type="cellIs" dxfId="513" priority="439" operator="equal">
      <formula>"No"</formula>
    </cfRule>
    <cfRule type="cellIs" dxfId="512" priority="440" operator="equal">
      <formula>"Yes"</formula>
    </cfRule>
  </conditionalFormatting>
  <conditionalFormatting sqref="G13">
    <cfRule type="cellIs" dxfId="511" priority="438" operator="equal">
      <formula>19</formula>
    </cfRule>
  </conditionalFormatting>
  <conditionalFormatting sqref="G13">
    <cfRule type="cellIs" dxfId="510" priority="437" operator="equal">
      <formula>19</formula>
    </cfRule>
  </conditionalFormatting>
  <conditionalFormatting sqref="A13">
    <cfRule type="cellIs" dxfId="509" priority="425" operator="equal">
      <formula>"No"</formula>
    </cfRule>
    <cfRule type="cellIs" dxfId="508" priority="426" operator="equal">
      <formula>"Yes"</formula>
    </cfRule>
  </conditionalFormatting>
  <conditionalFormatting sqref="Y13">
    <cfRule type="cellIs" dxfId="507" priority="409" operator="equal">
      <formula>1</formula>
    </cfRule>
    <cfRule type="cellIs" dxfId="506" priority="410" operator="equal">
      <formula>20</formula>
    </cfRule>
  </conditionalFormatting>
  <conditionalFormatting sqref="Y13:Z13">
    <cfRule type="cellIs" dxfId="505" priority="407" operator="equal">
      <formula>"No"</formula>
    </cfRule>
    <cfRule type="cellIs" dxfId="504" priority="408" operator="equal">
      <formula>"Yes"</formula>
    </cfRule>
  </conditionalFormatting>
  <conditionalFormatting sqref="Y13">
    <cfRule type="cellIs" dxfId="503" priority="406" operator="equal">
      <formula>19</formula>
    </cfRule>
  </conditionalFormatting>
  <conditionalFormatting sqref="T13">
    <cfRule type="cellIs" dxfId="502" priority="393" operator="equal">
      <formula>"No"</formula>
    </cfRule>
    <cfRule type="cellIs" dxfId="501" priority="394" operator="equal">
      <formula>"Yes"</formula>
    </cfRule>
  </conditionalFormatting>
  <conditionalFormatting sqref="S16">
    <cfRule type="cellIs" dxfId="500" priority="294" operator="equal">
      <formula>"No"</formula>
    </cfRule>
    <cfRule type="cellIs" dxfId="499" priority="295" operator="equal">
      <formula>"Yes"</formula>
    </cfRule>
  </conditionalFormatting>
  <conditionalFormatting sqref="S13">
    <cfRule type="cellIs" dxfId="498" priority="292" operator="equal">
      <formula>"No"</formula>
    </cfRule>
    <cfRule type="cellIs" dxfId="497" priority="293" operator="equal">
      <formula>"Yes"</formula>
    </cfRule>
  </conditionalFormatting>
  <conditionalFormatting sqref="S17:S19 S8:S10 S12:S13">
    <cfRule type="cellIs" dxfId="496" priority="300" operator="equal">
      <formula>"No"</formula>
    </cfRule>
    <cfRule type="cellIs" dxfId="495" priority="301" operator="equal">
      <formula>"Yes"</formula>
    </cfRule>
  </conditionalFormatting>
  <conditionalFormatting sqref="S13">
    <cfRule type="cellIs" dxfId="494" priority="298" operator="equal">
      <formula>"No"</formula>
    </cfRule>
    <cfRule type="cellIs" dxfId="493" priority="299" operator="equal">
      <formula>"Yes"</formula>
    </cfRule>
  </conditionalFormatting>
  <conditionalFormatting sqref="S14">
    <cfRule type="cellIs" dxfId="492" priority="296" operator="equal">
      <formula>"No"</formula>
    </cfRule>
    <cfRule type="cellIs" dxfId="491" priority="297" operator="equal">
      <formula>"Yes"</formula>
    </cfRule>
  </conditionalFormatting>
  <conditionalFormatting sqref="C9:F9">
    <cfRule type="cellIs" dxfId="490" priority="274" operator="equal">
      <formula>"No"</formula>
    </cfRule>
    <cfRule type="cellIs" dxfId="489" priority="275" operator="equal">
      <formula>"Yes"</formula>
    </cfRule>
  </conditionalFormatting>
  <conditionalFormatting sqref="C8:F8">
    <cfRule type="cellIs" dxfId="488" priority="272" operator="equal">
      <formula>"No"</formula>
    </cfRule>
    <cfRule type="cellIs" dxfId="487" priority="273" operator="equal">
      <formula>"Yes"</formula>
    </cfRule>
  </conditionalFormatting>
  <conditionalFormatting sqref="AA6:AI6 I6:Q6 G6 V6:Y6">
    <cfRule type="cellIs" dxfId="486" priority="290" operator="equal">
      <formula>"N"</formula>
    </cfRule>
    <cfRule type="cellIs" dxfId="485" priority="291" operator="equal">
      <formula>"Y"</formula>
    </cfRule>
  </conditionalFormatting>
  <conditionalFormatting sqref="Y6 G6">
    <cfRule type="cellIs" dxfId="484" priority="288" operator="equal">
      <formula>1</formula>
    </cfRule>
    <cfRule type="cellIs" dxfId="483" priority="289" operator="equal">
      <formula>20</formula>
    </cfRule>
  </conditionalFormatting>
  <conditionalFormatting sqref="R6 T6 AI6 H6 V6:AA6">
    <cfRule type="cellIs" dxfId="482" priority="286" operator="equal">
      <formula>"No"</formula>
    </cfRule>
    <cfRule type="cellIs" dxfId="481" priority="287" operator="equal">
      <formula>"Yes"</formula>
    </cfRule>
  </conditionalFormatting>
  <conditionalFormatting sqref="Y6 G6">
    <cfRule type="cellIs" dxfId="480" priority="285" operator="equal">
      <formula>19</formula>
    </cfRule>
  </conditionalFormatting>
  <conditionalFormatting sqref="G6">
    <cfRule type="cellIs" dxfId="479" priority="284" operator="equal">
      <formula>19</formula>
    </cfRule>
  </conditionalFormatting>
  <conditionalFormatting sqref="B15">
    <cfRule type="cellIs" dxfId="478" priority="221" operator="equal">
      <formula>"No"</formula>
    </cfRule>
    <cfRule type="cellIs" dxfId="477" priority="222" operator="equal">
      <formula>"Yes"</formula>
    </cfRule>
  </conditionalFormatting>
  <conditionalFormatting sqref="S6">
    <cfRule type="cellIs" dxfId="476" priority="280" operator="equal">
      <formula>"No"</formula>
    </cfRule>
    <cfRule type="cellIs" dxfId="475" priority="281" operator="equal">
      <formula>"Yes"</formula>
    </cfRule>
  </conditionalFormatting>
  <conditionalFormatting sqref="S11">
    <cfRule type="cellIs" dxfId="474" priority="278" operator="equal">
      <formula>"No"</formula>
    </cfRule>
    <cfRule type="cellIs" dxfId="473" priority="279" operator="equal">
      <formula>"Yes"</formula>
    </cfRule>
  </conditionalFormatting>
  <conditionalFormatting sqref="C6:F6">
    <cfRule type="cellIs" dxfId="472" priority="276" operator="equal">
      <formula>"No"</formula>
    </cfRule>
    <cfRule type="cellIs" dxfId="471" priority="277" operator="equal">
      <formula>"Yes"</formula>
    </cfRule>
  </conditionalFormatting>
  <conditionalFormatting sqref="C15:F15">
    <cfRule type="cellIs" dxfId="470" priority="223" operator="equal">
      <formula>"No"</formula>
    </cfRule>
    <cfRule type="cellIs" dxfId="469" priority="224" operator="equal">
      <formula>"Yes"</formula>
    </cfRule>
  </conditionalFormatting>
  <conditionalFormatting sqref="Z15:AI15 G15:R15">
    <cfRule type="cellIs" dxfId="468" priority="270" operator="equal">
      <formula>"N"</formula>
    </cfRule>
    <cfRule type="cellIs" dxfId="467" priority="271" operator="equal">
      <formula>"Y"</formula>
    </cfRule>
  </conditionalFormatting>
  <conditionalFormatting sqref="G15">
    <cfRule type="cellIs" dxfId="466" priority="268" operator="equal">
      <formula>1</formula>
    </cfRule>
    <cfRule type="cellIs" dxfId="465" priority="269" operator="equal">
      <formula>20</formula>
    </cfRule>
  </conditionalFormatting>
  <conditionalFormatting sqref="Z15:AA15 AI15">
    <cfRule type="cellIs" dxfId="464" priority="266" operator="equal">
      <formula>"No"</formula>
    </cfRule>
    <cfRule type="cellIs" dxfId="463" priority="267" operator="equal">
      <formula>"Yes"</formula>
    </cfRule>
  </conditionalFormatting>
  <conditionalFormatting sqref="G15">
    <cfRule type="cellIs" dxfId="462" priority="265" operator="equal">
      <formula>19</formula>
    </cfRule>
  </conditionalFormatting>
  <conditionalFormatting sqref="R15">
    <cfRule type="cellIs" dxfId="461" priority="257" operator="equal">
      <formula>"No"</formula>
    </cfRule>
    <cfRule type="cellIs" dxfId="460" priority="258" operator="equal">
      <formula>"Yes"</formula>
    </cfRule>
  </conditionalFormatting>
  <conditionalFormatting sqref="G15">
    <cfRule type="cellIs" dxfId="459" priority="263" operator="equal">
      <formula>1</formula>
    </cfRule>
    <cfRule type="cellIs" dxfId="458" priority="264" operator="equal">
      <formula>20</formula>
    </cfRule>
  </conditionalFormatting>
  <conditionalFormatting sqref="AI15">
    <cfRule type="cellIs" dxfId="457" priority="259" operator="equal">
      <formula>"N"</formula>
    </cfRule>
    <cfRule type="cellIs" dxfId="456" priority="260" operator="equal">
      <formula>"Y"</formula>
    </cfRule>
  </conditionalFormatting>
  <conditionalFormatting sqref="G15">
    <cfRule type="cellIs" dxfId="455" priority="256" operator="equal">
      <formula>19</formula>
    </cfRule>
  </conditionalFormatting>
  <conditionalFormatting sqref="AI15">
    <cfRule type="cellIs" dxfId="454" priority="250" operator="equal">
      <formula>"No"</formula>
    </cfRule>
    <cfRule type="cellIs" dxfId="453" priority="251" operator="equal">
      <formula>"Yes"</formula>
    </cfRule>
  </conditionalFormatting>
  <conditionalFormatting sqref="Q15">
    <cfRule type="cellIs" dxfId="452" priority="240" operator="equal">
      <formula>"N"</formula>
    </cfRule>
    <cfRule type="cellIs" dxfId="451" priority="241" operator="equal">
      <formula>"Y"</formula>
    </cfRule>
  </conditionalFormatting>
  <conditionalFormatting sqref="Z15">
    <cfRule type="cellIs" dxfId="450" priority="238" operator="equal">
      <formula>"No"</formula>
    </cfRule>
    <cfRule type="cellIs" dxfId="449" priority="239" operator="equal">
      <formula>"Yes"</formula>
    </cfRule>
  </conditionalFormatting>
  <conditionalFormatting sqref="H15">
    <cfRule type="cellIs" dxfId="448" priority="236" operator="equal">
      <formula>"No"</formula>
    </cfRule>
    <cfRule type="cellIs" dxfId="447" priority="237" operator="equal">
      <formula>"Yes"</formula>
    </cfRule>
  </conditionalFormatting>
  <conditionalFormatting sqref="S15">
    <cfRule type="cellIs" dxfId="446" priority="232" operator="equal">
      <formula>"No"</formula>
    </cfRule>
    <cfRule type="cellIs" dxfId="445" priority="233" operator="equal">
      <formula>"Yes"</formula>
    </cfRule>
  </conditionalFormatting>
  <conditionalFormatting sqref="V15:Y15">
    <cfRule type="cellIs" dxfId="444" priority="230" operator="equal">
      <formula>"N"</formula>
    </cfRule>
    <cfRule type="cellIs" dxfId="443" priority="231" operator="equal">
      <formula>"Y"</formula>
    </cfRule>
  </conditionalFormatting>
  <conditionalFormatting sqref="Y15">
    <cfRule type="cellIs" dxfId="442" priority="228" operator="equal">
      <formula>1</formula>
    </cfRule>
    <cfRule type="cellIs" dxfId="441" priority="229" operator="equal">
      <formula>20</formula>
    </cfRule>
  </conditionalFormatting>
  <conditionalFormatting sqref="T15:Y15">
    <cfRule type="cellIs" dxfId="440" priority="226" operator="equal">
      <formula>"No"</formula>
    </cfRule>
    <cfRule type="cellIs" dxfId="439" priority="227" operator="equal">
      <formula>"Yes"</formula>
    </cfRule>
  </conditionalFormatting>
  <conditionalFormatting sqref="Y15">
    <cfRule type="cellIs" dxfId="438" priority="225" operator="equal">
      <formula>19</formula>
    </cfRule>
  </conditionalFormatting>
  <conditionalFormatting sqref="S23:S25">
    <cfRule type="cellIs" dxfId="437" priority="219" operator="equal">
      <formula>"N"</formula>
    </cfRule>
    <cfRule type="cellIs" dxfId="436" priority="220" operator="equal">
      <formula>"Y"</formula>
    </cfRule>
  </conditionalFormatting>
  <conditionalFormatting sqref="T23:T27">
    <cfRule type="cellIs" dxfId="435" priority="217" operator="equal">
      <formula>"N"</formula>
    </cfRule>
    <cfRule type="cellIs" dxfId="434" priority="218" operator="equal">
      <formula>"Y"</formula>
    </cfRule>
  </conditionalFormatting>
  <conditionalFormatting sqref="U13:X13">
    <cfRule type="cellIs" dxfId="433" priority="213" operator="equal">
      <formula>"N"</formula>
    </cfRule>
    <cfRule type="cellIs" dxfId="432" priority="214" operator="equal">
      <formula>"Y"</formula>
    </cfRule>
  </conditionalFormatting>
  <conditionalFormatting sqref="W13:X13">
    <cfRule type="cellIs" dxfId="431" priority="211" operator="equal">
      <formula>"No"</formula>
    </cfRule>
    <cfRule type="cellIs" dxfId="430" priority="212" operator="equal">
      <formula>"Yes"</formula>
    </cfRule>
  </conditionalFormatting>
  <conditionalFormatting sqref="U13">
    <cfRule type="cellIs" dxfId="429" priority="209" operator="equal">
      <formula>"No"</formula>
    </cfRule>
    <cfRule type="cellIs" dxfId="428" priority="210" operator="equal">
      <formula>"Yes"</formula>
    </cfRule>
  </conditionalFormatting>
  <conditionalFormatting sqref="V13">
    <cfRule type="cellIs" dxfId="427" priority="207" operator="equal">
      <formula>"No"</formula>
    </cfRule>
    <cfRule type="cellIs" dxfId="426" priority="208" operator="equal">
      <formula>"Yes"</formula>
    </cfRule>
  </conditionalFormatting>
  <conditionalFormatting sqref="V13">
    <cfRule type="cellIs" dxfId="425" priority="205" operator="equal">
      <formula>"No"</formula>
    </cfRule>
    <cfRule type="cellIs" dxfId="424" priority="206" operator="equal">
      <formula>"Yes"</formula>
    </cfRule>
  </conditionalFormatting>
  <conditionalFormatting sqref="D13:F13">
    <cfRule type="cellIs" dxfId="423" priority="203" operator="equal">
      <formula>"N"</formula>
    </cfRule>
    <cfRule type="cellIs" dxfId="422" priority="204" operator="equal">
      <formula>"Y"</formula>
    </cfRule>
  </conditionalFormatting>
  <conditionalFormatting sqref="C13">
    <cfRule type="cellIs" dxfId="421" priority="201" operator="equal">
      <formula>"No"</formula>
    </cfRule>
    <cfRule type="cellIs" dxfId="420" priority="202" operator="equal">
      <formula>"Yes"</formula>
    </cfRule>
  </conditionalFormatting>
  <conditionalFormatting sqref="C13">
    <cfRule type="cellIs" dxfId="419" priority="197" operator="equal">
      <formula>"No"</formula>
    </cfRule>
    <cfRule type="cellIs" dxfId="418" priority="198" operator="equal">
      <formula>"Yes"</formula>
    </cfRule>
  </conditionalFormatting>
  <conditionalFormatting sqref="E13:F13">
    <cfRule type="cellIs" dxfId="417" priority="199" operator="equal">
      <formula>"No"</formula>
    </cfRule>
    <cfRule type="cellIs" dxfId="416" priority="200" operator="equal">
      <formula>"Yes"</formula>
    </cfRule>
  </conditionalFormatting>
  <conditionalFormatting sqref="D13">
    <cfRule type="cellIs" dxfId="415" priority="193" operator="equal">
      <formula>"No"</formula>
    </cfRule>
    <cfRule type="cellIs" dxfId="414" priority="194" operator="equal">
      <formula>"Yes"</formula>
    </cfRule>
  </conditionalFormatting>
  <conditionalFormatting sqref="D13">
    <cfRule type="cellIs" dxfId="413" priority="195" operator="equal">
      <formula>"No"</formula>
    </cfRule>
    <cfRule type="cellIs" dxfId="412" priority="196" operator="equal">
      <formula>"Yes"</formula>
    </cfRule>
  </conditionalFormatting>
  <conditionalFormatting sqref="D17:F17">
    <cfRule type="cellIs" dxfId="411" priority="191" operator="equal">
      <formula>"N"</formula>
    </cfRule>
    <cfRule type="cellIs" dxfId="410" priority="192" operator="equal">
      <formula>"Y"</formula>
    </cfRule>
  </conditionalFormatting>
  <conditionalFormatting sqref="C17">
    <cfRule type="cellIs" dxfId="409" priority="189" operator="equal">
      <formula>"No"</formula>
    </cfRule>
    <cfRule type="cellIs" dxfId="408" priority="190" operator="equal">
      <formula>"Yes"</formula>
    </cfRule>
  </conditionalFormatting>
  <conditionalFormatting sqref="C17">
    <cfRule type="cellIs" dxfId="407" priority="185" operator="equal">
      <formula>"No"</formula>
    </cfRule>
    <cfRule type="cellIs" dxfId="406" priority="186" operator="equal">
      <formula>"Yes"</formula>
    </cfRule>
  </conditionalFormatting>
  <conditionalFormatting sqref="E17:F17">
    <cfRule type="cellIs" dxfId="405" priority="187" operator="equal">
      <formula>"No"</formula>
    </cfRule>
    <cfRule type="cellIs" dxfId="404" priority="188" operator="equal">
      <formula>"Yes"</formula>
    </cfRule>
  </conditionalFormatting>
  <conditionalFormatting sqref="D17">
    <cfRule type="cellIs" dxfId="403" priority="181" operator="equal">
      <formula>"No"</formula>
    </cfRule>
    <cfRule type="cellIs" dxfId="402" priority="182" operator="equal">
      <formula>"Yes"</formula>
    </cfRule>
  </conditionalFormatting>
  <conditionalFormatting sqref="D17">
    <cfRule type="cellIs" dxfId="401" priority="183" operator="equal">
      <formula>"No"</formula>
    </cfRule>
    <cfRule type="cellIs" dxfId="400" priority="184" operator="equal">
      <formula>"Yes"</formula>
    </cfRule>
  </conditionalFormatting>
  <conditionalFormatting sqref="D19:F19">
    <cfRule type="cellIs" dxfId="399" priority="179" operator="equal">
      <formula>"N"</formula>
    </cfRule>
    <cfRule type="cellIs" dxfId="398" priority="180" operator="equal">
      <formula>"Y"</formula>
    </cfRule>
  </conditionalFormatting>
  <conditionalFormatting sqref="C19">
    <cfRule type="cellIs" dxfId="397" priority="177" operator="equal">
      <formula>"No"</formula>
    </cfRule>
    <cfRule type="cellIs" dxfId="396" priority="178" operator="equal">
      <formula>"Yes"</formula>
    </cfRule>
  </conditionalFormatting>
  <conditionalFormatting sqref="C19">
    <cfRule type="cellIs" dxfId="395" priority="173" operator="equal">
      <formula>"No"</formula>
    </cfRule>
    <cfRule type="cellIs" dxfId="394" priority="174" operator="equal">
      <formula>"Yes"</formula>
    </cfRule>
  </conditionalFormatting>
  <conditionalFormatting sqref="E19:F19">
    <cfRule type="cellIs" dxfId="393" priority="175" operator="equal">
      <formula>"No"</formula>
    </cfRule>
    <cfRule type="cellIs" dxfId="392" priority="176" operator="equal">
      <formula>"Yes"</formula>
    </cfRule>
  </conditionalFormatting>
  <conditionalFormatting sqref="D19">
    <cfRule type="cellIs" dxfId="391" priority="169" operator="equal">
      <formula>"No"</formula>
    </cfRule>
    <cfRule type="cellIs" dxfId="390" priority="170" operator="equal">
      <formula>"Yes"</formula>
    </cfRule>
  </conditionalFormatting>
  <conditionalFormatting sqref="D19">
    <cfRule type="cellIs" dxfId="389" priority="171" operator="equal">
      <formula>"No"</formula>
    </cfRule>
    <cfRule type="cellIs" dxfId="388" priority="172" operator="equal">
      <formula>"Yes"</formula>
    </cfRule>
  </conditionalFormatting>
  <conditionalFormatting sqref="U11:Y11">
    <cfRule type="cellIs" dxfId="387" priority="167" operator="equal">
      <formula>"N"</formula>
    </cfRule>
    <cfRule type="cellIs" dxfId="386" priority="168" operator="equal">
      <formula>"Y"</formula>
    </cfRule>
  </conditionalFormatting>
  <conditionalFormatting sqref="Y11">
    <cfRule type="cellIs" dxfId="385" priority="165" operator="equal">
      <formula>1</formula>
    </cfRule>
    <cfRule type="cellIs" dxfId="384" priority="166" operator="equal">
      <formula>20</formula>
    </cfRule>
  </conditionalFormatting>
  <conditionalFormatting sqref="Z11 U11">
    <cfRule type="cellIs" dxfId="383" priority="163" operator="equal">
      <formula>"No"</formula>
    </cfRule>
    <cfRule type="cellIs" dxfId="382" priority="164" operator="equal">
      <formula>"Yes"</formula>
    </cfRule>
  </conditionalFormatting>
  <conditionalFormatting sqref="Y11">
    <cfRule type="cellIs" dxfId="381" priority="162" operator="equal">
      <formula>19</formula>
    </cfRule>
  </conditionalFormatting>
  <conditionalFormatting sqref="Y11">
    <cfRule type="cellIs" dxfId="380" priority="161" operator="equal">
      <formula>19</formula>
    </cfRule>
  </conditionalFormatting>
  <conditionalFormatting sqref="U12:X12">
    <cfRule type="cellIs" dxfId="379" priority="159" operator="equal">
      <formula>"N"</formula>
    </cfRule>
    <cfRule type="cellIs" dxfId="378" priority="160" operator="equal">
      <formula>"Y"</formula>
    </cfRule>
  </conditionalFormatting>
  <conditionalFormatting sqref="U12">
    <cfRule type="cellIs" dxfId="377" priority="157" operator="equal">
      <formula>"No"</formula>
    </cfRule>
    <cfRule type="cellIs" dxfId="376" priority="158" operator="equal">
      <formula>"Yes"</formula>
    </cfRule>
  </conditionalFormatting>
  <conditionalFormatting sqref="D12:F12">
    <cfRule type="cellIs" dxfId="375" priority="155" operator="equal">
      <formula>"N"</formula>
    </cfRule>
    <cfRule type="cellIs" dxfId="374" priority="156" operator="equal">
      <formula>"Y"</formula>
    </cfRule>
  </conditionalFormatting>
  <conditionalFormatting sqref="C12">
    <cfRule type="cellIs" dxfId="373" priority="153" operator="equal">
      <formula>"No"</formula>
    </cfRule>
    <cfRule type="cellIs" dxfId="372" priority="154" operator="equal">
      <formula>"Yes"</formula>
    </cfRule>
  </conditionalFormatting>
  <conditionalFormatting sqref="C12">
    <cfRule type="cellIs" dxfId="371" priority="149" operator="equal">
      <formula>"No"</formula>
    </cfRule>
    <cfRule type="cellIs" dxfId="370" priority="150" operator="equal">
      <formula>"Yes"</formula>
    </cfRule>
  </conditionalFormatting>
  <conditionalFormatting sqref="E12:F12">
    <cfRule type="cellIs" dxfId="369" priority="151" operator="equal">
      <formula>"No"</formula>
    </cfRule>
    <cfRule type="cellIs" dxfId="368" priority="152" operator="equal">
      <formula>"Yes"</formula>
    </cfRule>
  </conditionalFormatting>
  <conditionalFormatting sqref="D12">
    <cfRule type="cellIs" dxfId="367" priority="145" operator="equal">
      <formula>"No"</formula>
    </cfRule>
    <cfRule type="cellIs" dxfId="366" priority="146" operator="equal">
      <formula>"Yes"</formula>
    </cfRule>
  </conditionalFormatting>
  <conditionalFormatting sqref="D12">
    <cfRule type="cellIs" dxfId="365" priority="147" operator="equal">
      <formula>"No"</formula>
    </cfRule>
    <cfRule type="cellIs" dxfId="364" priority="148" operator="equal">
      <formula>"Yes"</formula>
    </cfRule>
  </conditionalFormatting>
  <conditionalFormatting sqref="U6">
    <cfRule type="cellIs" dxfId="363" priority="143" operator="equal">
      <formula>"No"</formula>
    </cfRule>
    <cfRule type="cellIs" dxfId="362" priority="144" operator="equal">
      <formula>"Yes"</formula>
    </cfRule>
  </conditionalFormatting>
  <conditionalFormatting sqref="P1">
    <cfRule type="cellIs" dxfId="361" priority="77" operator="equal">
      <formula>"No"</formula>
    </cfRule>
    <cfRule type="cellIs" dxfId="360" priority="78" operator="equal">
      <formula>"Yes"</formula>
    </cfRule>
  </conditionalFormatting>
  <conditionalFormatting sqref="P1">
    <cfRule type="cellIs" dxfId="359" priority="79" operator="equal">
      <formula>"No"</formula>
    </cfRule>
    <cfRule type="cellIs" dxfId="358" priority="80" operator="equal">
      <formula>"Yes"</formula>
    </cfRule>
  </conditionalFormatting>
  <conditionalFormatting sqref="P1">
    <cfRule type="cellIs" dxfId="357" priority="75" operator="equal">
      <formula>"No"</formula>
    </cfRule>
    <cfRule type="cellIs" dxfId="356" priority="76" operator="equal">
      <formula>"Yes"</formula>
    </cfRule>
  </conditionalFormatting>
  <conditionalFormatting sqref="P1">
    <cfRule type="cellIs" dxfId="355" priority="73" operator="equal">
      <formula>"No"</formula>
    </cfRule>
    <cfRule type="cellIs" dxfId="354" priority="74" operator="equal">
      <formula>"Yes"</formula>
    </cfRule>
  </conditionalFormatting>
  <conditionalFormatting sqref="S27">
    <cfRule type="cellIs" dxfId="353" priority="129" operator="equal">
      <formula>"N"</formula>
    </cfRule>
    <cfRule type="cellIs" dxfId="352" priority="130" operator="equal">
      <formula>"Y"</formula>
    </cfRule>
  </conditionalFormatting>
  <conditionalFormatting sqref="W23:W27">
    <cfRule type="cellIs" dxfId="351" priority="127" operator="equal">
      <formula>"N"</formula>
    </cfRule>
    <cfRule type="cellIs" dxfId="350" priority="128" operator="equal">
      <formula>"Y"</formula>
    </cfRule>
  </conditionalFormatting>
  <conditionalFormatting sqref="AG1">
    <cfRule type="cellIs" dxfId="349" priority="123" operator="equal">
      <formula>"No"</formula>
    </cfRule>
    <cfRule type="cellIs" dxfId="348" priority="124" operator="equal">
      <formula>"Yes"</formula>
    </cfRule>
  </conditionalFormatting>
  <conditionalFormatting sqref="AG1">
    <cfRule type="cellIs" dxfId="347" priority="125" operator="equal">
      <formula>"No"</formula>
    </cfRule>
    <cfRule type="cellIs" dxfId="346" priority="126" operator="equal">
      <formula>"Yes"</formula>
    </cfRule>
  </conditionalFormatting>
  <conditionalFormatting sqref="AG1">
    <cfRule type="cellIs" dxfId="345" priority="121" operator="equal">
      <formula>"No"</formula>
    </cfRule>
    <cfRule type="cellIs" dxfId="344" priority="122" operator="equal">
      <formula>"Yes"</formula>
    </cfRule>
  </conditionalFormatting>
  <conditionalFormatting sqref="AG1">
    <cfRule type="cellIs" dxfId="343" priority="117" operator="equal">
      <formula>"No"</formula>
    </cfRule>
    <cfRule type="cellIs" dxfId="342" priority="118" operator="equal">
      <formula>"Yes"</formula>
    </cfRule>
  </conditionalFormatting>
  <conditionalFormatting sqref="AG1">
    <cfRule type="cellIs" dxfId="341" priority="119" operator="equal">
      <formula>"No"</formula>
    </cfRule>
    <cfRule type="cellIs" dxfId="340" priority="120" operator="equal">
      <formula>"Yes"</formula>
    </cfRule>
  </conditionalFormatting>
  <conditionalFormatting sqref="AG1">
    <cfRule type="cellIs" dxfId="339" priority="115" operator="equal">
      <formula>"No"</formula>
    </cfRule>
    <cfRule type="cellIs" dxfId="338" priority="116" operator="equal">
      <formula>"Yes"</formula>
    </cfRule>
  </conditionalFormatting>
  <conditionalFormatting sqref="AG1">
    <cfRule type="cellIs" dxfId="337" priority="113" operator="equal">
      <formula>"No"</formula>
    </cfRule>
    <cfRule type="cellIs" dxfId="336" priority="114" operator="equal">
      <formula>"Yes"</formula>
    </cfRule>
  </conditionalFormatting>
  <conditionalFormatting sqref="M26:S26">
    <cfRule type="cellIs" dxfId="335" priority="111" operator="equal">
      <formula>"N"</formula>
    </cfRule>
    <cfRule type="cellIs" dxfId="334" priority="112" operator="equal">
      <formula>"Y"</formula>
    </cfRule>
  </conditionalFormatting>
  <conditionalFormatting sqref="A7">
    <cfRule type="cellIs" dxfId="333" priority="109" operator="equal">
      <formula>"No"</formula>
    </cfRule>
    <cfRule type="cellIs" dxfId="332" priority="110" operator="equal">
      <formula>"Yes"</formula>
    </cfRule>
  </conditionalFormatting>
  <conditionalFormatting sqref="C7:F7">
    <cfRule type="cellIs" dxfId="331" priority="107" operator="equal">
      <formula>"No"</formula>
    </cfRule>
    <cfRule type="cellIs" dxfId="330" priority="108" operator="equal">
      <formula>"Yes"</formula>
    </cfRule>
  </conditionalFormatting>
  <conditionalFormatting sqref="AA7:AI7 I7:Q7 G7 V7:Y7">
    <cfRule type="cellIs" dxfId="329" priority="105" operator="equal">
      <formula>"N"</formula>
    </cfRule>
    <cfRule type="cellIs" dxfId="328" priority="106" operator="equal">
      <formula>"Y"</formula>
    </cfRule>
  </conditionalFormatting>
  <conditionalFormatting sqref="Y7 G7">
    <cfRule type="cellIs" dxfId="327" priority="103" operator="equal">
      <formula>1</formula>
    </cfRule>
    <cfRule type="cellIs" dxfId="326" priority="104" operator="equal">
      <formula>20</formula>
    </cfRule>
  </conditionalFormatting>
  <conditionalFormatting sqref="R7 AI7 H7 V7:AA7">
    <cfRule type="cellIs" dxfId="325" priority="101" operator="equal">
      <formula>"No"</formula>
    </cfRule>
    <cfRule type="cellIs" dxfId="324" priority="102" operator="equal">
      <formula>"Yes"</formula>
    </cfRule>
  </conditionalFormatting>
  <conditionalFormatting sqref="Y7 G7">
    <cfRule type="cellIs" dxfId="323" priority="100" operator="equal">
      <formula>19</formula>
    </cfRule>
  </conditionalFormatting>
  <conditionalFormatting sqref="G7">
    <cfRule type="cellIs" dxfId="322" priority="99" operator="equal">
      <formula>19</formula>
    </cfRule>
  </conditionalFormatting>
  <conditionalFormatting sqref="U7">
    <cfRule type="cellIs" dxfId="321" priority="95" operator="equal">
      <formula>"No"</formula>
    </cfRule>
    <cfRule type="cellIs" dxfId="320" priority="96" operator="equal">
      <formula>"Yes"</formula>
    </cfRule>
  </conditionalFormatting>
  <conditionalFormatting sqref="T7">
    <cfRule type="cellIs" dxfId="319" priority="93" operator="equal">
      <formula>"No"</formula>
    </cfRule>
    <cfRule type="cellIs" dxfId="318" priority="94" operator="equal">
      <formula>"Yes"</formula>
    </cfRule>
  </conditionalFormatting>
  <conditionalFormatting sqref="S7">
    <cfRule type="cellIs" dxfId="317" priority="91" operator="equal">
      <formula>"No"</formula>
    </cfRule>
    <cfRule type="cellIs" dxfId="316" priority="92" operator="equal">
      <formula>"Yes"</formula>
    </cfRule>
  </conditionalFormatting>
  <conditionalFormatting sqref="O27">
    <cfRule type="cellIs" dxfId="315" priority="89" operator="equal">
      <formula>"N"</formula>
    </cfRule>
    <cfRule type="cellIs" dxfId="314" priority="90" operator="equal">
      <formula>"Y"</formula>
    </cfRule>
  </conditionalFormatting>
  <conditionalFormatting sqref="P1">
    <cfRule type="cellIs" dxfId="313" priority="71" operator="equal">
      <formula>"No"</formula>
    </cfRule>
    <cfRule type="cellIs" dxfId="312" priority="72" operator="equal">
      <formula>"Yes"</formula>
    </cfRule>
  </conditionalFormatting>
  <conditionalFormatting sqref="P1">
    <cfRule type="cellIs" dxfId="311" priority="69" operator="equal">
      <formula>"No"</formula>
    </cfRule>
    <cfRule type="cellIs" dxfId="310" priority="70" operator="equal">
      <formula>"Yes"</formula>
    </cfRule>
  </conditionalFormatting>
  <conditionalFormatting sqref="B30:C30">
    <cfRule type="cellIs" dxfId="309" priority="67" operator="equal">
      <formula>"No"</formula>
    </cfRule>
    <cfRule type="cellIs" dxfId="308" priority="68" operator="equal">
      <formula>"Yes"</formula>
    </cfRule>
  </conditionalFormatting>
  <conditionalFormatting sqref="O1">
    <cfRule type="cellIs" dxfId="307" priority="63" operator="equal">
      <formula>"No"</formula>
    </cfRule>
    <cfRule type="cellIs" dxfId="306" priority="64" operator="equal">
      <formula>"Yes"</formula>
    </cfRule>
  </conditionalFormatting>
  <conditionalFormatting sqref="O1">
    <cfRule type="cellIs" dxfId="305" priority="65" operator="equal">
      <formula>"No"</formula>
    </cfRule>
    <cfRule type="cellIs" dxfId="304" priority="66" operator="equal">
      <formula>"Yes"</formula>
    </cfRule>
  </conditionalFormatting>
  <conditionalFormatting sqref="O1">
    <cfRule type="cellIs" dxfId="303" priority="61" operator="equal">
      <formula>"No"</formula>
    </cfRule>
    <cfRule type="cellIs" dxfId="302" priority="62" operator="equal">
      <formula>"Yes"</formula>
    </cfRule>
  </conditionalFormatting>
  <conditionalFormatting sqref="O1">
    <cfRule type="cellIs" dxfId="301" priority="59" operator="equal">
      <formula>"No"</formula>
    </cfRule>
    <cfRule type="cellIs" dxfId="300" priority="60" operator="equal">
      <formula>"Yes"</formula>
    </cfRule>
  </conditionalFormatting>
  <conditionalFormatting sqref="AE1">
    <cfRule type="cellIs" dxfId="299" priority="17" operator="equal">
      <formula>"No"</formula>
    </cfRule>
    <cfRule type="cellIs" dxfId="298" priority="18" operator="equal">
      <formula>"Yes"</formula>
    </cfRule>
  </conditionalFormatting>
  <conditionalFormatting sqref="AE1">
    <cfRule type="cellIs" dxfId="297" priority="19" operator="equal">
      <formula>"No"</formula>
    </cfRule>
    <cfRule type="cellIs" dxfId="296" priority="20" operator="equal">
      <formula>"Yes"</formula>
    </cfRule>
  </conditionalFormatting>
  <conditionalFormatting sqref="AE1">
    <cfRule type="cellIs" dxfId="295" priority="15" operator="equal">
      <formula>"No"</formula>
    </cfRule>
    <cfRule type="cellIs" dxfId="294" priority="16" operator="equal">
      <formula>"Yes"</formula>
    </cfRule>
  </conditionalFormatting>
  <conditionalFormatting sqref="AE1">
    <cfRule type="cellIs" dxfId="293" priority="13" operator="equal">
      <formula>"No"</formula>
    </cfRule>
    <cfRule type="cellIs" dxfId="292" priority="14" operator="equal">
      <formula>"Yes"</formula>
    </cfRule>
  </conditionalFormatting>
  <conditionalFormatting sqref="AE1">
    <cfRule type="cellIs" dxfId="291" priority="21" operator="equal">
      <formula>"No"</formula>
    </cfRule>
    <cfRule type="cellIs" dxfId="290" priority="22" operator="equal">
      <formula>"Yes"</formula>
    </cfRule>
  </conditionalFormatting>
  <conditionalFormatting sqref="AF1">
    <cfRule type="cellIs" dxfId="289" priority="23" operator="equal">
      <formula>"No"</formula>
    </cfRule>
    <cfRule type="cellIs" dxfId="288" priority="24" operator="equal">
      <formula>"Yes"</formula>
    </cfRule>
  </conditionalFormatting>
  <conditionalFormatting sqref="AF1">
    <cfRule type="cellIs" dxfId="287" priority="27" operator="equal">
      <formula>"No"</formula>
    </cfRule>
    <cfRule type="cellIs" dxfId="286" priority="28" operator="equal">
      <formula>"Yes"</formula>
    </cfRule>
  </conditionalFormatting>
  <conditionalFormatting sqref="AF1">
    <cfRule type="cellIs" dxfId="285" priority="29" operator="equal">
      <formula>"No"</formula>
    </cfRule>
    <cfRule type="cellIs" dxfId="284" priority="30" operator="equal">
      <formula>"Yes"</formula>
    </cfRule>
  </conditionalFormatting>
  <conditionalFormatting sqref="AF1">
    <cfRule type="cellIs" dxfId="283" priority="25" operator="equal">
      <formula>"No"</formula>
    </cfRule>
    <cfRule type="cellIs" dxfId="282" priority="26" operator="equal">
      <formula>"Yes"</formula>
    </cfRule>
  </conditionalFormatting>
  <conditionalFormatting sqref="AF1">
    <cfRule type="cellIs" dxfId="281" priority="31" operator="equal">
      <formula>"No"</formula>
    </cfRule>
    <cfRule type="cellIs" dxfId="280" priority="32" operator="equal">
      <formula>"Yes"</formula>
    </cfRule>
  </conditionalFormatting>
  <conditionalFormatting sqref="AF1">
    <cfRule type="cellIs" dxfId="279" priority="33" operator="equal">
      <formula>"No"</formula>
    </cfRule>
    <cfRule type="cellIs" dxfId="278" priority="34" operator="equal">
      <formula>"Yes"</formula>
    </cfRule>
  </conditionalFormatting>
  <conditionalFormatting sqref="AE1">
    <cfRule type="cellIs" dxfId="277" priority="11" operator="equal">
      <formula>"No"</formula>
    </cfRule>
    <cfRule type="cellIs" dxfId="276" priority="12" operator="equal">
      <formula>"Yes"</formula>
    </cfRule>
  </conditionalFormatting>
  <conditionalFormatting sqref="AE1">
    <cfRule type="cellIs" dxfId="275" priority="9" operator="equal">
      <formula>"No"</formula>
    </cfRule>
    <cfRule type="cellIs" dxfId="274" priority="10" operator="equal">
      <formula>"Yes"</formula>
    </cfRule>
  </conditionalFormatting>
  <conditionalFormatting sqref="N1">
    <cfRule type="cellIs" dxfId="273" priority="5" operator="equal">
      <formula>"No"</formula>
    </cfRule>
    <cfRule type="cellIs" dxfId="272" priority="6" operator="equal">
      <formula>"Yes"</formula>
    </cfRule>
  </conditionalFormatting>
  <conditionalFormatting sqref="N1">
    <cfRule type="cellIs" dxfId="271" priority="7" operator="equal">
      <formula>"No"</formula>
    </cfRule>
    <cfRule type="cellIs" dxfId="270" priority="8" operator="equal">
      <formula>"Yes"</formula>
    </cfRule>
  </conditionalFormatting>
  <conditionalFormatting sqref="N1">
    <cfRule type="cellIs" dxfId="269" priority="3" operator="equal">
      <formula>"No"</formula>
    </cfRule>
    <cfRule type="cellIs" dxfId="268" priority="4" operator="equal">
      <formula>"Yes"</formula>
    </cfRule>
  </conditionalFormatting>
  <conditionalFormatting sqref="N1">
    <cfRule type="cellIs" dxfId="267" priority="1" operator="equal">
      <formula>"No"</formula>
    </cfRule>
    <cfRule type="cellIs" dxfId="26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2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6.875" style="45" bestFit="1" customWidth="1"/>
    <col min="2" max="2" width="15.375" style="45" bestFit="1" customWidth="1"/>
    <col min="3" max="3" width="6.375" style="45" bestFit="1" customWidth="1"/>
    <col min="4" max="4" width="4.375" style="45" bestFit="1" customWidth="1"/>
    <col min="5" max="5" width="5" style="45" bestFit="1" customWidth="1"/>
    <col min="6" max="6" width="0.625" style="66" customWidth="1"/>
    <col min="7" max="7" width="3.875" style="45" bestFit="1" customWidth="1"/>
    <col min="8" max="8" width="3.875" style="45" customWidth="1"/>
    <col min="9" max="10" width="3.875" style="45" bestFit="1" customWidth="1"/>
    <col min="11" max="21" width="3.875" style="45" customWidth="1"/>
    <col min="22" max="23" width="3.875" style="45" bestFit="1" customWidth="1"/>
    <col min="24" max="25" width="3.375" style="45" bestFit="1" customWidth="1"/>
    <col min="26" max="26" width="3.375" style="69" bestFit="1" customWidth="1"/>
    <col min="27" max="27" width="13" style="45" bestFit="1" customWidth="1"/>
    <col min="28" max="16384" width="9" style="45"/>
  </cols>
  <sheetData>
    <row r="1" spans="1:26" s="38" customFormat="1" ht="16.5" thickBot="1" x14ac:dyDescent="0.3">
      <c r="A1" s="63" t="s">
        <v>6</v>
      </c>
      <c r="B1" s="64" t="s">
        <v>22</v>
      </c>
      <c r="C1" s="65" t="s">
        <v>21</v>
      </c>
      <c r="D1" s="65" t="s">
        <v>1</v>
      </c>
      <c r="E1" s="65" t="s">
        <v>2</v>
      </c>
      <c r="F1" s="66"/>
      <c r="G1" s="64">
        <v>10</v>
      </c>
      <c r="H1" s="64">
        <v>11</v>
      </c>
      <c r="I1" s="64">
        <v>12</v>
      </c>
      <c r="J1" s="64">
        <v>13</v>
      </c>
      <c r="K1" s="64">
        <v>14</v>
      </c>
      <c r="L1" s="64">
        <v>15</v>
      </c>
      <c r="M1" s="64">
        <v>16</v>
      </c>
      <c r="N1" s="64">
        <v>17</v>
      </c>
      <c r="O1" s="64">
        <v>18</v>
      </c>
      <c r="P1" s="64">
        <v>19</v>
      </c>
      <c r="Q1" s="64">
        <v>20</v>
      </c>
      <c r="R1" s="64">
        <v>21</v>
      </c>
      <c r="S1" s="64">
        <v>22</v>
      </c>
      <c r="T1" s="64">
        <v>23</v>
      </c>
      <c r="U1" s="64">
        <v>24</v>
      </c>
      <c r="V1" s="64">
        <v>25</v>
      </c>
      <c r="W1" s="64">
        <v>26</v>
      </c>
      <c r="X1" s="64">
        <v>27</v>
      </c>
      <c r="Y1" s="64">
        <v>28</v>
      </c>
      <c r="Z1" s="67">
        <v>29</v>
      </c>
    </row>
    <row r="2" spans="1:26" x14ac:dyDescent="0.25">
      <c r="A2" s="74" t="s">
        <v>101</v>
      </c>
      <c r="B2" s="45" t="s">
        <v>43</v>
      </c>
      <c r="C2" s="42">
        <v>6</v>
      </c>
      <c r="D2" s="42">
        <f t="shared" ref="D2:D28" ca="1" si="0">RANDBETWEEN(1,20)</f>
        <v>2</v>
      </c>
      <c r="E2" s="42">
        <f t="shared" ref="E2:E28" ca="1" si="1">D2+C2</f>
        <v>8</v>
      </c>
      <c r="G2" s="28" t="str">
        <f t="shared" ref="G2:Z28" ca="1" si="2">IF($E2&gt;G$1-1,"Yes","No")</f>
        <v>No</v>
      </c>
      <c r="H2" s="28" t="str">
        <f t="shared" ca="1" si="2"/>
        <v>No</v>
      </c>
      <c r="I2" s="28" t="str">
        <f t="shared" ca="1" si="2"/>
        <v>No</v>
      </c>
      <c r="J2" s="28" t="str">
        <f t="shared" ca="1" si="2"/>
        <v>No</v>
      </c>
      <c r="K2" s="28" t="str">
        <f t="shared" ca="1" si="2"/>
        <v>No</v>
      </c>
      <c r="L2" s="28" t="str">
        <f t="shared" ca="1" si="2"/>
        <v>No</v>
      </c>
      <c r="M2" s="28" t="str">
        <f t="shared" ca="1" si="2"/>
        <v>No</v>
      </c>
      <c r="N2" s="28" t="str">
        <f t="shared" ca="1" si="2"/>
        <v>No</v>
      </c>
      <c r="O2" s="28" t="str">
        <f t="shared" ca="1" si="2"/>
        <v>No</v>
      </c>
      <c r="P2" s="28" t="str">
        <f t="shared" ca="1" si="2"/>
        <v>No</v>
      </c>
      <c r="Q2" s="28" t="str">
        <f t="shared" ca="1" si="2"/>
        <v>No</v>
      </c>
      <c r="R2" s="28" t="str">
        <f t="shared" ca="1" si="2"/>
        <v>No</v>
      </c>
      <c r="S2" s="28" t="str">
        <f t="shared" ca="1" si="2"/>
        <v>No</v>
      </c>
      <c r="T2" s="28" t="str">
        <f t="shared" ca="1" si="2"/>
        <v>No</v>
      </c>
      <c r="U2" s="28" t="str">
        <f t="shared" ca="1" si="2"/>
        <v>No</v>
      </c>
      <c r="V2" s="28" t="str">
        <f t="shared" ca="1" si="2"/>
        <v>No</v>
      </c>
      <c r="W2" s="28" t="str">
        <f t="shared" ca="1" si="2"/>
        <v>No</v>
      </c>
      <c r="X2" s="28" t="str">
        <f t="shared" ca="1" si="2"/>
        <v>No</v>
      </c>
      <c r="Y2" s="28" t="str">
        <f t="shared" ca="1" si="2"/>
        <v>No</v>
      </c>
      <c r="Z2" s="69" t="str">
        <f t="shared" ca="1" si="2"/>
        <v>No</v>
      </c>
    </row>
    <row r="3" spans="1:26" x14ac:dyDescent="0.25">
      <c r="A3" s="74" t="s">
        <v>101</v>
      </c>
      <c r="B3" s="28" t="s">
        <v>44</v>
      </c>
      <c r="C3" s="42">
        <v>2</v>
      </c>
      <c r="D3" s="42">
        <f t="shared" ca="1" si="0"/>
        <v>7</v>
      </c>
      <c r="E3" s="42">
        <f t="shared" ca="1" si="1"/>
        <v>9</v>
      </c>
      <c r="G3" s="28" t="str">
        <f t="shared" ca="1" si="2"/>
        <v>No</v>
      </c>
      <c r="H3" s="28" t="str">
        <f t="shared" ca="1" si="2"/>
        <v>No</v>
      </c>
      <c r="I3" s="28" t="str">
        <f t="shared" ca="1" si="2"/>
        <v>No</v>
      </c>
      <c r="J3" s="28" t="str">
        <f t="shared" ca="1" si="2"/>
        <v>No</v>
      </c>
      <c r="K3" s="28" t="str">
        <f t="shared" ca="1" si="2"/>
        <v>No</v>
      </c>
      <c r="L3" s="28" t="str">
        <f t="shared" ca="1" si="2"/>
        <v>No</v>
      </c>
      <c r="M3" s="28" t="str">
        <f t="shared" ca="1" si="2"/>
        <v>No</v>
      </c>
      <c r="N3" s="28" t="str">
        <f t="shared" ca="1" si="2"/>
        <v>No</v>
      </c>
      <c r="O3" s="28" t="str">
        <f t="shared" ca="1" si="2"/>
        <v>No</v>
      </c>
      <c r="P3" s="28" t="str">
        <f t="shared" ca="1" si="2"/>
        <v>No</v>
      </c>
      <c r="Q3" s="28" t="str">
        <f t="shared" ca="1" si="2"/>
        <v>No</v>
      </c>
      <c r="R3" s="28" t="str">
        <f t="shared" ca="1" si="2"/>
        <v>No</v>
      </c>
      <c r="S3" s="28" t="str">
        <f t="shared" ca="1" si="2"/>
        <v>No</v>
      </c>
      <c r="T3" s="28" t="str">
        <f t="shared" ca="1" si="2"/>
        <v>No</v>
      </c>
      <c r="U3" s="28" t="str">
        <f t="shared" ca="1" si="2"/>
        <v>No</v>
      </c>
      <c r="V3" s="28" t="str">
        <f t="shared" ca="1" si="2"/>
        <v>No</v>
      </c>
      <c r="W3" s="28" t="str">
        <f t="shared" ca="1" si="2"/>
        <v>No</v>
      </c>
      <c r="X3" s="28" t="str">
        <f t="shared" ca="1" si="2"/>
        <v>No</v>
      </c>
      <c r="Y3" s="28" t="str">
        <f t="shared" ca="1" si="2"/>
        <v>No</v>
      </c>
      <c r="Z3" s="69" t="str">
        <f t="shared" ca="1" si="2"/>
        <v>No</v>
      </c>
    </row>
    <row r="4" spans="1:26" x14ac:dyDescent="0.25">
      <c r="A4" s="75" t="s">
        <v>101</v>
      </c>
      <c r="B4" s="71" t="s">
        <v>45</v>
      </c>
      <c r="C4" s="72">
        <v>2</v>
      </c>
      <c r="D4" s="72">
        <f t="shared" ca="1" si="0"/>
        <v>6</v>
      </c>
      <c r="E4" s="72">
        <f t="shared" ca="1" si="1"/>
        <v>8</v>
      </c>
      <c r="G4" s="71" t="str">
        <f t="shared" ca="1" si="2"/>
        <v>No</v>
      </c>
      <c r="H4" s="71" t="str">
        <f t="shared" ca="1" si="2"/>
        <v>No</v>
      </c>
      <c r="I4" s="71" t="str">
        <f t="shared" ca="1" si="2"/>
        <v>No</v>
      </c>
      <c r="J4" s="71" t="str">
        <f t="shared" ca="1" si="2"/>
        <v>No</v>
      </c>
      <c r="K4" s="71" t="str">
        <f t="shared" ca="1" si="2"/>
        <v>No</v>
      </c>
      <c r="L4" s="71" t="str">
        <f t="shared" ca="1" si="2"/>
        <v>No</v>
      </c>
      <c r="M4" s="71" t="str">
        <f t="shared" ca="1" si="2"/>
        <v>No</v>
      </c>
      <c r="N4" s="71" t="str">
        <f t="shared" ca="1" si="2"/>
        <v>No</v>
      </c>
      <c r="O4" s="71" t="str">
        <f t="shared" ca="1" si="2"/>
        <v>No</v>
      </c>
      <c r="P4" s="71" t="str">
        <f t="shared" ca="1" si="2"/>
        <v>No</v>
      </c>
      <c r="Q4" s="71" t="str">
        <f t="shared" ca="1" si="2"/>
        <v>No</v>
      </c>
      <c r="R4" s="71" t="str">
        <f t="shared" ca="1" si="2"/>
        <v>No</v>
      </c>
      <c r="S4" s="71" t="str">
        <f t="shared" ca="1" si="2"/>
        <v>No</v>
      </c>
      <c r="T4" s="71" t="str">
        <f t="shared" ca="1" si="2"/>
        <v>No</v>
      </c>
      <c r="U4" s="71" t="str">
        <f t="shared" ca="1" si="2"/>
        <v>No</v>
      </c>
      <c r="V4" s="71" t="str">
        <f t="shared" ca="1" si="2"/>
        <v>No</v>
      </c>
      <c r="W4" s="71" t="str">
        <f t="shared" ca="1" si="2"/>
        <v>No</v>
      </c>
      <c r="X4" s="71" t="str">
        <f t="shared" ca="1" si="2"/>
        <v>No</v>
      </c>
      <c r="Y4" s="71" t="str">
        <f t="shared" ca="1" si="2"/>
        <v>No</v>
      </c>
      <c r="Z4" s="73" t="str">
        <f t="shared" ca="1" si="2"/>
        <v>No</v>
      </c>
    </row>
    <row r="5" spans="1:26" x14ac:dyDescent="0.25">
      <c r="A5" s="185" t="s">
        <v>180</v>
      </c>
      <c r="B5" s="143" t="s">
        <v>43</v>
      </c>
      <c r="C5" s="141">
        <v>4</v>
      </c>
      <c r="D5" s="141">
        <f t="shared" ca="1" si="0"/>
        <v>16</v>
      </c>
      <c r="E5" s="141">
        <f t="shared" ca="1" si="1"/>
        <v>20</v>
      </c>
      <c r="F5" s="186"/>
      <c r="G5" s="144" t="str">
        <f t="shared" ca="1" si="2"/>
        <v>Yes</v>
      </c>
      <c r="H5" s="143" t="str">
        <f t="shared" ca="1" si="2"/>
        <v>Yes</v>
      </c>
      <c r="I5" s="143" t="str">
        <f t="shared" ca="1" si="2"/>
        <v>Yes</v>
      </c>
      <c r="J5" s="143" t="str">
        <f t="shared" ca="1" si="2"/>
        <v>Yes</v>
      </c>
      <c r="K5" s="143" t="str">
        <f t="shared" ca="1" si="2"/>
        <v>Yes</v>
      </c>
      <c r="L5" s="143" t="str">
        <f t="shared" ca="1" si="2"/>
        <v>Yes</v>
      </c>
      <c r="M5" s="143" t="str">
        <f t="shared" ca="1" si="2"/>
        <v>Yes</v>
      </c>
      <c r="N5" s="143" t="str">
        <f t="shared" ca="1" si="2"/>
        <v>Yes</v>
      </c>
      <c r="O5" s="143" t="str">
        <f t="shared" ca="1" si="2"/>
        <v>Yes</v>
      </c>
      <c r="P5" s="143" t="str">
        <f t="shared" ca="1" si="2"/>
        <v>Yes</v>
      </c>
      <c r="Q5" s="143" t="str">
        <f t="shared" ca="1" si="2"/>
        <v>Yes</v>
      </c>
      <c r="R5" s="143" t="str">
        <f t="shared" ca="1" si="2"/>
        <v>No</v>
      </c>
      <c r="S5" s="143" t="str">
        <f t="shared" ca="1" si="2"/>
        <v>No</v>
      </c>
      <c r="T5" s="143" t="str">
        <f t="shared" ca="1" si="2"/>
        <v>No</v>
      </c>
      <c r="U5" s="143" t="str">
        <f t="shared" ca="1" si="2"/>
        <v>No</v>
      </c>
      <c r="V5" s="143" t="str">
        <f t="shared" ca="1" si="2"/>
        <v>No</v>
      </c>
      <c r="W5" s="143" t="str">
        <f t="shared" ca="1" si="2"/>
        <v>No</v>
      </c>
      <c r="X5" s="143" t="str">
        <f t="shared" ca="1" si="2"/>
        <v>No</v>
      </c>
      <c r="Y5" s="143" t="str">
        <f t="shared" ca="1" si="2"/>
        <v>No</v>
      </c>
      <c r="Z5" s="187" t="str">
        <f t="shared" ca="1" si="2"/>
        <v>No</v>
      </c>
    </row>
    <row r="6" spans="1:26" x14ac:dyDescent="0.25">
      <c r="A6" s="185" t="s">
        <v>180</v>
      </c>
      <c r="B6" s="144" t="s">
        <v>44</v>
      </c>
      <c r="C6" s="141">
        <v>4</v>
      </c>
      <c r="D6" s="141">
        <f t="shared" ca="1" si="0"/>
        <v>1</v>
      </c>
      <c r="E6" s="141">
        <f t="shared" ca="1" si="1"/>
        <v>5</v>
      </c>
      <c r="F6" s="186"/>
      <c r="G6" s="144" t="str">
        <f t="shared" ca="1" si="2"/>
        <v>No</v>
      </c>
      <c r="H6" s="143" t="str">
        <f t="shared" ca="1" si="2"/>
        <v>No</v>
      </c>
      <c r="I6" s="143" t="str">
        <f t="shared" ca="1" si="2"/>
        <v>No</v>
      </c>
      <c r="J6" s="143" t="str">
        <f t="shared" ca="1" si="2"/>
        <v>No</v>
      </c>
      <c r="K6" s="143" t="str">
        <f t="shared" ca="1" si="2"/>
        <v>No</v>
      </c>
      <c r="L6" s="143" t="str">
        <f t="shared" ca="1" si="2"/>
        <v>No</v>
      </c>
      <c r="M6" s="143" t="str">
        <f t="shared" ca="1" si="2"/>
        <v>No</v>
      </c>
      <c r="N6" s="143" t="str">
        <f t="shared" ca="1" si="2"/>
        <v>No</v>
      </c>
      <c r="O6" s="143" t="str">
        <f t="shared" ca="1" si="2"/>
        <v>No</v>
      </c>
      <c r="P6" s="143" t="str">
        <f t="shared" ca="1" si="2"/>
        <v>No</v>
      </c>
      <c r="Q6" s="143" t="str">
        <f t="shared" ca="1" si="2"/>
        <v>No</v>
      </c>
      <c r="R6" s="143" t="str">
        <f t="shared" ca="1" si="2"/>
        <v>No</v>
      </c>
      <c r="S6" s="143" t="str">
        <f t="shared" ca="1" si="2"/>
        <v>No</v>
      </c>
      <c r="T6" s="143" t="str">
        <f t="shared" ca="1" si="2"/>
        <v>No</v>
      </c>
      <c r="U6" s="143" t="str">
        <f t="shared" ca="1" si="2"/>
        <v>No</v>
      </c>
      <c r="V6" s="143" t="str">
        <f t="shared" ca="1" si="2"/>
        <v>No</v>
      </c>
      <c r="W6" s="143" t="str">
        <f t="shared" ca="1" si="2"/>
        <v>No</v>
      </c>
      <c r="X6" s="143" t="str">
        <f t="shared" ca="1" si="2"/>
        <v>No</v>
      </c>
      <c r="Y6" s="143" t="str">
        <f t="shared" ca="1" si="2"/>
        <v>No</v>
      </c>
      <c r="Z6" s="187" t="str">
        <f t="shared" ca="1" si="2"/>
        <v>No</v>
      </c>
    </row>
    <row r="7" spans="1:26" x14ac:dyDescent="0.25">
      <c r="A7" s="188" t="s">
        <v>180</v>
      </c>
      <c r="B7" s="146" t="s">
        <v>45</v>
      </c>
      <c r="C7" s="147">
        <v>5</v>
      </c>
      <c r="D7" s="147">
        <f t="shared" ca="1" si="0"/>
        <v>2</v>
      </c>
      <c r="E7" s="147">
        <f t="shared" ca="1" si="1"/>
        <v>7</v>
      </c>
      <c r="F7" s="186"/>
      <c r="G7" s="146" t="str">
        <f t="shared" ca="1" si="2"/>
        <v>No</v>
      </c>
      <c r="H7" s="146" t="str">
        <f t="shared" ca="1" si="2"/>
        <v>No</v>
      </c>
      <c r="I7" s="146" t="str">
        <f t="shared" ca="1" si="2"/>
        <v>No</v>
      </c>
      <c r="J7" s="146" t="str">
        <f t="shared" ca="1" si="2"/>
        <v>No</v>
      </c>
      <c r="K7" s="146" t="str">
        <f t="shared" ca="1" si="2"/>
        <v>No</v>
      </c>
      <c r="L7" s="146" t="str">
        <f t="shared" ca="1" si="2"/>
        <v>No</v>
      </c>
      <c r="M7" s="146" t="str">
        <f t="shared" ca="1" si="2"/>
        <v>No</v>
      </c>
      <c r="N7" s="146" t="str">
        <f t="shared" ca="1" si="2"/>
        <v>No</v>
      </c>
      <c r="O7" s="146" t="str">
        <f t="shared" ca="1" si="2"/>
        <v>No</v>
      </c>
      <c r="P7" s="146" t="str">
        <f t="shared" ca="1" si="2"/>
        <v>No</v>
      </c>
      <c r="Q7" s="146" t="str">
        <f t="shared" ca="1" si="2"/>
        <v>No</v>
      </c>
      <c r="R7" s="146" t="str">
        <f t="shared" ca="1" si="2"/>
        <v>No</v>
      </c>
      <c r="S7" s="146" t="str">
        <f t="shared" ca="1" si="2"/>
        <v>No</v>
      </c>
      <c r="T7" s="146" t="str">
        <f t="shared" ca="1" si="2"/>
        <v>No</v>
      </c>
      <c r="U7" s="146" t="str">
        <f t="shared" ca="1" si="2"/>
        <v>No</v>
      </c>
      <c r="V7" s="146" t="str">
        <f t="shared" ca="1" si="2"/>
        <v>No</v>
      </c>
      <c r="W7" s="146" t="str">
        <f t="shared" ca="1" si="2"/>
        <v>No</v>
      </c>
      <c r="X7" s="146" t="str">
        <f t="shared" ca="1" si="2"/>
        <v>No</v>
      </c>
      <c r="Y7" s="146" t="str">
        <f t="shared" ca="1" si="2"/>
        <v>No</v>
      </c>
      <c r="Z7" s="189" t="str">
        <f t="shared" ca="1" si="2"/>
        <v>No</v>
      </c>
    </row>
    <row r="8" spans="1:26" x14ac:dyDescent="0.25">
      <c r="A8" s="68" t="s">
        <v>112</v>
      </c>
      <c r="B8" s="45" t="s">
        <v>43</v>
      </c>
      <c r="C8" s="42">
        <v>6</v>
      </c>
      <c r="D8" s="42">
        <f t="shared" ref="D8:D13" ca="1" si="3">RANDBETWEEN(1,20)</f>
        <v>4</v>
      </c>
      <c r="E8" s="42">
        <f t="shared" ref="E8:E13" ca="1" si="4">D8+C8</f>
        <v>10</v>
      </c>
      <c r="G8" s="28" t="str">
        <f t="shared" ref="G8:P10" ca="1" si="5">IF($E8&gt;G$1-1,"Yes","No")</f>
        <v>Yes</v>
      </c>
      <c r="H8" s="45" t="str">
        <f t="shared" ca="1" si="5"/>
        <v>No</v>
      </c>
      <c r="I8" s="45" t="str">
        <f t="shared" ca="1" si="5"/>
        <v>No</v>
      </c>
      <c r="J8" s="45" t="str">
        <f t="shared" ca="1" si="5"/>
        <v>No</v>
      </c>
      <c r="K8" s="45" t="str">
        <f t="shared" ca="1" si="5"/>
        <v>No</v>
      </c>
      <c r="L8" s="45" t="str">
        <f t="shared" ca="1" si="5"/>
        <v>No</v>
      </c>
      <c r="M8" s="45" t="str">
        <f t="shared" ca="1" si="5"/>
        <v>No</v>
      </c>
      <c r="N8" s="45" t="str">
        <f t="shared" ca="1" si="5"/>
        <v>No</v>
      </c>
      <c r="O8" s="45" t="str">
        <f t="shared" ca="1" si="5"/>
        <v>No</v>
      </c>
      <c r="P8" s="45" t="str">
        <f t="shared" ca="1" si="5"/>
        <v>No</v>
      </c>
      <c r="Q8" s="45" t="str">
        <f t="shared" ref="Q8:Z11" ca="1" si="6">IF($E8&gt;Q$1-1,"Yes","No")</f>
        <v>No</v>
      </c>
      <c r="R8" s="45" t="str">
        <f t="shared" ca="1" si="6"/>
        <v>No</v>
      </c>
      <c r="S8" s="45" t="str">
        <f t="shared" ca="1" si="6"/>
        <v>No</v>
      </c>
      <c r="T8" s="45" t="str">
        <f t="shared" ca="1" si="6"/>
        <v>No</v>
      </c>
      <c r="U8" s="45" t="str">
        <f t="shared" ca="1" si="6"/>
        <v>No</v>
      </c>
      <c r="V8" s="45" t="str">
        <f t="shared" ca="1" si="6"/>
        <v>No</v>
      </c>
      <c r="W8" s="45" t="str">
        <f t="shared" ca="1" si="6"/>
        <v>No</v>
      </c>
      <c r="X8" s="45" t="str">
        <f t="shared" ca="1" si="6"/>
        <v>No</v>
      </c>
      <c r="Y8" s="45" t="str">
        <f t="shared" ca="1" si="6"/>
        <v>No</v>
      </c>
      <c r="Z8" s="69" t="str">
        <f t="shared" ca="1" si="6"/>
        <v>No</v>
      </c>
    </row>
    <row r="9" spans="1:26" x14ac:dyDescent="0.25">
      <c r="A9" s="68" t="s">
        <v>112</v>
      </c>
      <c r="B9" s="45" t="s">
        <v>44</v>
      </c>
      <c r="C9" s="42">
        <v>5</v>
      </c>
      <c r="D9" s="42">
        <f t="shared" ca="1" si="3"/>
        <v>14</v>
      </c>
      <c r="E9" s="42">
        <f t="shared" ca="1" si="4"/>
        <v>19</v>
      </c>
      <c r="G9" s="28" t="str">
        <f t="shared" ca="1" si="5"/>
        <v>Yes</v>
      </c>
      <c r="H9" s="45" t="str">
        <f t="shared" ca="1" si="5"/>
        <v>Yes</v>
      </c>
      <c r="I9" s="45" t="str">
        <f t="shared" ca="1" si="5"/>
        <v>Yes</v>
      </c>
      <c r="J9" s="45" t="str">
        <f t="shared" ca="1" si="5"/>
        <v>Yes</v>
      </c>
      <c r="K9" s="45" t="str">
        <f t="shared" ca="1" si="5"/>
        <v>Yes</v>
      </c>
      <c r="L9" s="45" t="str">
        <f t="shared" ca="1" si="5"/>
        <v>Yes</v>
      </c>
      <c r="M9" s="45" t="str">
        <f t="shared" ca="1" si="5"/>
        <v>Yes</v>
      </c>
      <c r="N9" s="45" t="str">
        <f t="shared" ca="1" si="5"/>
        <v>Yes</v>
      </c>
      <c r="O9" s="45" t="str">
        <f t="shared" ca="1" si="5"/>
        <v>Yes</v>
      </c>
      <c r="P9" s="45" t="str">
        <f t="shared" ca="1" si="5"/>
        <v>Yes</v>
      </c>
      <c r="Q9" s="45" t="str">
        <f t="shared" ca="1" si="6"/>
        <v>No</v>
      </c>
      <c r="R9" s="45" t="str">
        <f t="shared" ca="1" si="6"/>
        <v>No</v>
      </c>
      <c r="S9" s="45" t="str">
        <f t="shared" ca="1" si="6"/>
        <v>No</v>
      </c>
      <c r="T9" s="45" t="str">
        <f t="shared" ca="1" si="6"/>
        <v>No</v>
      </c>
      <c r="U9" s="45" t="str">
        <f t="shared" ca="1" si="6"/>
        <v>No</v>
      </c>
      <c r="V9" s="45" t="str">
        <f t="shared" ca="1" si="6"/>
        <v>No</v>
      </c>
      <c r="W9" s="45" t="str">
        <f t="shared" ca="1" si="6"/>
        <v>No</v>
      </c>
      <c r="X9" s="45" t="str">
        <f t="shared" ca="1" si="6"/>
        <v>No</v>
      </c>
      <c r="Y9" s="45" t="str">
        <f t="shared" ca="1" si="6"/>
        <v>No</v>
      </c>
      <c r="Z9" s="69" t="str">
        <f t="shared" ca="1" si="6"/>
        <v>No</v>
      </c>
    </row>
    <row r="10" spans="1:26" x14ac:dyDescent="0.25">
      <c r="A10" s="70" t="s">
        <v>112</v>
      </c>
      <c r="B10" s="71" t="s">
        <v>45</v>
      </c>
      <c r="C10" s="72">
        <v>2</v>
      </c>
      <c r="D10" s="72">
        <f t="shared" ca="1" si="3"/>
        <v>1</v>
      </c>
      <c r="E10" s="72">
        <f t="shared" ca="1" si="4"/>
        <v>3</v>
      </c>
      <c r="G10" s="71" t="str">
        <f t="shared" ca="1" si="5"/>
        <v>No</v>
      </c>
      <c r="H10" s="71" t="str">
        <f t="shared" ca="1" si="5"/>
        <v>No</v>
      </c>
      <c r="I10" s="71" t="str">
        <f t="shared" ca="1" si="5"/>
        <v>No</v>
      </c>
      <c r="J10" s="71" t="str">
        <f t="shared" ca="1" si="5"/>
        <v>No</v>
      </c>
      <c r="K10" s="71" t="str">
        <f t="shared" ca="1" si="5"/>
        <v>No</v>
      </c>
      <c r="L10" s="71" t="str">
        <f t="shared" ca="1" si="5"/>
        <v>No</v>
      </c>
      <c r="M10" s="71" t="str">
        <f t="shared" ca="1" si="5"/>
        <v>No</v>
      </c>
      <c r="N10" s="71" t="str">
        <f t="shared" ca="1" si="5"/>
        <v>No</v>
      </c>
      <c r="O10" s="71" t="str">
        <f t="shared" ca="1" si="5"/>
        <v>No</v>
      </c>
      <c r="P10" s="71" t="str">
        <f t="shared" ca="1" si="5"/>
        <v>No</v>
      </c>
      <c r="Q10" s="71" t="str">
        <f t="shared" ca="1" si="6"/>
        <v>No</v>
      </c>
      <c r="R10" s="71" t="str">
        <f t="shared" ca="1" si="6"/>
        <v>No</v>
      </c>
      <c r="S10" s="71" t="str">
        <f t="shared" ca="1" si="6"/>
        <v>No</v>
      </c>
      <c r="T10" s="71" t="str">
        <f t="shared" ca="1" si="6"/>
        <v>No</v>
      </c>
      <c r="U10" s="71" t="str">
        <f t="shared" ca="1" si="6"/>
        <v>No</v>
      </c>
      <c r="V10" s="71" t="str">
        <f t="shared" ca="1" si="6"/>
        <v>No</v>
      </c>
      <c r="W10" s="71" t="str">
        <f t="shared" ca="1" si="6"/>
        <v>No</v>
      </c>
      <c r="X10" s="71" t="str">
        <f t="shared" ca="1" si="6"/>
        <v>No</v>
      </c>
      <c r="Y10" s="71" t="str">
        <f t="shared" ca="1" si="6"/>
        <v>No</v>
      </c>
      <c r="Z10" s="73" t="str">
        <f t="shared" ca="1" si="6"/>
        <v>No</v>
      </c>
    </row>
    <row r="11" spans="1:26" x14ac:dyDescent="0.25">
      <c r="A11" s="142" t="s">
        <v>209</v>
      </c>
      <c r="B11" s="144" t="s">
        <v>43</v>
      </c>
      <c r="C11" s="141">
        <v>7</v>
      </c>
      <c r="D11" s="141">
        <f t="shared" ca="1" si="3"/>
        <v>2</v>
      </c>
      <c r="E11" s="42">
        <f t="shared" ca="1" si="4"/>
        <v>9</v>
      </c>
      <c r="G11" s="28" t="str">
        <f t="shared" ca="1" si="2"/>
        <v>No</v>
      </c>
      <c r="H11" s="28" t="str">
        <f t="shared" ca="1" si="2"/>
        <v>No</v>
      </c>
      <c r="I11" s="28" t="str">
        <f t="shared" ca="1" si="2"/>
        <v>No</v>
      </c>
      <c r="J11" s="28" t="str">
        <f t="shared" ca="1" si="2"/>
        <v>No</v>
      </c>
      <c r="K11" s="28" t="str">
        <f t="shared" ca="1" si="2"/>
        <v>No</v>
      </c>
      <c r="L11" s="28" t="str">
        <f t="shared" ca="1" si="2"/>
        <v>No</v>
      </c>
      <c r="M11" s="28" t="str">
        <f t="shared" ca="1" si="2"/>
        <v>No</v>
      </c>
      <c r="N11" s="28" t="str">
        <f t="shared" ca="1" si="2"/>
        <v>No</v>
      </c>
      <c r="O11" s="28" t="str">
        <f t="shared" ca="1" si="2"/>
        <v>No</v>
      </c>
      <c r="P11" s="28" t="str">
        <f t="shared" ca="1" si="2"/>
        <v>No</v>
      </c>
      <c r="Q11" s="28" t="str">
        <f t="shared" ca="1" si="2"/>
        <v>No</v>
      </c>
      <c r="R11" s="28" t="str">
        <f t="shared" ca="1" si="2"/>
        <v>No</v>
      </c>
      <c r="S11" s="28" t="str">
        <f t="shared" ca="1" si="2"/>
        <v>No</v>
      </c>
      <c r="T11" s="28" t="str">
        <f t="shared" ca="1" si="2"/>
        <v>No</v>
      </c>
      <c r="U11" s="28" t="str">
        <f t="shared" ca="1" si="2"/>
        <v>No</v>
      </c>
      <c r="V11" s="28" t="str">
        <f t="shared" ca="1" si="6"/>
        <v>No</v>
      </c>
      <c r="W11" s="28" t="str">
        <f t="shared" ca="1" si="6"/>
        <v>No</v>
      </c>
      <c r="X11" s="28" t="str">
        <f t="shared" ca="1" si="6"/>
        <v>No</v>
      </c>
      <c r="Y11" s="28" t="str">
        <f t="shared" ca="1" si="6"/>
        <v>No</v>
      </c>
      <c r="Z11" s="69" t="str">
        <f t="shared" ca="1" si="6"/>
        <v>No</v>
      </c>
    </row>
    <row r="12" spans="1:26" x14ac:dyDescent="0.25">
      <c r="A12" s="142" t="s">
        <v>209</v>
      </c>
      <c r="B12" s="144" t="s">
        <v>44</v>
      </c>
      <c r="C12" s="141">
        <v>7</v>
      </c>
      <c r="D12" s="141">
        <f t="shared" ca="1" si="3"/>
        <v>15</v>
      </c>
      <c r="E12" s="42">
        <f t="shared" ca="1" si="4"/>
        <v>22</v>
      </c>
      <c r="G12" s="28" t="str">
        <f t="shared" ca="1" si="2"/>
        <v>Yes</v>
      </c>
      <c r="H12" s="28" t="str">
        <f t="shared" ca="1" si="2"/>
        <v>Yes</v>
      </c>
      <c r="I12" s="28" t="str">
        <f t="shared" ca="1" si="2"/>
        <v>Yes</v>
      </c>
      <c r="J12" s="28" t="str">
        <f t="shared" ca="1" si="2"/>
        <v>Yes</v>
      </c>
      <c r="K12" s="28" t="str">
        <f t="shared" ca="1" si="2"/>
        <v>Yes</v>
      </c>
      <c r="L12" s="28" t="str">
        <f t="shared" ca="1" si="2"/>
        <v>Yes</v>
      </c>
      <c r="M12" s="28" t="str">
        <f t="shared" ca="1" si="2"/>
        <v>Yes</v>
      </c>
      <c r="N12" s="28" t="str">
        <f t="shared" ca="1" si="2"/>
        <v>Yes</v>
      </c>
      <c r="O12" s="28" t="str">
        <f t="shared" ca="1" si="2"/>
        <v>Yes</v>
      </c>
      <c r="P12" s="28" t="str">
        <f t="shared" ca="1" si="2"/>
        <v>Yes</v>
      </c>
      <c r="Q12" s="28" t="str">
        <f t="shared" ca="1" si="2"/>
        <v>Yes</v>
      </c>
      <c r="R12" s="28" t="str">
        <f t="shared" ca="1" si="2"/>
        <v>Yes</v>
      </c>
      <c r="S12" s="28" t="str">
        <f t="shared" ca="1" si="2"/>
        <v>Yes</v>
      </c>
      <c r="T12" s="28" t="str">
        <f t="shared" ca="1" si="2"/>
        <v>No</v>
      </c>
      <c r="U12" s="28" t="str">
        <f t="shared" ca="1" si="2"/>
        <v>No</v>
      </c>
      <c r="V12" s="28" t="str">
        <f t="shared" ca="1" si="2"/>
        <v>No</v>
      </c>
      <c r="W12" s="28" t="str">
        <f t="shared" ca="1" si="2"/>
        <v>No</v>
      </c>
      <c r="X12" s="28" t="str">
        <f t="shared" ca="1" si="2"/>
        <v>No</v>
      </c>
      <c r="Y12" s="28" t="str">
        <f t="shared" ca="1" si="2"/>
        <v>No</v>
      </c>
      <c r="Z12" s="69" t="str">
        <f t="shared" ca="1" si="2"/>
        <v>No</v>
      </c>
    </row>
    <row r="13" spans="1:26" x14ac:dyDescent="0.25">
      <c r="A13" s="145" t="s">
        <v>209</v>
      </c>
      <c r="B13" s="146" t="s">
        <v>45</v>
      </c>
      <c r="C13" s="147">
        <v>9</v>
      </c>
      <c r="D13" s="147">
        <f t="shared" ca="1" si="3"/>
        <v>14</v>
      </c>
      <c r="E13" s="72">
        <f t="shared" ca="1" si="4"/>
        <v>23</v>
      </c>
      <c r="G13" s="71" t="str">
        <f t="shared" ca="1" si="2"/>
        <v>Yes</v>
      </c>
      <c r="H13" s="71" t="str">
        <f t="shared" ca="1" si="2"/>
        <v>Yes</v>
      </c>
      <c r="I13" s="71" t="str">
        <f t="shared" ca="1" si="2"/>
        <v>Yes</v>
      </c>
      <c r="J13" s="71" t="str">
        <f t="shared" ca="1" si="2"/>
        <v>Yes</v>
      </c>
      <c r="K13" s="71" t="str">
        <f t="shared" ca="1" si="2"/>
        <v>Yes</v>
      </c>
      <c r="L13" s="71" t="str">
        <f t="shared" ca="1" si="2"/>
        <v>Yes</v>
      </c>
      <c r="M13" s="71" t="str">
        <f t="shared" ca="1" si="2"/>
        <v>Yes</v>
      </c>
      <c r="N13" s="71" t="str">
        <f t="shared" ca="1" si="2"/>
        <v>Yes</v>
      </c>
      <c r="O13" s="71" t="str">
        <f t="shared" ca="1" si="2"/>
        <v>Yes</v>
      </c>
      <c r="P13" s="71" t="str">
        <f t="shared" ca="1" si="2"/>
        <v>Yes</v>
      </c>
      <c r="Q13" s="71" t="str">
        <f t="shared" ca="1" si="2"/>
        <v>Yes</v>
      </c>
      <c r="R13" s="71" t="str">
        <f t="shared" ca="1" si="2"/>
        <v>Yes</v>
      </c>
      <c r="S13" s="71" t="str">
        <f t="shared" ca="1" si="2"/>
        <v>Yes</v>
      </c>
      <c r="T13" s="71" t="str">
        <f t="shared" ca="1" si="2"/>
        <v>Yes</v>
      </c>
      <c r="U13" s="71" t="str">
        <f t="shared" ca="1" si="2"/>
        <v>No</v>
      </c>
      <c r="V13" s="71" t="str">
        <f t="shared" ca="1" si="2"/>
        <v>No</v>
      </c>
      <c r="W13" s="71" t="str">
        <f t="shared" ca="1" si="2"/>
        <v>No</v>
      </c>
      <c r="X13" s="71" t="str">
        <f t="shared" ca="1" si="2"/>
        <v>No</v>
      </c>
      <c r="Y13" s="71" t="str">
        <f t="shared" ca="1" si="2"/>
        <v>No</v>
      </c>
      <c r="Z13" s="73" t="str">
        <f t="shared" ca="1" si="2"/>
        <v>No</v>
      </c>
    </row>
    <row r="14" spans="1:26" x14ac:dyDescent="0.25">
      <c r="A14" s="76" t="s">
        <v>125</v>
      </c>
      <c r="B14" s="45" t="s">
        <v>43</v>
      </c>
      <c r="C14" s="42">
        <v>4</v>
      </c>
      <c r="D14" s="42">
        <f t="shared" ca="1" si="0"/>
        <v>15</v>
      </c>
      <c r="E14" s="42">
        <f t="shared" ref="E14:E16" ca="1" si="7">D14+C14</f>
        <v>19</v>
      </c>
      <c r="G14" s="28" t="str">
        <f t="shared" ca="1" si="2"/>
        <v>Yes</v>
      </c>
      <c r="H14" s="28" t="str">
        <f t="shared" ca="1" si="2"/>
        <v>Yes</v>
      </c>
      <c r="I14" s="28" t="str">
        <f t="shared" ca="1" si="2"/>
        <v>Yes</v>
      </c>
      <c r="J14" s="28" t="str">
        <f t="shared" ca="1" si="2"/>
        <v>Yes</v>
      </c>
      <c r="K14" s="28" t="str">
        <f t="shared" ca="1" si="2"/>
        <v>Yes</v>
      </c>
      <c r="L14" s="28" t="str">
        <f t="shared" ca="1" si="2"/>
        <v>Yes</v>
      </c>
      <c r="M14" s="28" t="str">
        <f t="shared" ca="1" si="2"/>
        <v>Yes</v>
      </c>
      <c r="N14" s="28" t="str">
        <f t="shared" ca="1" si="2"/>
        <v>Yes</v>
      </c>
      <c r="O14" s="28" t="str">
        <f t="shared" ca="1" si="2"/>
        <v>Yes</v>
      </c>
      <c r="P14" s="28" t="str">
        <f t="shared" ca="1" si="2"/>
        <v>Yes</v>
      </c>
      <c r="Q14" s="28" t="str">
        <f t="shared" ca="1" si="2"/>
        <v>No</v>
      </c>
      <c r="R14" s="28" t="str">
        <f t="shared" ca="1" si="2"/>
        <v>No</v>
      </c>
      <c r="S14" s="28" t="str">
        <f t="shared" ca="1" si="2"/>
        <v>No</v>
      </c>
      <c r="T14" s="28" t="str">
        <f t="shared" ca="1" si="2"/>
        <v>No</v>
      </c>
      <c r="U14" s="28" t="str">
        <f t="shared" ca="1" si="2"/>
        <v>No</v>
      </c>
      <c r="V14" s="28" t="str">
        <f t="shared" ref="V14:Z14" ca="1" si="8">IF($E14&gt;V$1-1,"Yes","No")</f>
        <v>No</v>
      </c>
      <c r="W14" s="28" t="str">
        <f t="shared" ca="1" si="8"/>
        <v>No</v>
      </c>
      <c r="X14" s="28" t="str">
        <f t="shared" ca="1" si="8"/>
        <v>No</v>
      </c>
      <c r="Y14" s="28" t="str">
        <f t="shared" ca="1" si="8"/>
        <v>No</v>
      </c>
      <c r="Z14" s="69" t="str">
        <f t="shared" ca="1" si="8"/>
        <v>No</v>
      </c>
    </row>
    <row r="15" spans="1:26" x14ac:dyDescent="0.25">
      <c r="A15" s="76" t="s">
        <v>125</v>
      </c>
      <c r="B15" s="28" t="s">
        <v>44</v>
      </c>
      <c r="C15" s="42">
        <v>4</v>
      </c>
      <c r="D15" s="42">
        <f t="shared" ca="1" si="0"/>
        <v>15</v>
      </c>
      <c r="E15" s="42">
        <f t="shared" ca="1" si="7"/>
        <v>19</v>
      </c>
      <c r="G15" s="28" t="str">
        <f t="shared" ref="G15:Z25" ca="1" si="9">IF($E15&gt;G$1-1,"Yes","No")</f>
        <v>Yes</v>
      </c>
      <c r="H15" s="28" t="str">
        <f t="shared" ca="1" si="9"/>
        <v>Yes</v>
      </c>
      <c r="I15" s="28" t="str">
        <f t="shared" ca="1" si="9"/>
        <v>Yes</v>
      </c>
      <c r="J15" s="28" t="str">
        <f t="shared" ca="1" si="9"/>
        <v>Yes</v>
      </c>
      <c r="K15" s="28" t="str">
        <f t="shared" ca="1" si="9"/>
        <v>Yes</v>
      </c>
      <c r="L15" s="28" t="str">
        <f t="shared" ca="1" si="9"/>
        <v>Yes</v>
      </c>
      <c r="M15" s="28" t="str">
        <f t="shared" ca="1" si="9"/>
        <v>Yes</v>
      </c>
      <c r="N15" s="28" t="str">
        <f t="shared" ca="1" si="9"/>
        <v>Yes</v>
      </c>
      <c r="O15" s="28" t="str">
        <f t="shared" ca="1" si="9"/>
        <v>Yes</v>
      </c>
      <c r="P15" s="28" t="str">
        <f t="shared" ca="1" si="9"/>
        <v>Yes</v>
      </c>
      <c r="Q15" s="28" t="str">
        <f t="shared" ca="1" si="9"/>
        <v>No</v>
      </c>
      <c r="R15" s="28" t="str">
        <f t="shared" ca="1" si="9"/>
        <v>No</v>
      </c>
      <c r="S15" s="28" t="str">
        <f t="shared" ca="1" si="9"/>
        <v>No</v>
      </c>
      <c r="T15" s="28" t="str">
        <f t="shared" ca="1" si="9"/>
        <v>No</v>
      </c>
      <c r="U15" s="28" t="str">
        <f t="shared" ca="1" si="9"/>
        <v>No</v>
      </c>
      <c r="V15" s="28" t="str">
        <f t="shared" ca="1" si="9"/>
        <v>No</v>
      </c>
      <c r="W15" s="28" t="str">
        <f t="shared" ca="1" si="9"/>
        <v>No</v>
      </c>
      <c r="X15" s="28" t="str">
        <f t="shared" ca="1" si="9"/>
        <v>No</v>
      </c>
      <c r="Y15" s="28" t="str">
        <f t="shared" ca="1" si="9"/>
        <v>No</v>
      </c>
      <c r="Z15" s="69" t="str">
        <f t="shared" ca="1" si="9"/>
        <v>No</v>
      </c>
    </row>
    <row r="16" spans="1:26" x14ac:dyDescent="0.25">
      <c r="A16" s="77" t="s">
        <v>125</v>
      </c>
      <c r="B16" s="71" t="s">
        <v>45</v>
      </c>
      <c r="C16" s="72">
        <v>3</v>
      </c>
      <c r="D16" s="72">
        <f t="shared" ca="1" si="0"/>
        <v>8</v>
      </c>
      <c r="E16" s="72">
        <f t="shared" ca="1" si="7"/>
        <v>11</v>
      </c>
      <c r="G16" s="71" t="str">
        <f t="shared" ca="1" si="9"/>
        <v>Yes</v>
      </c>
      <c r="H16" s="71" t="str">
        <f t="shared" ca="1" si="9"/>
        <v>Yes</v>
      </c>
      <c r="I16" s="71" t="str">
        <f t="shared" ca="1" si="9"/>
        <v>No</v>
      </c>
      <c r="J16" s="71" t="str">
        <f t="shared" ca="1" si="9"/>
        <v>No</v>
      </c>
      <c r="K16" s="71" t="str">
        <f t="shared" ca="1" si="9"/>
        <v>No</v>
      </c>
      <c r="L16" s="71" t="str">
        <f t="shared" ca="1" si="9"/>
        <v>No</v>
      </c>
      <c r="M16" s="71" t="str">
        <f t="shared" ca="1" si="9"/>
        <v>No</v>
      </c>
      <c r="N16" s="71" t="str">
        <f t="shared" ca="1" si="9"/>
        <v>No</v>
      </c>
      <c r="O16" s="71" t="str">
        <f t="shared" ca="1" si="9"/>
        <v>No</v>
      </c>
      <c r="P16" s="71" t="str">
        <f t="shared" ca="1" si="9"/>
        <v>No</v>
      </c>
      <c r="Q16" s="71" t="str">
        <f t="shared" ca="1" si="9"/>
        <v>No</v>
      </c>
      <c r="R16" s="71" t="str">
        <f t="shared" ca="1" si="9"/>
        <v>No</v>
      </c>
      <c r="S16" s="71" t="str">
        <f t="shared" ca="1" si="9"/>
        <v>No</v>
      </c>
      <c r="T16" s="71" t="str">
        <f t="shared" ca="1" si="9"/>
        <v>No</v>
      </c>
      <c r="U16" s="71" t="str">
        <f t="shared" ca="1" si="9"/>
        <v>No</v>
      </c>
      <c r="V16" s="71" t="str">
        <f t="shared" ca="1" si="9"/>
        <v>No</v>
      </c>
      <c r="W16" s="71" t="str">
        <f t="shared" ca="1" si="9"/>
        <v>No</v>
      </c>
      <c r="X16" s="71" t="str">
        <f t="shared" ca="1" si="9"/>
        <v>No</v>
      </c>
      <c r="Y16" s="71" t="str">
        <f t="shared" ca="1" si="9"/>
        <v>No</v>
      </c>
      <c r="Z16" s="73" t="str">
        <f t="shared" ca="1" si="9"/>
        <v>No</v>
      </c>
    </row>
    <row r="17" spans="1:26" x14ac:dyDescent="0.25">
      <c r="A17" s="76" t="s">
        <v>126</v>
      </c>
      <c r="B17" s="45" t="s">
        <v>43</v>
      </c>
      <c r="C17" s="141">
        <v>3</v>
      </c>
      <c r="D17" s="42">
        <f t="shared" ca="1" si="0"/>
        <v>1</v>
      </c>
      <c r="E17" s="42">
        <f t="shared" ref="E17:E19" ca="1" si="10">D17+C17</f>
        <v>4</v>
      </c>
      <c r="G17" s="28" t="str">
        <f t="shared" ca="1" si="9"/>
        <v>No</v>
      </c>
      <c r="H17" s="28" t="str">
        <f t="shared" ca="1" si="9"/>
        <v>No</v>
      </c>
      <c r="I17" s="28" t="str">
        <f t="shared" ca="1" si="9"/>
        <v>No</v>
      </c>
      <c r="J17" s="28" t="str">
        <f t="shared" ca="1" si="9"/>
        <v>No</v>
      </c>
      <c r="K17" s="28" t="str">
        <f t="shared" ca="1" si="9"/>
        <v>No</v>
      </c>
      <c r="L17" s="28" t="str">
        <f t="shared" ca="1" si="9"/>
        <v>No</v>
      </c>
      <c r="M17" s="28" t="str">
        <f t="shared" ca="1" si="9"/>
        <v>No</v>
      </c>
      <c r="N17" s="28" t="str">
        <f t="shared" ca="1" si="9"/>
        <v>No</v>
      </c>
      <c r="O17" s="28" t="str">
        <f t="shared" ca="1" si="9"/>
        <v>No</v>
      </c>
      <c r="P17" s="28" t="str">
        <f t="shared" ca="1" si="9"/>
        <v>No</v>
      </c>
      <c r="Q17" s="28" t="str">
        <f t="shared" ca="1" si="9"/>
        <v>No</v>
      </c>
      <c r="R17" s="28" t="str">
        <f t="shared" ca="1" si="9"/>
        <v>No</v>
      </c>
      <c r="S17" s="28" t="str">
        <f t="shared" ca="1" si="9"/>
        <v>No</v>
      </c>
      <c r="T17" s="28" t="str">
        <f t="shared" ca="1" si="9"/>
        <v>No</v>
      </c>
      <c r="U17" s="28" t="str">
        <f t="shared" ca="1" si="9"/>
        <v>No</v>
      </c>
      <c r="V17" s="28" t="str">
        <f t="shared" ca="1" si="9"/>
        <v>No</v>
      </c>
      <c r="W17" s="28" t="str">
        <f t="shared" ca="1" si="9"/>
        <v>No</v>
      </c>
      <c r="X17" s="28" t="str">
        <f t="shared" ca="1" si="9"/>
        <v>No</v>
      </c>
      <c r="Y17" s="28" t="str">
        <f t="shared" ca="1" si="9"/>
        <v>No</v>
      </c>
      <c r="Z17" s="69" t="str">
        <f t="shared" ca="1" si="9"/>
        <v>No</v>
      </c>
    </row>
    <row r="18" spans="1:26" x14ac:dyDescent="0.25">
      <c r="A18" s="76" t="s">
        <v>126</v>
      </c>
      <c r="B18" s="28" t="s">
        <v>44</v>
      </c>
      <c r="C18" s="141">
        <v>6</v>
      </c>
      <c r="D18" s="42">
        <f t="shared" ca="1" si="0"/>
        <v>3</v>
      </c>
      <c r="E18" s="42">
        <f t="shared" ca="1" si="10"/>
        <v>9</v>
      </c>
      <c r="G18" s="28" t="str">
        <f t="shared" ca="1" si="9"/>
        <v>No</v>
      </c>
      <c r="H18" s="28" t="str">
        <f t="shared" ca="1" si="9"/>
        <v>No</v>
      </c>
      <c r="I18" s="28" t="str">
        <f t="shared" ca="1" si="9"/>
        <v>No</v>
      </c>
      <c r="J18" s="28" t="str">
        <f t="shared" ca="1" si="9"/>
        <v>No</v>
      </c>
      <c r="K18" s="28" t="str">
        <f t="shared" ca="1" si="9"/>
        <v>No</v>
      </c>
      <c r="L18" s="28" t="str">
        <f t="shared" ca="1" si="9"/>
        <v>No</v>
      </c>
      <c r="M18" s="28" t="str">
        <f t="shared" ca="1" si="9"/>
        <v>No</v>
      </c>
      <c r="N18" s="28" t="str">
        <f t="shared" ca="1" si="9"/>
        <v>No</v>
      </c>
      <c r="O18" s="28" t="str">
        <f t="shared" ca="1" si="9"/>
        <v>No</v>
      </c>
      <c r="P18" s="28" t="str">
        <f t="shared" ca="1" si="9"/>
        <v>No</v>
      </c>
      <c r="Q18" s="28" t="str">
        <f t="shared" ca="1" si="9"/>
        <v>No</v>
      </c>
      <c r="R18" s="28" t="str">
        <f t="shared" ca="1" si="9"/>
        <v>No</v>
      </c>
      <c r="S18" s="28" t="str">
        <f t="shared" ca="1" si="9"/>
        <v>No</v>
      </c>
      <c r="T18" s="28" t="str">
        <f t="shared" ca="1" si="9"/>
        <v>No</v>
      </c>
      <c r="U18" s="28" t="str">
        <f t="shared" ca="1" si="9"/>
        <v>No</v>
      </c>
      <c r="V18" s="28" t="str">
        <f t="shared" ca="1" si="9"/>
        <v>No</v>
      </c>
      <c r="W18" s="28" t="str">
        <f t="shared" ca="1" si="9"/>
        <v>No</v>
      </c>
      <c r="X18" s="28" t="str">
        <f t="shared" ca="1" si="9"/>
        <v>No</v>
      </c>
      <c r="Y18" s="28" t="str">
        <f t="shared" ca="1" si="9"/>
        <v>No</v>
      </c>
      <c r="Z18" s="69" t="str">
        <f t="shared" ca="1" si="9"/>
        <v>No</v>
      </c>
    </row>
    <row r="19" spans="1:26" x14ac:dyDescent="0.25">
      <c r="A19" s="77" t="s">
        <v>126</v>
      </c>
      <c r="B19" s="71" t="s">
        <v>45</v>
      </c>
      <c r="C19" s="147">
        <v>5</v>
      </c>
      <c r="D19" s="72">
        <f t="shared" ca="1" si="0"/>
        <v>3</v>
      </c>
      <c r="E19" s="72">
        <f t="shared" ca="1" si="10"/>
        <v>8</v>
      </c>
      <c r="G19" s="71" t="str">
        <f t="shared" ca="1" si="9"/>
        <v>No</v>
      </c>
      <c r="H19" s="71" t="str">
        <f t="shared" ca="1" si="9"/>
        <v>No</v>
      </c>
      <c r="I19" s="71" t="str">
        <f t="shared" ca="1" si="9"/>
        <v>No</v>
      </c>
      <c r="J19" s="71" t="str">
        <f t="shared" ca="1" si="9"/>
        <v>No</v>
      </c>
      <c r="K19" s="71" t="str">
        <f t="shared" ca="1" si="9"/>
        <v>No</v>
      </c>
      <c r="L19" s="71" t="str">
        <f t="shared" ca="1" si="9"/>
        <v>No</v>
      </c>
      <c r="M19" s="71" t="str">
        <f t="shared" ca="1" si="9"/>
        <v>No</v>
      </c>
      <c r="N19" s="71" t="str">
        <f t="shared" ca="1" si="9"/>
        <v>No</v>
      </c>
      <c r="O19" s="71" t="str">
        <f t="shared" ca="1" si="9"/>
        <v>No</v>
      </c>
      <c r="P19" s="71" t="str">
        <f t="shared" ca="1" si="9"/>
        <v>No</v>
      </c>
      <c r="Q19" s="71" t="str">
        <f t="shared" ca="1" si="9"/>
        <v>No</v>
      </c>
      <c r="R19" s="71" t="str">
        <f t="shared" ca="1" si="9"/>
        <v>No</v>
      </c>
      <c r="S19" s="71" t="str">
        <f t="shared" ca="1" si="9"/>
        <v>No</v>
      </c>
      <c r="T19" s="71" t="str">
        <f t="shared" ca="1" si="9"/>
        <v>No</v>
      </c>
      <c r="U19" s="71" t="str">
        <f t="shared" ca="1" si="9"/>
        <v>No</v>
      </c>
      <c r="V19" s="71" t="str">
        <f t="shared" ca="1" si="9"/>
        <v>No</v>
      </c>
      <c r="W19" s="71" t="str">
        <f t="shared" ca="1" si="9"/>
        <v>No</v>
      </c>
      <c r="X19" s="71" t="str">
        <f t="shared" ca="1" si="9"/>
        <v>No</v>
      </c>
      <c r="Y19" s="71" t="str">
        <f t="shared" ca="1" si="9"/>
        <v>No</v>
      </c>
      <c r="Z19" s="73" t="str">
        <f t="shared" ca="1" si="9"/>
        <v>No</v>
      </c>
    </row>
    <row r="20" spans="1:26" x14ac:dyDescent="0.25">
      <c r="A20" s="76" t="s">
        <v>127</v>
      </c>
      <c r="B20" s="45" t="s">
        <v>43</v>
      </c>
      <c r="C20" s="190">
        <v>1</v>
      </c>
      <c r="D20" s="42">
        <f t="shared" ca="1" si="0"/>
        <v>13</v>
      </c>
      <c r="E20" s="42">
        <f t="shared" ref="E20:E25" ca="1" si="11">D20+C20</f>
        <v>14</v>
      </c>
      <c r="G20" s="28" t="str">
        <f t="shared" ca="1" si="9"/>
        <v>Yes</v>
      </c>
      <c r="H20" s="28" t="str">
        <f t="shared" ca="1" si="9"/>
        <v>Yes</v>
      </c>
      <c r="I20" s="28" t="str">
        <f t="shared" ca="1" si="9"/>
        <v>Yes</v>
      </c>
      <c r="J20" s="28" t="str">
        <f t="shared" ca="1" si="9"/>
        <v>Yes</v>
      </c>
      <c r="K20" s="28" t="str">
        <f t="shared" ca="1" si="9"/>
        <v>Yes</v>
      </c>
      <c r="L20" s="28" t="str">
        <f t="shared" ca="1" si="9"/>
        <v>No</v>
      </c>
      <c r="M20" s="28" t="str">
        <f t="shared" ca="1" si="9"/>
        <v>No</v>
      </c>
      <c r="N20" s="28" t="str">
        <f t="shared" ca="1" si="9"/>
        <v>No</v>
      </c>
      <c r="O20" s="28" t="str">
        <f t="shared" ca="1" si="9"/>
        <v>No</v>
      </c>
      <c r="P20" s="28" t="str">
        <f t="shared" ca="1" si="9"/>
        <v>No</v>
      </c>
      <c r="Q20" s="28" t="str">
        <f t="shared" ca="1" si="9"/>
        <v>No</v>
      </c>
      <c r="R20" s="28" t="str">
        <f t="shared" ca="1" si="9"/>
        <v>No</v>
      </c>
      <c r="S20" s="28" t="str">
        <f t="shared" ca="1" si="9"/>
        <v>No</v>
      </c>
      <c r="T20" s="28" t="str">
        <f t="shared" ca="1" si="9"/>
        <v>No</v>
      </c>
      <c r="U20" s="28" t="str">
        <f t="shared" ca="1" si="9"/>
        <v>No</v>
      </c>
      <c r="V20" s="28" t="str">
        <f t="shared" ca="1" si="9"/>
        <v>No</v>
      </c>
      <c r="W20" s="28" t="str">
        <f t="shared" ca="1" si="9"/>
        <v>No</v>
      </c>
      <c r="X20" s="28" t="str">
        <f t="shared" ca="1" si="9"/>
        <v>No</v>
      </c>
      <c r="Y20" s="28" t="str">
        <f t="shared" ca="1" si="9"/>
        <v>No</v>
      </c>
      <c r="Z20" s="69" t="str">
        <f t="shared" ca="1" si="9"/>
        <v>No</v>
      </c>
    </row>
    <row r="21" spans="1:26" x14ac:dyDescent="0.25">
      <c r="A21" s="76" t="s">
        <v>127</v>
      </c>
      <c r="B21" s="28" t="s">
        <v>44</v>
      </c>
      <c r="C21" s="190">
        <v>1</v>
      </c>
      <c r="D21" s="42">
        <f t="shared" ca="1" si="0"/>
        <v>16</v>
      </c>
      <c r="E21" s="42">
        <f t="shared" ca="1" si="11"/>
        <v>17</v>
      </c>
      <c r="G21" s="28" t="str">
        <f t="shared" ca="1" si="9"/>
        <v>Yes</v>
      </c>
      <c r="H21" s="28" t="str">
        <f t="shared" ca="1" si="9"/>
        <v>Yes</v>
      </c>
      <c r="I21" s="28" t="str">
        <f t="shared" ca="1" si="9"/>
        <v>Yes</v>
      </c>
      <c r="J21" s="28" t="str">
        <f t="shared" ca="1" si="9"/>
        <v>Yes</v>
      </c>
      <c r="K21" s="28" t="str">
        <f t="shared" ca="1" si="9"/>
        <v>Yes</v>
      </c>
      <c r="L21" s="28" t="str">
        <f t="shared" ca="1" si="9"/>
        <v>Yes</v>
      </c>
      <c r="M21" s="28" t="str">
        <f t="shared" ca="1" si="9"/>
        <v>Yes</v>
      </c>
      <c r="N21" s="28" t="str">
        <f t="shared" ca="1" si="9"/>
        <v>Yes</v>
      </c>
      <c r="O21" s="28" t="str">
        <f t="shared" ca="1" si="9"/>
        <v>No</v>
      </c>
      <c r="P21" s="28" t="str">
        <f t="shared" ca="1" si="9"/>
        <v>No</v>
      </c>
      <c r="Q21" s="28" t="str">
        <f t="shared" ca="1" si="9"/>
        <v>No</v>
      </c>
      <c r="R21" s="28" t="str">
        <f t="shared" ca="1" si="9"/>
        <v>No</v>
      </c>
      <c r="S21" s="28" t="str">
        <f t="shared" ca="1" si="9"/>
        <v>No</v>
      </c>
      <c r="T21" s="28" t="str">
        <f t="shared" ca="1" si="9"/>
        <v>No</v>
      </c>
      <c r="U21" s="28" t="str">
        <f t="shared" ca="1" si="9"/>
        <v>No</v>
      </c>
      <c r="V21" s="28" t="str">
        <f t="shared" ca="1" si="9"/>
        <v>No</v>
      </c>
      <c r="W21" s="28" t="str">
        <f t="shared" ca="1" si="9"/>
        <v>No</v>
      </c>
      <c r="X21" s="28" t="str">
        <f t="shared" ca="1" si="9"/>
        <v>No</v>
      </c>
      <c r="Y21" s="28" t="str">
        <f t="shared" ca="1" si="9"/>
        <v>No</v>
      </c>
      <c r="Z21" s="69" t="str">
        <f t="shared" ca="1" si="9"/>
        <v>No</v>
      </c>
    </row>
    <row r="22" spans="1:26" x14ac:dyDescent="0.25">
      <c r="A22" s="77" t="s">
        <v>127</v>
      </c>
      <c r="B22" s="71" t="s">
        <v>45</v>
      </c>
      <c r="C22" s="191">
        <v>3</v>
      </c>
      <c r="D22" s="72">
        <f t="shared" ca="1" si="0"/>
        <v>3</v>
      </c>
      <c r="E22" s="72">
        <f t="shared" ca="1" si="11"/>
        <v>6</v>
      </c>
      <c r="G22" s="71" t="str">
        <f t="shared" ca="1" si="9"/>
        <v>No</v>
      </c>
      <c r="H22" s="71" t="str">
        <f t="shared" ca="1" si="9"/>
        <v>No</v>
      </c>
      <c r="I22" s="71" t="str">
        <f t="shared" ca="1" si="9"/>
        <v>No</v>
      </c>
      <c r="J22" s="71" t="str">
        <f t="shared" ca="1" si="9"/>
        <v>No</v>
      </c>
      <c r="K22" s="71" t="str">
        <f t="shared" ca="1" si="9"/>
        <v>No</v>
      </c>
      <c r="L22" s="71" t="str">
        <f t="shared" ca="1" si="9"/>
        <v>No</v>
      </c>
      <c r="M22" s="71" t="str">
        <f t="shared" ca="1" si="9"/>
        <v>No</v>
      </c>
      <c r="N22" s="71" t="str">
        <f t="shared" ca="1" si="9"/>
        <v>No</v>
      </c>
      <c r="O22" s="71" t="str">
        <f t="shared" ca="1" si="9"/>
        <v>No</v>
      </c>
      <c r="P22" s="71" t="str">
        <f t="shared" ca="1" si="9"/>
        <v>No</v>
      </c>
      <c r="Q22" s="71" t="str">
        <f t="shared" ca="1" si="9"/>
        <v>No</v>
      </c>
      <c r="R22" s="71" t="str">
        <f t="shared" ca="1" si="9"/>
        <v>No</v>
      </c>
      <c r="S22" s="71" t="str">
        <f t="shared" ca="1" si="9"/>
        <v>No</v>
      </c>
      <c r="T22" s="71" t="str">
        <f t="shared" ca="1" si="9"/>
        <v>No</v>
      </c>
      <c r="U22" s="71" t="str">
        <f t="shared" ca="1" si="9"/>
        <v>No</v>
      </c>
      <c r="V22" s="71" t="str">
        <f t="shared" ca="1" si="9"/>
        <v>No</v>
      </c>
      <c r="W22" s="71" t="str">
        <f t="shared" ca="1" si="9"/>
        <v>No</v>
      </c>
      <c r="X22" s="71" t="str">
        <f t="shared" ca="1" si="9"/>
        <v>No</v>
      </c>
      <c r="Y22" s="71" t="str">
        <f t="shared" ca="1" si="9"/>
        <v>No</v>
      </c>
      <c r="Z22" s="73" t="str">
        <f t="shared" ca="1" si="9"/>
        <v>No</v>
      </c>
    </row>
    <row r="23" spans="1:26" x14ac:dyDescent="0.25">
      <c r="A23" s="76" t="s">
        <v>146</v>
      </c>
      <c r="B23" s="45" t="s">
        <v>43</v>
      </c>
      <c r="C23" s="141">
        <v>0</v>
      </c>
      <c r="D23" s="42">
        <f t="shared" ca="1" si="0"/>
        <v>19</v>
      </c>
      <c r="E23" s="42">
        <f t="shared" ca="1" si="11"/>
        <v>19</v>
      </c>
      <c r="G23" s="28" t="str">
        <f t="shared" ca="1" si="9"/>
        <v>Yes</v>
      </c>
      <c r="H23" s="28" t="str">
        <f t="shared" ca="1" si="9"/>
        <v>Yes</v>
      </c>
      <c r="I23" s="28" t="str">
        <f t="shared" ca="1" si="9"/>
        <v>Yes</v>
      </c>
      <c r="J23" s="28" t="str">
        <f t="shared" ca="1" si="9"/>
        <v>Yes</v>
      </c>
      <c r="K23" s="28" t="str">
        <f t="shared" ca="1" si="9"/>
        <v>Yes</v>
      </c>
      <c r="L23" s="28" t="str">
        <f t="shared" ca="1" si="9"/>
        <v>Yes</v>
      </c>
      <c r="M23" s="28" t="str">
        <f t="shared" ca="1" si="9"/>
        <v>Yes</v>
      </c>
      <c r="N23" s="28" t="str">
        <f t="shared" ca="1" si="9"/>
        <v>Yes</v>
      </c>
      <c r="O23" s="28" t="str">
        <f t="shared" ca="1" si="9"/>
        <v>Yes</v>
      </c>
      <c r="P23" s="28" t="str">
        <f t="shared" ca="1" si="9"/>
        <v>Yes</v>
      </c>
      <c r="Q23" s="28" t="str">
        <f t="shared" ca="1" si="9"/>
        <v>No</v>
      </c>
      <c r="R23" s="28" t="str">
        <f t="shared" ca="1" si="9"/>
        <v>No</v>
      </c>
      <c r="S23" s="28" t="str">
        <f t="shared" ca="1" si="9"/>
        <v>No</v>
      </c>
      <c r="T23" s="28" t="str">
        <f t="shared" ca="1" si="9"/>
        <v>No</v>
      </c>
      <c r="U23" s="28" t="str">
        <f t="shared" ca="1" si="9"/>
        <v>No</v>
      </c>
      <c r="V23" s="28" t="str">
        <f t="shared" ca="1" si="9"/>
        <v>No</v>
      </c>
      <c r="W23" s="28" t="str">
        <f t="shared" ca="1" si="9"/>
        <v>No</v>
      </c>
      <c r="X23" s="28" t="str">
        <f t="shared" ca="1" si="9"/>
        <v>No</v>
      </c>
      <c r="Y23" s="28" t="str">
        <f t="shared" ca="1" si="9"/>
        <v>No</v>
      </c>
      <c r="Z23" s="69" t="str">
        <f t="shared" ca="1" si="9"/>
        <v>No</v>
      </c>
    </row>
    <row r="24" spans="1:26" x14ac:dyDescent="0.25">
      <c r="A24" s="76" t="s">
        <v>146</v>
      </c>
      <c r="B24" s="28" t="s">
        <v>44</v>
      </c>
      <c r="C24" s="141">
        <v>5</v>
      </c>
      <c r="D24" s="42">
        <f t="shared" ca="1" si="0"/>
        <v>16</v>
      </c>
      <c r="E24" s="42">
        <f t="shared" ca="1" si="11"/>
        <v>21</v>
      </c>
      <c r="G24" s="28" t="str">
        <f t="shared" ca="1" si="9"/>
        <v>Yes</v>
      </c>
      <c r="H24" s="28" t="str">
        <f t="shared" ca="1" si="9"/>
        <v>Yes</v>
      </c>
      <c r="I24" s="28" t="str">
        <f t="shared" ca="1" si="9"/>
        <v>Yes</v>
      </c>
      <c r="J24" s="28" t="str">
        <f t="shared" ca="1" si="9"/>
        <v>Yes</v>
      </c>
      <c r="K24" s="28" t="str">
        <f t="shared" ca="1" si="9"/>
        <v>Yes</v>
      </c>
      <c r="L24" s="28" t="str">
        <f t="shared" ca="1" si="9"/>
        <v>Yes</v>
      </c>
      <c r="M24" s="28" t="str">
        <f t="shared" ca="1" si="9"/>
        <v>Yes</v>
      </c>
      <c r="N24" s="28" t="str">
        <f t="shared" ca="1" si="9"/>
        <v>Yes</v>
      </c>
      <c r="O24" s="28" t="str">
        <f t="shared" ca="1" si="9"/>
        <v>Yes</v>
      </c>
      <c r="P24" s="28" t="str">
        <f t="shared" ca="1" si="9"/>
        <v>Yes</v>
      </c>
      <c r="Q24" s="28" t="str">
        <f t="shared" ca="1" si="9"/>
        <v>Yes</v>
      </c>
      <c r="R24" s="28" t="str">
        <f t="shared" ca="1" si="9"/>
        <v>Yes</v>
      </c>
      <c r="S24" s="28" t="str">
        <f t="shared" ca="1" si="9"/>
        <v>No</v>
      </c>
      <c r="T24" s="28" t="str">
        <f t="shared" ca="1" si="9"/>
        <v>No</v>
      </c>
      <c r="U24" s="28" t="str">
        <f t="shared" ca="1" si="9"/>
        <v>No</v>
      </c>
      <c r="V24" s="28" t="str">
        <f t="shared" ca="1" si="9"/>
        <v>No</v>
      </c>
      <c r="W24" s="28" t="str">
        <f t="shared" ca="1" si="9"/>
        <v>No</v>
      </c>
      <c r="X24" s="28" t="str">
        <f t="shared" ca="1" si="9"/>
        <v>No</v>
      </c>
      <c r="Y24" s="28" t="str">
        <f t="shared" ca="1" si="9"/>
        <v>No</v>
      </c>
      <c r="Z24" s="69" t="str">
        <f t="shared" ca="1" si="9"/>
        <v>No</v>
      </c>
    </row>
    <row r="25" spans="1:26" x14ac:dyDescent="0.25">
      <c r="A25" s="77" t="s">
        <v>146</v>
      </c>
      <c r="B25" s="71" t="s">
        <v>45</v>
      </c>
      <c r="C25" s="147">
        <v>2</v>
      </c>
      <c r="D25" s="72">
        <f t="shared" ca="1" si="0"/>
        <v>12</v>
      </c>
      <c r="E25" s="72">
        <f t="shared" ca="1" si="11"/>
        <v>14</v>
      </c>
      <c r="G25" s="71" t="str">
        <f t="shared" ca="1" si="9"/>
        <v>Yes</v>
      </c>
      <c r="H25" s="71" t="str">
        <f t="shared" ca="1" si="9"/>
        <v>Yes</v>
      </c>
      <c r="I25" s="71" t="str">
        <f t="shared" ca="1" si="9"/>
        <v>Yes</v>
      </c>
      <c r="J25" s="71" t="str">
        <f t="shared" ca="1" si="9"/>
        <v>Yes</v>
      </c>
      <c r="K25" s="71" t="str">
        <f t="shared" ca="1" si="9"/>
        <v>Yes</v>
      </c>
      <c r="L25" s="71" t="str">
        <f t="shared" ca="1" si="9"/>
        <v>No</v>
      </c>
      <c r="M25" s="71" t="str">
        <f t="shared" ca="1" si="9"/>
        <v>No</v>
      </c>
      <c r="N25" s="71" t="str">
        <f t="shared" ca="1" si="9"/>
        <v>No</v>
      </c>
      <c r="O25" s="71" t="str">
        <f t="shared" ca="1" si="9"/>
        <v>No</v>
      </c>
      <c r="P25" s="71" t="str">
        <f t="shared" ca="1" si="9"/>
        <v>No</v>
      </c>
      <c r="Q25" s="71" t="str">
        <f t="shared" ca="1" si="9"/>
        <v>No</v>
      </c>
      <c r="R25" s="71" t="str">
        <f t="shared" ca="1" si="9"/>
        <v>No</v>
      </c>
      <c r="S25" s="71" t="str">
        <f t="shared" ca="1" si="9"/>
        <v>No</v>
      </c>
      <c r="T25" s="71" t="str">
        <f t="shared" ca="1" si="9"/>
        <v>No</v>
      </c>
      <c r="U25" s="71" t="str">
        <f t="shared" ca="1" si="9"/>
        <v>No</v>
      </c>
      <c r="V25" s="71" t="str">
        <f t="shared" ca="1" si="9"/>
        <v>No</v>
      </c>
      <c r="W25" s="71" t="str">
        <f t="shared" ca="1" si="9"/>
        <v>No</v>
      </c>
      <c r="X25" s="71" t="str">
        <f t="shared" ca="1" si="9"/>
        <v>No</v>
      </c>
      <c r="Y25" s="71" t="str">
        <f t="shared" ca="1" si="9"/>
        <v>No</v>
      </c>
      <c r="Z25" s="73" t="str">
        <f t="shared" ca="1" si="9"/>
        <v>No</v>
      </c>
    </row>
    <row r="26" spans="1:26" x14ac:dyDescent="0.25">
      <c r="A26" s="142" t="s">
        <v>147</v>
      </c>
      <c r="B26" s="143" t="s">
        <v>43</v>
      </c>
      <c r="C26" s="141">
        <v>0</v>
      </c>
      <c r="D26" s="42">
        <f t="shared" ca="1" si="0"/>
        <v>1</v>
      </c>
      <c r="E26" s="42">
        <f t="shared" ca="1" si="1"/>
        <v>1</v>
      </c>
      <c r="G26" s="28" t="str">
        <f t="shared" ca="1" si="2"/>
        <v>No</v>
      </c>
      <c r="H26" s="45" t="str">
        <f t="shared" ca="1" si="2"/>
        <v>No</v>
      </c>
      <c r="I26" s="45" t="str">
        <f t="shared" ca="1" si="2"/>
        <v>No</v>
      </c>
      <c r="J26" s="45" t="str">
        <f t="shared" ca="1" si="2"/>
        <v>No</v>
      </c>
      <c r="K26" s="45" t="str">
        <f t="shared" ca="1" si="2"/>
        <v>No</v>
      </c>
      <c r="L26" s="45" t="str">
        <f t="shared" ca="1" si="2"/>
        <v>No</v>
      </c>
      <c r="M26" s="45" t="str">
        <f t="shared" ca="1" si="2"/>
        <v>No</v>
      </c>
      <c r="N26" s="45" t="str">
        <f t="shared" ca="1" si="2"/>
        <v>No</v>
      </c>
      <c r="O26" s="45" t="str">
        <f t="shared" ca="1" si="2"/>
        <v>No</v>
      </c>
      <c r="P26" s="45" t="str">
        <f t="shared" ca="1" si="2"/>
        <v>No</v>
      </c>
      <c r="Q26" s="45" t="str">
        <f t="shared" ca="1" si="2"/>
        <v>No</v>
      </c>
      <c r="R26" s="45" t="str">
        <f t="shared" ca="1" si="2"/>
        <v>No</v>
      </c>
      <c r="S26" s="45" t="str">
        <f t="shared" ca="1" si="2"/>
        <v>No</v>
      </c>
      <c r="T26" s="45" t="str">
        <f t="shared" ca="1" si="2"/>
        <v>No</v>
      </c>
      <c r="U26" s="45" t="str">
        <f t="shared" ca="1" si="2"/>
        <v>No</v>
      </c>
      <c r="V26" s="45" t="str">
        <f t="shared" ca="1" si="2"/>
        <v>No</v>
      </c>
      <c r="W26" s="45" t="str">
        <f t="shared" ca="1" si="2"/>
        <v>No</v>
      </c>
      <c r="X26" s="45" t="str">
        <f t="shared" ca="1" si="2"/>
        <v>No</v>
      </c>
      <c r="Y26" s="45" t="str">
        <f t="shared" ca="1" si="2"/>
        <v>No</v>
      </c>
      <c r="Z26" s="69" t="str">
        <f t="shared" ca="1" si="2"/>
        <v>No</v>
      </c>
    </row>
    <row r="27" spans="1:26" x14ac:dyDescent="0.25">
      <c r="A27" s="142" t="s">
        <v>147</v>
      </c>
      <c r="B27" s="144" t="s">
        <v>44</v>
      </c>
      <c r="C27" s="141">
        <v>-1</v>
      </c>
      <c r="D27" s="42">
        <f t="shared" ca="1" si="0"/>
        <v>6</v>
      </c>
      <c r="E27" s="42">
        <f t="shared" ca="1" si="1"/>
        <v>5</v>
      </c>
      <c r="G27" s="28" t="str">
        <f t="shared" ca="1" si="2"/>
        <v>No</v>
      </c>
      <c r="H27" s="28" t="str">
        <f t="shared" ca="1" si="2"/>
        <v>No</v>
      </c>
      <c r="I27" s="28" t="str">
        <f t="shared" ca="1" si="2"/>
        <v>No</v>
      </c>
      <c r="J27" s="28" t="str">
        <f t="shared" ca="1" si="2"/>
        <v>No</v>
      </c>
      <c r="K27" s="28" t="str">
        <f t="shared" ca="1" si="2"/>
        <v>No</v>
      </c>
      <c r="L27" s="28" t="str">
        <f t="shared" ca="1" si="2"/>
        <v>No</v>
      </c>
      <c r="M27" s="28" t="str">
        <f t="shared" ca="1" si="2"/>
        <v>No</v>
      </c>
      <c r="N27" s="28" t="str">
        <f t="shared" ca="1" si="2"/>
        <v>No</v>
      </c>
      <c r="O27" s="28" t="str">
        <f t="shared" ca="1" si="2"/>
        <v>No</v>
      </c>
      <c r="P27" s="28" t="str">
        <f t="shared" ca="1" si="2"/>
        <v>No</v>
      </c>
      <c r="Q27" s="28" t="str">
        <f t="shared" ca="1" si="2"/>
        <v>No</v>
      </c>
      <c r="R27" s="28" t="str">
        <f t="shared" ca="1" si="2"/>
        <v>No</v>
      </c>
      <c r="S27" s="28" t="str">
        <f t="shared" ca="1" si="2"/>
        <v>No</v>
      </c>
      <c r="T27" s="28" t="str">
        <f t="shared" ca="1" si="2"/>
        <v>No</v>
      </c>
      <c r="U27" s="28" t="str">
        <f t="shared" ca="1" si="2"/>
        <v>No</v>
      </c>
      <c r="V27" s="28" t="str">
        <f t="shared" ca="1" si="2"/>
        <v>No</v>
      </c>
      <c r="W27" s="28" t="str">
        <f t="shared" ca="1" si="2"/>
        <v>No</v>
      </c>
      <c r="X27" s="28" t="str">
        <f t="shared" ca="1" si="2"/>
        <v>No</v>
      </c>
      <c r="Y27" s="28" t="str">
        <f t="shared" ca="1" si="2"/>
        <v>No</v>
      </c>
      <c r="Z27" s="69" t="str">
        <f t="shared" ca="1" si="2"/>
        <v>No</v>
      </c>
    </row>
    <row r="28" spans="1:26" x14ac:dyDescent="0.25">
      <c r="A28" s="145" t="s">
        <v>147</v>
      </c>
      <c r="B28" s="146" t="s">
        <v>45</v>
      </c>
      <c r="C28" s="147">
        <v>3</v>
      </c>
      <c r="D28" s="72">
        <f t="shared" ca="1" si="0"/>
        <v>12</v>
      </c>
      <c r="E28" s="72">
        <f t="shared" ca="1" si="1"/>
        <v>15</v>
      </c>
      <c r="G28" s="71" t="str">
        <f t="shared" ca="1" si="2"/>
        <v>Yes</v>
      </c>
      <c r="H28" s="71" t="str">
        <f t="shared" ca="1" si="2"/>
        <v>Yes</v>
      </c>
      <c r="I28" s="71" t="str">
        <f t="shared" ca="1" si="2"/>
        <v>Yes</v>
      </c>
      <c r="J28" s="71" t="str">
        <f t="shared" ca="1" si="2"/>
        <v>Yes</v>
      </c>
      <c r="K28" s="71" t="str">
        <f t="shared" ca="1" si="2"/>
        <v>Yes</v>
      </c>
      <c r="L28" s="71" t="str">
        <f t="shared" ca="1" si="2"/>
        <v>Yes</v>
      </c>
      <c r="M28" s="71" t="str">
        <f t="shared" ca="1" si="2"/>
        <v>No</v>
      </c>
      <c r="N28" s="71" t="str">
        <f t="shared" ca="1" si="2"/>
        <v>No</v>
      </c>
      <c r="O28" s="71" t="str">
        <f t="shared" ca="1" si="2"/>
        <v>No</v>
      </c>
      <c r="P28" s="71" t="str">
        <f t="shared" ca="1" si="2"/>
        <v>No</v>
      </c>
      <c r="Q28" s="71" t="str">
        <f t="shared" ca="1" si="2"/>
        <v>No</v>
      </c>
      <c r="R28" s="71" t="str">
        <f t="shared" ca="1" si="2"/>
        <v>No</v>
      </c>
      <c r="S28" s="71" t="str">
        <f t="shared" ca="1" si="2"/>
        <v>No</v>
      </c>
      <c r="T28" s="71" t="str">
        <f t="shared" ca="1" si="2"/>
        <v>No</v>
      </c>
      <c r="U28" s="71" t="str">
        <f t="shared" ca="1" si="2"/>
        <v>No</v>
      </c>
      <c r="V28" s="71" t="str">
        <f t="shared" ca="1" si="2"/>
        <v>No</v>
      </c>
      <c r="W28" s="71" t="str">
        <f t="shared" ca="1" si="2"/>
        <v>No</v>
      </c>
      <c r="X28" s="71" t="str">
        <f t="shared" ca="1" si="2"/>
        <v>No</v>
      </c>
      <c r="Y28" s="71" t="str">
        <f t="shared" ca="1" si="2"/>
        <v>No</v>
      </c>
      <c r="Z28" s="73" t="str">
        <f t="shared" ca="1" si="2"/>
        <v>No</v>
      </c>
    </row>
    <row r="29" spans="1:26" x14ac:dyDescent="0.25">
      <c r="A29" s="142" t="s">
        <v>148</v>
      </c>
      <c r="B29" s="143" t="s">
        <v>43</v>
      </c>
      <c r="C29" s="190">
        <v>0</v>
      </c>
      <c r="D29" s="42">
        <f t="shared" ref="D29:D49" ca="1" si="12">RANDBETWEEN(1,20)</f>
        <v>2</v>
      </c>
      <c r="E29" s="42">
        <f t="shared" ref="E29:E31" ca="1" si="13">D29+C29</f>
        <v>2</v>
      </c>
      <c r="G29" s="28" t="str">
        <f t="shared" ref="G29:U29" ca="1" si="14">IF($E29&gt;G$1-1,"Yes","No")</f>
        <v>No</v>
      </c>
      <c r="H29" s="45" t="str">
        <f t="shared" ca="1" si="14"/>
        <v>No</v>
      </c>
      <c r="I29" s="45" t="str">
        <f t="shared" ca="1" si="14"/>
        <v>No</v>
      </c>
      <c r="J29" s="45" t="str">
        <f t="shared" ca="1" si="14"/>
        <v>No</v>
      </c>
      <c r="K29" s="45" t="str">
        <f t="shared" ca="1" si="14"/>
        <v>No</v>
      </c>
      <c r="L29" s="45" t="str">
        <f t="shared" ca="1" si="14"/>
        <v>No</v>
      </c>
      <c r="M29" s="45" t="str">
        <f t="shared" ca="1" si="14"/>
        <v>No</v>
      </c>
      <c r="N29" s="45" t="str">
        <f t="shared" ca="1" si="14"/>
        <v>No</v>
      </c>
      <c r="O29" s="45" t="str">
        <f t="shared" ca="1" si="14"/>
        <v>No</v>
      </c>
      <c r="P29" s="45" t="str">
        <f t="shared" ca="1" si="14"/>
        <v>No</v>
      </c>
      <c r="Q29" s="45" t="str">
        <f t="shared" ca="1" si="14"/>
        <v>No</v>
      </c>
      <c r="R29" s="45" t="str">
        <f t="shared" ca="1" si="14"/>
        <v>No</v>
      </c>
      <c r="S29" s="45" t="str">
        <f t="shared" ca="1" si="14"/>
        <v>No</v>
      </c>
      <c r="T29" s="45" t="str">
        <f t="shared" ca="1" si="14"/>
        <v>No</v>
      </c>
      <c r="U29" s="45" t="str">
        <f t="shared" ca="1" si="14"/>
        <v>No</v>
      </c>
      <c r="V29" s="45" t="str">
        <f t="shared" ref="V29:Z29" ca="1" si="15">IF($E29&gt;V$1-1,"Yes","No")</f>
        <v>No</v>
      </c>
      <c r="W29" s="45" t="str">
        <f t="shared" ca="1" si="15"/>
        <v>No</v>
      </c>
      <c r="X29" s="45" t="str">
        <f t="shared" ca="1" si="15"/>
        <v>No</v>
      </c>
      <c r="Y29" s="45" t="str">
        <f t="shared" ca="1" si="15"/>
        <v>No</v>
      </c>
      <c r="Z29" s="69" t="str">
        <f t="shared" ca="1" si="15"/>
        <v>No</v>
      </c>
    </row>
    <row r="30" spans="1:26" x14ac:dyDescent="0.25">
      <c r="A30" s="142" t="s">
        <v>148</v>
      </c>
      <c r="B30" s="144" t="s">
        <v>44</v>
      </c>
      <c r="C30" s="190">
        <v>-2</v>
      </c>
      <c r="D30" s="42">
        <f t="shared" ca="1" si="12"/>
        <v>6</v>
      </c>
      <c r="E30" s="42">
        <f t="shared" ca="1" si="13"/>
        <v>4</v>
      </c>
      <c r="G30" s="28" t="str">
        <f t="shared" ref="G30:Z45" ca="1" si="16">IF($E30&gt;G$1-1,"Yes","No")</f>
        <v>No</v>
      </c>
      <c r="H30" s="45" t="str">
        <f t="shared" ca="1" si="16"/>
        <v>No</v>
      </c>
      <c r="I30" s="45" t="str">
        <f t="shared" ca="1" si="16"/>
        <v>No</v>
      </c>
      <c r="J30" s="45" t="str">
        <f t="shared" ca="1" si="16"/>
        <v>No</v>
      </c>
      <c r="K30" s="45" t="str">
        <f t="shared" ca="1" si="16"/>
        <v>No</v>
      </c>
      <c r="L30" s="45" t="str">
        <f t="shared" ca="1" si="16"/>
        <v>No</v>
      </c>
      <c r="M30" s="45" t="str">
        <f t="shared" ca="1" si="16"/>
        <v>No</v>
      </c>
      <c r="N30" s="45" t="str">
        <f t="shared" ca="1" si="16"/>
        <v>No</v>
      </c>
      <c r="O30" s="45" t="str">
        <f t="shared" ca="1" si="16"/>
        <v>No</v>
      </c>
      <c r="P30" s="45" t="str">
        <f t="shared" ca="1" si="16"/>
        <v>No</v>
      </c>
      <c r="Q30" s="45" t="str">
        <f t="shared" ca="1" si="16"/>
        <v>No</v>
      </c>
      <c r="R30" s="45" t="str">
        <f t="shared" ca="1" si="16"/>
        <v>No</v>
      </c>
      <c r="S30" s="45" t="str">
        <f t="shared" ca="1" si="16"/>
        <v>No</v>
      </c>
      <c r="T30" s="45" t="str">
        <f t="shared" ca="1" si="16"/>
        <v>No</v>
      </c>
      <c r="U30" s="45" t="str">
        <f t="shared" ca="1" si="16"/>
        <v>No</v>
      </c>
      <c r="V30" s="45" t="str">
        <f t="shared" ca="1" si="16"/>
        <v>No</v>
      </c>
      <c r="W30" s="45" t="str">
        <f t="shared" ca="1" si="16"/>
        <v>No</v>
      </c>
      <c r="X30" s="45" t="str">
        <f t="shared" ca="1" si="16"/>
        <v>No</v>
      </c>
      <c r="Y30" s="45" t="str">
        <f t="shared" ca="1" si="16"/>
        <v>No</v>
      </c>
      <c r="Z30" s="69" t="str">
        <f t="shared" ca="1" si="16"/>
        <v>No</v>
      </c>
    </row>
    <row r="31" spans="1:26" x14ac:dyDescent="0.25">
      <c r="A31" s="145" t="s">
        <v>148</v>
      </c>
      <c r="B31" s="146" t="s">
        <v>45</v>
      </c>
      <c r="C31" s="191">
        <v>0</v>
      </c>
      <c r="D31" s="72">
        <f t="shared" ca="1" si="12"/>
        <v>8</v>
      </c>
      <c r="E31" s="72">
        <f t="shared" ca="1" si="13"/>
        <v>8</v>
      </c>
      <c r="G31" s="71" t="str">
        <f t="shared" ca="1" si="16"/>
        <v>No</v>
      </c>
      <c r="H31" s="71" t="str">
        <f t="shared" ca="1" si="16"/>
        <v>No</v>
      </c>
      <c r="I31" s="71" t="str">
        <f t="shared" ca="1" si="16"/>
        <v>No</v>
      </c>
      <c r="J31" s="71" t="str">
        <f t="shared" ca="1" si="16"/>
        <v>No</v>
      </c>
      <c r="K31" s="71" t="str">
        <f t="shared" ca="1" si="16"/>
        <v>No</v>
      </c>
      <c r="L31" s="71" t="str">
        <f t="shared" ca="1" si="16"/>
        <v>No</v>
      </c>
      <c r="M31" s="71" t="str">
        <f t="shared" ca="1" si="16"/>
        <v>No</v>
      </c>
      <c r="N31" s="71" t="str">
        <f t="shared" ca="1" si="16"/>
        <v>No</v>
      </c>
      <c r="O31" s="71" t="str">
        <f t="shared" ca="1" si="16"/>
        <v>No</v>
      </c>
      <c r="P31" s="71" t="str">
        <f t="shared" ca="1" si="16"/>
        <v>No</v>
      </c>
      <c r="Q31" s="71" t="str">
        <f t="shared" ca="1" si="16"/>
        <v>No</v>
      </c>
      <c r="R31" s="71" t="str">
        <f t="shared" ca="1" si="16"/>
        <v>No</v>
      </c>
      <c r="S31" s="71" t="str">
        <f t="shared" ca="1" si="16"/>
        <v>No</v>
      </c>
      <c r="T31" s="71" t="str">
        <f t="shared" ca="1" si="16"/>
        <v>No</v>
      </c>
      <c r="U31" s="71" t="str">
        <f t="shared" ca="1" si="16"/>
        <v>No</v>
      </c>
      <c r="V31" s="71" t="str">
        <f t="shared" ca="1" si="16"/>
        <v>No</v>
      </c>
      <c r="W31" s="71" t="str">
        <f t="shared" ca="1" si="16"/>
        <v>No</v>
      </c>
      <c r="X31" s="71" t="str">
        <f t="shared" ca="1" si="16"/>
        <v>No</v>
      </c>
      <c r="Y31" s="71" t="str">
        <f t="shared" ca="1" si="16"/>
        <v>No</v>
      </c>
      <c r="Z31" s="73" t="str">
        <f t="shared" ca="1" si="16"/>
        <v>No</v>
      </c>
    </row>
    <row r="32" spans="1:26" x14ac:dyDescent="0.25">
      <c r="A32" s="142" t="s">
        <v>149</v>
      </c>
      <c r="B32" s="143" t="s">
        <v>43</v>
      </c>
      <c r="C32" s="190">
        <v>0</v>
      </c>
      <c r="D32" s="42">
        <f t="shared" ca="1" si="12"/>
        <v>9</v>
      </c>
      <c r="E32" s="42">
        <f t="shared" ref="E32:E49" ca="1" si="17">D32+C32</f>
        <v>9</v>
      </c>
      <c r="G32" s="28" t="str">
        <f t="shared" ca="1" si="16"/>
        <v>No</v>
      </c>
      <c r="H32" s="45" t="str">
        <f t="shared" ca="1" si="16"/>
        <v>No</v>
      </c>
      <c r="I32" s="45" t="str">
        <f t="shared" ca="1" si="16"/>
        <v>No</v>
      </c>
      <c r="J32" s="45" t="str">
        <f t="shared" ca="1" si="16"/>
        <v>No</v>
      </c>
      <c r="K32" s="45" t="str">
        <f t="shared" ca="1" si="16"/>
        <v>No</v>
      </c>
      <c r="L32" s="45" t="str">
        <f t="shared" ca="1" si="16"/>
        <v>No</v>
      </c>
      <c r="M32" s="45" t="str">
        <f t="shared" ca="1" si="16"/>
        <v>No</v>
      </c>
      <c r="N32" s="45" t="str">
        <f t="shared" ca="1" si="16"/>
        <v>No</v>
      </c>
      <c r="O32" s="45" t="str">
        <f t="shared" ca="1" si="16"/>
        <v>No</v>
      </c>
      <c r="P32" s="45" t="str">
        <f t="shared" ca="1" si="16"/>
        <v>No</v>
      </c>
      <c r="Q32" s="45" t="str">
        <f t="shared" ca="1" si="16"/>
        <v>No</v>
      </c>
      <c r="R32" s="45" t="str">
        <f t="shared" ca="1" si="16"/>
        <v>No</v>
      </c>
      <c r="S32" s="45" t="str">
        <f t="shared" ca="1" si="16"/>
        <v>No</v>
      </c>
      <c r="T32" s="45" t="str">
        <f t="shared" ca="1" si="16"/>
        <v>No</v>
      </c>
      <c r="U32" s="45" t="str">
        <f t="shared" ca="1" si="16"/>
        <v>No</v>
      </c>
      <c r="V32" s="45" t="str">
        <f t="shared" ca="1" si="16"/>
        <v>No</v>
      </c>
      <c r="W32" s="45" t="str">
        <f t="shared" ca="1" si="16"/>
        <v>No</v>
      </c>
      <c r="X32" s="45" t="str">
        <f t="shared" ca="1" si="16"/>
        <v>No</v>
      </c>
      <c r="Y32" s="45" t="str">
        <f t="shared" ca="1" si="16"/>
        <v>No</v>
      </c>
      <c r="Z32" s="69" t="str">
        <f t="shared" ca="1" si="16"/>
        <v>No</v>
      </c>
    </row>
    <row r="33" spans="1:26" x14ac:dyDescent="0.25">
      <c r="A33" s="142" t="s">
        <v>149</v>
      </c>
      <c r="B33" s="144" t="s">
        <v>44</v>
      </c>
      <c r="C33" s="190">
        <v>0</v>
      </c>
      <c r="D33" s="42">
        <f t="shared" ca="1" si="12"/>
        <v>8</v>
      </c>
      <c r="E33" s="42">
        <f t="shared" ca="1" si="17"/>
        <v>8</v>
      </c>
      <c r="G33" s="28" t="str">
        <f t="shared" ca="1" si="16"/>
        <v>No</v>
      </c>
      <c r="H33" s="45" t="str">
        <f t="shared" ca="1" si="16"/>
        <v>No</v>
      </c>
      <c r="I33" s="45" t="str">
        <f t="shared" ca="1" si="16"/>
        <v>No</v>
      </c>
      <c r="J33" s="45" t="str">
        <f t="shared" ca="1" si="16"/>
        <v>No</v>
      </c>
      <c r="K33" s="45" t="str">
        <f t="shared" ca="1" si="16"/>
        <v>No</v>
      </c>
      <c r="L33" s="45" t="str">
        <f t="shared" ca="1" si="16"/>
        <v>No</v>
      </c>
      <c r="M33" s="45" t="str">
        <f t="shared" ca="1" si="16"/>
        <v>No</v>
      </c>
      <c r="N33" s="45" t="str">
        <f t="shared" ca="1" si="16"/>
        <v>No</v>
      </c>
      <c r="O33" s="45" t="str">
        <f t="shared" ca="1" si="16"/>
        <v>No</v>
      </c>
      <c r="P33" s="45" t="str">
        <f t="shared" ca="1" si="16"/>
        <v>No</v>
      </c>
      <c r="Q33" s="45" t="str">
        <f t="shared" ca="1" si="16"/>
        <v>No</v>
      </c>
      <c r="R33" s="45" t="str">
        <f t="shared" ca="1" si="16"/>
        <v>No</v>
      </c>
      <c r="S33" s="45" t="str">
        <f t="shared" ca="1" si="16"/>
        <v>No</v>
      </c>
      <c r="T33" s="45" t="str">
        <f t="shared" ca="1" si="16"/>
        <v>No</v>
      </c>
      <c r="U33" s="45" t="str">
        <f t="shared" ca="1" si="16"/>
        <v>No</v>
      </c>
      <c r="V33" s="45" t="str">
        <f t="shared" ca="1" si="16"/>
        <v>No</v>
      </c>
      <c r="W33" s="45" t="str">
        <f t="shared" ca="1" si="16"/>
        <v>No</v>
      </c>
      <c r="X33" s="45" t="str">
        <f t="shared" ca="1" si="16"/>
        <v>No</v>
      </c>
      <c r="Y33" s="45" t="str">
        <f t="shared" ca="1" si="16"/>
        <v>No</v>
      </c>
      <c r="Z33" s="69" t="str">
        <f t="shared" ca="1" si="16"/>
        <v>No</v>
      </c>
    </row>
    <row r="34" spans="1:26" x14ac:dyDescent="0.25">
      <c r="A34" s="145" t="s">
        <v>149</v>
      </c>
      <c r="B34" s="146" t="s">
        <v>45</v>
      </c>
      <c r="C34" s="191">
        <v>0</v>
      </c>
      <c r="D34" s="72">
        <f t="shared" ca="1" si="12"/>
        <v>13</v>
      </c>
      <c r="E34" s="72">
        <f t="shared" ca="1" si="17"/>
        <v>13</v>
      </c>
      <c r="G34" s="71" t="str">
        <f t="shared" ca="1" si="16"/>
        <v>Yes</v>
      </c>
      <c r="H34" s="71" t="str">
        <f t="shared" ca="1" si="16"/>
        <v>Yes</v>
      </c>
      <c r="I34" s="71" t="str">
        <f t="shared" ca="1" si="16"/>
        <v>Yes</v>
      </c>
      <c r="J34" s="71" t="str">
        <f t="shared" ca="1" si="16"/>
        <v>Yes</v>
      </c>
      <c r="K34" s="71" t="str">
        <f t="shared" ca="1" si="16"/>
        <v>No</v>
      </c>
      <c r="L34" s="71" t="str">
        <f t="shared" ca="1" si="16"/>
        <v>No</v>
      </c>
      <c r="M34" s="71" t="str">
        <f t="shared" ca="1" si="16"/>
        <v>No</v>
      </c>
      <c r="N34" s="71" t="str">
        <f t="shared" ca="1" si="16"/>
        <v>No</v>
      </c>
      <c r="O34" s="71" t="str">
        <f t="shared" ca="1" si="16"/>
        <v>No</v>
      </c>
      <c r="P34" s="71" t="str">
        <f t="shared" ca="1" si="16"/>
        <v>No</v>
      </c>
      <c r="Q34" s="71" t="str">
        <f t="shared" ca="1" si="16"/>
        <v>No</v>
      </c>
      <c r="R34" s="71" t="str">
        <f t="shared" ca="1" si="16"/>
        <v>No</v>
      </c>
      <c r="S34" s="71" t="str">
        <f t="shared" ca="1" si="16"/>
        <v>No</v>
      </c>
      <c r="T34" s="71" t="str">
        <f t="shared" ca="1" si="16"/>
        <v>No</v>
      </c>
      <c r="U34" s="71" t="str">
        <f t="shared" ca="1" si="16"/>
        <v>No</v>
      </c>
      <c r="V34" s="71" t="str">
        <f t="shared" ca="1" si="16"/>
        <v>No</v>
      </c>
      <c r="W34" s="71" t="str">
        <f t="shared" ca="1" si="16"/>
        <v>No</v>
      </c>
      <c r="X34" s="71" t="str">
        <f t="shared" ca="1" si="16"/>
        <v>No</v>
      </c>
      <c r="Y34" s="71" t="str">
        <f t="shared" ca="1" si="16"/>
        <v>No</v>
      </c>
      <c r="Z34" s="73" t="str">
        <f t="shared" ca="1" si="16"/>
        <v>No</v>
      </c>
    </row>
    <row r="35" spans="1:26" x14ac:dyDescent="0.25">
      <c r="A35" s="142" t="s">
        <v>124</v>
      </c>
      <c r="B35" s="143" t="s">
        <v>43</v>
      </c>
      <c r="C35" s="141">
        <v>0</v>
      </c>
      <c r="D35" s="42">
        <f t="shared" ca="1" si="12"/>
        <v>14</v>
      </c>
      <c r="E35" s="42">
        <f t="shared" ref="E35:E37" ca="1" si="18">D35+C35</f>
        <v>14</v>
      </c>
      <c r="G35" s="28" t="str">
        <f t="shared" ref="G35:Z37" ca="1" si="19">IF($E35&gt;G$1-1,"Yes","No")</f>
        <v>Yes</v>
      </c>
      <c r="H35" s="45" t="str">
        <f t="shared" ca="1" si="19"/>
        <v>Yes</v>
      </c>
      <c r="I35" s="45" t="str">
        <f t="shared" ca="1" si="19"/>
        <v>Yes</v>
      </c>
      <c r="J35" s="45" t="str">
        <f t="shared" ca="1" si="19"/>
        <v>Yes</v>
      </c>
      <c r="K35" s="45" t="str">
        <f t="shared" ca="1" si="19"/>
        <v>Yes</v>
      </c>
      <c r="L35" s="45" t="str">
        <f t="shared" ca="1" si="19"/>
        <v>No</v>
      </c>
      <c r="M35" s="45" t="str">
        <f t="shared" ca="1" si="19"/>
        <v>No</v>
      </c>
      <c r="N35" s="45" t="str">
        <f t="shared" ca="1" si="19"/>
        <v>No</v>
      </c>
      <c r="O35" s="45" t="str">
        <f t="shared" ca="1" si="19"/>
        <v>No</v>
      </c>
      <c r="P35" s="45" t="str">
        <f t="shared" ca="1" si="19"/>
        <v>No</v>
      </c>
      <c r="Q35" s="45" t="str">
        <f t="shared" ca="1" si="19"/>
        <v>No</v>
      </c>
      <c r="R35" s="45" t="str">
        <f t="shared" ca="1" si="19"/>
        <v>No</v>
      </c>
      <c r="S35" s="45" t="str">
        <f t="shared" ca="1" si="19"/>
        <v>No</v>
      </c>
      <c r="T35" s="45" t="str">
        <f t="shared" ca="1" si="19"/>
        <v>No</v>
      </c>
      <c r="U35" s="45" t="str">
        <f t="shared" ca="1" si="19"/>
        <v>No</v>
      </c>
      <c r="V35" s="45" t="str">
        <f t="shared" ca="1" si="19"/>
        <v>No</v>
      </c>
      <c r="W35" s="45" t="str">
        <f t="shared" ca="1" si="19"/>
        <v>No</v>
      </c>
      <c r="X35" s="45" t="str">
        <f t="shared" ca="1" si="19"/>
        <v>No</v>
      </c>
      <c r="Y35" s="45" t="str">
        <f t="shared" ca="1" si="19"/>
        <v>No</v>
      </c>
      <c r="Z35" s="69" t="str">
        <f t="shared" ca="1" si="19"/>
        <v>No</v>
      </c>
    </row>
    <row r="36" spans="1:26" x14ac:dyDescent="0.25">
      <c r="A36" s="142" t="s">
        <v>124</v>
      </c>
      <c r="B36" s="144" t="s">
        <v>44</v>
      </c>
      <c r="C36" s="141">
        <v>5</v>
      </c>
      <c r="D36" s="42">
        <f t="shared" ca="1" si="12"/>
        <v>16</v>
      </c>
      <c r="E36" s="42">
        <f t="shared" ca="1" si="18"/>
        <v>21</v>
      </c>
      <c r="G36" s="28" t="str">
        <f t="shared" ca="1" si="19"/>
        <v>Yes</v>
      </c>
      <c r="H36" s="45" t="str">
        <f t="shared" ca="1" si="19"/>
        <v>Yes</v>
      </c>
      <c r="I36" s="45" t="str">
        <f t="shared" ca="1" si="19"/>
        <v>Yes</v>
      </c>
      <c r="J36" s="45" t="str">
        <f t="shared" ca="1" si="19"/>
        <v>Yes</v>
      </c>
      <c r="K36" s="45" t="str">
        <f t="shared" ca="1" si="19"/>
        <v>Yes</v>
      </c>
      <c r="L36" s="45" t="str">
        <f t="shared" ca="1" si="19"/>
        <v>Yes</v>
      </c>
      <c r="M36" s="45" t="str">
        <f t="shared" ca="1" si="19"/>
        <v>Yes</v>
      </c>
      <c r="N36" s="45" t="str">
        <f t="shared" ca="1" si="19"/>
        <v>Yes</v>
      </c>
      <c r="O36" s="45" t="str">
        <f t="shared" ca="1" si="19"/>
        <v>Yes</v>
      </c>
      <c r="P36" s="45" t="str">
        <f t="shared" ca="1" si="19"/>
        <v>Yes</v>
      </c>
      <c r="Q36" s="45" t="str">
        <f t="shared" ca="1" si="19"/>
        <v>Yes</v>
      </c>
      <c r="R36" s="45" t="str">
        <f t="shared" ca="1" si="19"/>
        <v>Yes</v>
      </c>
      <c r="S36" s="45" t="str">
        <f t="shared" ca="1" si="19"/>
        <v>No</v>
      </c>
      <c r="T36" s="45" t="str">
        <f t="shared" ca="1" si="19"/>
        <v>No</v>
      </c>
      <c r="U36" s="45" t="str">
        <f t="shared" ca="1" si="19"/>
        <v>No</v>
      </c>
      <c r="V36" s="45" t="str">
        <f t="shared" ca="1" si="19"/>
        <v>No</v>
      </c>
      <c r="W36" s="45" t="str">
        <f t="shared" ca="1" si="19"/>
        <v>No</v>
      </c>
      <c r="X36" s="45" t="str">
        <f t="shared" ca="1" si="19"/>
        <v>No</v>
      </c>
      <c r="Y36" s="45" t="str">
        <f t="shared" ca="1" si="19"/>
        <v>No</v>
      </c>
      <c r="Z36" s="69" t="str">
        <f t="shared" ca="1" si="19"/>
        <v>No</v>
      </c>
    </row>
    <row r="37" spans="1:26" x14ac:dyDescent="0.25">
      <c r="A37" s="145" t="s">
        <v>124</v>
      </c>
      <c r="B37" s="146" t="s">
        <v>45</v>
      </c>
      <c r="C37" s="147">
        <v>2</v>
      </c>
      <c r="D37" s="72">
        <f t="shared" ca="1" si="12"/>
        <v>5</v>
      </c>
      <c r="E37" s="72">
        <f t="shared" ca="1" si="18"/>
        <v>7</v>
      </c>
      <c r="G37" s="71" t="str">
        <f t="shared" ca="1" si="19"/>
        <v>No</v>
      </c>
      <c r="H37" s="71" t="str">
        <f t="shared" ca="1" si="19"/>
        <v>No</v>
      </c>
      <c r="I37" s="71" t="str">
        <f t="shared" ca="1" si="19"/>
        <v>No</v>
      </c>
      <c r="J37" s="71" t="str">
        <f t="shared" ca="1" si="19"/>
        <v>No</v>
      </c>
      <c r="K37" s="71" t="str">
        <f t="shared" ca="1" si="19"/>
        <v>No</v>
      </c>
      <c r="L37" s="71" t="str">
        <f t="shared" ca="1" si="19"/>
        <v>No</v>
      </c>
      <c r="M37" s="71" t="str">
        <f t="shared" ca="1" si="19"/>
        <v>No</v>
      </c>
      <c r="N37" s="71" t="str">
        <f t="shared" ca="1" si="19"/>
        <v>No</v>
      </c>
      <c r="O37" s="71" t="str">
        <f t="shared" ca="1" si="19"/>
        <v>No</v>
      </c>
      <c r="P37" s="71" t="str">
        <f t="shared" ca="1" si="19"/>
        <v>No</v>
      </c>
      <c r="Q37" s="71" t="str">
        <f t="shared" ca="1" si="19"/>
        <v>No</v>
      </c>
      <c r="R37" s="71" t="str">
        <f t="shared" ca="1" si="19"/>
        <v>No</v>
      </c>
      <c r="S37" s="71" t="str">
        <f t="shared" ca="1" si="19"/>
        <v>No</v>
      </c>
      <c r="T37" s="71" t="str">
        <f t="shared" ca="1" si="19"/>
        <v>No</v>
      </c>
      <c r="U37" s="71" t="str">
        <f t="shared" ca="1" si="19"/>
        <v>No</v>
      </c>
      <c r="V37" s="71" t="str">
        <f t="shared" ca="1" si="19"/>
        <v>No</v>
      </c>
      <c r="W37" s="71" t="str">
        <f t="shared" ca="1" si="19"/>
        <v>No</v>
      </c>
      <c r="X37" s="71" t="str">
        <f t="shared" ca="1" si="19"/>
        <v>No</v>
      </c>
      <c r="Y37" s="71" t="str">
        <f t="shared" ca="1" si="19"/>
        <v>No</v>
      </c>
      <c r="Z37" s="73" t="str">
        <f t="shared" ca="1" si="19"/>
        <v>No</v>
      </c>
    </row>
    <row r="38" spans="1:26" x14ac:dyDescent="0.25">
      <c r="A38" s="179" t="s">
        <v>151</v>
      </c>
      <c r="B38" s="143" t="s">
        <v>43</v>
      </c>
      <c r="C38" s="141">
        <v>0</v>
      </c>
      <c r="D38" s="42">
        <f t="shared" ca="1" si="12"/>
        <v>17</v>
      </c>
      <c r="E38" s="42">
        <f t="shared" ca="1" si="17"/>
        <v>17</v>
      </c>
      <c r="G38" s="28" t="str">
        <f t="shared" ca="1" si="16"/>
        <v>Yes</v>
      </c>
      <c r="H38" s="45" t="str">
        <f t="shared" ca="1" si="16"/>
        <v>Yes</v>
      </c>
      <c r="I38" s="45" t="str">
        <f t="shared" ca="1" si="16"/>
        <v>Yes</v>
      </c>
      <c r="J38" s="45" t="str">
        <f t="shared" ca="1" si="16"/>
        <v>Yes</v>
      </c>
      <c r="K38" s="45" t="str">
        <f t="shared" ca="1" si="16"/>
        <v>Yes</v>
      </c>
      <c r="L38" s="45" t="str">
        <f t="shared" ca="1" si="16"/>
        <v>Yes</v>
      </c>
      <c r="M38" s="45" t="str">
        <f t="shared" ca="1" si="16"/>
        <v>Yes</v>
      </c>
      <c r="N38" s="45" t="str">
        <f t="shared" ca="1" si="16"/>
        <v>Yes</v>
      </c>
      <c r="O38" s="45" t="str">
        <f t="shared" ca="1" si="16"/>
        <v>No</v>
      </c>
      <c r="P38" s="45" t="str">
        <f t="shared" ca="1" si="16"/>
        <v>No</v>
      </c>
      <c r="Q38" s="45" t="str">
        <f t="shared" ca="1" si="16"/>
        <v>No</v>
      </c>
      <c r="R38" s="45" t="str">
        <f t="shared" ca="1" si="16"/>
        <v>No</v>
      </c>
      <c r="S38" s="45" t="str">
        <f t="shared" ca="1" si="16"/>
        <v>No</v>
      </c>
      <c r="T38" s="45" t="str">
        <f t="shared" ca="1" si="16"/>
        <v>No</v>
      </c>
      <c r="U38" s="45" t="str">
        <f t="shared" ca="1" si="16"/>
        <v>No</v>
      </c>
      <c r="V38" s="45" t="str">
        <f t="shared" ca="1" si="16"/>
        <v>No</v>
      </c>
      <c r="W38" s="45" t="str">
        <f t="shared" ca="1" si="16"/>
        <v>No</v>
      </c>
      <c r="X38" s="45" t="str">
        <f t="shared" ca="1" si="16"/>
        <v>No</v>
      </c>
      <c r="Y38" s="45" t="str">
        <f t="shared" ca="1" si="16"/>
        <v>No</v>
      </c>
      <c r="Z38" s="69" t="str">
        <f t="shared" ca="1" si="16"/>
        <v>No</v>
      </c>
    </row>
    <row r="39" spans="1:26" x14ac:dyDescent="0.25">
      <c r="A39" s="179" t="s">
        <v>151</v>
      </c>
      <c r="B39" s="144" t="s">
        <v>44</v>
      </c>
      <c r="C39" s="141">
        <v>1</v>
      </c>
      <c r="D39" s="42">
        <f t="shared" ca="1" si="12"/>
        <v>2</v>
      </c>
      <c r="E39" s="42">
        <f t="shared" ca="1" si="17"/>
        <v>3</v>
      </c>
      <c r="G39" s="28" t="str">
        <f t="shared" ca="1" si="16"/>
        <v>No</v>
      </c>
      <c r="H39" s="45" t="str">
        <f t="shared" ca="1" si="16"/>
        <v>No</v>
      </c>
      <c r="I39" s="45" t="str">
        <f t="shared" ca="1" si="16"/>
        <v>No</v>
      </c>
      <c r="J39" s="45" t="str">
        <f t="shared" ca="1" si="16"/>
        <v>No</v>
      </c>
      <c r="K39" s="45" t="str">
        <f t="shared" ca="1" si="16"/>
        <v>No</v>
      </c>
      <c r="L39" s="45" t="str">
        <f t="shared" ca="1" si="16"/>
        <v>No</v>
      </c>
      <c r="M39" s="45" t="str">
        <f t="shared" ca="1" si="16"/>
        <v>No</v>
      </c>
      <c r="N39" s="45" t="str">
        <f t="shared" ca="1" si="16"/>
        <v>No</v>
      </c>
      <c r="O39" s="45" t="str">
        <f t="shared" ca="1" si="16"/>
        <v>No</v>
      </c>
      <c r="P39" s="45" t="str">
        <f t="shared" ca="1" si="16"/>
        <v>No</v>
      </c>
      <c r="Q39" s="45" t="str">
        <f t="shared" ca="1" si="16"/>
        <v>No</v>
      </c>
      <c r="R39" s="45" t="str">
        <f t="shared" ca="1" si="16"/>
        <v>No</v>
      </c>
      <c r="S39" s="45" t="str">
        <f t="shared" ca="1" si="16"/>
        <v>No</v>
      </c>
      <c r="T39" s="45" t="str">
        <f t="shared" ca="1" si="16"/>
        <v>No</v>
      </c>
      <c r="U39" s="45" t="str">
        <f t="shared" ca="1" si="16"/>
        <v>No</v>
      </c>
      <c r="V39" s="45" t="str">
        <f t="shared" ca="1" si="16"/>
        <v>No</v>
      </c>
      <c r="W39" s="45" t="str">
        <f t="shared" ca="1" si="16"/>
        <v>No</v>
      </c>
      <c r="X39" s="45" t="str">
        <f t="shared" ca="1" si="16"/>
        <v>No</v>
      </c>
      <c r="Y39" s="45" t="str">
        <f t="shared" ca="1" si="16"/>
        <v>No</v>
      </c>
      <c r="Z39" s="69" t="str">
        <f t="shared" ca="1" si="16"/>
        <v>No</v>
      </c>
    </row>
    <row r="40" spans="1:26" x14ac:dyDescent="0.25">
      <c r="A40" s="180" t="s">
        <v>151</v>
      </c>
      <c r="B40" s="146" t="s">
        <v>45</v>
      </c>
      <c r="C40" s="147">
        <v>2</v>
      </c>
      <c r="D40" s="72">
        <f t="shared" ca="1" si="12"/>
        <v>2</v>
      </c>
      <c r="E40" s="72">
        <f t="shared" ca="1" si="17"/>
        <v>4</v>
      </c>
      <c r="G40" s="71" t="str">
        <f t="shared" ca="1" si="16"/>
        <v>No</v>
      </c>
      <c r="H40" s="71" t="str">
        <f t="shared" ca="1" si="16"/>
        <v>No</v>
      </c>
      <c r="I40" s="71" t="str">
        <f t="shared" ca="1" si="16"/>
        <v>No</v>
      </c>
      <c r="J40" s="71" t="str">
        <f t="shared" ca="1" si="16"/>
        <v>No</v>
      </c>
      <c r="K40" s="71" t="str">
        <f t="shared" ca="1" si="16"/>
        <v>No</v>
      </c>
      <c r="L40" s="71" t="str">
        <f t="shared" ca="1" si="16"/>
        <v>No</v>
      </c>
      <c r="M40" s="71" t="str">
        <f t="shared" ca="1" si="16"/>
        <v>No</v>
      </c>
      <c r="N40" s="71" t="str">
        <f t="shared" ca="1" si="16"/>
        <v>No</v>
      </c>
      <c r="O40" s="71" t="str">
        <f t="shared" ca="1" si="16"/>
        <v>No</v>
      </c>
      <c r="P40" s="71" t="str">
        <f t="shared" ca="1" si="16"/>
        <v>No</v>
      </c>
      <c r="Q40" s="71" t="str">
        <f t="shared" ca="1" si="16"/>
        <v>No</v>
      </c>
      <c r="R40" s="71" t="str">
        <f t="shared" ca="1" si="16"/>
        <v>No</v>
      </c>
      <c r="S40" s="71" t="str">
        <f t="shared" ca="1" si="16"/>
        <v>No</v>
      </c>
      <c r="T40" s="71" t="str">
        <f t="shared" ca="1" si="16"/>
        <v>No</v>
      </c>
      <c r="U40" s="71" t="str">
        <f t="shared" ca="1" si="16"/>
        <v>No</v>
      </c>
      <c r="V40" s="71" t="str">
        <f t="shared" ca="1" si="16"/>
        <v>No</v>
      </c>
      <c r="W40" s="71" t="str">
        <f t="shared" ca="1" si="16"/>
        <v>No</v>
      </c>
      <c r="X40" s="71" t="str">
        <f t="shared" ca="1" si="16"/>
        <v>No</v>
      </c>
      <c r="Y40" s="71" t="str">
        <f t="shared" ca="1" si="16"/>
        <v>No</v>
      </c>
      <c r="Z40" s="73" t="str">
        <f t="shared" ca="1" si="16"/>
        <v>No</v>
      </c>
    </row>
    <row r="41" spans="1:26" x14ac:dyDescent="0.25">
      <c r="A41" s="179" t="s">
        <v>153</v>
      </c>
      <c r="B41" s="143" t="s">
        <v>43</v>
      </c>
      <c r="C41" s="190">
        <v>0</v>
      </c>
      <c r="D41" s="42">
        <f t="shared" ca="1" si="12"/>
        <v>19</v>
      </c>
      <c r="E41" s="42">
        <f t="shared" ca="1" si="17"/>
        <v>19</v>
      </c>
      <c r="G41" s="28" t="str">
        <f t="shared" ca="1" si="16"/>
        <v>Yes</v>
      </c>
      <c r="H41" s="45" t="str">
        <f t="shared" ca="1" si="16"/>
        <v>Yes</v>
      </c>
      <c r="I41" s="45" t="str">
        <f t="shared" ca="1" si="16"/>
        <v>Yes</v>
      </c>
      <c r="J41" s="45" t="str">
        <f t="shared" ca="1" si="16"/>
        <v>Yes</v>
      </c>
      <c r="K41" s="45" t="str">
        <f t="shared" ca="1" si="16"/>
        <v>Yes</v>
      </c>
      <c r="L41" s="45" t="str">
        <f t="shared" ca="1" si="16"/>
        <v>Yes</v>
      </c>
      <c r="M41" s="45" t="str">
        <f t="shared" ca="1" si="16"/>
        <v>Yes</v>
      </c>
      <c r="N41" s="45" t="str">
        <f t="shared" ca="1" si="16"/>
        <v>Yes</v>
      </c>
      <c r="O41" s="45" t="str">
        <f t="shared" ca="1" si="16"/>
        <v>Yes</v>
      </c>
      <c r="P41" s="45" t="str">
        <f t="shared" ca="1" si="16"/>
        <v>Yes</v>
      </c>
      <c r="Q41" s="45" t="str">
        <f t="shared" ca="1" si="16"/>
        <v>No</v>
      </c>
      <c r="R41" s="45" t="str">
        <f t="shared" ca="1" si="16"/>
        <v>No</v>
      </c>
      <c r="S41" s="45" t="str">
        <f t="shared" ca="1" si="16"/>
        <v>No</v>
      </c>
      <c r="T41" s="45" t="str">
        <f t="shared" ca="1" si="16"/>
        <v>No</v>
      </c>
      <c r="U41" s="45" t="str">
        <f t="shared" ca="1" si="16"/>
        <v>No</v>
      </c>
      <c r="V41" s="45" t="str">
        <f t="shared" ca="1" si="16"/>
        <v>No</v>
      </c>
      <c r="W41" s="45" t="str">
        <f t="shared" ca="1" si="16"/>
        <v>No</v>
      </c>
      <c r="X41" s="45" t="str">
        <f t="shared" ca="1" si="16"/>
        <v>No</v>
      </c>
      <c r="Y41" s="45" t="str">
        <f t="shared" ca="1" si="16"/>
        <v>No</v>
      </c>
      <c r="Z41" s="69" t="str">
        <f t="shared" ca="1" si="16"/>
        <v>No</v>
      </c>
    </row>
    <row r="42" spans="1:26" x14ac:dyDescent="0.25">
      <c r="A42" s="179" t="s">
        <v>153</v>
      </c>
      <c r="B42" s="144" t="s">
        <v>44</v>
      </c>
      <c r="C42" s="190">
        <v>0</v>
      </c>
      <c r="D42" s="42">
        <f t="shared" ca="1" si="12"/>
        <v>15</v>
      </c>
      <c r="E42" s="42">
        <f t="shared" ca="1" si="17"/>
        <v>15</v>
      </c>
      <c r="G42" s="28" t="str">
        <f t="shared" ca="1" si="16"/>
        <v>Yes</v>
      </c>
      <c r="H42" s="45" t="str">
        <f t="shared" ca="1" si="16"/>
        <v>Yes</v>
      </c>
      <c r="I42" s="45" t="str">
        <f t="shared" ca="1" si="16"/>
        <v>Yes</v>
      </c>
      <c r="J42" s="45" t="str">
        <f t="shared" ca="1" si="16"/>
        <v>Yes</v>
      </c>
      <c r="K42" s="45" t="str">
        <f t="shared" ca="1" si="16"/>
        <v>Yes</v>
      </c>
      <c r="L42" s="45" t="str">
        <f t="shared" ca="1" si="16"/>
        <v>Yes</v>
      </c>
      <c r="M42" s="45" t="str">
        <f t="shared" ca="1" si="16"/>
        <v>No</v>
      </c>
      <c r="N42" s="45" t="str">
        <f t="shared" ca="1" si="16"/>
        <v>No</v>
      </c>
      <c r="O42" s="45" t="str">
        <f t="shared" ca="1" si="16"/>
        <v>No</v>
      </c>
      <c r="P42" s="45" t="str">
        <f t="shared" ca="1" si="16"/>
        <v>No</v>
      </c>
      <c r="Q42" s="45" t="str">
        <f t="shared" ca="1" si="16"/>
        <v>No</v>
      </c>
      <c r="R42" s="45" t="str">
        <f t="shared" ca="1" si="16"/>
        <v>No</v>
      </c>
      <c r="S42" s="45" t="str">
        <f t="shared" ca="1" si="16"/>
        <v>No</v>
      </c>
      <c r="T42" s="45" t="str">
        <f t="shared" ca="1" si="16"/>
        <v>No</v>
      </c>
      <c r="U42" s="45" t="str">
        <f t="shared" ca="1" si="16"/>
        <v>No</v>
      </c>
      <c r="V42" s="45" t="str">
        <f t="shared" ca="1" si="16"/>
        <v>No</v>
      </c>
      <c r="W42" s="45" t="str">
        <f t="shared" ca="1" si="16"/>
        <v>No</v>
      </c>
      <c r="X42" s="45" t="str">
        <f t="shared" ca="1" si="16"/>
        <v>No</v>
      </c>
      <c r="Y42" s="45" t="str">
        <f t="shared" ca="1" si="16"/>
        <v>No</v>
      </c>
      <c r="Z42" s="69" t="str">
        <f t="shared" ca="1" si="16"/>
        <v>No</v>
      </c>
    </row>
    <row r="43" spans="1:26" x14ac:dyDescent="0.25">
      <c r="A43" s="180" t="s">
        <v>153</v>
      </c>
      <c r="B43" s="146" t="s">
        <v>45</v>
      </c>
      <c r="C43" s="191">
        <v>2</v>
      </c>
      <c r="D43" s="72">
        <f t="shared" ca="1" si="12"/>
        <v>4</v>
      </c>
      <c r="E43" s="72">
        <f t="shared" ca="1" si="17"/>
        <v>6</v>
      </c>
      <c r="G43" s="71" t="str">
        <f t="shared" ca="1" si="16"/>
        <v>No</v>
      </c>
      <c r="H43" s="71" t="str">
        <f t="shared" ca="1" si="16"/>
        <v>No</v>
      </c>
      <c r="I43" s="71" t="str">
        <f t="shared" ca="1" si="16"/>
        <v>No</v>
      </c>
      <c r="J43" s="71" t="str">
        <f t="shared" ca="1" si="16"/>
        <v>No</v>
      </c>
      <c r="K43" s="71" t="str">
        <f t="shared" ca="1" si="16"/>
        <v>No</v>
      </c>
      <c r="L43" s="71" t="str">
        <f t="shared" ca="1" si="16"/>
        <v>No</v>
      </c>
      <c r="M43" s="71" t="str">
        <f t="shared" ca="1" si="16"/>
        <v>No</v>
      </c>
      <c r="N43" s="71" t="str">
        <f t="shared" ca="1" si="16"/>
        <v>No</v>
      </c>
      <c r="O43" s="71" t="str">
        <f t="shared" ca="1" si="16"/>
        <v>No</v>
      </c>
      <c r="P43" s="71" t="str">
        <f t="shared" ca="1" si="16"/>
        <v>No</v>
      </c>
      <c r="Q43" s="71" t="str">
        <f t="shared" ca="1" si="16"/>
        <v>No</v>
      </c>
      <c r="R43" s="71" t="str">
        <f t="shared" ca="1" si="16"/>
        <v>No</v>
      </c>
      <c r="S43" s="71" t="str">
        <f t="shared" ca="1" si="16"/>
        <v>No</v>
      </c>
      <c r="T43" s="71" t="str">
        <f t="shared" ca="1" si="16"/>
        <v>No</v>
      </c>
      <c r="U43" s="71" t="str">
        <f t="shared" ca="1" si="16"/>
        <v>No</v>
      </c>
      <c r="V43" s="71" t="str">
        <f t="shared" ca="1" si="16"/>
        <v>No</v>
      </c>
      <c r="W43" s="71" t="str">
        <f t="shared" ca="1" si="16"/>
        <v>No</v>
      </c>
      <c r="X43" s="71" t="str">
        <f t="shared" ca="1" si="16"/>
        <v>No</v>
      </c>
      <c r="Y43" s="71" t="str">
        <f t="shared" ca="1" si="16"/>
        <v>No</v>
      </c>
      <c r="Z43" s="73" t="str">
        <f t="shared" ca="1" si="16"/>
        <v>No</v>
      </c>
    </row>
    <row r="44" spans="1:26" x14ac:dyDescent="0.25">
      <c r="A44" s="74" t="s">
        <v>155</v>
      </c>
      <c r="B44" s="143" t="s">
        <v>43</v>
      </c>
      <c r="C44" s="141">
        <v>0</v>
      </c>
      <c r="D44" s="42">
        <f t="shared" ca="1" si="12"/>
        <v>19</v>
      </c>
      <c r="E44" s="42">
        <f t="shared" ca="1" si="17"/>
        <v>19</v>
      </c>
      <c r="G44" s="28" t="str">
        <f t="shared" ca="1" si="16"/>
        <v>Yes</v>
      </c>
      <c r="H44" s="45" t="str">
        <f t="shared" ca="1" si="16"/>
        <v>Yes</v>
      </c>
      <c r="I44" s="45" t="str">
        <f t="shared" ca="1" si="16"/>
        <v>Yes</v>
      </c>
      <c r="J44" s="45" t="str">
        <f t="shared" ca="1" si="16"/>
        <v>Yes</v>
      </c>
      <c r="K44" s="45" t="str">
        <f t="shared" ca="1" si="16"/>
        <v>Yes</v>
      </c>
      <c r="L44" s="45" t="str">
        <f t="shared" ca="1" si="16"/>
        <v>Yes</v>
      </c>
      <c r="M44" s="45" t="str">
        <f t="shared" ca="1" si="16"/>
        <v>Yes</v>
      </c>
      <c r="N44" s="45" t="str">
        <f t="shared" ca="1" si="16"/>
        <v>Yes</v>
      </c>
      <c r="O44" s="45" t="str">
        <f t="shared" ca="1" si="16"/>
        <v>Yes</v>
      </c>
      <c r="P44" s="45" t="str">
        <f t="shared" ca="1" si="16"/>
        <v>Yes</v>
      </c>
      <c r="Q44" s="45" t="str">
        <f t="shared" ca="1" si="16"/>
        <v>No</v>
      </c>
      <c r="R44" s="45" t="str">
        <f t="shared" ca="1" si="16"/>
        <v>No</v>
      </c>
      <c r="S44" s="45" t="str">
        <f t="shared" ca="1" si="16"/>
        <v>No</v>
      </c>
      <c r="T44" s="45" t="str">
        <f t="shared" ca="1" si="16"/>
        <v>No</v>
      </c>
      <c r="U44" s="45" t="str">
        <f t="shared" ca="1" si="16"/>
        <v>No</v>
      </c>
      <c r="V44" s="45" t="str">
        <f t="shared" ca="1" si="16"/>
        <v>No</v>
      </c>
      <c r="W44" s="45" t="str">
        <f t="shared" ca="1" si="16"/>
        <v>No</v>
      </c>
      <c r="X44" s="45" t="str">
        <f t="shared" ca="1" si="16"/>
        <v>No</v>
      </c>
      <c r="Y44" s="45" t="str">
        <f t="shared" ca="1" si="16"/>
        <v>No</v>
      </c>
      <c r="Z44" s="69" t="str">
        <f t="shared" ca="1" si="16"/>
        <v>No</v>
      </c>
    </row>
    <row r="45" spans="1:26" x14ac:dyDescent="0.25">
      <c r="A45" s="74" t="s">
        <v>155</v>
      </c>
      <c r="B45" s="144" t="s">
        <v>44</v>
      </c>
      <c r="C45" s="141">
        <v>0</v>
      </c>
      <c r="D45" s="42">
        <f t="shared" ca="1" si="12"/>
        <v>6</v>
      </c>
      <c r="E45" s="42">
        <f t="shared" ca="1" si="17"/>
        <v>6</v>
      </c>
      <c r="G45" s="28" t="str">
        <f t="shared" ca="1" si="16"/>
        <v>No</v>
      </c>
      <c r="H45" s="45" t="str">
        <f t="shared" ca="1" si="16"/>
        <v>No</v>
      </c>
      <c r="I45" s="45" t="str">
        <f t="shared" ca="1" si="16"/>
        <v>No</v>
      </c>
      <c r="J45" s="45" t="str">
        <f t="shared" ca="1" si="16"/>
        <v>No</v>
      </c>
      <c r="K45" s="45" t="str">
        <f t="shared" ca="1" si="16"/>
        <v>No</v>
      </c>
      <c r="L45" s="45" t="str">
        <f t="shared" ca="1" si="16"/>
        <v>No</v>
      </c>
      <c r="M45" s="45" t="str">
        <f t="shared" ca="1" si="16"/>
        <v>No</v>
      </c>
      <c r="N45" s="45" t="str">
        <f t="shared" ca="1" si="16"/>
        <v>No</v>
      </c>
      <c r="O45" s="45" t="str">
        <f t="shared" ca="1" si="16"/>
        <v>No</v>
      </c>
      <c r="P45" s="45" t="str">
        <f t="shared" ca="1" si="16"/>
        <v>No</v>
      </c>
      <c r="Q45" s="45" t="str">
        <f t="shared" ca="1" si="16"/>
        <v>No</v>
      </c>
      <c r="R45" s="45" t="str">
        <f t="shared" ca="1" si="16"/>
        <v>No</v>
      </c>
      <c r="S45" s="45" t="str">
        <f t="shared" ca="1" si="16"/>
        <v>No</v>
      </c>
      <c r="T45" s="45" t="str">
        <f t="shared" ca="1" si="16"/>
        <v>No</v>
      </c>
      <c r="U45" s="45" t="str">
        <f t="shared" ca="1" si="16"/>
        <v>No</v>
      </c>
      <c r="V45" s="45" t="str">
        <f t="shared" ref="V45:Z45" ca="1" si="20">IF($E45&gt;V$1-1,"Yes","No")</f>
        <v>No</v>
      </c>
      <c r="W45" s="45" t="str">
        <f t="shared" ca="1" si="20"/>
        <v>No</v>
      </c>
      <c r="X45" s="45" t="str">
        <f t="shared" ca="1" si="20"/>
        <v>No</v>
      </c>
      <c r="Y45" s="45" t="str">
        <f t="shared" ca="1" si="20"/>
        <v>No</v>
      </c>
      <c r="Z45" s="69" t="str">
        <f t="shared" ca="1" si="20"/>
        <v>No</v>
      </c>
    </row>
    <row r="46" spans="1:26" x14ac:dyDescent="0.25">
      <c r="A46" s="75" t="s">
        <v>155</v>
      </c>
      <c r="B46" s="146" t="s">
        <v>45</v>
      </c>
      <c r="C46" s="147">
        <v>0</v>
      </c>
      <c r="D46" s="72">
        <f t="shared" ca="1" si="12"/>
        <v>10</v>
      </c>
      <c r="E46" s="72">
        <f t="shared" ca="1" si="17"/>
        <v>10</v>
      </c>
      <c r="G46" s="71" t="str">
        <f t="shared" ref="G46:Z49" ca="1" si="21">IF($E46&gt;G$1-1,"Yes","No")</f>
        <v>Yes</v>
      </c>
      <c r="H46" s="71" t="str">
        <f t="shared" ca="1" si="21"/>
        <v>No</v>
      </c>
      <c r="I46" s="71" t="str">
        <f t="shared" ca="1" si="21"/>
        <v>No</v>
      </c>
      <c r="J46" s="71" t="str">
        <f t="shared" ca="1" si="21"/>
        <v>No</v>
      </c>
      <c r="K46" s="71" t="str">
        <f t="shared" ca="1" si="21"/>
        <v>No</v>
      </c>
      <c r="L46" s="71" t="str">
        <f t="shared" ca="1" si="21"/>
        <v>No</v>
      </c>
      <c r="M46" s="71" t="str">
        <f t="shared" ca="1" si="21"/>
        <v>No</v>
      </c>
      <c r="N46" s="71" t="str">
        <f t="shared" ca="1" si="21"/>
        <v>No</v>
      </c>
      <c r="O46" s="71" t="str">
        <f t="shared" ca="1" si="21"/>
        <v>No</v>
      </c>
      <c r="P46" s="71" t="str">
        <f t="shared" ca="1" si="21"/>
        <v>No</v>
      </c>
      <c r="Q46" s="71" t="str">
        <f t="shared" ca="1" si="21"/>
        <v>No</v>
      </c>
      <c r="R46" s="71" t="str">
        <f t="shared" ca="1" si="21"/>
        <v>No</v>
      </c>
      <c r="S46" s="71" t="str">
        <f t="shared" ca="1" si="21"/>
        <v>No</v>
      </c>
      <c r="T46" s="71" t="str">
        <f t="shared" ca="1" si="21"/>
        <v>No</v>
      </c>
      <c r="U46" s="71" t="str">
        <f t="shared" ca="1" si="21"/>
        <v>No</v>
      </c>
      <c r="V46" s="71" t="str">
        <f t="shared" ca="1" si="21"/>
        <v>No</v>
      </c>
      <c r="W46" s="71" t="str">
        <f t="shared" ca="1" si="21"/>
        <v>No</v>
      </c>
      <c r="X46" s="71" t="str">
        <f t="shared" ca="1" si="21"/>
        <v>No</v>
      </c>
      <c r="Y46" s="71" t="str">
        <f t="shared" ca="1" si="21"/>
        <v>No</v>
      </c>
      <c r="Z46" s="73" t="str">
        <f t="shared" ca="1" si="21"/>
        <v>No</v>
      </c>
    </row>
    <row r="47" spans="1:26" x14ac:dyDescent="0.25">
      <c r="A47" s="74" t="s">
        <v>154</v>
      </c>
      <c r="B47" s="143" t="s">
        <v>43</v>
      </c>
      <c r="C47" s="141">
        <v>3</v>
      </c>
      <c r="D47" s="42">
        <f t="shared" ca="1" si="12"/>
        <v>5</v>
      </c>
      <c r="E47" s="42">
        <f t="shared" ca="1" si="17"/>
        <v>8</v>
      </c>
      <c r="G47" s="28" t="str">
        <f t="shared" ca="1" si="21"/>
        <v>No</v>
      </c>
      <c r="H47" s="45" t="str">
        <f t="shared" ca="1" si="21"/>
        <v>No</v>
      </c>
      <c r="I47" s="45" t="str">
        <f t="shared" ca="1" si="21"/>
        <v>No</v>
      </c>
      <c r="J47" s="45" t="str">
        <f t="shared" ca="1" si="21"/>
        <v>No</v>
      </c>
      <c r="K47" s="45" t="str">
        <f t="shared" ca="1" si="21"/>
        <v>No</v>
      </c>
      <c r="L47" s="45" t="str">
        <f t="shared" ca="1" si="21"/>
        <v>No</v>
      </c>
      <c r="M47" s="45" t="str">
        <f t="shared" ca="1" si="21"/>
        <v>No</v>
      </c>
      <c r="N47" s="45" t="str">
        <f t="shared" ca="1" si="21"/>
        <v>No</v>
      </c>
      <c r="O47" s="45" t="str">
        <f t="shared" ca="1" si="21"/>
        <v>No</v>
      </c>
      <c r="P47" s="45" t="str">
        <f t="shared" ca="1" si="21"/>
        <v>No</v>
      </c>
      <c r="Q47" s="45" t="str">
        <f t="shared" ca="1" si="21"/>
        <v>No</v>
      </c>
      <c r="R47" s="45" t="str">
        <f t="shared" ca="1" si="21"/>
        <v>No</v>
      </c>
      <c r="S47" s="45" t="str">
        <f t="shared" ca="1" si="21"/>
        <v>No</v>
      </c>
      <c r="T47" s="45" t="str">
        <f t="shared" ca="1" si="21"/>
        <v>No</v>
      </c>
      <c r="U47" s="45" t="str">
        <f t="shared" ca="1" si="21"/>
        <v>No</v>
      </c>
      <c r="V47" s="45" t="str">
        <f t="shared" ca="1" si="21"/>
        <v>No</v>
      </c>
      <c r="W47" s="45" t="str">
        <f t="shared" ca="1" si="21"/>
        <v>No</v>
      </c>
      <c r="X47" s="45" t="str">
        <f t="shared" ca="1" si="21"/>
        <v>No</v>
      </c>
      <c r="Y47" s="45" t="str">
        <f t="shared" ca="1" si="21"/>
        <v>No</v>
      </c>
      <c r="Z47" s="69" t="str">
        <f t="shared" ca="1" si="21"/>
        <v>No</v>
      </c>
    </row>
    <row r="48" spans="1:26" x14ac:dyDescent="0.25">
      <c r="A48" s="74" t="s">
        <v>154</v>
      </c>
      <c r="B48" s="144" t="s">
        <v>44</v>
      </c>
      <c r="C48" s="141">
        <v>0</v>
      </c>
      <c r="D48" s="42">
        <f t="shared" ca="1" si="12"/>
        <v>19</v>
      </c>
      <c r="E48" s="42">
        <f t="shared" ca="1" si="17"/>
        <v>19</v>
      </c>
      <c r="G48" s="28" t="str">
        <f t="shared" ca="1" si="21"/>
        <v>Yes</v>
      </c>
      <c r="H48" s="45" t="str">
        <f t="shared" ca="1" si="21"/>
        <v>Yes</v>
      </c>
      <c r="I48" s="45" t="str">
        <f t="shared" ca="1" si="21"/>
        <v>Yes</v>
      </c>
      <c r="J48" s="45" t="str">
        <f t="shared" ca="1" si="21"/>
        <v>Yes</v>
      </c>
      <c r="K48" s="45" t="str">
        <f t="shared" ca="1" si="21"/>
        <v>Yes</v>
      </c>
      <c r="L48" s="45" t="str">
        <f t="shared" ca="1" si="21"/>
        <v>Yes</v>
      </c>
      <c r="M48" s="45" t="str">
        <f t="shared" ca="1" si="21"/>
        <v>Yes</v>
      </c>
      <c r="N48" s="45" t="str">
        <f t="shared" ca="1" si="21"/>
        <v>Yes</v>
      </c>
      <c r="O48" s="45" t="str">
        <f t="shared" ca="1" si="21"/>
        <v>Yes</v>
      </c>
      <c r="P48" s="45" t="str">
        <f t="shared" ca="1" si="21"/>
        <v>Yes</v>
      </c>
      <c r="Q48" s="45" t="str">
        <f t="shared" ca="1" si="21"/>
        <v>No</v>
      </c>
      <c r="R48" s="45" t="str">
        <f t="shared" ca="1" si="21"/>
        <v>No</v>
      </c>
      <c r="S48" s="45" t="str">
        <f t="shared" ca="1" si="21"/>
        <v>No</v>
      </c>
      <c r="T48" s="45" t="str">
        <f t="shared" ca="1" si="21"/>
        <v>No</v>
      </c>
      <c r="U48" s="45" t="str">
        <f t="shared" ca="1" si="21"/>
        <v>No</v>
      </c>
      <c r="V48" s="45" t="str">
        <f t="shared" ca="1" si="21"/>
        <v>No</v>
      </c>
      <c r="W48" s="45" t="str">
        <f t="shared" ca="1" si="21"/>
        <v>No</v>
      </c>
      <c r="X48" s="45" t="str">
        <f t="shared" ca="1" si="21"/>
        <v>No</v>
      </c>
      <c r="Y48" s="45" t="str">
        <f t="shared" ca="1" si="21"/>
        <v>No</v>
      </c>
      <c r="Z48" s="69" t="str">
        <f t="shared" ca="1" si="21"/>
        <v>No</v>
      </c>
    </row>
    <row r="49" spans="1:26" x14ac:dyDescent="0.25">
      <c r="A49" s="75" t="s">
        <v>154</v>
      </c>
      <c r="B49" s="146" t="s">
        <v>45</v>
      </c>
      <c r="C49" s="147">
        <v>0</v>
      </c>
      <c r="D49" s="72">
        <f t="shared" ca="1" si="12"/>
        <v>16</v>
      </c>
      <c r="E49" s="72">
        <f t="shared" ca="1" si="17"/>
        <v>16</v>
      </c>
      <c r="G49" s="71" t="str">
        <f t="shared" ca="1" si="21"/>
        <v>Yes</v>
      </c>
      <c r="H49" s="71" t="str">
        <f t="shared" ca="1" si="21"/>
        <v>Yes</v>
      </c>
      <c r="I49" s="71" t="str">
        <f t="shared" ca="1" si="21"/>
        <v>Yes</v>
      </c>
      <c r="J49" s="71" t="str">
        <f t="shared" ca="1" si="21"/>
        <v>Yes</v>
      </c>
      <c r="K49" s="71" t="str">
        <f t="shared" ca="1" si="21"/>
        <v>Yes</v>
      </c>
      <c r="L49" s="71" t="str">
        <f t="shared" ca="1" si="21"/>
        <v>Yes</v>
      </c>
      <c r="M49" s="71" t="str">
        <f t="shared" ca="1" si="21"/>
        <v>Yes</v>
      </c>
      <c r="N49" s="71" t="str">
        <f t="shared" ca="1" si="21"/>
        <v>No</v>
      </c>
      <c r="O49" s="71" t="str">
        <f t="shared" ca="1" si="21"/>
        <v>No</v>
      </c>
      <c r="P49" s="71" t="str">
        <f t="shared" ca="1" si="21"/>
        <v>No</v>
      </c>
      <c r="Q49" s="71" t="str">
        <f t="shared" ca="1" si="21"/>
        <v>No</v>
      </c>
      <c r="R49" s="71" t="str">
        <f t="shared" ca="1" si="21"/>
        <v>No</v>
      </c>
      <c r="S49" s="71" t="str">
        <f t="shared" ca="1" si="21"/>
        <v>No</v>
      </c>
      <c r="T49" s="71" t="str">
        <f t="shared" ca="1" si="21"/>
        <v>No</v>
      </c>
      <c r="U49" s="71" t="str">
        <f t="shared" ca="1" si="21"/>
        <v>No</v>
      </c>
      <c r="V49" s="71" t="str">
        <f t="shared" ca="1" si="21"/>
        <v>No</v>
      </c>
      <c r="W49" s="71" t="str">
        <f t="shared" ca="1" si="21"/>
        <v>No</v>
      </c>
      <c r="X49" s="71" t="str">
        <f t="shared" ca="1" si="21"/>
        <v>No</v>
      </c>
      <c r="Y49" s="71" t="str">
        <f t="shared" ca="1" si="21"/>
        <v>No</v>
      </c>
      <c r="Z49" s="73" t="str">
        <f t="shared" ca="1" si="21"/>
        <v>No</v>
      </c>
    </row>
    <row r="50" spans="1:26" x14ac:dyDescent="0.25">
      <c r="A50" s="78" t="s">
        <v>101</v>
      </c>
      <c r="B50" s="71" t="s">
        <v>104</v>
      </c>
      <c r="C50" s="72">
        <v>3</v>
      </c>
      <c r="D50" s="72">
        <f t="shared" ref="D50:D51" ca="1" si="22">RANDBETWEEN(1,20)</f>
        <v>9</v>
      </c>
      <c r="E50" s="72">
        <f t="shared" ref="E50" ca="1" si="23">D50+C50</f>
        <v>12</v>
      </c>
      <c r="G50" s="71" t="str">
        <f t="shared" ref="G50:P56" ca="1" si="24">IF($E50&gt;G$1-1,"Yes","No")</f>
        <v>Yes</v>
      </c>
      <c r="H50" s="71" t="str">
        <f t="shared" ca="1" si="24"/>
        <v>Yes</v>
      </c>
      <c r="I50" s="71" t="str">
        <f t="shared" ca="1" si="24"/>
        <v>Yes</v>
      </c>
      <c r="J50" s="71" t="str">
        <f t="shared" ca="1" si="24"/>
        <v>No</v>
      </c>
      <c r="K50" s="71" t="str">
        <f t="shared" ca="1" si="24"/>
        <v>No</v>
      </c>
      <c r="L50" s="71" t="str">
        <f t="shared" ca="1" si="24"/>
        <v>No</v>
      </c>
      <c r="M50" s="71" t="str">
        <f t="shared" ca="1" si="24"/>
        <v>No</v>
      </c>
      <c r="N50" s="71" t="str">
        <f t="shared" ca="1" si="24"/>
        <v>No</v>
      </c>
      <c r="O50" s="71" t="str">
        <f t="shared" ca="1" si="24"/>
        <v>No</v>
      </c>
      <c r="P50" s="71" t="str">
        <f t="shared" ca="1" si="24"/>
        <v>No</v>
      </c>
      <c r="Q50" s="71" t="str">
        <f t="shared" ref="Q50:Z56" ca="1" si="25">IF($E50&gt;Q$1-1,"Yes","No")</f>
        <v>No</v>
      </c>
      <c r="R50" s="71" t="str">
        <f t="shared" ca="1" si="25"/>
        <v>No</v>
      </c>
      <c r="S50" s="71" t="str">
        <f t="shared" ca="1" si="25"/>
        <v>No</v>
      </c>
      <c r="T50" s="71" t="str">
        <f t="shared" ca="1" si="25"/>
        <v>No</v>
      </c>
      <c r="U50" s="71" t="str">
        <f t="shared" ca="1" si="25"/>
        <v>No</v>
      </c>
      <c r="V50" s="71" t="str">
        <f t="shared" ca="1" si="25"/>
        <v>No</v>
      </c>
      <c r="W50" s="71" t="str">
        <f t="shared" ca="1" si="25"/>
        <v>No</v>
      </c>
      <c r="X50" s="71" t="str">
        <f t="shared" ca="1" si="25"/>
        <v>No</v>
      </c>
      <c r="Y50" s="71" t="str">
        <f t="shared" ca="1" si="25"/>
        <v>No</v>
      </c>
      <c r="Z50" s="73" t="str">
        <f t="shared" ca="1" si="25"/>
        <v>No</v>
      </c>
    </row>
    <row r="51" spans="1:26" x14ac:dyDescent="0.25">
      <c r="A51" s="79" t="s">
        <v>95</v>
      </c>
      <c r="B51" s="71" t="s">
        <v>105</v>
      </c>
      <c r="C51" s="72">
        <v>6</v>
      </c>
      <c r="D51" s="72">
        <f t="shared" ca="1" si="22"/>
        <v>2</v>
      </c>
      <c r="E51" s="72">
        <f t="shared" ref="E51" ca="1" si="26">D51+C51</f>
        <v>8</v>
      </c>
      <c r="G51" s="71" t="str">
        <f t="shared" ca="1" si="24"/>
        <v>No</v>
      </c>
      <c r="H51" s="71" t="str">
        <f t="shared" ca="1" si="24"/>
        <v>No</v>
      </c>
      <c r="I51" s="71" t="str">
        <f t="shared" ca="1" si="24"/>
        <v>No</v>
      </c>
      <c r="J51" s="71" t="str">
        <f t="shared" ca="1" si="24"/>
        <v>No</v>
      </c>
      <c r="K51" s="71" t="str">
        <f t="shared" ca="1" si="24"/>
        <v>No</v>
      </c>
      <c r="L51" s="71" t="str">
        <f t="shared" ca="1" si="24"/>
        <v>No</v>
      </c>
      <c r="M51" s="71" t="str">
        <f t="shared" ca="1" si="24"/>
        <v>No</v>
      </c>
      <c r="N51" s="71" t="str">
        <f t="shared" ca="1" si="24"/>
        <v>No</v>
      </c>
      <c r="O51" s="71" t="str">
        <f t="shared" ca="1" si="24"/>
        <v>No</v>
      </c>
      <c r="P51" s="71" t="str">
        <f t="shared" ca="1" si="24"/>
        <v>No</v>
      </c>
      <c r="Q51" s="71" t="str">
        <f t="shared" ca="1" si="25"/>
        <v>No</v>
      </c>
      <c r="R51" s="71" t="str">
        <f t="shared" ca="1" si="25"/>
        <v>No</v>
      </c>
      <c r="S51" s="71" t="str">
        <f t="shared" ca="1" si="25"/>
        <v>No</v>
      </c>
      <c r="T51" s="71" t="str">
        <f t="shared" ca="1" si="25"/>
        <v>No</v>
      </c>
      <c r="U51" s="71" t="str">
        <f t="shared" ca="1" si="25"/>
        <v>No</v>
      </c>
      <c r="V51" s="71" t="str">
        <f t="shared" ca="1" si="25"/>
        <v>No</v>
      </c>
      <c r="W51" s="71" t="str">
        <f t="shared" ca="1" si="25"/>
        <v>No</v>
      </c>
      <c r="X51" s="71" t="str">
        <f t="shared" ca="1" si="25"/>
        <v>No</v>
      </c>
      <c r="Y51" s="71" t="str">
        <f t="shared" ca="1" si="25"/>
        <v>No</v>
      </c>
      <c r="Z51" s="73" t="str">
        <f t="shared" ca="1" si="25"/>
        <v>No</v>
      </c>
    </row>
    <row r="52" spans="1:26" x14ac:dyDescent="0.25">
      <c r="A52" s="79" t="s">
        <v>95</v>
      </c>
      <c r="B52" s="71" t="s">
        <v>89</v>
      </c>
      <c r="C52" s="72">
        <v>4</v>
      </c>
      <c r="D52" s="72">
        <f ca="1">RANDBETWEEN(1,20)</f>
        <v>14</v>
      </c>
      <c r="E52" s="72">
        <f ca="1">D52+C52</f>
        <v>18</v>
      </c>
      <c r="G52" s="71" t="str">
        <f t="shared" ref="G52:P53" ca="1" si="27">IF($E52&gt;G$1-1,"Yes","No")</f>
        <v>Yes</v>
      </c>
      <c r="H52" s="71" t="str">
        <f t="shared" ca="1" si="27"/>
        <v>Yes</v>
      </c>
      <c r="I52" s="71" t="str">
        <f t="shared" ca="1" si="27"/>
        <v>Yes</v>
      </c>
      <c r="J52" s="71" t="str">
        <f t="shared" ca="1" si="27"/>
        <v>Yes</v>
      </c>
      <c r="K52" s="71" t="str">
        <f t="shared" ca="1" si="27"/>
        <v>Yes</v>
      </c>
      <c r="L52" s="71" t="str">
        <f t="shared" ca="1" si="27"/>
        <v>Yes</v>
      </c>
      <c r="M52" s="71" t="str">
        <f t="shared" ca="1" si="27"/>
        <v>Yes</v>
      </c>
      <c r="N52" s="71" t="str">
        <f t="shared" ca="1" si="27"/>
        <v>Yes</v>
      </c>
      <c r="O52" s="71" t="str">
        <f t="shared" ca="1" si="27"/>
        <v>Yes</v>
      </c>
      <c r="P52" s="71" t="str">
        <f t="shared" ca="1" si="27"/>
        <v>No</v>
      </c>
      <c r="Q52" s="71" t="str">
        <f t="shared" ca="1" si="25"/>
        <v>No</v>
      </c>
      <c r="R52" s="71" t="str">
        <f t="shared" ca="1" si="25"/>
        <v>No</v>
      </c>
      <c r="S52" s="71" t="str">
        <f t="shared" ca="1" si="25"/>
        <v>No</v>
      </c>
      <c r="T52" s="71" t="str">
        <f t="shared" ca="1" si="25"/>
        <v>No</v>
      </c>
      <c r="U52" s="71" t="str">
        <f t="shared" ca="1" si="25"/>
        <v>No</v>
      </c>
      <c r="V52" s="71" t="str">
        <f t="shared" ca="1" si="25"/>
        <v>No</v>
      </c>
      <c r="W52" s="71" t="str">
        <f t="shared" ca="1" si="25"/>
        <v>No</v>
      </c>
      <c r="X52" s="71" t="str">
        <f t="shared" ca="1" si="25"/>
        <v>No</v>
      </c>
      <c r="Y52" s="71" t="str">
        <f t="shared" ca="1" si="25"/>
        <v>No</v>
      </c>
      <c r="Z52" s="73" t="str">
        <f t="shared" ca="1" si="25"/>
        <v>No</v>
      </c>
    </row>
    <row r="53" spans="1:26" x14ac:dyDescent="0.25">
      <c r="A53" s="74" t="s">
        <v>101</v>
      </c>
      <c r="B53" s="71" t="s">
        <v>106</v>
      </c>
      <c r="C53" s="72">
        <v>4</v>
      </c>
      <c r="D53" s="72">
        <f ca="1">RANDBETWEEN(1,20)</f>
        <v>19</v>
      </c>
      <c r="E53" s="72">
        <f t="shared" ref="E53" ca="1" si="28">D53+C53</f>
        <v>23</v>
      </c>
      <c r="G53" s="71" t="str">
        <f t="shared" ca="1" si="27"/>
        <v>Yes</v>
      </c>
      <c r="H53" s="71" t="str">
        <f t="shared" ca="1" si="27"/>
        <v>Yes</v>
      </c>
      <c r="I53" s="71" t="str">
        <f t="shared" ca="1" si="27"/>
        <v>Yes</v>
      </c>
      <c r="J53" s="71" t="str">
        <f t="shared" ca="1" si="27"/>
        <v>Yes</v>
      </c>
      <c r="K53" s="71" t="str">
        <f t="shared" ca="1" si="27"/>
        <v>Yes</v>
      </c>
      <c r="L53" s="71" t="str">
        <f t="shared" ca="1" si="27"/>
        <v>Yes</v>
      </c>
      <c r="M53" s="71" t="str">
        <f t="shared" ca="1" si="27"/>
        <v>Yes</v>
      </c>
      <c r="N53" s="71" t="str">
        <f t="shared" ca="1" si="27"/>
        <v>Yes</v>
      </c>
      <c r="O53" s="71" t="str">
        <f t="shared" ca="1" si="27"/>
        <v>Yes</v>
      </c>
      <c r="P53" s="71" t="str">
        <f t="shared" ca="1" si="27"/>
        <v>Yes</v>
      </c>
      <c r="Q53" s="71" t="str">
        <f t="shared" ca="1" si="25"/>
        <v>Yes</v>
      </c>
      <c r="R53" s="71" t="str">
        <f t="shared" ca="1" si="25"/>
        <v>Yes</v>
      </c>
      <c r="S53" s="71" t="str">
        <f t="shared" ca="1" si="25"/>
        <v>Yes</v>
      </c>
      <c r="T53" s="71" t="str">
        <f t="shared" ca="1" si="25"/>
        <v>Yes</v>
      </c>
      <c r="U53" s="71" t="str">
        <f t="shared" ca="1" si="25"/>
        <v>No</v>
      </c>
      <c r="V53" s="71" t="str">
        <f t="shared" ca="1" si="25"/>
        <v>No</v>
      </c>
      <c r="W53" s="71" t="str">
        <f t="shared" ca="1" si="25"/>
        <v>No</v>
      </c>
      <c r="X53" s="71" t="str">
        <f t="shared" ca="1" si="25"/>
        <v>No</v>
      </c>
      <c r="Y53" s="71" t="str">
        <f t="shared" ca="1" si="25"/>
        <v>No</v>
      </c>
      <c r="Z53" s="73" t="str">
        <f t="shared" ca="1" si="25"/>
        <v>No</v>
      </c>
    </row>
    <row r="54" spans="1:26" x14ac:dyDescent="0.25">
      <c r="A54" s="77"/>
      <c r="B54" s="71" t="s">
        <v>90</v>
      </c>
      <c r="C54" s="72"/>
      <c r="D54" s="72">
        <f t="shared" ref="D54:D56" ca="1" si="29">RANDBETWEEN(1,20)</f>
        <v>15</v>
      </c>
      <c r="E54" s="72">
        <f t="shared" ref="E54" ca="1" si="30">D54+C54</f>
        <v>15</v>
      </c>
      <c r="G54" s="71" t="str">
        <f t="shared" ca="1" si="24"/>
        <v>Yes</v>
      </c>
      <c r="H54" s="71" t="str">
        <f t="shared" ca="1" si="24"/>
        <v>Yes</v>
      </c>
      <c r="I54" s="71" t="str">
        <f t="shared" ca="1" si="24"/>
        <v>Yes</v>
      </c>
      <c r="J54" s="71" t="str">
        <f t="shared" ca="1" si="24"/>
        <v>Yes</v>
      </c>
      <c r="K54" s="71" t="str">
        <f t="shared" ca="1" si="24"/>
        <v>Yes</v>
      </c>
      <c r="L54" s="71" t="str">
        <f t="shared" ca="1" si="24"/>
        <v>Yes</v>
      </c>
      <c r="M54" s="71" t="str">
        <f t="shared" ca="1" si="24"/>
        <v>No</v>
      </c>
      <c r="N54" s="71" t="str">
        <f t="shared" ca="1" si="24"/>
        <v>No</v>
      </c>
      <c r="O54" s="71" t="str">
        <f t="shared" ca="1" si="24"/>
        <v>No</v>
      </c>
      <c r="P54" s="71" t="str">
        <f t="shared" ca="1" si="24"/>
        <v>No</v>
      </c>
      <c r="Q54" s="71" t="str">
        <f t="shared" ca="1" si="25"/>
        <v>No</v>
      </c>
      <c r="R54" s="71" t="str">
        <f t="shared" ca="1" si="25"/>
        <v>No</v>
      </c>
      <c r="S54" s="71" t="str">
        <f t="shared" ca="1" si="25"/>
        <v>No</v>
      </c>
      <c r="T54" s="71" t="str">
        <f t="shared" ca="1" si="25"/>
        <v>No</v>
      </c>
      <c r="U54" s="71" t="str">
        <f t="shared" ca="1" si="25"/>
        <v>No</v>
      </c>
      <c r="V54" s="71" t="str">
        <f t="shared" ca="1" si="25"/>
        <v>No</v>
      </c>
      <c r="W54" s="71" t="str">
        <f t="shared" ca="1" si="25"/>
        <v>No</v>
      </c>
      <c r="X54" s="71" t="str">
        <f t="shared" ca="1" si="25"/>
        <v>No</v>
      </c>
      <c r="Y54" s="71" t="str">
        <f t="shared" ca="1" si="25"/>
        <v>No</v>
      </c>
      <c r="Z54" s="73" t="str">
        <f t="shared" ca="1" si="25"/>
        <v>No</v>
      </c>
    </row>
    <row r="55" spans="1:26" x14ac:dyDescent="0.25">
      <c r="A55" s="77"/>
      <c r="B55" s="71" t="s">
        <v>98</v>
      </c>
      <c r="C55" s="72"/>
      <c r="D55" s="72">
        <f t="shared" ca="1" si="29"/>
        <v>17</v>
      </c>
      <c r="E55" s="72">
        <f t="shared" ref="E55" ca="1" si="31">D55+C55</f>
        <v>17</v>
      </c>
      <c r="G55" s="71" t="str">
        <f t="shared" ca="1" si="24"/>
        <v>Yes</v>
      </c>
      <c r="H55" s="71" t="str">
        <f t="shared" ca="1" si="24"/>
        <v>Yes</v>
      </c>
      <c r="I55" s="71" t="str">
        <f t="shared" ca="1" si="24"/>
        <v>Yes</v>
      </c>
      <c r="J55" s="71" t="str">
        <f t="shared" ca="1" si="24"/>
        <v>Yes</v>
      </c>
      <c r="K55" s="71" t="str">
        <f t="shared" ca="1" si="24"/>
        <v>Yes</v>
      </c>
      <c r="L55" s="71" t="str">
        <f t="shared" ca="1" si="24"/>
        <v>Yes</v>
      </c>
      <c r="M55" s="71" t="str">
        <f t="shared" ca="1" si="24"/>
        <v>Yes</v>
      </c>
      <c r="N55" s="71" t="str">
        <f t="shared" ca="1" si="24"/>
        <v>Yes</v>
      </c>
      <c r="O55" s="71" t="str">
        <f t="shared" ca="1" si="24"/>
        <v>No</v>
      </c>
      <c r="P55" s="71" t="str">
        <f t="shared" ca="1" si="24"/>
        <v>No</v>
      </c>
      <c r="Q55" s="71" t="str">
        <f t="shared" ca="1" si="25"/>
        <v>No</v>
      </c>
      <c r="R55" s="71" t="str">
        <f t="shared" ca="1" si="25"/>
        <v>No</v>
      </c>
      <c r="S55" s="71" t="str">
        <f t="shared" ca="1" si="25"/>
        <v>No</v>
      </c>
      <c r="T55" s="71" t="str">
        <f t="shared" ca="1" si="25"/>
        <v>No</v>
      </c>
      <c r="U55" s="71" t="str">
        <f t="shared" ca="1" si="25"/>
        <v>No</v>
      </c>
      <c r="V55" s="71" t="str">
        <f t="shared" ca="1" si="25"/>
        <v>No</v>
      </c>
      <c r="W55" s="71" t="str">
        <f t="shared" ca="1" si="25"/>
        <v>No</v>
      </c>
      <c r="X55" s="71" t="str">
        <f t="shared" ca="1" si="25"/>
        <v>No</v>
      </c>
      <c r="Y55" s="71" t="str">
        <f t="shared" ca="1" si="25"/>
        <v>No</v>
      </c>
      <c r="Z55" s="73" t="str">
        <f t="shared" ca="1" si="25"/>
        <v>No</v>
      </c>
    </row>
    <row r="56" spans="1:26" x14ac:dyDescent="0.25">
      <c r="A56" s="77"/>
      <c r="B56" s="71" t="s">
        <v>99</v>
      </c>
      <c r="C56" s="72"/>
      <c r="D56" s="72">
        <f t="shared" ca="1" si="29"/>
        <v>20</v>
      </c>
      <c r="E56" s="72">
        <f t="shared" ref="E56" ca="1" si="32">D56+C56</f>
        <v>20</v>
      </c>
      <c r="G56" s="71" t="str">
        <f t="shared" ca="1" si="24"/>
        <v>Yes</v>
      </c>
      <c r="H56" s="71" t="str">
        <f t="shared" ca="1" si="24"/>
        <v>Yes</v>
      </c>
      <c r="I56" s="71" t="str">
        <f t="shared" ca="1" si="24"/>
        <v>Yes</v>
      </c>
      <c r="J56" s="71" t="str">
        <f t="shared" ca="1" si="24"/>
        <v>Yes</v>
      </c>
      <c r="K56" s="71" t="str">
        <f t="shared" ca="1" si="24"/>
        <v>Yes</v>
      </c>
      <c r="L56" s="71" t="str">
        <f t="shared" ca="1" si="24"/>
        <v>Yes</v>
      </c>
      <c r="M56" s="71" t="str">
        <f t="shared" ca="1" si="24"/>
        <v>Yes</v>
      </c>
      <c r="N56" s="71" t="str">
        <f t="shared" ca="1" si="24"/>
        <v>Yes</v>
      </c>
      <c r="O56" s="71" t="str">
        <f t="shared" ca="1" si="24"/>
        <v>Yes</v>
      </c>
      <c r="P56" s="71" t="str">
        <f t="shared" ca="1" si="24"/>
        <v>Yes</v>
      </c>
      <c r="Q56" s="71" t="str">
        <f t="shared" ca="1" si="25"/>
        <v>Yes</v>
      </c>
      <c r="R56" s="71" t="str">
        <f t="shared" ca="1" si="25"/>
        <v>No</v>
      </c>
      <c r="S56" s="71" t="str">
        <f t="shared" ca="1" si="25"/>
        <v>No</v>
      </c>
      <c r="T56" s="71" t="str">
        <f t="shared" ca="1" si="25"/>
        <v>No</v>
      </c>
      <c r="U56" s="71" t="str">
        <f t="shared" ca="1" si="25"/>
        <v>No</v>
      </c>
      <c r="V56" s="71" t="str">
        <f t="shared" ca="1" si="25"/>
        <v>No</v>
      </c>
      <c r="W56" s="71" t="str">
        <f t="shared" ca="1" si="25"/>
        <v>No</v>
      </c>
      <c r="X56" s="71" t="str">
        <f t="shared" ca="1" si="25"/>
        <v>No</v>
      </c>
      <c r="Y56" s="71" t="str">
        <f t="shared" ca="1" si="25"/>
        <v>No</v>
      </c>
      <c r="Z56" s="73" t="str">
        <f t="shared" ca="1" si="25"/>
        <v>No</v>
      </c>
    </row>
    <row r="57" spans="1:26" x14ac:dyDescent="0.25">
      <c r="A57" s="77"/>
      <c r="B57" s="71" t="s">
        <v>105</v>
      </c>
      <c r="C57" s="72"/>
      <c r="D57" s="72">
        <f t="shared" ref="D57:D62" ca="1" si="33">RANDBETWEEN(1,20)</f>
        <v>9</v>
      </c>
      <c r="E57" s="72">
        <f t="shared" ref="E57" ca="1" si="34">D57+C57</f>
        <v>9</v>
      </c>
      <c r="G57" s="71" t="str">
        <f t="shared" ref="G57:P62" ca="1" si="35">IF($E57&gt;G$1-1,"Yes","No")</f>
        <v>No</v>
      </c>
      <c r="H57" s="71" t="str">
        <f t="shared" ca="1" si="35"/>
        <v>No</v>
      </c>
      <c r="I57" s="71" t="str">
        <f t="shared" ca="1" si="35"/>
        <v>No</v>
      </c>
      <c r="J57" s="71" t="str">
        <f t="shared" ca="1" si="35"/>
        <v>No</v>
      </c>
      <c r="K57" s="71" t="str">
        <f t="shared" ca="1" si="35"/>
        <v>No</v>
      </c>
      <c r="L57" s="71" t="str">
        <f t="shared" ca="1" si="35"/>
        <v>No</v>
      </c>
      <c r="M57" s="71" t="str">
        <f t="shared" ca="1" si="35"/>
        <v>No</v>
      </c>
      <c r="N57" s="71" t="str">
        <f t="shared" ca="1" si="35"/>
        <v>No</v>
      </c>
      <c r="O57" s="71" t="str">
        <f t="shared" ca="1" si="35"/>
        <v>No</v>
      </c>
      <c r="P57" s="71" t="str">
        <f t="shared" ca="1" si="35"/>
        <v>No</v>
      </c>
      <c r="Q57" s="71" t="str">
        <f t="shared" ref="Q57:Z62" ca="1" si="36">IF($E57&gt;Q$1-1,"Yes","No")</f>
        <v>No</v>
      </c>
      <c r="R57" s="71" t="str">
        <f t="shared" ca="1" si="36"/>
        <v>No</v>
      </c>
      <c r="S57" s="71" t="str">
        <f t="shared" ca="1" si="36"/>
        <v>No</v>
      </c>
      <c r="T57" s="71" t="str">
        <f t="shared" ca="1" si="36"/>
        <v>No</v>
      </c>
      <c r="U57" s="71" t="str">
        <f t="shared" ca="1" si="36"/>
        <v>No</v>
      </c>
      <c r="V57" s="71" t="str">
        <f t="shared" ca="1" si="36"/>
        <v>No</v>
      </c>
      <c r="W57" s="71" t="str">
        <f t="shared" ca="1" si="36"/>
        <v>No</v>
      </c>
      <c r="X57" s="71" t="str">
        <f t="shared" ca="1" si="36"/>
        <v>No</v>
      </c>
      <c r="Y57" s="71" t="str">
        <f t="shared" ca="1" si="36"/>
        <v>No</v>
      </c>
      <c r="Z57" s="73" t="str">
        <f t="shared" ca="1" si="36"/>
        <v>No</v>
      </c>
    </row>
    <row r="58" spans="1:26" x14ac:dyDescent="0.25">
      <c r="A58" s="77"/>
      <c r="B58" s="71" t="s">
        <v>88</v>
      </c>
      <c r="C58" s="72"/>
      <c r="D58" s="72">
        <f t="shared" ca="1" si="33"/>
        <v>12</v>
      </c>
      <c r="E58" s="72">
        <f ca="1">D58+C58</f>
        <v>12</v>
      </c>
      <c r="G58" s="71" t="str">
        <f t="shared" ca="1" si="35"/>
        <v>Yes</v>
      </c>
      <c r="H58" s="71" t="str">
        <f t="shared" ca="1" si="35"/>
        <v>Yes</v>
      </c>
      <c r="I58" s="71" t="str">
        <f t="shared" ca="1" si="35"/>
        <v>Yes</v>
      </c>
      <c r="J58" s="71" t="str">
        <f t="shared" ca="1" si="35"/>
        <v>No</v>
      </c>
      <c r="K58" s="71" t="str">
        <f t="shared" ca="1" si="35"/>
        <v>No</v>
      </c>
      <c r="L58" s="71" t="str">
        <f t="shared" ca="1" si="35"/>
        <v>No</v>
      </c>
      <c r="M58" s="71" t="str">
        <f t="shared" ca="1" si="35"/>
        <v>No</v>
      </c>
      <c r="N58" s="71" t="str">
        <f t="shared" ca="1" si="35"/>
        <v>No</v>
      </c>
      <c r="O58" s="71" t="str">
        <f t="shared" ca="1" si="35"/>
        <v>No</v>
      </c>
      <c r="P58" s="71" t="str">
        <f t="shared" ca="1" si="35"/>
        <v>No</v>
      </c>
      <c r="Q58" s="71" t="str">
        <f t="shared" ca="1" si="36"/>
        <v>No</v>
      </c>
      <c r="R58" s="71" t="str">
        <f t="shared" ca="1" si="36"/>
        <v>No</v>
      </c>
      <c r="S58" s="71" t="str">
        <f t="shared" ca="1" si="36"/>
        <v>No</v>
      </c>
      <c r="T58" s="71" t="str">
        <f t="shared" ca="1" si="36"/>
        <v>No</v>
      </c>
      <c r="U58" s="71" t="str">
        <f t="shared" ca="1" si="36"/>
        <v>No</v>
      </c>
      <c r="V58" s="71" t="str">
        <f t="shared" ca="1" si="36"/>
        <v>No</v>
      </c>
      <c r="W58" s="71" t="str">
        <f t="shared" ca="1" si="36"/>
        <v>No</v>
      </c>
      <c r="X58" s="71" t="str">
        <f t="shared" ca="1" si="36"/>
        <v>No</v>
      </c>
      <c r="Y58" s="71" t="str">
        <f t="shared" ca="1" si="36"/>
        <v>No</v>
      </c>
      <c r="Z58" s="73" t="str">
        <f t="shared" ca="1" si="36"/>
        <v>No</v>
      </c>
    </row>
    <row r="59" spans="1:26" x14ac:dyDescent="0.25">
      <c r="A59" s="77" t="s">
        <v>209</v>
      </c>
      <c r="B59" s="71" t="s">
        <v>93</v>
      </c>
      <c r="C59" s="72"/>
      <c r="D59" s="72">
        <f t="shared" ca="1" si="33"/>
        <v>6</v>
      </c>
      <c r="E59" s="72">
        <f t="shared" ref="E59" ca="1" si="37">D59+C59</f>
        <v>6</v>
      </c>
      <c r="G59" s="71" t="str">
        <f t="shared" ca="1" si="35"/>
        <v>No</v>
      </c>
      <c r="H59" s="71" t="str">
        <f t="shared" ca="1" si="35"/>
        <v>No</v>
      </c>
      <c r="I59" s="71" t="str">
        <f t="shared" ca="1" si="35"/>
        <v>No</v>
      </c>
      <c r="J59" s="71" t="str">
        <f t="shared" ca="1" si="35"/>
        <v>No</v>
      </c>
      <c r="K59" s="71" t="str">
        <f t="shared" ca="1" si="35"/>
        <v>No</v>
      </c>
      <c r="L59" s="71" t="str">
        <f t="shared" ca="1" si="35"/>
        <v>No</v>
      </c>
      <c r="M59" s="71" t="str">
        <f t="shared" ca="1" si="35"/>
        <v>No</v>
      </c>
      <c r="N59" s="71" t="str">
        <f t="shared" ca="1" si="35"/>
        <v>No</v>
      </c>
      <c r="O59" s="71" t="str">
        <f t="shared" ca="1" si="35"/>
        <v>No</v>
      </c>
      <c r="P59" s="71" t="str">
        <f t="shared" ca="1" si="35"/>
        <v>No</v>
      </c>
      <c r="Q59" s="71" t="str">
        <f t="shared" ca="1" si="36"/>
        <v>No</v>
      </c>
      <c r="R59" s="71" t="str">
        <f t="shared" ca="1" si="36"/>
        <v>No</v>
      </c>
      <c r="S59" s="71" t="str">
        <f t="shared" ca="1" si="36"/>
        <v>No</v>
      </c>
      <c r="T59" s="71" t="str">
        <f t="shared" ca="1" si="36"/>
        <v>No</v>
      </c>
      <c r="U59" s="71" t="str">
        <f t="shared" ca="1" si="36"/>
        <v>No</v>
      </c>
      <c r="V59" s="71" t="str">
        <f t="shared" ca="1" si="36"/>
        <v>No</v>
      </c>
      <c r="W59" s="71" t="str">
        <f t="shared" ca="1" si="36"/>
        <v>No</v>
      </c>
      <c r="X59" s="71" t="str">
        <f t="shared" ca="1" si="36"/>
        <v>No</v>
      </c>
      <c r="Y59" s="71" t="str">
        <f t="shared" ca="1" si="36"/>
        <v>No</v>
      </c>
      <c r="Z59" s="73" t="str">
        <f t="shared" ca="1" si="36"/>
        <v>No</v>
      </c>
    </row>
    <row r="60" spans="1:26" x14ac:dyDescent="0.25">
      <c r="A60" s="77" t="s">
        <v>209</v>
      </c>
      <c r="B60" s="71" t="s">
        <v>94</v>
      </c>
      <c r="C60" s="72">
        <v>19</v>
      </c>
      <c r="D60" s="72">
        <f t="shared" ca="1" si="33"/>
        <v>17</v>
      </c>
      <c r="E60" s="72">
        <f t="shared" ref="E60" ca="1" si="38">D60+C60</f>
        <v>36</v>
      </c>
      <c r="G60" s="71" t="str">
        <f t="shared" ca="1" si="35"/>
        <v>Yes</v>
      </c>
      <c r="H60" s="71" t="str">
        <f t="shared" ca="1" si="35"/>
        <v>Yes</v>
      </c>
      <c r="I60" s="71" t="str">
        <f t="shared" ca="1" si="35"/>
        <v>Yes</v>
      </c>
      <c r="J60" s="71" t="str">
        <f t="shared" ca="1" si="35"/>
        <v>Yes</v>
      </c>
      <c r="K60" s="71" t="str">
        <f t="shared" ca="1" si="35"/>
        <v>Yes</v>
      </c>
      <c r="L60" s="71" t="str">
        <f t="shared" ca="1" si="35"/>
        <v>Yes</v>
      </c>
      <c r="M60" s="71" t="str">
        <f t="shared" ca="1" si="35"/>
        <v>Yes</v>
      </c>
      <c r="N60" s="71" t="str">
        <f t="shared" ca="1" si="35"/>
        <v>Yes</v>
      </c>
      <c r="O60" s="71" t="str">
        <f t="shared" ca="1" si="35"/>
        <v>Yes</v>
      </c>
      <c r="P60" s="71" t="str">
        <f t="shared" ca="1" si="35"/>
        <v>Yes</v>
      </c>
      <c r="Q60" s="71" t="str">
        <f t="shared" ca="1" si="36"/>
        <v>Yes</v>
      </c>
      <c r="R60" s="71" t="str">
        <f t="shared" ca="1" si="36"/>
        <v>Yes</v>
      </c>
      <c r="S60" s="71" t="str">
        <f t="shared" ca="1" si="36"/>
        <v>Yes</v>
      </c>
      <c r="T60" s="71" t="str">
        <f t="shared" ca="1" si="36"/>
        <v>Yes</v>
      </c>
      <c r="U60" s="71" t="str">
        <f t="shared" ca="1" si="36"/>
        <v>Yes</v>
      </c>
      <c r="V60" s="71" t="str">
        <f t="shared" ca="1" si="36"/>
        <v>Yes</v>
      </c>
      <c r="W60" s="71" t="str">
        <f t="shared" ca="1" si="36"/>
        <v>Yes</v>
      </c>
      <c r="X60" s="71" t="str">
        <f t="shared" ca="1" si="36"/>
        <v>Yes</v>
      </c>
      <c r="Y60" s="71" t="str">
        <f t="shared" ca="1" si="36"/>
        <v>Yes</v>
      </c>
      <c r="Z60" s="73" t="str">
        <f t="shared" ca="1" si="36"/>
        <v>Yes</v>
      </c>
    </row>
    <row r="61" spans="1:26" x14ac:dyDescent="0.25">
      <c r="A61" s="77"/>
      <c r="B61" s="71" t="s">
        <v>78</v>
      </c>
      <c r="C61" s="72"/>
      <c r="D61" s="72">
        <f t="shared" ca="1" si="33"/>
        <v>15</v>
      </c>
      <c r="E61" s="72">
        <f t="shared" ref="E61" ca="1" si="39">D61+C61</f>
        <v>15</v>
      </c>
      <c r="G61" s="71" t="str">
        <f t="shared" ca="1" si="35"/>
        <v>Yes</v>
      </c>
      <c r="H61" s="71" t="str">
        <f t="shared" ca="1" si="35"/>
        <v>Yes</v>
      </c>
      <c r="I61" s="71" t="str">
        <f t="shared" ca="1" si="35"/>
        <v>Yes</v>
      </c>
      <c r="J61" s="71" t="str">
        <f t="shared" ca="1" si="35"/>
        <v>Yes</v>
      </c>
      <c r="K61" s="71" t="str">
        <f t="shared" ca="1" si="35"/>
        <v>Yes</v>
      </c>
      <c r="L61" s="71" t="str">
        <f t="shared" ca="1" si="35"/>
        <v>Yes</v>
      </c>
      <c r="M61" s="71" t="str">
        <f t="shared" ca="1" si="35"/>
        <v>No</v>
      </c>
      <c r="N61" s="71" t="str">
        <f t="shared" ca="1" si="35"/>
        <v>No</v>
      </c>
      <c r="O61" s="71" t="str">
        <f t="shared" ca="1" si="35"/>
        <v>No</v>
      </c>
      <c r="P61" s="71" t="str">
        <f t="shared" ca="1" si="35"/>
        <v>No</v>
      </c>
      <c r="Q61" s="71" t="str">
        <f t="shared" ca="1" si="36"/>
        <v>No</v>
      </c>
      <c r="R61" s="71" t="str">
        <f t="shared" ca="1" si="36"/>
        <v>No</v>
      </c>
      <c r="S61" s="71" t="str">
        <f t="shared" ca="1" si="36"/>
        <v>No</v>
      </c>
      <c r="T61" s="71" t="str">
        <f t="shared" ca="1" si="36"/>
        <v>No</v>
      </c>
      <c r="U61" s="71" t="str">
        <f t="shared" ca="1" si="36"/>
        <v>No</v>
      </c>
      <c r="V61" s="71" t="str">
        <f t="shared" ca="1" si="36"/>
        <v>No</v>
      </c>
      <c r="W61" s="71" t="str">
        <f t="shared" ca="1" si="36"/>
        <v>No</v>
      </c>
      <c r="X61" s="71" t="str">
        <f t="shared" ca="1" si="36"/>
        <v>No</v>
      </c>
      <c r="Y61" s="71" t="str">
        <f t="shared" ca="1" si="36"/>
        <v>No</v>
      </c>
      <c r="Z61" s="73" t="str">
        <f t="shared" ca="1" si="36"/>
        <v>No</v>
      </c>
    </row>
    <row r="62" spans="1:26" x14ac:dyDescent="0.25">
      <c r="A62" s="77"/>
      <c r="B62" s="71" t="s">
        <v>77</v>
      </c>
      <c r="C62" s="72"/>
      <c r="D62" s="72">
        <f t="shared" ca="1" si="33"/>
        <v>14</v>
      </c>
      <c r="E62" s="72">
        <f t="shared" ref="E62" ca="1" si="40">D62+C62</f>
        <v>14</v>
      </c>
      <c r="G62" s="71" t="str">
        <f t="shared" ca="1" si="35"/>
        <v>Yes</v>
      </c>
      <c r="H62" s="71" t="str">
        <f t="shared" ca="1" si="35"/>
        <v>Yes</v>
      </c>
      <c r="I62" s="71" t="str">
        <f t="shared" ca="1" si="35"/>
        <v>Yes</v>
      </c>
      <c r="J62" s="71" t="str">
        <f t="shared" ca="1" si="35"/>
        <v>Yes</v>
      </c>
      <c r="K62" s="71" t="str">
        <f t="shared" ca="1" si="35"/>
        <v>Yes</v>
      </c>
      <c r="L62" s="71" t="str">
        <f t="shared" ca="1" si="35"/>
        <v>No</v>
      </c>
      <c r="M62" s="71" t="str">
        <f t="shared" ca="1" si="35"/>
        <v>No</v>
      </c>
      <c r="N62" s="71" t="str">
        <f t="shared" ca="1" si="35"/>
        <v>No</v>
      </c>
      <c r="O62" s="71" t="str">
        <f t="shared" ca="1" si="35"/>
        <v>No</v>
      </c>
      <c r="P62" s="71" t="str">
        <f t="shared" ca="1" si="35"/>
        <v>No</v>
      </c>
      <c r="Q62" s="71" t="str">
        <f t="shared" ca="1" si="36"/>
        <v>No</v>
      </c>
      <c r="R62" s="71" t="str">
        <f t="shared" ca="1" si="36"/>
        <v>No</v>
      </c>
      <c r="S62" s="71" t="str">
        <f t="shared" ca="1" si="36"/>
        <v>No</v>
      </c>
      <c r="T62" s="71" t="str">
        <f t="shared" ca="1" si="36"/>
        <v>No</v>
      </c>
      <c r="U62" s="71" t="str">
        <f t="shared" ca="1" si="36"/>
        <v>No</v>
      </c>
      <c r="V62" s="71" t="str">
        <f t="shared" ca="1" si="36"/>
        <v>No</v>
      </c>
      <c r="W62" s="71" t="str">
        <f t="shared" ca="1" si="36"/>
        <v>No</v>
      </c>
      <c r="X62" s="71" t="str">
        <f t="shared" ca="1" si="36"/>
        <v>No</v>
      </c>
      <c r="Y62" s="71" t="str">
        <f t="shared" ca="1" si="36"/>
        <v>No</v>
      </c>
      <c r="Z62" s="73" t="str">
        <f t="shared" ca="1" si="36"/>
        <v>No</v>
      </c>
    </row>
  </sheetData>
  <sortState ref="A2:O25">
    <sortCondition ref="A2:A25"/>
    <sortCondition ref="B2:B25"/>
  </sortState>
  <conditionalFormatting sqref="D63:D1048576">
    <cfRule type="cellIs" dxfId="265" priority="1241" operator="equal">
      <formula>20</formula>
    </cfRule>
    <cfRule type="cellIs" dxfId="264" priority="1242" operator="equal">
      <formula>1</formula>
    </cfRule>
  </conditionalFormatting>
  <conditionalFormatting sqref="G2:Z4">
    <cfRule type="cellIs" dxfId="263" priority="701" operator="equal">
      <formula>"No"</formula>
    </cfRule>
    <cfRule type="cellIs" dxfId="262" priority="702" operator="equal">
      <formula>"Yes"</formula>
    </cfRule>
  </conditionalFormatting>
  <conditionalFormatting sqref="G2:Z2">
    <cfRule type="cellIs" dxfId="261" priority="699" operator="equal">
      <formula>"No"</formula>
    </cfRule>
    <cfRule type="cellIs" dxfId="260" priority="700" operator="equal">
      <formula>"Yes"</formula>
    </cfRule>
  </conditionalFormatting>
  <conditionalFormatting sqref="G3:Z4">
    <cfRule type="cellIs" dxfId="259" priority="697" operator="equal">
      <formula>"No"</formula>
    </cfRule>
    <cfRule type="cellIs" dxfId="258" priority="698" operator="equal">
      <formula>"Yes"</formula>
    </cfRule>
  </conditionalFormatting>
  <conditionalFormatting sqref="G26:Z28">
    <cfRule type="cellIs" dxfId="257" priority="691" operator="equal">
      <formula>"No"</formula>
    </cfRule>
    <cfRule type="cellIs" dxfId="256" priority="692" operator="equal">
      <formula>"Yes"</formula>
    </cfRule>
  </conditionalFormatting>
  <conditionalFormatting sqref="G26:Z26">
    <cfRule type="cellIs" dxfId="255" priority="689" operator="equal">
      <formula>"No"</formula>
    </cfRule>
    <cfRule type="cellIs" dxfId="254" priority="690" operator="equal">
      <formula>"Yes"</formula>
    </cfRule>
  </conditionalFormatting>
  <conditionalFormatting sqref="G27:Z28">
    <cfRule type="cellIs" dxfId="253" priority="687" operator="equal">
      <formula>"No"</formula>
    </cfRule>
    <cfRule type="cellIs" dxfId="252" priority="688" operator="equal">
      <formula>"Yes"</formula>
    </cfRule>
  </conditionalFormatting>
  <conditionalFormatting sqref="A61">
    <cfRule type="cellIs" dxfId="251" priority="643" operator="equal">
      <formula>"No"</formula>
    </cfRule>
    <cfRule type="cellIs" dxfId="250" priority="644" operator="equal">
      <formula>"Yes"</formula>
    </cfRule>
  </conditionalFormatting>
  <conditionalFormatting sqref="G61:Z61">
    <cfRule type="cellIs" dxfId="249" priority="641" operator="equal">
      <formula>"No"</formula>
    </cfRule>
    <cfRule type="cellIs" dxfId="248" priority="642" operator="equal">
      <formula>"Yes"</formula>
    </cfRule>
  </conditionalFormatting>
  <conditionalFormatting sqref="G61:Z61">
    <cfRule type="cellIs" dxfId="247" priority="639" operator="equal">
      <formula>"No"</formula>
    </cfRule>
    <cfRule type="cellIs" dxfId="246" priority="640" operator="equal">
      <formula>"Yes"</formula>
    </cfRule>
  </conditionalFormatting>
  <conditionalFormatting sqref="G58:Z58">
    <cfRule type="cellIs" dxfId="245" priority="635" operator="equal">
      <formula>"No"</formula>
    </cfRule>
    <cfRule type="cellIs" dxfId="244" priority="636" operator="equal">
      <formula>"Yes"</formula>
    </cfRule>
  </conditionalFormatting>
  <conditionalFormatting sqref="G58:Z58">
    <cfRule type="cellIs" dxfId="243" priority="633" operator="equal">
      <formula>"No"</formula>
    </cfRule>
    <cfRule type="cellIs" dxfId="242" priority="634" operator="equal">
      <formula>"Yes"</formula>
    </cfRule>
  </conditionalFormatting>
  <conditionalFormatting sqref="G29:Z31">
    <cfRule type="cellIs" dxfId="241" priority="473" operator="equal">
      <formula>"No"</formula>
    </cfRule>
    <cfRule type="cellIs" dxfId="240" priority="474" operator="equal">
      <formula>"Yes"</formula>
    </cfRule>
  </conditionalFormatting>
  <conditionalFormatting sqref="G29:Z29">
    <cfRule type="cellIs" dxfId="239" priority="471" operator="equal">
      <formula>"No"</formula>
    </cfRule>
    <cfRule type="cellIs" dxfId="238" priority="472" operator="equal">
      <formula>"Yes"</formula>
    </cfRule>
  </conditionalFormatting>
  <conditionalFormatting sqref="G30:Z31">
    <cfRule type="cellIs" dxfId="237" priority="467" operator="equal">
      <formula>"No"</formula>
    </cfRule>
    <cfRule type="cellIs" dxfId="236" priority="468" operator="equal">
      <formula>"Yes"</formula>
    </cfRule>
  </conditionalFormatting>
  <conditionalFormatting sqref="G8:Z8">
    <cfRule type="cellIs" dxfId="235" priority="461" operator="equal">
      <formula>"No"</formula>
    </cfRule>
    <cfRule type="cellIs" dxfId="234" priority="462" operator="equal">
      <formula>"Yes"</formula>
    </cfRule>
  </conditionalFormatting>
  <conditionalFormatting sqref="G8:Z10">
    <cfRule type="cellIs" dxfId="233" priority="463" operator="equal">
      <formula>"No"</formula>
    </cfRule>
    <cfRule type="cellIs" dxfId="232" priority="464" operator="equal">
      <formula>"Yes"</formula>
    </cfRule>
  </conditionalFormatting>
  <conditionalFormatting sqref="G9:Z10">
    <cfRule type="cellIs" dxfId="231" priority="457" operator="equal">
      <formula>"No"</formula>
    </cfRule>
    <cfRule type="cellIs" dxfId="230" priority="458" operator="equal">
      <formula>"Yes"</formula>
    </cfRule>
  </conditionalFormatting>
  <conditionalFormatting sqref="A62 A58">
    <cfRule type="cellIs" dxfId="229" priority="421" operator="equal">
      <formula>"No"</formula>
    </cfRule>
    <cfRule type="cellIs" dxfId="228" priority="422" operator="equal">
      <formula>"Yes"</formula>
    </cfRule>
  </conditionalFormatting>
  <conditionalFormatting sqref="G62:Z62">
    <cfRule type="cellIs" dxfId="227" priority="419" operator="equal">
      <formula>"No"</formula>
    </cfRule>
    <cfRule type="cellIs" dxfId="226" priority="420" operator="equal">
      <formula>"Yes"</formula>
    </cfRule>
  </conditionalFormatting>
  <conditionalFormatting sqref="G62:Z62">
    <cfRule type="cellIs" dxfId="225" priority="417" operator="equal">
      <formula>"No"</formula>
    </cfRule>
    <cfRule type="cellIs" dxfId="224" priority="418" operator="equal">
      <formula>"Yes"</formula>
    </cfRule>
  </conditionalFormatting>
  <conditionalFormatting sqref="G52:Z52">
    <cfRule type="cellIs" dxfId="223" priority="415" operator="equal">
      <formula>"No"</formula>
    </cfRule>
    <cfRule type="cellIs" dxfId="222" priority="416" operator="equal">
      <formula>"Yes"</formula>
    </cfRule>
  </conditionalFormatting>
  <conditionalFormatting sqref="G52:Z52">
    <cfRule type="cellIs" dxfId="221" priority="413" operator="equal">
      <formula>"No"</formula>
    </cfRule>
    <cfRule type="cellIs" dxfId="220" priority="414" operator="equal">
      <formula>"Yes"</formula>
    </cfRule>
  </conditionalFormatting>
  <conditionalFormatting sqref="G54:Z54">
    <cfRule type="cellIs" dxfId="219" priority="399" operator="equal">
      <formula>"No"</formula>
    </cfRule>
    <cfRule type="cellIs" dxfId="218" priority="400" operator="equal">
      <formula>"Yes"</formula>
    </cfRule>
  </conditionalFormatting>
  <conditionalFormatting sqref="G54:Z54">
    <cfRule type="cellIs" dxfId="217" priority="397" operator="equal">
      <formula>"No"</formula>
    </cfRule>
    <cfRule type="cellIs" dxfId="216" priority="398" operator="equal">
      <formula>"Yes"</formula>
    </cfRule>
  </conditionalFormatting>
  <conditionalFormatting sqref="A54">
    <cfRule type="cellIs" dxfId="215" priority="395" operator="equal">
      <formula>"No"</formula>
    </cfRule>
    <cfRule type="cellIs" dxfId="214" priority="396" operator="equal">
      <formula>"Yes"</formula>
    </cfRule>
  </conditionalFormatting>
  <conditionalFormatting sqref="G59:Z59">
    <cfRule type="cellIs" dxfId="213" priority="343" operator="equal">
      <formula>"No"</formula>
    </cfRule>
    <cfRule type="cellIs" dxfId="212" priority="344" operator="equal">
      <formula>"Yes"</formula>
    </cfRule>
  </conditionalFormatting>
  <conditionalFormatting sqref="G59:Z59">
    <cfRule type="cellIs" dxfId="211" priority="341" operator="equal">
      <formula>"No"</formula>
    </cfRule>
    <cfRule type="cellIs" dxfId="210" priority="342" operator="equal">
      <formula>"Yes"</formula>
    </cfRule>
  </conditionalFormatting>
  <conditionalFormatting sqref="G60:Z60">
    <cfRule type="cellIs" dxfId="209" priority="337" operator="equal">
      <formula>"No"</formula>
    </cfRule>
    <cfRule type="cellIs" dxfId="208" priority="338" operator="equal">
      <formula>"Yes"</formula>
    </cfRule>
  </conditionalFormatting>
  <conditionalFormatting sqref="G60:Z60">
    <cfRule type="cellIs" dxfId="207" priority="335" operator="equal">
      <formula>"No"</formula>
    </cfRule>
    <cfRule type="cellIs" dxfId="206" priority="336" operator="equal">
      <formula>"Yes"</formula>
    </cfRule>
  </conditionalFormatting>
  <conditionalFormatting sqref="G56:Z56">
    <cfRule type="cellIs" dxfId="205" priority="305" operator="equal">
      <formula>"No"</formula>
    </cfRule>
    <cfRule type="cellIs" dxfId="204" priority="306" operator="equal">
      <formula>"Yes"</formula>
    </cfRule>
  </conditionalFormatting>
  <conditionalFormatting sqref="G56:Z56">
    <cfRule type="cellIs" dxfId="203" priority="303" operator="equal">
      <formula>"No"</formula>
    </cfRule>
    <cfRule type="cellIs" dxfId="202" priority="304" operator="equal">
      <formula>"Yes"</formula>
    </cfRule>
  </conditionalFormatting>
  <conditionalFormatting sqref="A56">
    <cfRule type="cellIs" dxfId="201" priority="301" operator="equal">
      <formula>"No"</formula>
    </cfRule>
    <cfRule type="cellIs" dxfId="200" priority="302" operator="equal">
      <formula>"Yes"</formula>
    </cfRule>
  </conditionalFormatting>
  <conditionalFormatting sqref="G14:Z16">
    <cfRule type="cellIs" dxfId="199" priority="275" operator="equal">
      <formula>"No"</formula>
    </cfRule>
    <cfRule type="cellIs" dxfId="198" priority="276" operator="equal">
      <formula>"Yes"</formula>
    </cfRule>
  </conditionalFormatting>
  <conditionalFormatting sqref="G14:Z14">
    <cfRule type="cellIs" dxfId="197" priority="273" operator="equal">
      <formula>"No"</formula>
    </cfRule>
    <cfRule type="cellIs" dxfId="196" priority="274" operator="equal">
      <formula>"Yes"</formula>
    </cfRule>
  </conditionalFormatting>
  <conditionalFormatting sqref="G15:Z16">
    <cfRule type="cellIs" dxfId="195" priority="271" operator="equal">
      <formula>"No"</formula>
    </cfRule>
    <cfRule type="cellIs" dxfId="194" priority="272" operator="equal">
      <formula>"Yes"</formula>
    </cfRule>
  </conditionalFormatting>
  <conditionalFormatting sqref="A14">
    <cfRule type="cellIs" dxfId="193" priority="265" operator="equal">
      <formula>"No"</formula>
    </cfRule>
    <cfRule type="cellIs" dxfId="192" priority="266" operator="equal">
      <formula>"Yes"</formula>
    </cfRule>
  </conditionalFormatting>
  <conditionalFormatting sqref="A15:A16">
    <cfRule type="cellIs" dxfId="191" priority="263" operator="equal">
      <formula>"No"</formula>
    </cfRule>
    <cfRule type="cellIs" dxfId="190" priority="264" operator="equal">
      <formula>"Yes"</formula>
    </cfRule>
  </conditionalFormatting>
  <conditionalFormatting sqref="G17:Z17">
    <cfRule type="cellIs" dxfId="189" priority="223" operator="equal">
      <formula>"No"</formula>
    </cfRule>
    <cfRule type="cellIs" dxfId="188" priority="224" operator="equal">
      <formula>"Yes"</formula>
    </cfRule>
  </conditionalFormatting>
  <conditionalFormatting sqref="G17:Z19">
    <cfRule type="cellIs" dxfId="187" priority="225" operator="equal">
      <formula>"No"</formula>
    </cfRule>
    <cfRule type="cellIs" dxfId="186" priority="226" operator="equal">
      <formula>"Yes"</formula>
    </cfRule>
  </conditionalFormatting>
  <conditionalFormatting sqref="G18:Z19">
    <cfRule type="cellIs" dxfId="185" priority="221" operator="equal">
      <formula>"No"</formula>
    </cfRule>
    <cfRule type="cellIs" dxfId="184" priority="222" operator="equal">
      <formula>"Yes"</formula>
    </cfRule>
  </conditionalFormatting>
  <conditionalFormatting sqref="A17">
    <cfRule type="cellIs" dxfId="183" priority="205" operator="equal">
      <formula>"No"</formula>
    </cfRule>
    <cfRule type="cellIs" dxfId="182" priority="206" operator="equal">
      <formula>"Yes"</formula>
    </cfRule>
  </conditionalFormatting>
  <conditionalFormatting sqref="A18:A19">
    <cfRule type="cellIs" dxfId="181" priority="203" operator="equal">
      <formula>"No"</formula>
    </cfRule>
    <cfRule type="cellIs" dxfId="180" priority="204" operator="equal">
      <formula>"Yes"</formula>
    </cfRule>
  </conditionalFormatting>
  <conditionalFormatting sqref="G50:Z50">
    <cfRule type="cellIs" dxfId="179" priority="201" operator="equal">
      <formula>"No"</formula>
    </cfRule>
    <cfRule type="cellIs" dxfId="178" priority="202" operator="equal">
      <formula>"Yes"</formula>
    </cfRule>
  </conditionalFormatting>
  <conditionalFormatting sqref="G50:Z50">
    <cfRule type="cellIs" dxfId="177" priority="199" operator="equal">
      <formula>"No"</formula>
    </cfRule>
    <cfRule type="cellIs" dxfId="176" priority="200" operator="equal">
      <formula>"Yes"</formula>
    </cfRule>
  </conditionalFormatting>
  <conditionalFormatting sqref="A50">
    <cfRule type="cellIs" dxfId="175" priority="197" operator="equal">
      <formula>"No"</formula>
    </cfRule>
    <cfRule type="cellIs" dxfId="174" priority="198" operator="equal">
      <formula>"Yes"</formula>
    </cfRule>
  </conditionalFormatting>
  <conditionalFormatting sqref="G51:Z51">
    <cfRule type="cellIs" dxfId="173" priority="195" operator="equal">
      <formula>"No"</formula>
    </cfRule>
    <cfRule type="cellIs" dxfId="172" priority="196" operator="equal">
      <formula>"Yes"</formula>
    </cfRule>
  </conditionalFormatting>
  <conditionalFormatting sqref="G51:Z51">
    <cfRule type="cellIs" dxfId="171" priority="193" operator="equal">
      <formula>"No"</formula>
    </cfRule>
    <cfRule type="cellIs" dxfId="170" priority="194" operator="equal">
      <formula>"Yes"</formula>
    </cfRule>
  </conditionalFormatting>
  <conditionalFormatting sqref="A51">
    <cfRule type="cellIs" dxfId="169" priority="191" operator="equal">
      <formula>"No"</formula>
    </cfRule>
    <cfRule type="cellIs" dxfId="168" priority="192" operator="equal">
      <formula>"Yes"</formula>
    </cfRule>
  </conditionalFormatting>
  <conditionalFormatting sqref="G20:Z25">
    <cfRule type="cellIs" dxfId="167" priority="185" operator="equal">
      <formula>"No"</formula>
    </cfRule>
    <cfRule type="cellIs" dxfId="166" priority="186" operator="equal">
      <formula>"Yes"</formula>
    </cfRule>
  </conditionalFormatting>
  <conditionalFormatting sqref="G20:Z20 G23:Z23">
    <cfRule type="cellIs" dxfId="165" priority="183" operator="equal">
      <formula>"No"</formula>
    </cfRule>
    <cfRule type="cellIs" dxfId="164" priority="184" operator="equal">
      <formula>"Yes"</formula>
    </cfRule>
  </conditionalFormatting>
  <conditionalFormatting sqref="G21:Z22 G24:Z25">
    <cfRule type="cellIs" dxfId="163" priority="181" operator="equal">
      <formula>"No"</formula>
    </cfRule>
    <cfRule type="cellIs" dxfId="162" priority="182" operator="equal">
      <formula>"Yes"</formula>
    </cfRule>
  </conditionalFormatting>
  <conditionalFormatting sqref="A20 A23">
    <cfRule type="cellIs" dxfId="161" priority="179" operator="equal">
      <formula>"No"</formula>
    </cfRule>
    <cfRule type="cellIs" dxfId="160" priority="180" operator="equal">
      <formula>"Yes"</formula>
    </cfRule>
  </conditionalFormatting>
  <conditionalFormatting sqref="A21:A22 A24:A25">
    <cfRule type="cellIs" dxfId="159" priority="177" operator="equal">
      <formula>"No"</formula>
    </cfRule>
    <cfRule type="cellIs" dxfId="158" priority="178" operator="equal">
      <formula>"Yes"</formula>
    </cfRule>
  </conditionalFormatting>
  <conditionalFormatting sqref="A53">
    <cfRule type="cellIs" dxfId="157" priority="175" operator="equal">
      <formula>"No"</formula>
    </cfRule>
    <cfRule type="cellIs" dxfId="156" priority="176" operator="equal">
      <formula>"Yes"</formula>
    </cfRule>
  </conditionalFormatting>
  <conditionalFormatting sqref="G53:Z53">
    <cfRule type="cellIs" dxfId="155" priority="173" operator="equal">
      <formula>"No"</formula>
    </cfRule>
    <cfRule type="cellIs" dxfId="154" priority="174" operator="equal">
      <formula>"Yes"</formula>
    </cfRule>
  </conditionalFormatting>
  <conditionalFormatting sqref="G53:Z53">
    <cfRule type="cellIs" dxfId="153" priority="171" operator="equal">
      <formula>"No"</formula>
    </cfRule>
    <cfRule type="cellIs" dxfId="152" priority="172" operator="equal">
      <formula>"Yes"</formula>
    </cfRule>
  </conditionalFormatting>
  <conditionalFormatting sqref="G57:Z57">
    <cfRule type="cellIs" dxfId="151" priority="169" operator="equal">
      <formula>"No"</formula>
    </cfRule>
    <cfRule type="cellIs" dxfId="150" priority="170" operator="equal">
      <formula>"Yes"</formula>
    </cfRule>
  </conditionalFormatting>
  <conditionalFormatting sqref="G57:Z57">
    <cfRule type="cellIs" dxfId="149" priority="167" operator="equal">
      <formula>"No"</formula>
    </cfRule>
    <cfRule type="cellIs" dxfId="148" priority="168" operator="equal">
      <formula>"Yes"</formula>
    </cfRule>
  </conditionalFormatting>
  <conditionalFormatting sqref="A57">
    <cfRule type="cellIs" dxfId="147" priority="163" operator="equal">
      <formula>"No"</formula>
    </cfRule>
    <cfRule type="cellIs" dxfId="146" priority="164" operator="equal">
      <formula>"Yes"</formula>
    </cfRule>
  </conditionalFormatting>
  <conditionalFormatting sqref="A52">
    <cfRule type="cellIs" dxfId="145" priority="161" operator="equal">
      <formula>"No"</formula>
    </cfRule>
    <cfRule type="cellIs" dxfId="144" priority="162" operator="equal">
      <formula>"Yes"</formula>
    </cfRule>
  </conditionalFormatting>
  <conditionalFormatting sqref="A2">
    <cfRule type="cellIs" dxfId="143" priority="159" operator="equal">
      <formula>"No"</formula>
    </cfRule>
    <cfRule type="cellIs" dxfId="142" priority="160" operator="equal">
      <formula>"Yes"</formula>
    </cfRule>
  </conditionalFormatting>
  <conditionalFormatting sqref="A3:A4">
    <cfRule type="cellIs" dxfId="141" priority="157" operator="equal">
      <formula>"No"</formula>
    </cfRule>
    <cfRule type="cellIs" dxfId="140" priority="158" operator="equal">
      <formula>"Yes"</formula>
    </cfRule>
  </conditionalFormatting>
  <conditionalFormatting sqref="A26">
    <cfRule type="cellIs" dxfId="139" priority="151" operator="equal">
      <formula>"No"</formula>
    </cfRule>
    <cfRule type="cellIs" dxfId="138" priority="152" operator="equal">
      <formula>"Yes"</formula>
    </cfRule>
  </conditionalFormatting>
  <conditionalFormatting sqref="A27:A28">
    <cfRule type="cellIs" dxfId="137" priority="149" operator="equal">
      <formula>"No"</formula>
    </cfRule>
    <cfRule type="cellIs" dxfId="136" priority="150" operator="equal">
      <formula>"Yes"</formula>
    </cfRule>
  </conditionalFormatting>
  <conditionalFormatting sqref="A29">
    <cfRule type="cellIs" dxfId="135" priority="147" operator="equal">
      <formula>"No"</formula>
    </cfRule>
    <cfRule type="cellIs" dxfId="134" priority="148" operator="equal">
      <formula>"Yes"</formula>
    </cfRule>
  </conditionalFormatting>
  <conditionalFormatting sqref="A30:A31">
    <cfRule type="cellIs" dxfId="133" priority="145" operator="equal">
      <formula>"No"</formula>
    </cfRule>
    <cfRule type="cellIs" dxfId="132" priority="146" operator="equal">
      <formula>"Yes"</formula>
    </cfRule>
  </conditionalFormatting>
  <conditionalFormatting sqref="G55:Z55">
    <cfRule type="cellIs" dxfId="131" priority="143" operator="equal">
      <formula>"No"</formula>
    </cfRule>
    <cfRule type="cellIs" dxfId="130" priority="144" operator="equal">
      <formula>"Yes"</formula>
    </cfRule>
  </conditionalFormatting>
  <conditionalFormatting sqref="G55:Z55">
    <cfRule type="cellIs" dxfId="129" priority="141" operator="equal">
      <formula>"No"</formula>
    </cfRule>
    <cfRule type="cellIs" dxfId="128" priority="142" operator="equal">
      <formula>"Yes"</formula>
    </cfRule>
  </conditionalFormatting>
  <conditionalFormatting sqref="A55">
    <cfRule type="cellIs" dxfId="127" priority="139" operator="equal">
      <formula>"No"</formula>
    </cfRule>
    <cfRule type="cellIs" dxfId="126" priority="140" operator="equal">
      <formula>"Yes"</formula>
    </cfRule>
  </conditionalFormatting>
  <conditionalFormatting sqref="A8">
    <cfRule type="cellIs" dxfId="125" priority="137" operator="equal">
      <formula>"No"</formula>
    </cfRule>
    <cfRule type="cellIs" dxfId="124" priority="138" operator="equal">
      <formula>"Yes"</formula>
    </cfRule>
  </conditionalFormatting>
  <conditionalFormatting sqref="A9:A10">
    <cfRule type="cellIs" dxfId="123" priority="135" operator="equal">
      <formula>"No"</formula>
    </cfRule>
    <cfRule type="cellIs" dxfId="122" priority="136" operator="equal">
      <formula>"Yes"</formula>
    </cfRule>
  </conditionalFormatting>
  <conditionalFormatting sqref="G32:Z34">
    <cfRule type="cellIs" dxfId="121" priority="133" operator="equal">
      <formula>"No"</formula>
    </cfRule>
    <cfRule type="cellIs" dxfId="120" priority="134" operator="equal">
      <formula>"Yes"</formula>
    </cfRule>
  </conditionalFormatting>
  <conditionalFormatting sqref="G32:Z32">
    <cfRule type="cellIs" dxfId="119" priority="131" operator="equal">
      <formula>"No"</formula>
    </cfRule>
    <cfRule type="cellIs" dxfId="118" priority="132" operator="equal">
      <formula>"Yes"</formula>
    </cfRule>
  </conditionalFormatting>
  <conditionalFormatting sqref="G33:Z34">
    <cfRule type="cellIs" dxfId="117" priority="129" operator="equal">
      <formula>"No"</formula>
    </cfRule>
    <cfRule type="cellIs" dxfId="116" priority="130" operator="equal">
      <formula>"Yes"</formula>
    </cfRule>
  </conditionalFormatting>
  <conditionalFormatting sqref="A32">
    <cfRule type="cellIs" dxfId="115" priority="127" operator="equal">
      <formula>"No"</formula>
    </cfRule>
    <cfRule type="cellIs" dxfId="114" priority="128" operator="equal">
      <formula>"Yes"</formula>
    </cfRule>
  </conditionalFormatting>
  <conditionalFormatting sqref="A33:A34">
    <cfRule type="cellIs" dxfId="113" priority="125" operator="equal">
      <formula>"No"</formula>
    </cfRule>
    <cfRule type="cellIs" dxfId="112" priority="126" operator="equal">
      <formula>"Yes"</formula>
    </cfRule>
  </conditionalFormatting>
  <conditionalFormatting sqref="G38:Z40">
    <cfRule type="cellIs" dxfId="111" priority="123" operator="equal">
      <formula>"No"</formula>
    </cfRule>
    <cfRule type="cellIs" dxfId="110" priority="124" operator="equal">
      <formula>"Yes"</formula>
    </cfRule>
  </conditionalFormatting>
  <conditionalFormatting sqref="G38:Z38">
    <cfRule type="cellIs" dxfId="109" priority="121" operator="equal">
      <formula>"No"</formula>
    </cfRule>
    <cfRule type="cellIs" dxfId="108" priority="122" operator="equal">
      <formula>"Yes"</formula>
    </cfRule>
  </conditionalFormatting>
  <conditionalFormatting sqref="G39:Z40">
    <cfRule type="cellIs" dxfId="107" priority="119" operator="equal">
      <formula>"No"</formula>
    </cfRule>
    <cfRule type="cellIs" dxfId="106" priority="120" operator="equal">
      <formula>"Yes"</formula>
    </cfRule>
  </conditionalFormatting>
  <conditionalFormatting sqref="A38">
    <cfRule type="cellIs" dxfId="105" priority="117" operator="equal">
      <formula>"No"</formula>
    </cfRule>
    <cfRule type="cellIs" dxfId="104" priority="118" operator="equal">
      <formula>"Yes"</formula>
    </cfRule>
  </conditionalFormatting>
  <conditionalFormatting sqref="A39:A40">
    <cfRule type="cellIs" dxfId="103" priority="115" operator="equal">
      <formula>"No"</formula>
    </cfRule>
    <cfRule type="cellIs" dxfId="102" priority="116" operator="equal">
      <formula>"Yes"</formula>
    </cfRule>
  </conditionalFormatting>
  <conditionalFormatting sqref="G41:Z43">
    <cfRule type="cellIs" dxfId="101" priority="113" operator="equal">
      <formula>"No"</formula>
    </cfRule>
    <cfRule type="cellIs" dxfId="100" priority="114" operator="equal">
      <formula>"Yes"</formula>
    </cfRule>
  </conditionalFormatting>
  <conditionalFormatting sqref="G41:Z41">
    <cfRule type="cellIs" dxfId="99" priority="111" operator="equal">
      <formula>"No"</formula>
    </cfRule>
    <cfRule type="cellIs" dxfId="98" priority="112" operator="equal">
      <formula>"Yes"</formula>
    </cfRule>
  </conditionalFormatting>
  <conditionalFormatting sqref="G42:Z43">
    <cfRule type="cellIs" dxfId="97" priority="109" operator="equal">
      <formula>"No"</formula>
    </cfRule>
    <cfRule type="cellIs" dxfId="96" priority="110" operator="equal">
      <formula>"Yes"</formula>
    </cfRule>
  </conditionalFormatting>
  <conditionalFormatting sqref="A41">
    <cfRule type="cellIs" dxfId="95" priority="107" operator="equal">
      <formula>"No"</formula>
    </cfRule>
    <cfRule type="cellIs" dxfId="94" priority="108" operator="equal">
      <formula>"Yes"</formula>
    </cfRule>
  </conditionalFormatting>
  <conditionalFormatting sqref="A42:A43">
    <cfRule type="cellIs" dxfId="93" priority="105" operator="equal">
      <formula>"No"</formula>
    </cfRule>
    <cfRule type="cellIs" dxfId="92" priority="106" operator="equal">
      <formula>"Yes"</formula>
    </cfRule>
  </conditionalFormatting>
  <conditionalFormatting sqref="G44:Z46">
    <cfRule type="cellIs" dxfId="91" priority="103" operator="equal">
      <formula>"No"</formula>
    </cfRule>
    <cfRule type="cellIs" dxfId="90" priority="104" operator="equal">
      <formula>"Yes"</formula>
    </cfRule>
  </conditionalFormatting>
  <conditionalFormatting sqref="G44:Z44">
    <cfRule type="cellIs" dxfId="89" priority="101" operator="equal">
      <formula>"No"</formula>
    </cfRule>
    <cfRule type="cellIs" dxfId="88" priority="102" operator="equal">
      <formula>"Yes"</formula>
    </cfRule>
  </conditionalFormatting>
  <conditionalFormatting sqref="G45:Z46">
    <cfRule type="cellIs" dxfId="87" priority="99" operator="equal">
      <formula>"No"</formula>
    </cfRule>
    <cfRule type="cellIs" dxfId="86" priority="100" operator="equal">
      <formula>"Yes"</formula>
    </cfRule>
  </conditionalFormatting>
  <conditionalFormatting sqref="G47:Z49">
    <cfRule type="cellIs" dxfId="85" priority="93" operator="equal">
      <formula>"No"</formula>
    </cfRule>
    <cfRule type="cellIs" dxfId="84" priority="94" operator="equal">
      <formula>"Yes"</formula>
    </cfRule>
  </conditionalFormatting>
  <conditionalFormatting sqref="G47:Z47">
    <cfRule type="cellIs" dxfId="83" priority="91" operator="equal">
      <formula>"No"</formula>
    </cfRule>
    <cfRule type="cellIs" dxfId="82" priority="92" operator="equal">
      <formula>"Yes"</formula>
    </cfRule>
  </conditionalFormatting>
  <conditionalFormatting sqref="G48:Z49">
    <cfRule type="cellIs" dxfId="81" priority="89" operator="equal">
      <formula>"No"</formula>
    </cfRule>
    <cfRule type="cellIs" dxfId="80" priority="90" operator="equal">
      <formula>"Yes"</formula>
    </cfRule>
  </conditionalFormatting>
  <conditionalFormatting sqref="A44">
    <cfRule type="cellIs" dxfId="79" priority="59" operator="equal">
      <formula>"No"</formula>
    </cfRule>
    <cfRule type="cellIs" dxfId="78" priority="60" operator="equal">
      <formula>"Yes"</formula>
    </cfRule>
  </conditionalFormatting>
  <conditionalFormatting sqref="A45:A46">
    <cfRule type="cellIs" dxfId="77" priority="57" operator="equal">
      <formula>"No"</formula>
    </cfRule>
    <cfRule type="cellIs" dxfId="76" priority="58" operator="equal">
      <formula>"Yes"</formula>
    </cfRule>
  </conditionalFormatting>
  <conditionalFormatting sqref="A47">
    <cfRule type="cellIs" dxfId="75" priority="55" operator="equal">
      <formula>"No"</formula>
    </cfRule>
    <cfRule type="cellIs" dxfId="74" priority="56" operator="equal">
      <formula>"Yes"</formula>
    </cfRule>
  </conditionalFormatting>
  <conditionalFormatting sqref="A48:A49">
    <cfRule type="cellIs" dxfId="73" priority="53" operator="equal">
      <formula>"No"</formula>
    </cfRule>
    <cfRule type="cellIs" dxfId="72" priority="54" operator="equal">
      <formula>"Yes"</formula>
    </cfRule>
  </conditionalFormatting>
  <conditionalFormatting sqref="G35:Z37">
    <cfRule type="cellIs" dxfId="71" priority="51" operator="equal">
      <formula>"No"</formula>
    </cfRule>
    <cfRule type="cellIs" dxfId="70" priority="52" operator="equal">
      <formula>"Yes"</formula>
    </cfRule>
  </conditionalFormatting>
  <conditionalFormatting sqref="G35:Z35">
    <cfRule type="cellIs" dxfId="69" priority="49" operator="equal">
      <formula>"No"</formula>
    </cfRule>
    <cfRule type="cellIs" dxfId="68" priority="50" operator="equal">
      <formula>"Yes"</formula>
    </cfRule>
  </conditionalFormatting>
  <conditionalFormatting sqref="G36:Z37">
    <cfRule type="cellIs" dxfId="67" priority="47" operator="equal">
      <formula>"No"</formula>
    </cfRule>
    <cfRule type="cellIs" dxfId="66" priority="48" operator="equal">
      <formula>"Yes"</formula>
    </cfRule>
  </conditionalFormatting>
  <conditionalFormatting sqref="A35">
    <cfRule type="cellIs" dxfId="65" priority="45" operator="equal">
      <formula>"No"</formula>
    </cfRule>
    <cfRule type="cellIs" dxfId="64" priority="46" operator="equal">
      <formula>"Yes"</formula>
    </cfRule>
  </conditionalFormatting>
  <conditionalFormatting sqref="A36:A37">
    <cfRule type="cellIs" dxfId="63" priority="43" operator="equal">
      <formula>"No"</formula>
    </cfRule>
    <cfRule type="cellIs" dxfId="62" priority="44" operator="equal">
      <formula>"Yes"</formula>
    </cfRule>
  </conditionalFormatting>
  <conditionalFormatting sqref="G6:Z7">
    <cfRule type="cellIs" dxfId="61" priority="23" operator="equal">
      <formula>"No"</formula>
    </cfRule>
    <cfRule type="cellIs" dxfId="60" priority="24" operator="equal">
      <formula>"Yes"</formula>
    </cfRule>
  </conditionalFormatting>
  <conditionalFormatting sqref="A5">
    <cfRule type="cellIs" dxfId="59" priority="31" operator="equal">
      <formula>"No"</formula>
    </cfRule>
    <cfRule type="cellIs" dxfId="58" priority="32" operator="equal">
      <formula>"Yes"</formula>
    </cfRule>
  </conditionalFormatting>
  <conditionalFormatting sqref="A6:A7">
    <cfRule type="cellIs" dxfId="57" priority="29" operator="equal">
      <formula>"No"</formula>
    </cfRule>
    <cfRule type="cellIs" dxfId="56" priority="30" operator="equal">
      <formula>"Yes"</formula>
    </cfRule>
  </conditionalFormatting>
  <conditionalFormatting sqref="G5:Z5">
    <cfRule type="cellIs" dxfId="55" priority="25" operator="equal">
      <formula>"No"</formula>
    </cfRule>
    <cfRule type="cellIs" dxfId="54" priority="26" operator="equal">
      <formula>"Yes"</formula>
    </cfRule>
  </conditionalFormatting>
  <conditionalFormatting sqref="G5:Z7">
    <cfRule type="cellIs" dxfId="53" priority="27" operator="equal">
      <formula>"No"</formula>
    </cfRule>
    <cfRule type="cellIs" dxfId="52" priority="28" operator="equal">
      <formula>"Yes"</formula>
    </cfRule>
  </conditionalFormatting>
  <conditionalFormatting sqref="G11:Z13">
    <cfRule type="cellIs" dxfId="51" priority="21" operator="equal">
      <formula>"No"</formula>
    </cfRule>
    <cfRule type="cellIs" dxfId="50" priority="22" operator="equal">
      <formula>"Yes"</formula>
    </cfRule>
  </conditionalFormatting>
  <conditionalFormatting sqref="G11:Z11">
    <cfRule type="cellIs" dxfId="49" priority="19" operator="equal">
      <formula>"No"</formula>
    </cfRule>
    <cfRule type="cellIs" dxfId="48" priority="20" operator="equal">
      <formula>"Yes"</formula>
    </cfRule>
  </conditionalFormatting>
  <conditionalFormatting sqref="G12:Z13">
    <cfRule type="cellIs" dxfId="47" priority="17" operator="equal">
      <formula>"No"</formula>
    </cfRule>
    <cfRule type="cellIs" dxfId="46" priority="18" operator="equal">
      <formula>"Yes"</formula>
    </cfRule>
  </conditionalFormatting>
  <conditionalFormatting sqref="A13">
    <cfRule type="cellIs" dxfId="45" priority="9" operator="equal">
      <formula>"No"</formula>
    </cfRule>
    <cfRule type="cellIs" dxfId="44" priority="10" operator="equal">
      <formula>"Yes"</formula>
    </cfRule>
  </conditionalFormatting>
  <conditionalFormatting sqref="A12">
    <cfRule type="cellIs" dxfId="43" priority="7" operator="equal">
      <formula>"No"</formula>
    </cfRule>
    <cfRule type="cellIs" dxfId="42" priority="8" operator="equal">
      <formula>"Yes"</formula>
    </cfRule>
  </conditionalFormatting>
  <conditionalFormatting sqref="A11">
    <cfRule type="cellIs" dxfId="41" priority="11" operator="equal">
      <formula>"No"</formula>
    </cfRule>
    <cfRule type="cellIs" dxfId="40" priority="12" operator="equal">
      <formula>"Yes"</formula>
    </cfRule>
  </conditionalFormatting>
  <conditionalFormatting sqref="A59">
    <cfRule type="cellIs" dxfId="39" priority="1" operator="equal">
      <formula>"No"</formula>
    </cfRule>
    <cfRule type="cellIs" dxfId="38" priority="2" operator="equal">
      <formula>"Yes"</formula>
    </cfRule>
  </conditionalFormatting>
  <conditionalFormatting sqref="A60">
    <cfRule type="cellIs" dxfId="37" priority="3" operator="equal">
      <formula>"No"</formula>
    </cfRule>
    <cfRule type="cellIs" dxfId="36" priority="4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E6" sqref="E6"/>
    </sheetView>
  </sheetViews>
  <sheetFormatPr defaultRowHeight="15.75" x14ac:dyDescent="0.25"/>
  <cols>
    <col min="1" max="1" width="18.75" style="45" bestFit="1" customWidth="1"/>
    <col min="2" max="2" width="13" style="45" bestFit="1" customWidth="1"/>
    <col min="3" max="3" width="3.875" style="45" bestFit="1" customWidth="1"/>
    <col min="4" max="16" width="7.5" style="45" customWidth="1"/>
    <col min="17" max="17" width="6.25" style="45" bestFit="1" customWidth="1"/>
    <col min="18" max="18" width="9" style="45" bestFit="1" customWidth="1"/>
    <col min="19" max="19" width="7.875" style="45" bestFit="1" customWidth="1"/>
    <col min="20" max="20" width="9" style="45" bestFit="1" customWidth="1"/>
    <col min="21" max="21" width="7.375" style="45" bestFit="1" customWidth="1"/>
    <col min="22" max="22" width="4.375" style="45" bestFit="1" customWidth="1"/>
    <col min="23" max="23" width="6.625" style="45" hidden="1" customWidth="1"/>
    <col min="24" max="24" width="7.375" style="45" bestFit="1" customWidth="1"/>
    <col min="25" max="16384" width="9" style="45"/>
  </cols>
  <sheetData>
    <row r="1" spans="1:24" s="38" customFormat="1" ht="16.5" thickBot="1" x14ac:dyDescent="0.3">
      <c r="A1" s="92" t="s">
        <v>26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s="4" customFormat="1" ht="32.25" thickBot="1" x14ac:dyDescent="0.3">
      <c r="A2" s="1" t="s">
        <v>6</v>
      </c>
      <c r="B2" s="23" t="s">
        <v>27</v>
      </c>
      <c r="C2" s="24"/>
      <c r="D2" s="15" t="s">
        <v>29</v>
      </c>
      <c r="E2" s="3" t="s">
        <v>30</v>
      </c>
      <c r="F2" s="8" t="s">
        <v>31</v>
      </c>
      <c r="G2" s="7" t="s">
        <v>32</v>
      </c>
      <c r="H2" s="6" t="s">
        <v>33</v>
      </c>
      <c r="I2" s="14" t="s">
        <v>34</v>
      </c>
      <c r="J2" s="2" t="s">
        <v>48</v>
      </c>
      <c r="K2" s="9" t="s">
        <v>35</v>
      </c>
      <c r="L2" s="11" t="s">
        <v>36</v>
      </c>
      <c r="M2" s="12" t="s">
        <v>37</v>
      </c>
      <c r="N2" s="13" t="s">
        <v>38</v>
      </c>
      <c r="O2" s="2" t="s">
        <v>39</v>
      </c>
      <c r="P2" s="136" t="s">
        <v>107</v>
      </c>
      <c r="Q2" s="10" t="s">
        <v>40</v>
      </c>
      <c r="R2" s="150" t="s">
        <v>114</v>
      </c>
      <c r="S2" s="3" t="s">
        <v>49</v>
      </c>
      <c r="T2" s="5" t="s">
        <v>47</v>
      </c>
      <c r="U2" s="16" t="s">
        <v>0</v>
      </c>
      <c r="V2" s="19" t="s">
        <v>28</v>
      </c>
      <c r="W2" s="18" t="s">
        <v>50</v>
      </c>
      <c r="X2" s="17" t="s">
        <v>41</v>
      </c>
    </row>
    <row r="3" spans="1:24" x14ac:dyDescent="0.25">
      <c r="A3" s="93" t="s">
        <v>67</v>
      </c>
      <c r="B3" s="94" t="s">
        <v>42</v>
      </c>
      <c r="C3" s="95">
        <v>0</v>
      </c>
      <c r="D3" s="96">
        <v>34</v>
      </c>
      <c r="E3" s="97"/>
      <c r="F3" s="98"/>
      <c r="G3" s="99">
        <v>14</v>
      </c>
      <c r="H3" s="100">
        <v>1</v>
      </c>
      <c r="I3" s="101"/>
      <c r="J3" s="102"/>
      <c r="K3" s="103">
        <v>2</v>
      </c>
      <c r="L3" s="104"/>
      <c r="M3" s="105"/>
      <c r="N3" s="106"/>
      <c r="O3" s="102"/>
      <c r="P3" s="137"/>
      <c r="Q3" s="107"/>
      <c r="R3" s="148"/>
      <c r="S3" s="97">
        <f t="shared" ref="S3:S8" si="0">SUM(D3:R3)</f>
        <v>51</v>
      </c>
      <c r="T3" s="108"/>
      <c r="U3" s="109"/>
      <c r="V3" s="110">
        <v>43</v>
      </c>
      <c r="W3" s="111">
        <f t="shared" ref="W3:W8" si="1">V3+U3-(S3+T3)</f>
        <v>-8</v>
      </c>
      <c r="X3" s="112">
        <f t="shared" ref="X3:X9" si="2">SMALL(V3:W3,1)</f>
        <v>-8</v>
      </c>
    </row>
    <row r="4" spans="1:24" x14ac:dyDescent="0.25">
      <c r="A4" s="113" t="s">
        <v>95</v>
      </c>
      <c r="B4" s="114" t="s">
        <v>42</v>
      </c>
      <c r="C4" s="115">
        <v>0</v>
      </c>
      <c r="D4" s="116">
        <v>25</v>
      </c>
      <c r="E4" s="117"/>
      <c r="F4" s="118"/>
      <c r="G4" s="119">
        <v>7</v>
      </c>
      <c r="H4" s="120"/>
      <c r="I4" s="121"/>
      <c r="J4" s="122"/>
      <c r="K4" s="123">
        <v>4</v>
      </c>
      <c r="L4" s="124"/>
      <c r="M4" s="125"/>
      <c r="N4" s="126"/>
      <c r="O4" s="122"/>
      <c r="P4" s="138"/>
      <c r="Q4" s="127">
        <v>12</v>
      </c>
      <c r="R4" s="149"/>
      <c r="S4" s="117">
        <f t="shared" si="0"/>
        <v>48</v>
      </c>
      <c r="T4" s="128"/>
      <c r="U4" s="129">
        <v>30</v>
      </c>
      <c r="V4" s="130">
        <v>42</v>
      </c>
      <c r="W4" s="131">
        <f t="shared" si="1"/>
        <v>24</v>
      </c>
      <c r="X4" s="132">
        <f t="shared" si="2"/>
        <v>24</v>
      </c>
    </row>
    <row r="5" spans="1:24" x14ac:dyDescent="0.25">
      <c r="A5" s="113" t="s">
        <v>79</v>
      </c>
      <c r="B5" s="114" t="s">
        <v>42</v>
      </c>
      <c r="C5" s="115">
        <v>0</v>
      </c>
      <c r="D5" s="116">
        <v>27</v>
      </c>
      <c r="E5" s="117"/>
      <c r="F5" s="118"/>
      <c r="G5" s="119">
        <v>4</v>
      </c>
      <c r="H5" s="120"/>
      <c r="I5" s="121"/>
      <c r="J5" s="122"/>
      <c r="K5" s="123">
        <v>20</v>
      </c>
      <c r="L5" s="124"/>
      <c r="M5" s="125"/>
      <c r="N5" s="126"/>
      <c r="O5" s="122"/>
      <c r="P5" s="138"/>
      <c r="Q5" s="127"/>
      <c r="R5" s="149"/>
      <c r="S5" s="117">
        <f t="shared" si="0"/>
        <v>51</v>
      </c>
      <c r="T5" s="128"/>
      <c r="U5" s="129"/>
      <c r="V5" s="130">
        <v>53</v>
      </c>
      <c r="W5" s="131">
        <f t="shared" si="1"/>
        <v>2</v>
      </c>
      <c r="X5" s="132">
        <f t="shared" si="2"/>
        <v>2</v>
      </c>
    </row>
    <row r="6" spans="1:24" x14ac:dyDescent="0.25">
      <c r="A6" s="113" t="s">
        <v>68</v>
      </c>
      <c r="B6" s="114" t="s">
        <v>42</v>
      </c>
      <c r="C6" s="115">
        <v>0</v>
      </c>
      <c r="D6" s="116">
        <v>21</v>
      </c>
      <c r="E6" s="117"/>
      <c r="F6" s="118">
        <v>2</v>
      </c>
      <c r="G6" s="119">
        <v>8</v>
      </c>
      <c r="H6" s="120"/>
      <c r="I6" s="121"/>
      <c r="J6" s="122"/>
      <c r="K6" s="123">
        <v>2</v>
      </c>
      <c r="L6" s="124"/>
      <c r="M6" s="125"/>
      <c r="N6" s="126"/>
      <c r="O6" s="122"/>
      <c r="P6" s="138"/>
      <c r="Q6" s="127">
        <v>32</v>
      </c>
      <c r="R6" s="149"/>
      <c r="S6" s="117">
        <f t="shared" si="0"/>
        <v>65</v>
      </c>
      <c r="T6" s="128"/>
      <c r="U6" s="129">
        <v>20</v>
      </c>
      <c r="V6" s="130">
        <v>38</v>
      </c>
      <c r="W6" s="131">
        <f t="shared" si="1"/>
        <v>-7</v>
      </c>
      <c r="X6" s="132">
        <f t="shared" si="2"/>
        <v>-7</v>
      </c>
    </row>
    <row r="7" spans="1:24" x14ac:dyDescent="0.25">
      <c r="A7" s="113" t="s">
        <v>51</v>
      </c>
      <c r="B7" s="114" t="s">
        <v>42</v>
      </c>
      <c r="C7" s="115">
        <v>0</v>
      </c>
      <c r="D7" s="116">
        <v>22</v>
      </c>
      <c r="E7" s="117"/>
      <c r="F7" s="118">
        <v>7</v>
      </c>
      <c r="G7" s="119">
        <v>11</v>
      </c>
      <c r="H7" s="120"/>
      <c r="I7" s="121"/>
      <c r="J7" s="122"/>
      <c r="K7" s="123"/>
      <c r="L7" s="124"/>
      <c r="M7" s="125"/>
      <c r="N7" s="126"/>
      <c r="O7" s="122"/>
      <c r="P7" s="138"/>
      <c r="Q7" s="127">
        <v>30</v>
      </c>
      <c r="R7" s="149"/>
      <c r="S7" s="117">
        <f t="shared" si="0"/>
        <v>70</v>
      </c>
      <c r="T7" s="128"/>
      <c r="U7" s="129">
        <v>22</v>
      </c>
      <c r="V7" s="130">
        <v>48</v>
      </c>
      <c r="W7" s="131">
        <f t="shared" si="1"/>
        <v>0</v>
      </c>
      <c r="X7" s="132">
        <f t="shared" si="2"/>
        <v>0</v>
      </c>
    </row>
    <row r="8" spans="1:24" x14ac:dyDescent="0.25">
      <c r="A8" s="113" t="s">
        <v>52</v>
      </c>
      <c r="B8" s="114" t="s">
        <v>42</v>
      </c>
      <c r="C8" s="115">
        <v>0</v>
      </c>
      <c r="D8" s="116">
        <v>40</v>
      </c>
      <c r="E8" s="117"/>
      <c r="F8" s="118"/>
      <c r="G8" s="119">
        <v>10</v>
      </c>
      <c r="H8" s="120"/>
      <c r="I8" s="121"/>
      <c r="J8" s="122"/>
      <c r="K8" s="123"/>
      <c r="L8" s="124"/>
      <c r="M8" s="125"/>
      <c r="N8" s="126"/>
      <c r="O8" s="122"/>
      <c r="P8" s="138"/>
      <c r="Q8" s="127"/>
      <c r="R8" s="149"/>
      <c r="S8" s="117">
        <f t="shared" si="0"/>
        <v>50</v>
      </c>
      <c r="T8" s="128"/>
      <c r="U8" s="129"/>
      <c r="V8" s="130">
        <v>39</v>
      </c>
      <c r="W8" s="131">
        <f t="shared" si="1"/>
        <v>-11</v>
      </c>
      <c r="X8" s="132">
        <f t="shared" si="2"/>
        <v>-11</v>
      </c>
    </row>
    <row r="9" spans="1:24" x14ac:dyDescent="0.25">
      <c r="A9" s="133" t="s">
        <v>101</v>
      </c>
      <c r="B9" s="114" t="s">
        <v>42</v>
      </c>
      <c r="C9" s="115">
        <v>0</v>
      </c>
      <c r="D9" s="116"/>
      <c r="E9" s="117"/>
      <c r="F9" s="118"/>
      <c r="G9" s="119"/>
      <c r="H9" s="120">
        <v>18</v>
      </c>
      <c r="I9" s="121"/>
      <c r="J9" s="122"/>
      <c r="K9" s="123">
        <v>2</v>
      </c>
      <c r="L9" s="124"/>
      <c r="M9" s="125"/>
      <c r="N9" s="126"/>
      <c r="O9" s="122"/>
      <c r="P9" s="138"/>
      <c r="Q9" s="127"/>
      <c r="R9" s="149"/>
      <c r="S9" s="117">
        <f t="shared" ref="S9" si="3">SUM(D9:R9)</f>
        <v>20</v>
      </c>
      <c r="T9" s="128"/>
      <c r="U9" s="129"/>
      <c r="V9" s="130">
        <v>83</v>
      </c>
      <c r="W9" s="131">
        <f t="shared" ref="W9" si="4">V9+U9-(S9+T9)</f>
        <v>63</v>
      </c>
      <c r="X9" s="132">
        <f t="shared" si="2"/>
        <v>63</v>
      </c>
    </row>
    <row r="10" spans="1:24" x14ac:dyDescent="0.25">
      <c r="A10" s="133" t="s">
        <v>139</v>
      </c>
      <c r="B10" s="114" t="s">
        <v>42</v>
      </c>
      <c r="C10" s="115">
        <v>0</v>
      </c>
      <c r="D10" s="116">
        <v>108</v>
      </c>
      <c r="E10" s="117">
        <v>4</v>
      </c>
      <c r="F10" s="118"/>
      <c r="G10" s="119">
        <v>6</v>
      </c>
      <c r="H10" s="120">
        <v>14</v>
      </c>
      <c r="I10" s="121"/>
      <c r="J10" s="122"/>
      <c r="K10" s="123">
        <v>24</v>
      </c>
      <c r="L10" s="124"/>
      <c r="M10" s="125"/>
      <c r="N10" s="126"/>
      <c r="O10" s="122"/>
      <c r="P10" s="138"/>
      <c r="Q10" s="127"/>
      <c r="R10" s="149"/>
      <c r="S10" s="117">
        <f t="shared" ref="S10" si="5">SUM(D10:R10)</f>
        <v>156</v>
      </c>
      <c r="T10" s="128"/>
      <c r="U10" s="129">
        <v>70</v>
      </c>
      <c r="V10" s="130">
        <v>66</v>
      </c>
      <c r="W10" s="131">
        <f t="shared" ref="W10" si="6">V10+U10-(S10+T10)</f>
        <v>-20</v>
      </c>
      <c r="X10" s="132">
        <f t="shared" ref="X10" si="7">SMALL(V10:W10,1)</f>
        <v>-20</v>
      </c>
    </row>
    <row r="11" spans="1:24" x14ac:dyDescent="0.25">
      <c r="A11" s="133" t="s">
        <v>140</v>
      </c>
      <c r="B11" s="114" t="s">
        <v>42</v>
      </c>
      <c r="C11" s="115">
        <v>0</v>
      </c>
      <c r="D11" s="116">
        <v>3</v>
      </c>
      <c r="E11" s="117"/>
      <c r="F11" s="118"/>
      <c r="G11" s="119"/>
      <c r="H11" s="120"/>
      <c r="I11" s="121"/>
      <c r="J11" s="122"/>
      <c r="K11" s="123">
        <v>6</v>
      </c>
      <c r="L11" s="124"/>
      <c r="M11" s="125"/>
      <c r="N11" s="126"/>
      <c r="O11" s="122"/>
      <c r="P11" s="138"/>
      <c r="Q11" s="127"/>
      <c r="R11" s="149"/>
      <c r="S11" s="117">
        <f t="shared" ref="S11:S19" si="8">SUM(D11:R11)</f>
        <v>9</v>
      </c>
      <c r="T11" s="128"/>
      <c r="U11" s="129"/>
      <c r="V11" s="130">
        <v>4</v>
      </c>
      <c r="W11" s="131">
        <f t="shared" ref="W11:W19" si="9">V11+U11-(S11+T11)</f>
        <v>-5</v>
      </c>
      <c r="X11" s="132">
        <f t="shared" ref="X11:X19" si="10">SMALL(V11:W11,1)</f>
        <v>-5</v>
      </c>
    </row>
    <row r="12" spans="1:24" x14ac:dyDescent="0.25">
      <c r="A12" s="133" t="s">
        <v>144</v>
      </c>
      <c r="B12" s="114" t="s">
        <v>42</v>
      </c>
      <c r="C12" s="115">
        <v>0</v>
      </c>
      <c r="D12" s="116">
        <v>12</v>
      </c>
      <c r="E12" s="117"/>
      <c r="F12" s="118"/>
      <c r="G12" s="119">
        <v>6</v>
      </c>
      <c r="H12" s="120"/>
      <c r="I12" s="121"/>
      <c r="J12" s="122"/>
      <c r="K12" s="123"/>
      <c r="L12" s="124"/>
      <c r="M12" s="125"/>
      <c r="N12" s="126"/>
      <c r="O12" s="122"/>
      <c r="P12" s="138"/>
      <c r="Q12" s="127"/>
      <c r="R12" s="149"/>
      <c r="S12" s="117">
        <f t="shared" si="8"/>
        <v>18</v>
      </c>
      <c r="T12" s="128"/>
      <c r="U12" s="129"/>
      <c r="V12" s="130">
        <v>4</v>
      </c>
      <c r="W12" s="131">
        <f t="shared" si="9"/>
        <v>-14</v>
      </c>
      <c r="X12" s="132">
        <f t="shared" si="10"/>
        <v>-14</v>
      </c>
    </row>
    <row r="13" spans="1:24" x14ac:dyDescent="0.25">
      <c r="A13" s="133" t="s">
        <v>141</v>
      </c>
      <c r="B13" s="114" t="s">
        <v>42</v>
      </c>
      <c r="C13" s="115">
        <v>0</v>
      </c>
      <c r="D13" s="116"/>
      <c r="E13" s="117">
        <v>7</v>
      </c>
      <c r="F13" s="118"/>
      <c r="G13" s="119"/>
      <c r="H13" s="120"/>
      <c r="I13" s="121"/>
      <c r="J13" s="122"/>
      <c r="K13" s="123"/>
      <c r="L13" s="124"/>
      <c r="M13" s="125"/>
      <c r="N13" s="126"/>
      <c r="O13" s="122"/>
      <c r="P13" s="138"/>
      <c r="Q13" s="127"/>
      <c r="R13" s="149"/>
      <c r="S13" s="117">
        <f t="shared" si="8"/>
        <v>7</v>
      </c>
      <c r="T13" s="128">
        <v>6</v>
      </c>
      <c r="U13" s="129"/>
      <c r="V13" s="130">
        <v>5</v>
      </c>
      <c r="W13" s="131">
        <f t="shared" si="9"/>
        <v>-8</v>
      </c>
      <c r="X13" s="132">
        <f t="shared" si="10"/>
        <v>-8</v>
      </c>
    </row>
    <row r="14" spans="1:24" x14ac:dyDescent="0.25">
      <c r="A14" s="133" t="s">
        <v>145</v>
      </c>
      <c r="B14" s="114" t="s">
        <v>42</v>
      </c>
      <c r="C14" s="115">
        <v>0</v>
      </c>
      <c r="D14" s="116">
        <v>5</v>
      </c>
      <c r="E14" s="117"/>
      <c r="F14" s="118"/>
      <c r="G14" s="119"/>
      <c r="H14" s="120"/>
      <c r="I14" s="121"/>
      <c r="J14" s="122"/>
      <c r="K14" s="123"/>
      <c r="L14" s="124"/>
      <c r="M14" s="125"/>
      <c r="N14" s="126"/>
      <c r="O14" s="122"/>
      <c r="P14" s="138"/>
      <c r="Q14" s="127"/>
      <c r="R14" s="149"/>
      <c r="S14" s="117">
        <f t="shared" si="8"/>
        <v>5</v>
      </c>
      <c r="T14" s="128"/>
      <c r="U14" s="129"/>
      <c r="V14" s="130">
        <v>5</v>
      </c>
      <c r="W14" s="131">
        <f t="shared" si="9"/>
        <v>0</v>
      </c>
      <c r="X14" s="132">
        <f t="shared" si="10"/>
        <v>0</v>
      </c>
    </row>
    <row r="15" spans="1:24" x14ac:dyDescent="0.25">
      <c r="A15" s="133" t="s">
        <v>142</v>
      </c>
      <c r="B15" s="114" t="s">
        <v>42</v>
      </c>
      <c r="C15" s="115">
        <v>0</v>
      </c>
      <c r="D15" s="116"/>
      <c r="E15" s="117">
        <v>8</v>
      </c>
      <c r="F15" s="118"/>
      <c r="G15" s="119"/>
      <c r="H15" s="120"/>
      <c r="I15" s="121"/>
      <c r="J15" s="122"/>
      <c r="K15" s="123"/>
      <c r="L15" s="124"/>
      <c r="M15" s="125"/>
      <c r="N15" s="126"/>
      <c r="O15" s="122"/>
      <c r="P15" s="138"/>
      <c r="Q15" s="127"/>
      <c r="R15" s="149"/>
      <c r="S15" s="117">
        <f t="shared" si="8"/>
        <v>8</v>
      </c>
      <c r="T15" s="128">
        <v>5</v>
      </c>
      <c r="U15" s="129"/>
      <c r="V15" s="130">
        <v>3</v>
      </c>
      <c r="W15" s="131">
        <f t="shared" si="9"/>
        <v>-10</v>
      </c>
      <c r="X15" s="132">
        <f t="shared" si="10"/>
        <v>-10</v>
      </c>
    </row>
    <row r="16" spans="1:24" x14ac:dyDescent="0.25">
      <c r="A16" s="133" t="s">
        <v>158</v>
      </c>
      <c r="B16" s="114" t="s">
        <v>42</v>
      </c>
      <c r="C16" s="115">
        <v>0</v>
      </c>
      <c r="D16" s="116"/>
      <c r="E16" s="117">
        <v>5</v>
      </c>
      <c r="F16" s="118"/>
      <c r="G16" s="119"/>
      <c r="H16" s="120"/>
      <c r="I16" s="121"/>
      <c r="J16" s="122"/>
      <c r="K16" s="123"/>
      <c r="L16" s="124"/>
      <c r="M16" s="125"/>
      <c r="N16" s="126"/>
      <c r="O16" s="122"/>
      <c r="P16" s="138"/>
      <c r="Q16" s="127"/>
      <c r="R16" s="149"/>
      <c r="S16" s="117">
        <f t="shared" si="8"/>
        <v>5</v>
      </c>
      <c r="T16" s="128">
        <v>6</v>
      </c>
      <c r="U16" s="129"/>
      <c r="V16" s="130">
        <v>3</v>
      </c>
      <c r="W16" s="131">
        <f t="shared" si="9"/>
        <v>-8</v>
      </c>
      <c r="X16" s="132">
        <f t="shared" si="10"/>
        <v>-8</v>
      </c>
    </row>
    <row r="17" spans="1:24" x14ac:dyDescent="0.25">
      <c r="A17" s="133" t="s">
        <v>143</v>
      </c>
      <c r="B17" s="114" t="s">
        <v>42</v>
      </c>
      <c r="C17" s="115">
        <v>0</v>
      </c>
      <c r="D17" s="116">
        <v>8</v>
      </c>
      <c r="E17" s="117"/>
      <c r="F17" s="118"/>
      <c r="G17" s="119"/>
      <c r="H17" s="120"/>
      <c r="I17" s="121"/>
      <c r="J17" s="122"/>
      <c r="K17" s="123"/>
      <c r="L17" s="124"/>
      <c r="M17" s="125"/>
      <c r="N17" s="126"/>
      <c r="O17" s="122"/>
      <c r="P17" s="138"/>
      <c r="Q17" s="127"/>
      <c r="R17" s="149"/>
      <c r="S17" s="117">
        <f t="shared" si="8"/>
        <v>8</v>
      </c>
      <c r="T17" s="128">
        <v>4</v>
      </c>
      <c r="U17" s="129"/>
      <c r="V17" s="130">
        <v>7</v>
      </c>
      <c r="W17" s="131">
        <f t="shared" si="9"/>
        <v>-5</v>
      </c>
      <c r="X17" s="132">
        <f t="shared" si="10"/>
        <v>-5</v>
      </c>
    </row>
    <row r="18" spans="1:24" x14ac:dyDescent="0.25">
      <c r="A18" s="133" t="s">
        <v>159</v>
      </c>
      <c r="B18" s="114" t="s">
        <v>42</v>
      </c>
      <c r="C18" s="115">
        <v>0</v>
      </c>
      <c r="D18" s="116">
        <v>12</v>
      </c>
      <c r="E18" s="117"/>
      <c r="F18" s="118">
        <v>1</v>
      </c>
      <c r="G18" s="119"/>
      <c r="H18" s="120"/>
      <c r="I18" s="121"/>
      <c r="J18" s="122"/>
      <c r="K18" s="123"/>
      <c r="L18" s="124"/>
      <c r="M18" s="125"/>
      <c r="N18" s="126"/>
      <c r="O18" s="122"/>
      <c r="P18" s="138"/>
      <c r="Q18" s="127"/>
      <c r="R18" s="149"/>
      <c r="S18" s="117">
        <f t="shared" si="8"/>
        <v>13</v>
      </c>
      <c r="T18" s="128">
        <v>3</v>
      </c>
      <c r="U18" s="129"/>
      <c r="V18" s="130">
        <v>7</v>
      </c>
      <c r="W18" s="131">
        <f t="shared" si="9"/>
        <v>-9</v>
      </c>
      <c r="X18" s="132">
        <f t="shared" si="10"/>
        <v>-9</v>
      </c>
    </row>
    <row r="19" spans="1:24" x14ac:dyDescent="0.25">
      <c r="A19" s="134" t="s">
        <v>125</v>
      </c>
      <c r="B19" s="114" t="s">
        <v>42</v>
      </c>
      <c r="C19" s="115">
        <v>0</v>
      </c>
      <c r="D19" s="116">
        <v>28</v>
      </c>
      <c r="E19" s="117"/>
      <c r="F19" s="118"/>
      <c r="G19" s="119"/>
      <c r="H19" s="120"/>
      <c r="I19" s="121"/>
      <c r="J19" s="122"/>
      <c r="K19" s="123"/>
      <c r="L19" s="124"/>
      <c r="M19" s="125"/>
      <c r="N19" s="126"/>
      <c r="O19" s="122"/>
      <c r="P19" s="138"/>
      <c r="Q19" s="127"/>
      <c r="R19" s="149"/>
      <c r="S19" s="117">
        <f t="shared" si="8"/>
        <v>28</v>
      </c>
      <c r="T19" s="128">
        <v>0</v>
      </c>
      <c r="U19" s="129"/>
      <c r="V19" s="130">
        <v>29</v>
      </c>
      <c r="W19" s="131">
        <f t="shared" si="9"/>
        <v>1</v>
      </c>
      <c r="X19" s="132">
        <f t="shared" si="10"/>
        <v>1</v>
      </c>
    </row>
    <row r="20" spans="1:24" x14ac:dyDescent="0.25">
      <c r="A20" s="134" t="s">
        <v>126</v>
      </c>
      <c r="B20" s="114" t="s">
        <v>42</v>
      </c>
      <c r="C20" s="115">
        <v>0</v>
      </c>
      <c r="D20" s="116"/>
      <c r="E20" s="117">
        <v>23</v>
      </c>
      <c r="F20" s="118"/>
      <c r="G20" s="119"/>
      <c r="H20" s="120"/>
      <c r="I20" s="121"/>
      <c r="J20" s="122"/>
      <c r="K20" s="123"/>
      <c r="L20" s="124"/>
      <c r="M20" s="125"/>
      <c r="N20" s="126"/>
      <c r="O20" s="122"/>
      <c r="P20" s="138"/>
      <c r="Q20" s="127">
        <v>18</v>
      </c>
      <c r="R20" s="149"/>
      <c r="S20" s="117">
        <f t="shared" ref="S20" si="11">SUM(D20:R20)</f>
        <v>41</v>
      </c>
      <c r="T20" s="128"/>
      <c r="U20" s="129"/>
      <c r="V20" s="130">
        <v>26</v>
      </c>
      <c r="W20" s="131">
        <f t="shared" ref="W20" si="12">V20+U20-(S20+T20)</f>
        <v>-15</v>
      </c>
      <c r="X20" s="132">
        <f t="shared" ref="X20" si="13">SMALL(V20:W20,1)</f>
        <v>-15</v>
      </c>
    </row>
    <row r="21" spans="1:24" x14ac:dyDescent="0.25">
      <c r="A21" s="135" t="s">
        <v>127</v>
      </c>
      <c r="B21" s="114" t="s">
        <v>42</v>
      </c>
      <c r="C21" s="115">
        <v>0</v>
      </c>
      <c r="D21" s="116">
        <v>6</v>
      </c>
      <c r="E21" s="117"/>
      <c r="F21" s="118"/>
      <c r="G21" s="119"/>
      <c r="H21" s="120"/>
      <c r="I21" s="121"/>
      <c r="J21" s="122"/>
      <c r="K21" s="123"/>
      <c r="L21" s="124"/>
      <c r="M21" s="125"/>
      <c r="N21" s="126"/>
      <c r="O21" s="122"/>
      <c r="P21" s="138"/>
      <c r="Q21" s="127"/>
      <c r="R21" s="149"/>
      <c r="S21" s="117">
        <f t="shared" ref="S21" si="14">SUM(D21:R21)</f>
        <v>6</v>
      </c>
      <c r="T21" s="128">
        <v>2</v>
      </c>
      <c r="U21" s="129"/>
      <c r="V21" s="130">
        <v>3</v>
      </c>
      <c r="W21" s="131">
        <f t="shared" ref="W21" si="15">V21+U21-(S21+T21)</f>
        <v>-5</v>
      </c>
      <c r="X21" s="132">
        <f t="shared" ref="X21" si="16">SMALL(V21:W21,1)</f>
        <v>-5</v>
      </c>
    </row>
    <row r="22" spans="1:24" x14ac:dyDescent="0.25">
      <c r="A22" s="135" t="s">
        <v>214</v>
      </c>
      <c r="B22" s="114" t="s">
        <v>177</v>
      </c>
      <c r="C22" s="115">
        <v>5</v>
      </c>
      <c r="D22" s="116">
        <v>9</v>
      </c>
      <c r="E22" s="117">
        <v>10</v>
      </c>
      <c r="F22" s="118"/>
      <c r="G22" s="119"/>
      <c r="H22" s="120"/>
      <c r="I22" s="121"/>
      <c r="J22" s="122"/>
      <c r="K22" s="123"/>
      <c r="L22" s="124"/>
      <c r="M22" s="125"/>
      <c r="N22" s="126"/>
      <c r="O22" s="122"/>
      <c r="P22" s="138"/>
      <c r="Q22" s="127"/>
      <c r="R22" s="149"/>
      <c r="S22" s="117">
        <f t="shared" ref="S22:S28" si="17">SUM(D22:R22)</f>
        <v>19</v>
      </c>
      <c r="T22" s="207"/>
      <c r="U22" s="129"/>
      <c r="V22" s="130">
        <v>10</v>
      </c>
      <c r="W22" s="131">
        <f t="shared" ref="W22" si="18">V22+U22-(S22+T22)</f>
        <v>-9</v>
      </c>
      <c r="X22" s="132">
        <f t="shared" ref="X22" si="19">SMALL(V22:W22,1)</f>
        <v>-9</v>
      </c>
    </row>
    <row r="23" spans="1:24" x14ac:dyDescent="0.25">
      <c r="A23" s="135" t="s">
        <v>213</v>
      </c>
      <c r="B23" s="114" t="s">
        <v>177</v>
      </c>
      <c r="C23" s="115">
        <v>5</v>
      </c>
      <c r="D23" s="116">
        <v>21</v>
      </c>
      <c r="E23" s="117">
        <v>1</v>
      </c>
      <c r="F23" s="118"/>
      <c r="G23" s="119"/>
      <c r="H23" s="120"/>
      <c r="I23" s="121"/>
      <c r="J23" s="122"/>
      <c r="K23" s="123"/>
      <c r="L23" s="124"/>
      <c r="M23" s="125"/>
      <c r="N23" s="126"/>
      <c r="O23" s="122"/>
      <c r="P23" s="138"/>
      <c r="Q23" s="127"/>
      <c r="R23" s="149"/>
      <c r="S23" s="117">
        <f t="shared" si="17"/>
        <v>22</v>
      </c>
      <c r="T23" s="207"/>
      <c r="U23" s="129"/>
      <c r="V23" s="130">
        <v>10</v>
      </c>
      <c r="W23" s="131">
        <f t="shared" ref="W23" si="20">V23+U23-(S23+T23)</f>
        <v>-12</v>
      </c>
      <c r="X23" s="132">
        <f t="shared" ref="X23" si="21">SMALL(V23:W23,1)</f>
        <v>-12</v>
      </c>
    </row>
    <row r="24" spans="1:24" x14ac:dyDescent="0.25">
      <c r="A24" s="135" t="s">
        <v>225</v>
      </c>
      <c r="B24" s="114" t="s">
        <v>177</v>
      </c>
      <c r="C24" s="115">
        <v>5</v>
      </c>
      <c r="D24" s="116"/>
      <c r="E24" s="117">
        <v>34</v>
      </c>
      <c r="F24" s="118"/>
      <c r="G24" s="119"/>
      <c r="H24" s="120"/>
      <c r="I24" s="121"/>
      <c r="J24" s="122"/>
      <c r="K24" s="123"/>
      <c r="L24" s="124"/>
      <c r="M24" s="125"/>
      <c r="N24" s="126"/>
      <c r="O24" s="122"/>
      <c r="P24" s="138"/>
      <c r="Q24" s="127"/>
      <c r="R24" s="149"/>
      <c r="S24" s="117">
        <f t="shared" ref="S24" si="22">SUM(D24:R24)</f>
        <v>34</v>
      </c>
      <c r="T24" s="207"/>
      <c r="U24" s="129"/>
      <c r="V24" s="130">
        <v>10</v>
      </c>
      <c r="W24" s="131">
        <f t="shared" ref="W24" si="23">V24+U24-(S24+T24)</f>
        <v>-24</v>
      </c>
      <c r="X24" s="132">
        <f t="shared" ref="X24" si="24">SMALL(V24:W24,1)</f>
        <v>-24</v>
      </c>
    </row>
    <row r="25" spans="1:24" x14ac:dyDescent="0.25">
      <c r="A25" s="139" t="s">
        <v>215</v>
      </c>
      <c r="B25" s="114" t="s">
        <v>178</v>
      </c>
      <c r="C25" s="115">
        <v>5</v>
      </c>
      <c r="D25" s="116">
        <v>29</v>
      </c>
      <c r="E25" s="117"/>
      <c r="F25" s="118"/>
      <c r="G25" s="119"/>
      <c r="H25" s="120"/>
      <c r="I25" s="121"/>
      <c r="J25" s="122"/>
      <c r="K25" s="123"/>
      <c r="L25" s="124"/>
      <c r="M25" s="125"/>
      <c r="N25" s="126"/>
      <c r="O25" s="122"/>
      <c r="P25" s="138"/>
      <c r="Q25" s="127"/>
      <c r="R25" s="149"/>
      <c r="S25" s="117">
        <f t="shared" si="17"/>
        <v>29</v>
      </c>
      <c r="T25" s="207"/>
      <c r="U25" s="129"/>
      <c r="V25" s="130">
        <v>24</v>
      </c>
      <c r="W25" s="131">
        <f t="shared" ref="W25" si="25">V25+U25-(S25+T25)</f>
        <v>-5</v>
      </c>
      <c r="X25" s="132">
        <f t="shared" ref="X25" si="26">SMALL(V25:W25,1)</f>
        <v>-5</v>
      </c>
    </row>
    <row r="26" spans="1:24" x14ac:dyDescent="0.25">
      <c r="A26" s="203" t="s">
        <v>212</v>
      </c>
      <c r="B26" s="114" t="s">
        <v>178</v>
      </c>
      <c r="C26" s="115">
        <v>5</v>
      </c>
      <c r="D26" s="116"/>
      <c r="E26" s="117">
        <v>15</v>
      </c>
      <c r="F26" s="118"/>
      <c r="G26" s="119"/>
      <c r="H26" s="120"/>
      <c r="I26" s="121"/>
      <c r="J26" s="122"/>
      <c r="K26" s="123"/>
      <c r="L26" s="124"/>
      <c r="M26" s="125"/>
      <c r="N26" s="126"/>
      <c r="O26" s="122"/>
      <c r="P26" s="138"/>
      <c r="Q26" s="127"/>
      <c r="R26" s="149"/>
      <c r="S26" s="117">
        <f t="shared" si="17"/>
        <v>15</v>
      </c>
      <c r="T26" s="207"/>
      <c r="U26" s="129"/>
      <c r="V26" s="130">
        <v>24</v>
      </c>
      <c r="W26" s="131">
        <f t="shared" ref="W26" si="27">V26+U26-(S26+T26)</f>
        <v>9</v>
      </c>
      <c r="X26" s="132">
        <f t="shared" ref="X26" si="28">SMALL(V26:W26,1)</f>
        <v>9</v>
      </c>
    </row>
    <row r="27" spans="1:24" x14ac:dyDescent="0.25">
      <c r="A27" s="203" t="s">
        <v>226</v>
      </c>
      <c r="B27" s="114" t="s">
        <v>178</v>
      </c>
      <c r="C27" s="115">
        <v>5</v>
      </c>
      <c r="D27" s="116">
        <v>29</v>
      </c>
      <c r="E27" s="117"/>
      <c r="F27" s="118"/>
      <c r="G27" s="119"/>
      <c r="H27" s="120"/>
      <c r="I27" s="121"/>
      <c r="J27" s="122"/>
      <c r="K27" s="123"/>
      <c r="L27" s="124"/>
      <c r="M27" s="125"/>
      <c r="N27" s="126"/>
      <c r="O27" s="122"/>
      <c r="P27" s="138"/>
      <c r="Q27" s="127"/>
      <c r="R27" s="149"/>
      <c r="S27" s="117">
        <f t="shared" si="17"/>
        <v>29</v>
      </c>
      <c r="T27" s="207"/>
      <c r="U27" s="129"/>
      <c r="V27" s="130">
        <v>24</v>
      </c>
      <c r="W27" s="131">
        <f t="shared" ref="W27" si="29">V27+U27-(S27+T27)</f>
        <v>-5</v>
      </c>
      <c r="X27" s="132">
        <f t="shared" ref="X27" si="30">SMALL(V27:W27,1)</f>
        <v>-5</v>
      </c>
    </row>
    <row r="28" spans="1:24" x14ac:dyDescent="0.25">
      <c r="A28" s="139" t="s">
        <v>148</v>
      </c>
      <c r="B28" s="114" t="s">
        <v>188</v>
      </c>
      <c r="C28" s="115">
        <v>0</v>
      </c>
      <c r="D28" s="116">
        <v>23</v>
      </c>
      <c r="E28" s="117">
        <v>1</v>
      </c>
      <c r="F28" s="118"/>
      <c r="G28" s="119"/>
      <c r="H28" s="120"/>
      <c r="I28" s="121"/>
      <c r="J28" s="122"/>
      <c r="K28" s="123"/>
      <c r="L28" s="124"/>
      <c r="M28" s="125"/>
      <c r="N28" s="126"/>
      <c r="O28" s="122"/>
      <c r="P28" s="138"/>
      <c r="Q28" s="127"/>
      <c r="R28" s="149"/>
      <c r="S28" s="117">
        <f t="shared" si="17"/>
        <v>24</v>
      </c>
      <c r="T28" s="128"/>
      <c r="U28" s="129"/>
      <c r="V28" s="130">
        <v>20</v>
      </c>
      <c r="W28" s="131">
        <f t="shared" ref="W28:W38" si="31">V28+U28-(S28+T28)</f>
        <v>-4</v>
      </c>
      <c r="X28" s="132">
        <f t="shared" ref="X28:X38" si="32">SMALL(V28:W28,1)</f>
        <v>-4</v>
      </c>
    </row>
    <row r="29" spans="1:24" x14ac:dyDescent="0.25">
      <c r="A29" s="135" t="s">
        <v>170</v>
      </c>
      <c r="B29" s="114" t="s">
        <v>42</v>
      </c>
      <c r="C29" s="115">
        <v>0</v>
      </c>
      <c r="D29" s="116">
        <v>8</v>
      </c>
      <c r="E29" s="117"/>
      <c r="F29" s="118"/>
      <c r="G29" s="119"/>
      <c r="H29" s="120"/>
      <c r="I29" s="121"/>
      <c r="J29" s="122"/>
      <c r="K29" s="123"/>
      <c r="L29" s="124"/>
      <c r="M29" s="125"/>
      <c r="N29" s="126"/>
      <c r="O29" s="122"/>
      <c r="P29" s="138"/>
      <c r="Q29" s="127"/>
      <c r="R29" s="149"/>
      <c r="S29" s="117">
        <f t="shared" ref="S29:S38" si="33">SUM(D29:R29)</f>
        <v>8</v>
      </c>
      <c r="T29" s="128"/>
      <c r="U29" s="129"/>
      <c r="V29" s="130">
        <v>3</v>
      </c>
      <c r="W29" s="131">
        <f t="shared" si="31"/>
        <v>-5</v>
      </c>
      <c r="X29" s="132">
        <f t="shared" si="32"/>
        <v>-5</v>
      </c>
    </row>
    <row r="30" spans="1:24" x14ac:dyDescent="0.25">
      <c r="A30" s="135" t="s">
        <v>150</v>
      </c>
      <c r="B30" s="114" t="s">
        <v>42</v>
      </c>
      <c r="C30" s="115">
        <v>0</v>
      </c>
      <c r="D30" s="116">
        <v>4</v>
      </c>
      <c r="E30" s="117"/>
      <c r="F30" s="118"/>
      <c r="G30" s="119"/>
      <c r="H30" s="120"/>
      <c r="I30" s="121"/>
      <c r="J30" s="122"/>
      <c r="K30" s="123"/>
      <c r="L30" s="124"/>
      <c r="M30" s="125"/>
      <c r="N30" s="126"/>
      <c r="O30" s="122"/>
      <c r="P30" s="138"/>
      <c r="Q30" s="127"/>
      <c r="R30" s="149"/>
      <c r="S30" s="117">
        <f t="shared" si="33"/>
        <v>4</v>
      </c>
      <c r="T30" s="128">
        <v>5</v>
      </c>
      <c r="U30" s="129"/>
      <c r="V30" s="130">
        <v>5</v>
      </c>
      <c r="W30" s="131">
        <f t="shared" si="31"/>
        <v>-4</v>
      </c>
      <c r="X30" s="132">
        <f t="shared" si="32"/>
        <v>-4</v>
      </c>
    </row>
    <row r="31" spans="1:24" x14ac:dyDescent="0.25">
      <c r="A31" s="135" t="s">
        <v>156</v>
      </c>
      <c r="B31" s="114" t="s">
        <v>42</v>
      </c>
      <c r="C31" s="115">
        <v>0</v>
      </c>
      <c r="D31" s="116">
        <v>5</v>
      </c>
      <c r="E31" s="117"/>
      <c r="F31" s="118"/>
      <c r="G31" s="119"/>
      <c r="H31" s="120"/>
      <c r="I31" s="121"/>
      <c r="J31" s="122"/>
      <c r="K31" s="123"/>
      <c r="L31" s="124"/>
      <c r="M31" s="125"/>
      <c r="N31" s="126"/>
      <c r="O31" s="122"/>
      <c r="P31" s="138"/>
      <c r="Q31" s="127"/>
      <c r="R31" s="149"/>
      <c r="S31" s="117">
        <f t="shared" si="33"/>
        <v>5</v>
      </c>
      <c r="T31" s="128">
        <v>5</v>
      </c>
      <c r="U31" s="129"/>
      <c r="V31" s="130">
        <v>5</v>
      </c>
      <c r="W31" s="131">
        <f t="shared" si="31"/>
        <v>-5</v>
      </c>
      <c r="X31" s="132">
        <f t="shared" si="32"/>
        <v>-5</v>
      </c>
    </row>
    <row r="32" spans="1:24" x14ac:dyDescent="0.25">
      <c r="A32" s="135" t="s">
        <v>152</v>
      </c>
      <c r="B32" s="114" t="s">
        <v>42</v>
      </c>
      <c r="C32" s="115">
        <v>0</v>
      </c>
      <c r="D32" s="116">
        <v>9</v>
      </c>
      <c r="E32" s="117"/>
      <c r="F32" s="118"/>
      <c r="G32" s="119"/>
      <c r="H32" s="120"/>
      <c r="I32" s="121"/>
      <c r="J32" s="122"/>
      <c r="K32" s="123"/>
      <c r="L32" s="124"/>
      <c r="M32" s="125"/>
      <c r="N32" s="126"/>
      <c r="O32" s="122"/>
      <c r="P32" s="138"/>
      <c r="Q32" s="127"/>
      <c r="R32" s="149"/>
      <c r="S32" s="117">
        <f t="shared" si="33"/>
        <v>9</v>
      </c>
      <c r="T32" s="128">
        <v>5</v>
      </c>
      <c r="U32" s="129"/>
      <c r="V32" s="130">
        <v>4</v>
      </c>
      <c r="W32" s="131">
        <f t="shared" si="31"/>
        <v>-10</v>
      </c>
      <c r="X32" s="132">
        <f t="shared" si="32"/>
        <v>-10</v>
      </c>
    </row>
    <row r="33" spans="1:24" x14ac:dyDescent="0.25">
      <c r="A33" s="135" t="s">
        <v>157</v>
      </c>
      <c r="B33" s="114" t="s">
        <v>42</v>
      </c>
      <c r="C33" s="115">
        <v>0</v>
      </c>
      <c r="D33" s="116">
        <v>8</v>
      </c>
      <c r="E33" s="117"/>
      <c r="F33" s="118"/>
      <c r="G33" s="119"/>
      <c r="H33" s="120"/>
      <c r="I33" s="121"/>
      <c r="J33" s="122"/>
      <c r="K33" s="123"/>
      <c r="L33" s="124"/>
      <c r="M33" s="125"/>
      <c r="N33" s="126"/>
      <c r="O33" s="122"/>
      <c r="P33" s="138"/>
      <c r="Q33" s="127"/>
      <c r="R33" s="149"/>
      <c r="S33" s="117">
        <f t="shared" si="33"/>
        <v>8</v>
      </c>
      <c r="T33" s="128">
        <v>6</v>
      </c>
      <c r="U33" s="129"/>
      <c r="V33" s="130">
        <v>4</v>
      </c>
      <c r="W33" s="131">
        <f t="shared" si="31"/>
        <v>-10</v>
      </c>
      <c r="X33" s="132">
        <f t="shared" si="32"/>
        <v>-10</v>
      </c>
    </row>
    <row r="34" spans="1:24" x14ac:dyDescent="0.25">
      <c r="A34" s="135" t="s">
        <v>121</v>
      </c>
      <c r="B34" s="114" t="s">
        <v>200</v>
      </c>
      <c r="C34" s="115">
        <v>1</v>
      </c>
      <c r="D34" s="116"/>
      <c r="E34" s="117">
        <v>13</v>
      </c>
      <c r="F34" s="118"/>
      <c r="G34" s="119"/>
      <c r="H34" s="120"/>
      <c r="I34" s="121"/>
      <c r="J34" s="122"/>
      <c r="K34" s="123"/>
      <c r="L34" s="124"/>
      <c r="M34" s="125"/>
      <c r="N34" s="126"/>
      <c r="O34" s="122"/>
      <c r="P34" s="138"/>
      <c r="Q34" s="127"/>
      <c r="R34" s="149"/>
      <c r="S34" s="117">
        <f t="shared" si="33"/>
        <v>13</v>
      </c>
      <c r="T34" s="128"/>
      <c r="U34" s="129">
        <v>2</v>
      </c>
      <c r="V34" s="130">
        <v>63</v>
      </c>
      <c r="W34" s="131">
        <f t="shared" si="31"/>
        <v>52</v>
      </c>
      <c r="X34" s="132">
        <f t="shared" si="32"/>
        <v>52</v>
      </c>
    </row>
    <row r="35" spans="1:24" x14ac:dyDescent="0.25">
      <c r="A35" s="135" t="s">
        <v>122</v>
      </c>
      <c r="B35" s="114" t="s">
        <v>42</v>
      </c>
      <c r="C35" s="115">
        <v>0</v>
      </c>
      <c r="D35" s="116">
        <v>42</v>
      </c>
      <c r="E35" s="117"/>
      <c r="F35" s="118"/>
      <c r="G35" s="119"/>
      <c r="H35" s="120"/>
      <c r="I35" s="121"/>
      <c r="J35" s="122"/>
      <c r="K35" s="123"/>
      <c r="L35" s="124"/>
      <c r="M35" s="125"/>
      <c r="N35" s="126"/>
      <c r="O35" s="122"/>
      <c r="P35" s="138"/>
      <c r="Q35" s="127"/>
      <c r="R35" s="149"/>
      <c r="S35" s="117">
        <f t="shared" si="33"/>
        <v>42</v>
      </c>
      <c r="T35" s="128"/>
      <c r="U35" s="129"/>
      <c r="V35" s="130">
        <v>17</v>
      </c>
      <c r="W35" s="131">
        <f t="shared" si="31"/>
        <v>-25</v>
      </c>
      <c r="X35" s="132">
        <f t="shared" si="32"/>
        <v>-25</v>
      </c>
    </row>
    <row r="36" spans="1:24" x14ac:dyDescent="0.25">
      <c r="A36" s="135" t="s">
        <v>138</v>
      </c>
      <c r="B36" s="114" t="s">
        <v>42</v>
      </c>
      <c r="C36" s="115">
        <v>0</v>
      </c>
      <c r="D36" s="116">
        <v>16</v>
      </c>
      <c r="E36" s="117"/>
      <c r="F36" s="118"/>
      <c r="G36" s="119"/>
      <c r="H36" s="120"/>
      <c r="I36" s="121"/>
      <c r="J36" s="122"/>
      <c r="K36" s="123"/>
      <c r="L36" s="124"/>
      <c r="M36" s="125"/>
      <c r="N36" s="126"/>
      <c r="O36" s="122"/>
      <c r="P36" s="138"/>
      <c r="Q36" s="127">
        <v>32</v>
      </c>
      <c r="R36" s="149"/>
      <c r="S36" s="117">
        <f t="shared" si="33"/>
        <v>48</v>
      </c>
      <c r="T36" s="128"/>
      <c r="U36" s="129"/>
      <c r="V36" s="130">
        <v>36</v>
      </c>
      <c r="W36" s="131">
        <f t="shared" si="31"/>
        <v>-12</v>
      </c>
      <c r="X36" s="132">
        <f t="shared" si="32"/>
        <v>-12</v>
      </c>
    </row>
    <row r="37" spans="1:24" x14ac:dyDescent="0.25">
      <c r="A37" s="135" t="s">
        <v>123</v>
      </c>
      <c r="B37" s="114" t="s">
        <v>42</v>
      </c>
      <c r="C37" s="115">
        <v>0</v>
      </c>
      <c r="D37" s="116"/>
      <c r="E37" s="117">
        <v>20</v>
      </c>
      <c r="F37" s="118"/>
      <c r="G37" s="119"/>
      <c r="H37" s="120"/>
      <c r="I37" s="121"/>
      <c r="J37" s="122"/>
      <c r="K37" s="123"/>
      <c r="L37" s="124"/>
      <c r="M37" s="125"/>
      <c r="N37" s="126"/>
      <c r="O37" s="122"/>
      <c r="P37" s="138"/>
      <c r="Q37" s="127">
        <v>34</v>
      </c>
      <c r="R37" s="149"/>
      <c r="S37" s="117">
        <f t="shared" si="33"/>
        <v>54</v>
      </c>
      <c r="T37" s="128"/>
      <c r="U37" s="129">
        <v>12</v>
      </c>
      <c r="V37" s="130">
        <v>39</v>
      </c>
      <c r="W37" s="131">
        <f t="shared" si="31"/>
        <v>-3</v>
      </c>
      <c r="X37" s="132">
        <f t="shared" si="32"/>
        <v>-3</v>
      </c>
    </row>
    <row r="38" spans="1:24" x14ac:dyDescent="0.25">
      <c r="A38" s="135" t="s">
        <v>129</v>
      </c>
      <c r="B38" s="114" t="s">
        <v>42</v>
      </c>
      <c r="C38" s="115">
        <v>0</v>
      </c>
      <c r="D38" s="116"/>
      <c r="E38" s="117"/>
      <c r="F38" s="118"/>
      <c r="G38" s="119"/>
      <c r="H38" s="120"/>
      <c r="I38" s="121"/>
      <c r="J38" s="122"/>
      <c r="K38" s="123"/>
      <c r="L38" s="124"/>
      <c r="M38" s="125"/>
      <c r="N38" s="126"/>
      <c r="O38" s="122"/>
      <c r="P38" s="138"/>
      <c r="Q38" s="127"/>
      <c r="R38" s="149"/>
      <c r="S38" s="117">
        <f t="shared" si="33"/>
        <v>0</v>
      </c>
      <c r="T38" s="128"/>
      <c r="U38" s="129"/>
      <c r="V38" s="130">
        <v>18</v>
      </c>
      <c r="W38" s="131">
        <f t="shared" si="31"/>
        <v>18</v>
      </c>
      <c r="X38" s="132">
        <f t="shared" si="32"/>
        <v>18</v>
      </c>
    </row>
    <row r="39" spans="1:24" x14ac:dyDescent="0.25">
      <c r="A39" s="135" t="s">
        <v>124</v>
      </c>
      <c r="B39" s="114" t="s">
        <v>177</v>
      </c>
      <c r="C39" s="115">
        <v>5</v>
      </c>
      <c r="D39" s="116">
        <v>3</v>
      </c>
      <c r="E39" s="117"/>
      <c r="F39" s="118"/>
      <c r="G39" s="119"/>
      <c r="H39" s="120"/>
      <c r="I39" s="121"/>
      <c r="J39" s="122"/>
      <c r="K39" s="123"/>
      <c r="L39" s="124"/>
      <c r="M39" s="125"/>
      <c r="N39" s="126"/>
      <c r="O39" s="122"/>
      <c r="P39" s="138"/>
      <c r="Q39" s="127">
        <v>14</v>
      </c>
      <c r="R39" s="149"/>
      <c r="S39" s="117">
        <f t="shared" ref="S39" si="34">SUM(D39:R39)</f>
        <v>17</v>
      </c>
      <c r="T39" s="207"/>
      <c r="U39" s="129"/>
      <c r="V39" s="130">
        <v>82</v>
      </c>
      <c r="W39" s="131">
        <f t="shared" ref="W39" si="35">V39+U39-(S39+T39)</f>
        <v>65</v>
      </c>
      <c r="X39" s="132">
        <f t="shared" ref="X39" si="36">SMALL(V39:W39,1)</f>
        <v>65</v>
      </c>
    </row>
    <row r="40" spans="1:24" x14ac:dyDescent="0.25">
      <c r="A40" s="203" t="s">
        <v>209</v>
      </c>
      <c r="B40" s="204" t="s">
        <v>210</v>
      </c>
      <c r="C40" s="205">
        <v>5</v>
      </c>
      <c r="D40" s="116">
        <v>56</v>
      </c>
      <c r="E40" s="117"/>
      <c r="F40" s="118"/>
      <c r="G40" s="119"/>
      <c r="H40" s="120"/>
      <c r="I40" s="121"/>
      <c r="J40" s="122"/>
      <c r="K40" s="123"/>
      <c r="L40" s="124"/>
      <c r="M40" s="125"/>
      <c r="N40" s="126"/>
      <c r="O40" s="122"/>
      <c r="P40" s="138"/>
      <c r="Q40" s="127"/>
      <c r="R40" s="149"/>
      <c r="S40" s="117">
        <f t="shared" ref="S40" si="37">SUM(D40:R40)</f>
        <v>56</v>
      </c>
      <c r="T40" s="128"/>
      <c r="U40" s="129">
        <v>9</v>
      </c>
      <c r="V40" s="130">
        <v>31</v>
      </c>
      <c r="W40" s="131">
        <f t="shared" ref="W40" si="38">V40+U40-(S40+T40)</f>
        <v>-16</v>
      </c>
      <c r="X40" s="132">
        <f t="shared" ref="X40" si="39">SMALL(V40:W40,1)</f>
        <v>-16</v>
      </c>
    </row>
  </sheetData>
  <sortState ref="A3:W8">
    <sortCondition ref="A3:A8"/>
  </sortState>
  <conditionalFormatting sqref="X2">
    <cfRule type="cellIs" dxfId="35" priority="179" operator="lessThan">
      <formula>1</formula>
    </cfRule>
  </conditionalFormatting>
  <conditionalFormatting sqref="X3 X19">
    <cfRule type="cellIs" dxfId="34" priority="171" stopIfTrue="1" operator="lessThan">
      <formula>0.5</formula>
    </cfRule>
  </conditionalFormatting>
  <conditionalFormatting sqref="X3 X8 X19">
    <cfRule type="cellIs" dxfId="33" priority="1225" operator="lessThan">
      <formula>$V3/2</formula>
    </cfRule>
  </conditionalFormatting>
  <conditionalFormatting sqref="X4:X6">
    <cfRule type="cellIs" dxfId="32" priority="119" stopIfTrue="1" operator="lessThan">
      <formula>0.5</formula>
    </cfRule>
  </conditionalFormatting>
  <conditionalFormatting sqref="X4:X6">
    <cfRule type="cellIs" dxfId="31" priority="120" operator="lessThan">
      <formula>$V4/2</formula>
    </cfRule>
  </conditionalFormatting>
  <conditionalFormatting sqref="X7">
    <cfRule type="cellIs" dxfId="30" priority="115" stopIfTrue="1" operator="lessThan">
      <formula>0.5</formula>
    </cfRule>
  </conditionalFormatting>
  <conditionalFormatting sqref="X7">
    <cfRule type="cellIs" dxfId="29" priority="116" operator="lessThan">
      <formula>$V7/2</formula>
    </cfRule>
  </conditionalFormatting>
  <conditionalFormatting sqref="X8">
    <cfRule type="cellIs" dxfId="28" priority="64" stopIfTrue="1" operator="lessThan">
      <formula>0.5</formula>
    </cfRule>
  </conditionalFormatting>
  <conditionalFormatting sqref="X20">
    <cfRule type="cellIs" dxfId="27" priority="51" stopIfTrue="1" operator="lessThan">
      <formula>0.5</formula>
    </cfRule>
  </conditionalFormatting>
  <conditionalFormatting sqref="X20">
    <cfRule type="cellIs" dxfId="26" priority="52" operator="lessThan">
      <formula>$V20/2</formula>
    </cfRule>
  </conditionalFormatting>
  <conditionalFormatting sqref="X21">
    <cfRule type="cellIs" dxfId="25" priority="35" stopIfTrue="1" operator="lessThan">
      <formula>0.5</formula>
    </cfRule>
  </conditionalFormatting>
  <conditionalFormatting sqref="X21">
    <cfRule type="cellIs" dxfId="24" priority="36" operator="lessThan">
      <formula>$V21/2</formula>
    </cfRule>
  </conditionalFormatting>
  <conditionalFormatting sqref="X22">
    <cfRule type="cellIs" dxfId="23" priority="31" stopIfTrue="1" operator="lessThan">
      <formula>0.5</formula>
    </cfRule>
  </conditionalFormatting>
  <conditionalFormatting sqref="X22">
    <cfRule type="cellIs" dxfId="22" priority="32" operator="lessThan">
      <formula>$V22/2</formula>
    </cfRule>
  </conditionalFormatting>
  <conditionalFormatting sqref="X25">
    <cfRule type="cellIs" dxfId="21" priority="25" stopIfTrue="1" operator="lessThan">
      <formula>0.5</formula>
    </cfRule>
  </conditionalFormatting>
  <conditionalFormatting sqref="X25">
    <cfRule type="cellIs" dxfId="20" priority="26" operator="lessThan">
      <formula>$V25/2</formula>
    </cfRule>
  </conditionalFormatting>
  <conditionalFormatting sqref="X28">
    <cfRule type="cellIs" dxfId="19" priority="23" stopIfTrue="1" operator="lessThan">
      <formula>0.5</formula>
    </cfRule>
  </conditionalFormatting>
  <conditionalFormatting sqref="X28">
    <cfRule type="cellIs" dxfId="18" priority="24" operator="lessThan">
      <formula>$V28/2</formula>
    </cfRule>
  </conditionalFormatting>
  <conditionalFormatting sqref="X10:X19">
    <cfRule type="cellIs" dxfId="17" priority="21" stopIfTrue="1" operator="lessThan">
      <formula>0.5</formula>
    </cfRule>
  </conditionalFormatting>
  <conditionalFormatting sqref="X10:X19">
    <cfRule type="cellIs" dxfId="16" priority="22" operator="lessThan">
      <formula>$V10/2</formula>
    </cfRule>
  </conditionalFormatting>
  <conditionalFormatting sqref="X29:X38">
    <cfRule type="cellIs" dxfId="15" priority="19" stopIfTrue="1" operator="lessThan">
      <formula>0.5</formula>
    </cfRule>
  </conditionalFormatting>
  <conditionalFormatting sqref="X29:X38">
    <cfRule type="cellIs" dxfId="14" priority="20" operator="lessThan">
      <formula>$V29/2</formula>
    </cfRule>
  </conditionalFormatting>
  <conditionalFormatting sqref="X39">
    <cfRule type="cellIs" dxfId="13" priority="17" stopIfTrue="1" operator="lessThan">
      <formula>0.5</formula>
    </cfRule>
  </conditionalFormatting>
  <conditionalFormatting sqref="X39">
    <cfRule type="cellIs" dxfId="12" priority="18" operator="lessThan">
      <formula>$V39/2</formula>
    </cfRule>
  </conditionalFormatting>
  <conditionalFormatting sqref="X9">
    <cfRule type="cellIs" dxfId="11" priority="16" operator="lessThan">
      <formula>$V9/2</formula>
    </cfRule>
  </conditionalFormatting>
  <conditionalFormatting sqref="X9">
    <cfRule type="cellIs" dxfId="10" priority="15" stopIfTrue="1" operator="lessThan">
      <formula>0.5</formula>
    </cfRule>
  </conditionalFormatting>
  <conditionalFormatting sqref="X40">
    <cfRule type="cellIs" dxfId="9" priority="13" stopIfTrue="1" operator="lessThan">
      <formula>0.5</formula>
    </cfRule>
  </conditionalFormatting>
  <conditionalFormatting sqref="X40">
    <cfRule type="cellIs" dxfId="8" priority="14" operator="lessThan">
      <formula>$V40/2</formula>
    </cfRule>
  </conditionalFormatting>
  <conditionalFormatting sqref="X23">
    <cfRule type="cellIs" dxfId="7" priority="7" stopIfTrue="1" operator="lessThan">
      <formula>0.5</formula>
    </cfRule>
  </conditionalFormatting>
  <conditionalFormatting sqref="X23">
    <cfRule type="cellIs" dxfId="6" priority="8" operator="lessThan">
      <formula>$V23/2</formula>
    </cfRule>
  </conditionalFormatting>
  <conditionalFormatting sqref="X26">
    <cfRule type="cellIs" dxfId="5" priority="5" stopIfTrue="1" operator="lessThan">
      <formula>0.5</formula>
    </cfRule>
  </conditionalFormatting>
  <conditionalFormatting sqref="X26">
    <cfRule type="cellIs" dxfId="4" priority="6" operator="lessThan">
      <formula>$V26/2</formula>
    </cfRule>
  </conditionalFormatting>
  <conditionalFormatting sqref="X27">
    <cfRule type="cellIs" dxfId="3" priority="3" stopIfTrue="1" operator="lessThan">
      <formula>0.5</formula>
    </cfRule>
  </conditionalFormatting>
  <conditionalFormatting sqref="X27">
    <cfRule type="cellIs" dxfId="2" priority="4" operator="lessThan">
      <formula>$V27/2</formula>
    </cfRule>
  </conditionalFormatting>
  <conditionalFormatting sqref="X24">
    <cfRule type="cellIs" dxfId="1" priority="1" stopIfTrue="1" operator="lessThan">
      <formula>0.5</formula>
    </cfRule>
  </conditionalFormatting>
  <conditionalFormatting sqref="X24">
    <cfRule type="cellIs" dxfId="0" priority="2" operator="lessThan">
      <formula>$V24/2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45" customWidth="1"/>
    <col min="2" max="2" width="8.625" style="38" bestFit="1" customWidth="1"/>
    <col min="3" max="3" width="2.875" style="45" bestFit="1" customWidth="1"/>
    <col min="4" max="8" width="3.875" style="45" bestFit="1" customWidth="1"/>
    <col min="9" max="14" width="8.75" style="45" customWidth="1"/>
    <col min="15" max="16384" width="9" style="45"/>
  </cols>
  <sheetData>
    <row r="1" spans="1:16" s="38" customFormat="1" ht="17.25" thickTop="1" thickBot="1" x14ac:dyDescent="0.3">
      <c r="B1" s="80" t="s">
        <v>14</v>
      </c>
      <c r="C1" s="81" t="s">
        <v>15</v>
      </c>
      <c r="D1" s="81" t="s">
        <v>16</v>
      </c>
      <c r="E1" s="81" t="s">
        <v>17</v>
      </c>
      <c r="F1" s="81" t="s">
        <v>18</v>
      </c>
      <c r="G1" s="81" t="s">
        <v>19</v>
      </c>
      <c r="H1" s="82" t="s">
        <v>20</v>
      </c>
    </row>
    <row r="2" spans="1:16" x14ac:dyDescent="0.25">
      <c r="B2" s="83" t="s">
        <v>13</v>
      </c>
      <c r="C2" s="84">
        <f ca="1">RANDBETWEEN(1,3)</f>
        <v>1</v>
      </c>
      <c r="D2" s="84">
        <f ca="1">RANDBETWEEN(1,3)+RANDBETWEEN(1,3)</f>
        <v>4</v>
      </c>
      <c r="E2" s="84">
        <f ca="1">RANDBETWEEN(1,3)+RANDBETWEEN(1,3)+RANDBETWEEN(1,3)</f>
        <v>7</v>
      </c>
      <c r="F2" s="84">
        <f ca="1">RANDBETWEEN(1,3)+RANDBETWEEN(1,3)+RANDBETWEEN(1,3)+RANDBETWEEN(1,3)</f>
        <v>10</v>
      </c>
      <c r="G2" s="84">
        <f ca="1">RANDBETWEEN(1,3)+RANDBETWEEN(1,3)+RANDBETWEEN(1,3)+RANDBETWEEN(1,3)+RANDBETWEEN(1,3)</f>
        <v>10</v>
      </c>
      <c r="H2" s="85">
        <f ca="1">RANDBETWEEN(1,3)+RANDBETWEEN(1,3)+RANDBETWEEN(1,3)+RANDBETWEEN(1,3)+RANDBETWEEN(1,3)+RANDBETWEEN(1,3)</f>
        <v>11</v>
      </c>
      <c r="L2" s="38"/>
      <c r="M2" s="38"/>
      <c r="N2" s="38"/>
      <c r="O2" s="38"/>
      <c r="P2" s="38"/>
    </row>
    <row r="3" spans="1:16" x14ac:dyDescent="0.25">
      <c r="B3" s="86" t="s">
        <v>12</v>
      </c>
      <c r="C3" s="87">
        <f ca="1">RANDBETWEEN(1,4)</f>
        <v>1</v>
      </c>
      <c r="D3" s="87">
        <f ca="1">RANDBETWEEN(1,4)+RANDBETWEEN(1,4)</f>
        <v>3</v>
      </c>
      <c r="E3" s="87">
        <f ca="1">RANDBETWEEN(1,4)+RANDBETWEEN(1,4)+RANDBETWEEN(1,4)</f>
        <v>7</v>
      </c>
      <c r="F3" s="87">
        <f ca="1">RANDBETWEEN(1,4)+RANDBETWEEN(1,4)+RANDBETWEEN(1,4)+RANDBETWEEN(1,4)</f>
        <v>9</v>
      </c>
      <c r="G3" s="87">
        <f ca="1">RANDBETWEEN(1,4)+RANDBETWEEN(1,4)+RANDBETWEEN(1,4)+RANDBETWEEN(1,4)+RANDBETWEEN(1,4)</f>
        <v>15</v>
      </c>
      <c r="H3" s="88">
        <f ca="1">RANDBETWEEN(1,4)+RANDBETWEEN(1,4)+RANDBETWEEN(1,4)+RANDBETWEEN(1,4)+RANDBETWEEN(1,4)+RANDBETWEEN(1,4)</f>
        <v>12</v>
      </c>
      <c r="L3" s="38"/>
      <c r="M3" s="38"/>
      <c r="N3" s="38"/>
      <c r="O3" s="38"/>
      <c r="P3" s="38"/>
    </row>
    <row r="4" spans="1:16" x14ac:dyDescent="0.25">
      <c r="B4" s="86" t="s">
        <v>11</v>
      </c>
      <c r="C4" s="87">
        <f ca="1">RANDBETWEEN(1,6)</f>
        <v>3</v>
      </c>
      <c r="D4" s="87">
        <f ca="1">RANDBETWEEN(1,6)+RANDBETWEEN(1,6)</f>
        <v>6</v>
      </c>
      <c r="E4" s="87">
        <f ca="1">RANDBETWEEN(1,6)+RANDBETWEEN(1,6)+RANDBETWEEN(1,6)</f>
        <v>9</v>
      </c>
      <c r="F4" s="87">
        <f ca="1">RANDBETWEEN(1,6)+RANDBETWEEN(1,6)+RANDBETWEEN(1,6)+RANDBETWEEN(1,6)</f>
        <v>16</v>
      </c>
      <c r="G4" s="87">
        <f ca="1">RANDBETWEEN(1,6)+RANDBETWEEN(1,6)+RANDBETWEEN(1,6)+RANDBETWEEN(1,6)+RANDBETWEEN(1,6)</f>
        <v>20</v>
      </c>
      <c r="H4" s="88">
        <f ca="1">RANDBETWEEN(1,6)+RANDBETWEEN(1,6)+RANDBETWEEN(1,6)+RANDBETWEEN(1,6)+RANDBETWEEN(1,6)+RANDBETWEEN(1,6)</f>
        <v>20</v>
      </c>
      <c r="L4" s="38"/>
      <c r="M4" s="38"/>
      <c r="N4" s="38"/>
      <c r="O4" s="38"/>
      <c r="P4" s="38"/>
    </row>
    <row r="5" spans="1:16" x14ac:dyDescent="0.25">
      <c r="B5" s="86" t="s">
        <v>10</v>
      </c>
      <c r="C5" s="87">
        <f ca="1">RANDBETWEEN(1,8)</f>
        <v>7</v>
      </c>
      <c r="D5" s="87">
        <f ca="1">RANDBETWEEN(1,8)+RANDBETWEEN(1,8)</f>
        <v>5</v>
      </c>
      <c r="E5" s="87">
        <f ca="1">RANDBETWEEN(1,8)+RANDBETWEEN(1,8)+RANDBETWEEN(1,8)</f>
        <v>21</v>
      </c>
      <c r="F5" s="87">
        <f ca="1">RANDBETWEEN(1,8)+RANDBETWEEN(1,8)+RANDBETWEEN(1,8)+RANDBETWEEN(1,8)</f>
        <v>26</v>
      </c>
      <c r="G5" s="87">
        <f ca="1">RANDBETWEEN(1,8)+RANDBETWEEN(1,8)+RANDBETWEEN(1,8)+RANDBETWEEN(1,8)+RANDBETWEEN(1,8)</f>
        <v>19</v>
      </c>
      <c r="H5" s="88">
        <f ca="1">RANDBETWEEN(1,8)+RANDBETWEEN(1,8)+RANDBETWEEN(1,8)+RANDBETWEEN(1,8)+RANDBETWEEN(1,8)+RANDBETWEEN(1,8)</f>
        <v>22</v>
      </c>
      <c r="L5" s="38"/>
      <c r="M5" s="38"/>
      <c r="N5" s="38"/>
      <c r="O5" s="38"/>
      <c r="P5" s="38"/>
    </row>
    <row r="6" spans="1:16" x14ac:dyDescent="0.25">
      <c r="B6" s="86" t="s">
        <v>9</v>
      </c>
      <c r="C6" s="87">
        <f ca="1">RANDBETWEEN(1,10)</f>
        <v>6</v>
      </c>
      <c r="D6" s="87">
        <f ca="1">RANDBETWEEN(1,10)+RANDBETWEEN(1,10)</f>
        <v>13</v>
      </c>
      <c r="E6" s="87">
        <f ca="1">RANDBETWEEN(1,10)+RANDBETWEEN(1,10)+RANDBETWEEN(1,10)</f>
        <v>9</v>
      </c>
      <c r="F6" s="87">
        <f ca="1">RANDBETWEEN(1,10)+RANDBETWEEN(1,10)+RANDBETWEEN(1,10)+RANDBETWEEN(1,10)</f>
        <v>24</v>
      </c>
      <c r="G6" s="87">
        <f ca="1">RANDBETWEEN(1,10)+RANDBETWEEN(1,10)+RANDBETWEEN(1,10)+RANDBETWEEN(1,10)+RANDBETWEEN(1,10)</f>
        <v>33</v>
      </c>
      <c r="H6" s="88">
        <f ca="1">RANDBETWEEN(1,10)+RANDBETWEEN(1,10)+RANDBETWEEN(1,10)+RANDBETWEEN(1,10)+RANDBETWEEN(1,10)+RANDBETWEEN(1,10)</f>
        <v>41</v>
      </c>
      <c r="L6" s="38"/>
      <c r="M6" s="38"/>
      <c r="N6" s="38"/>
      <c r="O6" s="38"/>
      <c r="P6" s="38"/>
    </row>
    <row r="7" spans="1:16" x14ac:dyDescent="0.25">
      <c r="B7" s="86" t="s">
        <v>8</v>
      </c>
      <c r="C7" s="87">
        <f ca="1">RANDBETWEEN(1,12)</f>
        <v>5</v>
      </c>
      <c r="D7" s="87">
        <f ca="1">RANDBETWEEN(1,12)+RANDBETWEEN(1,12)</f>
        <v>24</v>
      </c>
      <c r="E7" s="87">
        <f ca="1">RANDBETWEEN(1,12)+RANDBETWEEN(1,12)+RANDBETWEEN(1,12)</f>
        <v>21</v>
      </c>
      <c r="F7" s="87">
        <f ca="1">RANDBETWEEN(1,12)+RANDBETWEEN(1,12)+RANDBETWEEN(1,12)+RANDBETWEEN(1,12)</f>
        <v>26</v>
      </c>
      <c r="G7" s="87">
        <f ca="1">RANDBETWEEN(1,12)+RANDBETWEEN(1,12)+RANDBETWEEN(1,12)+RANDBETWEEN(1,12)+RANDBETWEEN(1,12)</f>
        <v>22</v>
      </c>
      <c r="H7" s="88">
        <f ca="1">RANDBETWEEN(1,12)+RANDBETWEEN(1,12)+RANDBETWEEN(1,12)+RANDBETWEEN(1,12)+RANDBETWEEN(1,12)+RANDBETWEEN(1,12)</f>
        <v>40</v>
      </c>
      <c r="L7" s="38"/>
      <c r="M7" s="38"/>
      <c r="N7" s="38"/>
      <c r="O7" s="38"/>
      <c r="P7" s="38"/>
    </row>
    <row r="8" spans="1:16" x14ac:dyDescent="0.25">
      <c r="B8" s="86" t="s">
        <v>7</v>
      </c>
      <c r="C8" s="87">
        <f ca="1">RANDBETWEEN(1,20)</f>
        <v>18</v>
      </c>
      <c r="D8" s="87">
        <f ca="1">RANDBETWEEN(1,20)+RANDBETWEEN(1,20)</f>
        <v>20</v>
      </c>
      <c r="E8" s="87">
        <f ca="1">RANDBETWEEN(1,20)+RANDBETWEEN(1,20)+RANDBETWEEN(1,20)</f>
        <v>24</v>
      </c>
      <c r="F8" s="87">
        <f ca="1">RANDBETWEEN(1,20)+RANDBETWEEN(1,20)+RANDBETWEEN(1,20)+RANDBETWEEN(1,20)</f>
        <v>52</v>
      </c>
      <c r="G8" s="87">
        <f ca="1">RANDBETWEEN(1,20)+RANDBETWEEN(1,20)+RANDBETWEEN(1,20)+RANDBETWEEN(1,20)+RANDBETWEEN(1,20)</f>
        <v>62</v>
      </c>
      <c r="H8" s="88">
        <f ca="1">RANDBETWEEN(1,20)+RANDBETWEEN(1,20)+RANDBETWEEN(1,20)+RANDBETWEEN(1,20)+RANDBETWEEN(1,20)+RANDBETWEEN(1,20)</f>
        <v>87</v>
      </c>
      <c r="L8" s="38"/>
      <c r="M8" s="38"/>
      <c r="N8" s="38"/>
      <c r="O8" s="38"/>
      <c r="P8" s="38"/>
    </row>
    <row r="9" spans="1:16" ht="16.5" thickBot="1" x14ac:dyDescent="0.3">
      <c r="B9" s="89" t="s">
        <v>23</v>
      </c>
      <c r="C9" s="90">
        <f ca="1">RANDBETWEEN(1,100)</f>
        <v>35</v>
      </c>
      <c r="D9" s="90">
        <f ca="1">RANDBETWEEN(1,100)+RANDBETWEEN(1,100)</f>
        <v>66</v>
      </c>
      <c r="E9" s="90">
        <f ca="1">RANDBETWEEN(1,100)+RANDBETWEEN(1,100)+RANDBETWEEN(1,100)</f>
        <v>161</v>
      </c>
      <c r="F9" s="90">
        <f ca="1">RANDBETWEEN(1,100)+RANDBETWEEN(1,100)+RANDBETWEEN(1,100)+RANDBETWEEN(1,100)</f>
        <v>211</v>
      </c>
      <c r="G9" s="90">
        <f ca="1">RANDBETWEEN(1,100)+RANDBETWEEN(1,100)+RANDBETWEEN(1,100)+RANDBETWEEN(1,100)+RANDBETWEEN(1,100)</f>
        <v>254</v>
      </c>
      <c r="H9" s="91">
        <f ca="1">RANDBETWEEN(1,100)+RANDBETWEEN(1,100)+RANDBETWEEN(1,100)+RANDBETWEEN(1,100)+RANDBETWEEN(1,100)+RANDBETWEEN(1,100)</f>
        <v>273</v>
      </c>
      <c r="L9" s="38"/>
      <c r="M9" s="38"/>
      <c r="N9" s="38"/>
      <c r="O9" s="38"/>
      <c r="P9" s="38"/>
    </row>
    <row r="10" spans="1:16" ht="16.5" thickTop="1" x14ac:dyDescent="0.25">
      <c r="A10" s="38"/>
      <c r="C10" s="38"/>
      <c r="D10" s="38"/>
      <c r="E10" s="38"/>
      <c r="F10" s="38"/>
    </row>
    <row r="11" spans="1:16" x14ac:dyDescent="0.25">
      <c r="A11" s="38"/>
      <c r="C11" s="38"/>
      <c r="D11" s="38"/>
      <c r="E11" s="38"/>
      <c r="F11" s="38"/>
    </row>
    <row r="12" spans="1:16" x14ac:dyDescent="0.25">
      <c r="A12" s="38"/>
      <c r="C12" s="38"/>
      <c r="D12" s="38"/>
      <c r="E12" s="38"/>
      <c r="F12" s="38"/>
    </row>
    <row r="13" spans="1:16" x14ac:dyDescent="0.25">
      <c r="A13" s="38"/>
      <c r="C13" s="38"/>
      <c r="D13" s="38"/>
      <c r="E13" s="38"/>
      <c r="F13" s="38"/>
    </row>
    <row r="14" spans="1:16" x14ac:dyDescent="0.25">
      <c r="A14" s="38"/>
      <c r="C14" s="38"/>
      <c r="D14" s="38"/>
      <c r="E14" s="38"/>
      <c r="F14" s="38"/>
    </row>
    <row r="15" spans="1:16" x14ac:dyDescent="0.25">
      <c r="A15" s="38"/>
      <c r="C15" s="38"/>
      <c r="D15" s="38"/>
      <c r="E15" s="38"/>
      <c r="F15" s="38"/>
    </row>
    <row r="16" spans="1:16" x14ac:dyDescent="0.25">
      <c r="A16" s="38"/>
      <c r="C16" s="38"/>
      <c r="D16" s="38"/>
      <c r="E16" s="38"/>
      <c r="F16" s="38"/>
    </row>
    <row r="17" spans="1:7" x14ac:dyDescent="0.25">
      <c r="A17" s="38"/>
      <c r="C17" s="38"/>
      <c r="D17" s="38"/>
      <c r="E17" s="38"/>
      <c r="F17" s="38"/>
    </row>
    <row r="18" spans="1:7" x14ac:dyDescent="0.25">
      <c r="A18" s="38"/>
      <c r="C18" s="38"/>
      <c r="D18" s="38"/>
      <c r="E18" s="38"/>
      <c r="F18" s="38"/>
    </row>
    <row r="19" spans="1:7" x14ac:dyDescent="0.25">
      <c r="A19" s="38"/>
      <c r="C19" s="38"/>
      <c r="D19" s="38"/>
      <c r="E19" s="38"/>
      <c r="F19" s="38"/>
    </row>
    <row r="20" spans="1:7" x14ac:dyDescent="0.25">
      <c r="A20" s="38"/>
      <c r="C20" s="38"/>
      <c r="D20" s="38"/>
      <c r="E20" s="38"/>
      <c r="F20" s="38"/>
    </row>
    <row r="21" spans="1:7" x14ac:dyDescent="0.25">
      <c r="A21" s="38"/>
      <c r="C21" s="38"/>
      <c r="D21" s="38"/>
      <c r="E21" s="38"/>
      <c r="F21" s="38"/>
    </row>
    <row r="22" spans="1:7" x14ac:dyDescent="0.25">
      <c r="A22" s="38"/>
      <c r="C22" s="38"/>
      <c r="D22" s="38"/>
      <c r="E22" s="38"/>
      <c r="F22" s="38"/>
    </row>
    <row r="23" spans="1:7" x14ac:dyDescent="0.25">
      <c r="A23" s="38"/>
      <c r="C23" s="38"/>
      <c r="D23" s="38"/>
      <c r="E23" s="38"/>
      <c r="F23" s="38"/>
    </row>
    <row r="24" spans="1:7" x14ac:dyDescent="0.25">
      <c r="A24" s="38"/>
      <c r="C24" s="38"/>
      <c r="D24" s="38"/>
      <c r="E24" s="38"/>
      <c r="F24" s="38"/>
    </row>
    <row r="25" spans="1:7" x14ac:dyDescent="0.25">
      <c r="A25" s="38"/>
      <c r="C25" s="38"/>
      <c r="D25" s="38"/>
      <c r="E25" s="38"/>
      <c r="F25" s="38"/>
    </row>
    <row r="26" spans="1:7" x14ac:dyDescent="0.25">
      <c r="A26" s="38"/>
      <c r="C26" s="38"/>
      <c r="D26" s="38"/>
      <c r="E26" s="38"/>
      <c r="F26" s="38"/>
    </row>
    <row r="27" spans="1:7" x14ac:dyDescent="0.25">
      <c r="A27" s="38"/>
      <c r="C27" s="38"/>
      <c r="D27" s="38"/>
      <c r="E27" s="38"/>
      <c r="F27" s="38"/>
    </row>
    <row r="28" spans="1:7" x14ac:dyDescent="0.25">
      <c r="A28" s="38"/>
      <c r="C28" s="38"/>
      <c r="D28" s="38"/>
      <c r="E28" s="38"/>
      <c r="F28" s="38"/>
    </row>
    <row r="29" spans="1:7" x14ac:dyDescent="0.25">
      <c r="A29" s="38"/>
      <c r="C29" s="38"/>
      <c r="D29" s="38"/>
      <c r="E29" s="38"/>
      <c r="F29" s="38"/>
    </row>
    <row r="30" spans="1:7" x14ac:dyDescent="0.25">
      <c r="A30" s="38"/>
      <c r="C30" s="38"/>
      <c r="D30" s="38"/>
      <c r="E30" s="38"/>
      <c r="F30" s="38"/>
    </row>
    <row r="31" spans="1:7" x14ac:dyDescent="0.25">
      <c r="C31" s="38"/>
      <c r="D31" s="38"/>
      <c r="E31" s="38"/>
      <c r="F31" s="38"/>
      <c r="G31" s="38"/>
    </row>
    <row r="32" spans="1:7" x14ac:dyDescent="0.25">
      <c r="C32" s="38"/>
      <c r="D32" s="38"/>
      <c r="E32" s="38"/>
      <c r="F32" s="38"/>
      <c r="G32" s="38"/>
    </row>
    <row r="33" spans="3:7" x14ac:dyDescent="0.25">
      <c r="C33" s="38"/>
      <c r="D33" s="38"/>
      <c r="E33" s="38"/>
      <c r="F33" s="38"/>
      <c r="G33" s="38"/>
    </row>
    <row r="34" spans="3:7" x14ac:dyDescent="0.25">
      <c r="C34" s="38"/>
      <c r="D34" s="38"/>
      <c r="E34" s="38"/>
      <c r="F34" s="38"/>
      <c r="G34" s="38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2013-07-31T18:20:27Z</cp:lastPrinted>
  <dcterms:created xsi:type="dcterms:W3CDTF">2011-08-12T18:00:42Z</dcterms:created>
  <dcterms:modified xsi:type="dcterms:W3CDTF">2013-12-09T20:00:59Z</dcterms:modified>
</cp:coreProperties>
</file>