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Armario\Arena I Gauntlet\Battle Tallies\"/>
    </mc:Choice>
  </mc:AlternateContent>
  <xr:revisionPtr revIDLastSave="0" documentId="13_ncr:1_{787C9514-2A04-4F1B-B615-7F2A3F3EC1E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3" l="1"/>
  <c r="H3" i="3" s="1"/>
  <c r="Y3" i="3"/>
  <c r="Z3" i="3" s="1"/>
  <c r="M3" i="3" l="1"/>
  <c r="Q3" i="3"/>
  <c r="J3" i="3"/>
  <c r="N3" i="3"/>
  <c r="K3" i="3"/>
  <c r="O3" i="3"/>
  <c r="L3" i="3"/>
  <c r="P3" i="3"/>
  <c r="AC3" i="3"/>
  <c r="AG3" i="3"/>
  <c r="AD3" i="3"/>
  <c r="AH3" i="3"/>
  <c r="AF3" i="3"/>
  <c r="AE3" i="3"/>
  <c r="AI3" i="3"/>
  <c r="AB3" i="3"/>
  <c r="G4" i="3"/>
  <c r="H4" i="3" s="1"/>
  <c r="Y4" i="3"/>
  <c r="Z4" i="3" s="1"/>
  <c r="AC4" i="3" l="1"/>
  <c r="AG4" i="3"/>
  <c r="AD4" i="3"/>
  <c r="AH4" i="3"/>
  <c r="AF4" i="3"/>
  <c r="AE4" i="3"/>
  <c r="AI4" i="3"/>
  <c r="AB4" i="3"/>
  <c r="M4" i="3"/>
  <c r="Q4" i="3"/>
  <c r="J4" i="3"/>
  <c r="N4" i="3"/>
  <c r="K4" i="3"/>
  <c r="O4" i="3"/>
  <c r="L4" i="3"/>
  <c r="P4" i="3"/>
  <c r="D14" i="13"/>
  <c r="D8" i="13"/>
  <c r="D7" i="13"/>
  <c r="D6" i="13"/>
  <c r="D15" i="13"/>
  <c r="D5" i="13"/>
  <c r="D4" i="13"/>
  <c r="D3" i="13"/>
  <c r="D2" i="13"/>
  <c r="D13" i="13"/>
  <c r="D7" i="10" l="1"/>
  <c r="E7" i="10" s="1"/>
  <c r="D6" i="10"/>
  <c r="E6" i="10" s="1"/>
  <c r="D5" i="10"/>
  <c r="E5" i="10" s="1"/>
  <c r="G5" i="10" l="1"/>
  <c r="G7" i="10"/>
  <c r="G6" i="10"/>
  <c r="G5" i="3"/>
  <c r="H5" i="3" s="1"/>
  <c r="Y5" i="3"/>
  <c r="Z5" i="3" s="1"/>
  <c r="G6" i="3"/>
  <c r="H6" i="3" s="1"/>
  <c r="Y6" i="3"/>
  <c r="Z6" i="3" s="1"/>
  <c r="G7" i="3"/>
  <c r="H7" i="3" s="1"/>
  <c r="Y7" i="3"/>
  <c r="Z7" i="3" s="1"/>
  <c r="G8" i="3"/>
  <c r="H8" i="3" s="1"/>
  <c r="Y8" i="3"/>
  <c r="Z8" i="3" s="1"/>
  <c r="G9" i="3"/>
  <c r="H9" i="3" s="1"/>
  <c r="Y9" i="3"/>
  <c r="Z9" i="3" s="1"/>
  <c r="G10" i="3"/>
  <c r="H10" i="3" s="1"/>
  <c r="Y10" i="3"/>
  <c r="Z10" i="3" s="1"/>
  <c r="M9" i="3" l="1"/>
  <c r="Q9" i="3"/>
  <c r="J9" i="3"/>
  <c r="N9" i="3"/>
  <c r="K9" i="3"/>
  <c r="O9" i="3"/>
  <c r="L9" i="3"/>
  <c r="P9" i="3"/>
  <c r="P7" i="3"/>
  <c r="M7" i="3"/>
  <c r="Q7" i="3"/>
  <c r="J7" i="3"/>
  <c r="N7" i="3"/>
  <c r="K7" i="3"/>
  <c r="O7" i="3"/>
  <c r="L7" i="3"/>
  <c r="M5" i="3"/>
  <c r="Q5" i="3"/>
  <c r="J5" i="3"/>
  <c r="N5" i="3"/>
  <c r="K5" i="3"/>
  <c r="O5" i="3"/>
  <c r="L5" i="3"/>
  <c r="P5" i="3"/>
  <c r="AB10" i="3"/>
  <c r="AC10" i="3"/>
  <c r="AG10" i="3"/>
  <c r="AH10" i="3"/>
  <c r="AD10" i="3"/>
  <c r="AE10" i="3"/>
  <c r="AI10" i="3"/>
  <c r="AF10" i="3"/>
  <c r="AF8" i="3"/>
  <c r="AC8" i="3"/>
  <c r="AG8" i="3"/>
  <c r="AD8" i="3"/>
  <c r="AH8" i="3"/>
  <c r="AE8" i="3"/>
  <c r="AI8" i="3"/>
  <c r="AB8" i="3"/>
  <c r="AB6" i="3"/>
  <c r="AC6" i="3"/>
  <c r="AG6" i="3"/>
  <c r="AD6" i="3"/>
  <c r="AH6" i="3"/>
  <c r="AE6" i="3"/>
  <c r="AI6" i="3"/>
  <c r="AF6" i="3"/>
  <c r="M10" i="3"/>
  <c r="Q10" i="3"/>
  <c r="J10" i="3"/>
  <c r="N10" i="3"/>
  <c r="K10" i="3"/>
  <c r="O10" i="3"/>
  <c r="L10" i="3"/>
  <c r="P10" i="3"/>
  <c r="L8" i="3"/>
  <c r="P8" i="3"/>
  <c r="M8" i="3"/>
  <c r="Q8" i="3"/>
  <c r="J8" i="3"/>
  <c r="N8" i="3"/>
  <c r="K8" i="3"/>
  <c r="O8" i="3"/>
  <c r="L6" i="3"/>
  <c r="P6" i="3"/>
  <c r="M6" i="3"/>
  <c r="Q6" i="3"/>
  <c r="J6" i="3"/>
  <c r="N6" i="3"/>
  <c r="K6" i="3"/>
  <c r="O6" i="3"/>
  <c r="AB9" i="3"/>
  <c r="AC9" i="3"/>
  <c r="AG9" i="3"/>
  <c r="AD9" i="3"/>
  <c r="AH9" i="3"/>
  <c r="AE9" i="3"/>
  <c r="AI9" i="3"/>
  <c r="AF9" i="3"/>
  <c r="AF7" i="3"/>
  <c r="AC7" i="3"/>
  <c r="AG7" i="3"/>
  <c r="AD7" i="3"/>
  <c r="AH7" i="3"/>
  <c r="AE7" i="3"/>
  <c r="AI7" i="3"/>
  <c r="AB7" i="3"/>
  <c r="AF5" i="3"/>
  <c r="AC5" i="3"/>
  <c r="AG5" i="3"/>
  <c r="AD5" i="3"/>
  <c r="AH5" i="3"/>
  <c r="AE5" i="3"/>
  <c r="AI5" i="3"/>
  <c r="AB5" i="3"/>
  <c r="D12" i="13"/>
  <c r="Y11" i="3" l="1"/>
  <c r="Z11" i="3" s="1"/>
  <c r="AI11" i="3" s="1"/>
  <c r="G11" i="3"/>
  <c r="H11" i="3" s="1"/>
  <c r="N11" i="3" s="1"/>
  <c r="D25" i="10"/>
  <c r="E25" i="10" s="1"/>
  <c r="D24" i="10"/>
  <c r="E24" i="10" s="1"/>
  <c r="D23" i="10"/>
  <c r="E23" i="10" s="1"/>
  <c r="R20" i="14"/>
  <c r="V20" i="14" s="1"/>
  <c r="W20" i="14" s="1"/>
  <c r="R19" i="14"/>
  <c r="V19" i="14" s="1"/>
  <c r="W19" i="14" s="1"/>
  <c r="R18" i="14"/>
  <c r="V18" i="14" s="1"/>
  <c r="W18" i="14" s="1"/>
  <c r="R17" i="14"/>
  <c r="V17" i="14" s="1"/>
  <c r="W17" i="14" s="1"/>
  <c r="R16" i="14"/>
  <c r="V16" i="14" s="1"/>
  <c r="W16" i="14" s="1"/>
  <c r="K11" i="3" l="1"/>
  <c r="O11" i="3"/>
  <c r="L11" i="3"/>
  <c r="P11" i="3"/>
  <c r="AB11" i="3"/>
  <c r="AF11" i="3"/>
  <c r="M11" i="3"/>
  <c r="Q11" i="3"/>
  <c r="AC11" i="3"/>
  <c r="AG11" i="3"/>
  <c r="J11" i="3"/>
  <c r="AD11" i="3"/>
  <c r="AH11" i="3"/>
  <c r="AE11" i="3"/>
  <c r="G23" i="10"/>
  <c r="G24" i="10"/>
  <c r="G25" i="10"/>
  <c r="E7" i="13" l="1"/>
  <c r="D10" i="13"/>
  <c r="E5" i="13"/>
  <c r="D22" i="10" l="1"/>
  <c r="E22" i="10" s="1"/>
  <c r="D21" i="10"/>
  <c r="E21" i="10" s="1"/>
  <c r="D20" i="10"/>
  <c r="E20" i="10" s="1"/>
  <c r="G20" i="10" l="1"/>
  <c r="G22" i="10"/>
  <c r="G21" i="10"/>
  <c r="O11" i="13" l="1"/>
  <c r="O10" i="13"/>
  <c r="O9" i="13"/>
  <c r="L11" i="13"/>
  <c r="O12" i="13" l="1"/>
  <c r="O13" i="13"/>
  <c r="E12" i="13"/>
  <c r="D2" i="10" l="1"/>
  <c r="E2" i="10" s="1"/>
  <c r="D3" i="10"/>
  <c r="E3" i="10" s="1"/>
  <c r="D4" i="10"/>
  <c r="E4" i="10" s="1"/>
  <c r="D8" i="10"/>
  <c r="E8" i="10" s="1"/>
  <c r="D9" i="10"/>
  <c r="E9" i="10" s="1"/>
  <c r="D10" i="10"/>
  <c r="E10" i="10" s="1"/>
  <c r="G9" i="10" l="1"/>
  <c r="G2" i="10"/>
  <c r="G8" i="10"/>
  <c r="G4" i="10"/>
  <c r="G10" i="10"/>
  <c r="G3" i="10"/>
  <c r="G12" i="3" l="1"/>
  <c r="H12" i="3" s="1"/>
  <c r="Y12" i="3"/>
  <c r="Z12" i="3" s="1"/>
  <c r="AB12" i="3" l="1"/>
  <c r="AF12" i="3"/>
  <c r="AC12" i="3"/>
  <c r="AG12" i="3"/>
  <c r="AH12" i="3"/>
  <c r="AD12" i="3"/>
  <c r="AE12" i="3"/>
  <c r="AI12" i="3"/>
  <c r="L12" i="3"/>
  <c r="P12" i="3"/>
  <c r="M12" i="3"/>
  <c r="Q12" i="3"/>
  <c r="J12" i="3"/>
  <c r="N12" i="3"/>
  <c r="K12" i="3"/>
  <c r="O12" i="3"/>
  <c r="H1" i="10"/>
  <c r="H6" i="10" l="1"/>
  <c r="H5" i="10"/>
  <c r="H7" i="10"/>
  <c r="H24" i="10"/>
  <c r="H25" i="10"/>
  <c r="H23" i="10"/>
  <c r="H20" i="10"/>
  <c r="H22" i="10"/>
  <c r="H21" i="10"/>
  <c r="I1" i="10"/>
  <c r="H2" i="10"/>
  <c r="H4" i="10"/>
  <c r="H9" i="10"/>
  <c r="H8" i="10"/>
  <c r="H10" i="10"/>
  <c r="H3" i="10"/>
  <c r="I5" i="10" l="1"/>
  <c r="I7" i="10"/>
  <c r="I6" i="10"/>
  <c r="I24" i="10"/>
  <c r="I23" i="10"/>
  <c r="I25" i="10"/>
  <c r="I21" i="10"/>
  <c r="I20" i="10"/>
  <c r="I22" i="10"/>
  <c r="J1" i="10"/>
  <c r="I8" i="10"/>
  <c r="I10" i="10"/>
  <c r="I3" i="10"/>
  <c r="I2" i="10"/>
  <c r="I4" i="10"/>
  <c r="I9" i="10"/>
  <c r="D11" i="10"/>
  <c r="E11" i="10" s="1"/>
  <c r="G11" i="10" s="1"/>
  <c r="D12" i="10"/>
  <c r="E12" i="10" s="1"/>
  <c r="I12" i="10" s="1"/>
  <c r="D13" i="10"/>
  <c r="E13" i="10" s="1"/>
  <c r="G13" i="10" s="1"/>
  <c r="D14" i="10"/>
  <c r="E14" i="10" s="1"/>
  <c r="D15" i="10"/>
  <c r="E15" i="10" s="1"/>
  <c r="G15" i="10" s="1"/>
  <c r="D16" i="10"/>
  <c r="E16" i="10" s="1"/>
  <c r="I16" i="10" s="1"/>
  <c r="D17" i="10"/>
  <c r="E17" i="10" s="1"/>
  <c r="D18" i="10"/>
  <c r="E18" i="10" s="1"/>
  <c r="D19" i="10"/>
  <c r="E19" i="10" s="1"/>
  <c r="G19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J7" i="10" l="1"/>
  <c r="J5" i="10"/>
  <c r="J6" i="10"/>
  <c r="J23" i="10"/>
  <c r="J25" i="10"/>
  <c r="J24" i="10"/>
  <c r="J22" i="10"/>
  <c r="J21" i="10"/>
  <c r="J20" i="10"/>
  <c r="K1" i="10"/>
  <c r="J9" i="10"/>
  <c r="J8" i="10"/>
  <c r="J10" i="10"/>
  <c r="J3" i="10"/>
  <c r="J2" i="10"/>
  <c r="J4" i="10"/>
  <c r="I18" i="10"/>
  <c r="I14" i="10"/>
  <c r="G18" i="10"/>
  <c r="I17" i="10"/>
  <c r="G16" i="10"/>
  <c r="G14" i="10"/>
  <c r="I13" i="10"/>
  <c r="G12" i="10"/>
  <c r="I33" i="10"/>
  <c r="J33" i="10"/>
  <c r="G33" i="10"/>
  <c r="H33" i="10"/>
  <c r="I29" i="10"/>
  <c r="J29" i="10"/>
  <c r="G29" i="10"/>
  <c r="H29" i="10"/>
  <c r="K29" i="10"/>
  <c r="H36" i="10"/>
  <c r="I36" i="10"/>
  <c r="J36" i="10"/>
  <c r="G36" i="10"/>
  <c r="G32" i="10"/>
  <c r="H32" i="10"/>
  <c r="J32" i="10"/>
  <c r="I32" i="10"/>
  <c r="H28" i="10"/>
  <c r="I28" i="10"/>
  <c r="J28" i="10"/>
  <c r="G28" i="10"/>
  <c r="G35" i="10"/>
  <c r="J35" i="10"/>
  <c r="H35" i="10"/>
  <c r="I35" i="10"/>
  <c r="J31" i="10"/>
  <c r="G31" i="10"/>
  <c r="H31" i="10"/>
  <c r="I31" i="10"/>
  <c r="H34" i="10"/>
  <c r="J34" i="10"/>
  <c r="G34" i="10"/>
  <c r="I34" i="10"/>
  <c r="G30" i="10"/>
  <c r="H30" i="10"/>
  <c r="I30" i="10"/>
  <c r="J30" i="10"/>
  <c r="K30" i="10"/>
  <c r="H27" i="10"/>
  <c r="I26" i="10"/>
  <c r="J17" i="10"/>
  <c r="H17" i="10"/>
  <c r="I11" i="10"/>
  <c r="G27" i="10"/>
  <c r="G26" i="10"/>
  <c r="H18" i="10"/>
  <c r="J18" i="10"/>
  <c r="H14" i="10"/>
  <c r="J14" i="10"/>
  <c r="K13" i="10"/>
  <c r="J19" i="10"/>
  <c r="H19" i="10"/>
  <c r="J15" i="10"/>
  <c r="H15" i="10"/>
  <c r="J11" i="10"/>
  <c r="H11" i="10"/>
  <c r="J27" i="10"/>
  <c r="H26" i="10"/>
  <c r="I27" i="10"/>
  <c r="J26" i="10"/>
  <c r="G17" i="10"/>
  <c r="H16" i="10"/>
  <c r="J16" i="10"/>
  <c r="H12" i="10"/>
  <c r="J12" i="10"/>
  <c r="K11" i="10"/>
  <c r="I19" i="10"/>
  <c r="I15" i="10"/>
  <c r="J13" i="10"/>
  <c r="H13" i="10"/>
  <c r="K6" i="10" l="1"/>
  <c r="K5" i="10"/>
  <c r="K7" i="10"/>
  <c r="K18" i="10"/>
  <c r="K24" i="10"/>
  <c r="K23" i="10"/>
  <c r="K25" i="10"/>
  <c r="K22" i="10"/>
  <c r="K21" i="10"/>
  <c r="K20" i="10"/>
  <c r="K27" i="10"/>
  <c r="K31" i="10"/>
  <c r="K32" i="10"/>
  <c r="K36" i="10"/>
  <c r="K17" i="10"/>
  <c r="K34" i="10"/>
  <c r="K35" i="10"/>
  <c r="K28" i="10"/>
  <c r="K12" i="10"/>
  <c r="K15" i="10"/>
  <c r="K19" i="10"/>
  <c r="K33" i="10"/>
  <c r="K16" i="10"/>
  <c r="K26" i="10"/>
  <c r="L1" i="10"/>
  <c r="K2" i="10"/>
  <c r="K4" i="10"/>
  <c r="K9" i="10"/>
  <c r="K8" i="10"/>
  <c r="K10" i="10"/>
  <c r="K3" i="10"/>
  <c r="K14" i="10"/>
  <c r="L6" i="10" l="1"/>
  <c r="L7" i="10"/>
  <c r="L5" i="10"/>
  <c r="L24" i="10"/>
  <c r="L23" i="10"/>
  <c r="L25" i="10"/>
  <c r="L21" i="10"/>
  <c r="L20" i="10"/>
  <c r="L22" i="10"/>
  <c r="M1" i="10"/>
  <c r="L8" i="10"/>
  <c r="L10" i="10"/>
  <c r="L3" i="10"/>
  <c r="L2" i="10"/>
  <c r="L4" i="10"/>
  <c r="L9" i="10"/>
  <c r="L29" i="10"/>
  <c r="L36" i="10"/>
  <c r="L28" i="10"/>
  <c r="L34" i="10"/>
  <c r="L33" i="10"/>
  <c r="L35" i="10"/>
  <c r="L31" i="10"/>
  <c r="L30" i="10"/>
  <c r="L17" i="10"/>
  <c r="L27" i="10"/>
  <c r="L18" i="10"/>
  <c r="L14" i="10"/>
  <c r="L12" i="10"/>
  <c r="L13" i="10"/>
  <c r="L32" i="10"/>
  <c r="L26" i="10"/>
  <c r="L16" i="10"/>
  <c r="L15" i="10"/>
  <c r="L19" i="10"/>
  <c r="L11" i="10"/>
  <c r="M6" i="10" l="1"/>
  <c r="M5" i="10"/>
  <c r="M7" i="10"/>
  <c r="M23" i="10"/>
  <c r="M25" i="10"/>
  <c r="M24" i="10"/>
  <c r="M20" i="10"/>
  <c r="M22" i="10"/>
  <c r="M21" i="10"/>
  <c r="N1" i="10"/>
  <c r="M10" i="10"/>
  <c r="M8" i="10"/>
  <c r="M3" i="10"/>
  <c r="M9" i="10"/>
  <c r="M2" i="10"/>
  <c r="M4" i="10"/>
  <c r="M11" i="10"/>
  <c r="M18" i="10"/>
  <c r="M16" i="10"/>
  <c r="M12" i="10"/>
  <c r="M33" i="10"/>
  <c r="M29" i="10"/>
  <c r="M36" i="10"/>
  <c r="M27" i="10"/>
  <c r="M13" i="10"/>
  <c r="M14" i="10"/>
  <c r="M30" i="10"/>
  <c r="M32" i="10"/>
  <c r="M28" i="10"/>
  <c r="M35" i="10"/>
  <c r="M34" i="10"/>
  <c r="M31" i="10"/>
  <c r="M15" i="10"/>
  <c r="M26" i="10"/>
  <c r="M19" i="10"/>
  <c r="M17" i="10"/>
  <c r="R7" i="14"/>
  <c r="V7" i="14" s="1"/>
  <c r="W7" i="14" s="1"/>
  <c r="N6" i="10" l="1"/>
  <c r="N5" i="10"/>
  <c r="N7" i="10"/>
  <c r="N23" i="10"/>
  <c r="N25" i="10"/>
  <c r="N24" i="10"/>
  <c r="N22" i="10"/>
  <c r="N21" i="10"/>
  <c r="N20" i="10"/>
  <c r="O1" i="10"/>
  <c r="N2" i="10"/>
  <c r="N4" i="10"/>
  <c r="N9" i="10"/>
  <c r="N8" i="10"/>
  <c r="N10" i="10"/>
  <c r="N3" i="10"/>
  <c r="N29" i="10"/>
  <c r="N36" i="10"/>
  <c r="N33" i="10"/>
  <c r="N28" i="10"/>
  <c r="N31" i="10"/>
  <c r="N34" i="10"/>
  <c r="N30" i="10"/>
  <c r="N35" i="10"/>
  <c r="N19" i="10"/>
  <c r="N11" i="10"/>
  <c r="N32" i="10"/>
  <c r="N17" i="10"/>
  <c r="N18" i="10"/>
  <c r="N14" i="10"/>
  <c r="N15" i="10"/>
  <c r="N26" i="10"/>
  <c r="N16" i="10"/>
  <c r="N13" i="10"/>
  <c r="N27" i="10"/>
  <c r="N12" i="10"/>
  <c r="H9" i="13"/>
  <c r="H8" i="13"/>
  <c r="H7" i="13"/>
  <c r="O5" i="10" l="1"/>
  <c r="O7" i="10"/>
  <c r="O6" i="10"/>
  <c r="O24" i="10"/>
  <c r="O23" i="10"/>
  <c r="O25" i="10"/>
  <c r="O22" i="10"/>
  <c r="O21" i="10"/>
  <c r="O20" i="10"/>
  <c r="P1" i="10"/>
  <c r="O8" i="10"/>
  <c r="O10" i="10"/>
  <c r="O3" i="10"/>
  <c r="O2" i="10"/>
  <c r="O4" i="10"/>
  <c r="O9" i="10"/>
  <c r="O16" i="10"/>
  <c r="O14" i="10"/>
  <c r="O32" i="10"/>
  <c r="O30" i="10"/>
  <c r="O12" i="10"/>
  <c r="O29" i="10"/>
  <c r="O18" i="10"/>
  <c r="O33" i="10"/>
  <c r="O28" i="10"/>
  <c r="O35" i="10"/>
  <c r="O34" i="10"/>
  <c r="O36" i="10"/>
  <c r="O31" i="10"/>
  <c r="O19" i="10"/>
  <c r="O15" i="10"/>
  <c r="O11" i="10"/>
  <c r="O13" i="10"/>
  <c r="O27" i="10"/>
  <c r="O17" i="10"/>
  <c r="O26" i="10"/>
  <c r="H11" i="13"/>
  <c r="H10" i="13"/>
  <c r="P6" i="10" l="1"/>
  <c r="P5" i="10"/>
  <c r="P7" i="10"/>
  <c r="P23" i="10"/>
  <c r="P25" i="10"/>
  <c r="P24" i="10"/>
  <c r="P22" i="10"/>
  <c r="P21" i="10"/>
  <c r="P20" i="10"/>
  <c r="Q1" i="10"/>
  <c r="P9" i="10"/>
  <c r="P8" i="10"/>
  <c r="P10" i="10"/>
  <c r="P3" i="10"/>
  <c r="P2" i="10"/>
  <c r="P4" i="10"/>
  <c r="P27" i="10"/>
  <c r="P29" i="10"/>
  <c r="P33" i="10"/>
  <c r="P32" i="10"/>
  <c r="P30" i="10"/>
  <c r="P36" i="10"/>
  <c r="P35" i="10"/>
  <c r="P17" i="10"/>
  <c r="P15" i="10"/>
  <c r="P31" i="10"/>
  <c r="P34" i="10"/>
  <c r="P18" i="10"/>
  <c r="P14" i="10"/>
  <c r="P28" i="10"/>
  <c r="P19" i="10"/>
  <c r="P11" i="10"/>
  <c r="P26" i="10"/>
  <c r="P16" i="10"/>
  <c r="P12" i="10"/>
  <c r="P13" i="10"/>
  <c r="R15" i="14"/>
  <c r="V15" i="14" s="1"/>
  <c r="W15" i="14" s="1"/>
  <c r="R14" i="14"/>
  <c r="V14" i="14" s="1"/>
  <c r="W14" i="14" s="1"/>
  <c r="R13" i="14"/>
  <c r="V13" i="14" s="1"/>
  <c r="W13" i="14" s="1"/>
  <c r="Q6" i="10" l="1"/>
  <c r="Q7" i="10"/>
  <c r="Q5" i="10"/>
  <c r="Q23" i="10"/>
  <c r="Q25" i="10"/>
  <c r="Q24" i="10"/>
  <c r="Q21" i="10"/>
  <c r="Q20" i="10"/>
  <c r="Q22" i="10"/>
  <c r="R1" i="10"/>
  <c r="Q9" i="10"/>
  <c r="Q2" i="10"/>
  <c r="Q4" i="10"/>
  <c r="Q10" i="10"/>
  <c r="Q8" i="10"/>
  <c r="Q3" i="10"/>
  <c r="Q17" i="10"/>
  <c r="Q14" i="10"/>
  <c r="Q29" i="10"/>
  <c r="Q35" i="10"/>
  <c r="Q34" i="10"/>
  <c r="Q27" i="10"/>
  <c r="Q18" i="10"/>
  <c r="Q13" i="10"/>
  <c r="Q33" i="10"/>
  <c r="Q32" i="10"/>
  <c r="Q28" i="10"/>
  <c r="Q30" i="10"/>
  <c r="Q16" i="10"/>
  <c r="Q12" i="10"/>
  <c r="Q19" i="10"/>
  <c r="Q11" i="10"/>
  <c r="Q31" i="10"/>
  <c r="Q36" i="10"/>
  <c r="Q15" i="10"/>
  <c r="Q26" i="10"/>
  <c r="R12" i="14"/>
  <c r="V12" i="14" s="1"/>
  <c r="W12" i="14" s="1"/>
  <c r="R6" i="10" l="1"/>
  <c r="R7" i="10"/>
  <c r="R5" i="10"/>
  <c r="R24" i="10"/>
  <c r="R23" i="10"/>
  <c r="R25" i="10"/>
  <c r="R20" i="10"/>
  <c r="R22" i="10"/>
  <c r="R21" i="10"/>
  <c r="S1" i="10"/>
  <c r="R2" i="10"/>
  <c r="R4" i="10"/>
  <c r="R9" i="10"/>
  <c r="R8" i="10"/>
  <c r="R10" i="10"/>
  <c r="R3" i="10"/>
  <c r="R29" i="10"/>
  <c r="R32" i="10"/>
  <c r="R35" i="10"/>
  <c r="R26" i="10"/>
  <c r="R33" i="10"/>
  <c r="R28" i="10"/>
  <c r="R17" i="10"/>
  <c r="R31" i="10"/>
  <c r="R30" i="10"/>
  <c r="R15" i="10"/>
  <c r="R34" i="10"/>
  <c r="R16" i="10"/>
  <c r="R13" i="10"/>
  <c r="R36" i="10"/>
  <c r="R18" i="10"/>
  <c r="R14" i="10"/>
  <c r="R27" i="10"/>
  <c r="R12" i="10"/>
  <c r="R19" i="10"/>
  <c r="R11" i="10"/>
  <c r="E6" i="13"/>
  <c r="S5" i="10" l="1"/>
  <c r="S7" i="10"/>
  <c r="S6" i="10"/>
  <c r="S23" i="10"/>
  <c r="S25" i="10"/>
  <c r="S24" i="10"/>
  <c r="S20" i="10"/>
  <c r="S22" i="10"/>
  <c r="S21" i="10"/>
  <c r="T1" i="10"/>
  <c r="S9" i="10"/>
  <c r="S8" i="10"/>
  <c r="S10" i="10"/>
  <c r="S3" i="10"/>
  <c r="S2" i="10"/>
  <c r="S4" i="10"/>
  <c r="S12" i="10"/>
  <c r="S33" i="10"/>
  <c r="S29" i="10"/>
  <c r="S36" i="10"/>
  <c r="S32" i="10"/>
  <c r="S34" i="10"/>
  <c r="S16" i="10"/>
  <c r="S14" i="10"/>
  <c r="S18" i="10"/>
  <c r="S31" i="10"/>
  <c r="S26" i="10"/>
  <c r="S19" i="10"/>
  <c r="S27" i="10"/>
  <c r="S28" i="10"/>
  <c r="S35" i="10"/>
  <c r="S17" i="10"/>
  <c r="S13" i="10"/>
  <c r="S30" i="10"/>
  <c r="S15" i="10"/>
  <c r="S11" i="10"/>
  <c r="R6" i="14"/>
  <c r="V6" i="14" s="1"/>
  <c r="W6" i="14" s="1"/>
  <c r="T5" i="10" l="1"/>
  <c r="T6" i="10"/>
  <c r="T7" i="10"/>
  <c r="T23" i="10"/>
  <c r="T25" i="10"/>
  <c r="T24" i="10"/>
  <c r="T22" i="10"/>
  <c r="T21" i="10"/>
  <c r="T20" i="10"/>
  <c r="U1" i="10"/>
  <c r="T2" i="10"/>
  <c r="T4" i="10"/>
  <c r="T9" i="10"/>
  <c r="T8" i="10"/>
  <c r="T10" i="10"/>
  <c r="T3" i="10"/>
  <c r="T33" i="10"/>
  <c r="T35" i="10"/>
  <c r="T31" i="10"/>
  <c r="T30" i="10"/>
  <c r="T17" i="10"/>
  <c r="T29" i="10"/>
  <c r="T36" i="10"/>
  <c r="T28" i="10"/>
  <c r="T34" i="10"/>
  <c r="T26" i="10"/>
  <c r="T16" i="10"/>
  <c r="T32" i="10"/>
  <c r="T18" i="10"/>
  <c r="T14" i="10"/>
  <c r="T27" i="10"/>
  <c r="T12" i="10"/>
  <c r="T13" i="10"/>
  <c r="T19" i="10"/>
  <c r="T11" i="10"/>
  <c r="T15" i="10"/>
  <c r="R11" i="14"/>
  <c r="V11" i="14" s="1"/>
  <c r="W11" i="14" s="1"/>
  <c r="R10" i="14"/>
  <c r="V10" i="14" s="1"/>
  <c r="W10" i="14" s="1"/>
  <c r="R9" i="14"/>
  <c r="V9" i="14" s="1"/>
  <c r="W9" i="14" s="1"/>
  <c r="R8" i="14"/>
  <c r="V8" i="14" s="1"/>
  <c r="W8" i="14" s="1"/>
  <c r="U6" i="10" l="1"/>
  <c r="U5" i="10"/>
  <c r="U7" i="10"/>
  <c r="U24" i="10"/>
  <c r="U25" i="10"/>
  <c r="U23" i="10"/>
  <c r="U21" i="10"/>
  <c r="U20" i="10"/>
  <c r="U22" i="10"/>
  <c r="V1" i="10"/>
  <c r="U9" i="10"/>
  <c r="U2" i="10"/>
  <c r="U4" i="10"/>
  <c r="U10" i="10"/>
  <c r="U8" i="10"/>
  <c r="U3" i="10"/>
  <c r="U14" i="10"/>
  <c r="U16" i="10"/>
  <c r="U31" i="10"/>
  <c r="U30" i="10"/>
  <c r="U19" i="10"/>
  <c r="U27" i="10"/>
  <c r="U33" i="10"/>
  <c r="U29" i="10"/>
  <c r="U11" i="10"/>
  <c r="U18" i="10"/>
  <c r="U12" i="10"/>
  <c r="U32" i="10"/>
  <c r="U34" i="10"/>
  <c r="U28" i="10"/>
  <c r="U35" i="10"/>
  <c r="U13" i="10"/>
  <c r="U36" i="10"/>
  <c r="U26" i="10"/>
  <c r="U17" i="10"/>
  <c r="U15" i="10"/>
  <c r="E2" i="13"/>
  <c r="V7" i="10" l="1"/>
  <c r="V6" i="10"/>
  <c r="V5" i="10"/>
  <c r="V24" i="10"/>
  <c r="V23" i="10"/>
  <c r="V25" i="10"/>
  <c r="V21" i="10"/>
  <c r="V20" i="10"/>
  <c r="V22" i="10"/>
  <c r="W1" i="10"/>
  <c r="V8" i="10"/>
  <c r="V10" i="10"/>
  <c r="V3" i="10"/>
  <c r="V2" i="10"/>
  <c r="V4" i="10"/>
  <c r="V9" i="10"/>
  <c r="V26" i="10"/>
  <c r="V33" i="10"/>
  <c r="V31" i="10"/>
  <c r="V34" i="10"/>
  <c r="V30" i="10"/>
  <c r="V29" i="10"/>
  <c r="V36" i="10"/>
  <c r="V18" i="10"/>
  <c r="V14" i="10"/>
  <c r="V35" i="10"/>
  <c r="V15" i="10"/>
  <c r="V28" i="10"/>
  <c r="V32" i="10"/>
  <c r="V17" i="10"/>
  <c r="V19" i="10"/>
  <c r="V11" i="10"/>
  <c r="V16" i="10"/>
  <c r="V13" i="10"/>
  <c r="V27" i="10"/>
  <c r="V12" i="10"/>
  <c r="W7" i="10" l="1"/>
  <c r="W6" i="10"/>
  <c r="W5" i="10"/>
  <c r="W23" i="10"/>
  <c r="W25" i="10"/>
  <c r="W24" i="10"/>
  <c r="W21" i="10"/>
  <c r="W20" i="10"/>
  <c r="W22" i="10"/>
  <c r="X1" i="10"/>
  <c r="W2" i="10"/>
  <c r="W4" i="10"/>
  <c r="W9" i="10"/>
  <c r="W8" i="10"/>
  <c r="W10" i="10"/>
  <c r="W3" i="10"/>
  <c r="W14" i="10"/>
  <c r="W16" i="10"/>
  <c r="W12" i="10"/>
  <c r="W33" i="10"/>
  <c r="W28" i="10"/>
  <c r="W31" i="10"/>
  <c r="W34" i="10"/>
  <c r="W30" i="10"/>
  <c r="W18" i="10"/>
  <c r="W29" i="10"/>
  <c r="W36" i="10"/>
  <c r="W35" i="10"/>
  <c r="W26" i="10"/>
  <c r="W19" i="10"/>
  <c r="W15" i="10"/>
  <c r="W11" i="10"/>
  <c r="W32" i="10"/>
  <c r="W27" i="10"/>
  <c r="W17" i="10"/>
  <c r="W13" i="10"/>
  <c r="D37" i="10"/>
  <c r="E37" i="10" s="1"/>
  <c r="D38" i="10"/>
  <c r="E38" i="10" s="1"/>
  <c r="D39" i="10"/>
  <c r="E39" i="10" s="1"/>
  <c r="D40" i="10"/>
  <c r="E40" i="10" s="1"/>
  <c r="X5" i="10" l="1"/>
  <c r="X7" i="10"/>
  <c r="X6" i="10"/>
  <c r="X24" i="10"/>
  <c r="X23" i="10"/>
  <c r="X25" i="10"/>
  <c r="X20" i="10"/>
  <c r="X22" i="10"/>
  <c r="X21" i="10"/>
  <c r="Y1" i="10"/>
  <c r="X10" i="10"/>
  <c r="X2" i="10"/>
  <c r="X4" i="10"/>
  <c r="X9" i="10"/>
  <c r="X8" i="10"/>
  <c r="X3" i="10"/>
  <c r="X33" i="10"/>
  <c r="X32" i="10"/>
  <c r="X28" i="10"/>
  <c r="X29" i="10"/>
  <c r="X18" i="10"/>
  <c r="X14" i="10"/>
  <c r="X30" i="10"/>
  <c r="X27" i="10"/>
  <c r="X19" i="10"/>
  <c r="X11" i="10"/>
  <c r="X36" i="10"/>
  <c r="X35" i="10"/>
  <c r="X17" i="10"/>
  <c r="X31" i="10"/>
  <c r="X34" i="10"/>
  <c r="X15" i="10"/>
  <c r="X13" i="10"/>
  <c r="X26" i="10"/>
  <c r="X16" i="10"/>
  <c r="X12" i="10"/>
  <c r="M39" i="10"/>
  <c r="Q39" i="10"/>
  <c r="U39" i="10"/>
  <c r="Y39" i="10"/>
  <c r="H39" i="10"/>
  <c r="J39" i="10"/>
  <c r="L39" i="10"/>
  <c r="N39" i="10"/>
  <c r="P39" i="10"/>
  <c r="R39" i="10"/>
  <c r="T39" i="10"/>
  <c r="V39" i="10"/>
  <c r="X39" i="10"/>
  <c r="G39" i="10"/>
  <c r="I39" i="10"/>
  <c r="K39" i="10"/>
  <c r="O39" i="10"/>
  <c r="S39" i="10"/>
  <c r="W39" i="10"/>
  <c r="G37" i="10"/>
  <c r="M37" i="10"/>
  <c r="Q37" i="10"/>
  <c r="U37" i="10"/>
  <c r="H37" i="10"/>
  <c r="J37" i="10"/>
  <c r="L37" i="10"/>
  <c r="N37" i="10"/>
  <c r="P37" i="10"/>
  <c r="R37" i="10"/>
  <c r="T37" i="10"/>
  <c r="V37" i="10"/>
  <c r="X37" i="10"/>
  <c r="I37" i="10"/>
  <c r="K37" i="10"/>
  <c r="O37" i="10"/>
  <c r="S37" i="10"/>
  <c r="W37" i="10"/>
  <c r="G38" i="10"/>
  <c r="K38" i="10"/>
  <c r="O38" i="10"/>
  <c r="S38" i="10"/>
  <c r="W38" i="10"/>
  <c r="H38" i="10"/>
  <c r="J38" i="10"/>
  <c r="L38" i="10"/>
  <c r="N38" i="10"/>
  <c r="P38" i="10"/>
  <c r="R38" i="10"/>
  <c r="T38" i="10"/>
  <c r="V38" i="10"/>
  <c r="X38" i="10"/>
  <c r="I38" i="10"/>
  <c r="M38" i="10"/>
  <c r="Q38" i="10"/>
  <c r="U38" i="10"/>
  <c r="Y38" i="10"/>
  <c r="G40" i="10"/>
  <c r="I40" i="10"/>
  <c r="K40" i="10"/>
  <c r="M40" i="10"/>
  <c r="O40" i="10"/>
  <c r="Q40" i="10"/>
  <c r="S40" i="10"/>
  <c r="U40" i="10"/>
  <c r="W40" i="10"/>
  <c r="Y40" i="10"/>
  <c r="H40" i="10"/>
  <c r="J40" i="10"/>
  <c r="L40" i="10"/>
  <c r="N40" i="10"/>
  <c r="P40" i="10"/>
  <c r="R40" i="10"/>
  <c r="T40" i="10"/>
  <c r="V40" i="10"/>
  <c r="X40" i="10"/>
  <c r="Y5" i="10" l="1"/>
  <c r="Y7" i="10"/>
  <c r="Y6" i="10"/>
  <c r="Y37" i="10"/>
  <c r="Y24" i="10"/>
  <c r="Y23" i="10"/>
  <c r="Y25" i="10"/>
  <c r="Y22" i="10"/>
  <c r="Y21" i="10"/>
  <c r="Y20" i="10"/>
  <c r="Z1" i="10"/>
  <c r="Y8" i="10"/>
  <c r="Y3" i="10"/>
  <c r="Y9" i="10"/>
  <c r="Y2" i="10"/>
  <c r="Y4" i="10"/>
  <c r="Y10" i="10"/>
  <c r="Y17" i="10"/>
  <c r="Y18" i="10"/>
  <c r="Y29" i="10"/>
  <c r="Y28" i="10"/>
  <c r="Y14" i="10"/>
  <c r="Y13" i="10"/>
  <c r="Y33" i="10"/>
  <c r="Y36" i="10"/>
  <c r="Y34" i="10"/>
  <c r="Y30" i="10"/>
  <c r="Y32" i="10"/>
  <c r="Y19" i="10"/>
  <c r="Y16" i="10"/>
  <c r="Y35" i="10"/>
  <c r="Y11" i="10"/>
  <c r="Y15" i="10"/>
  <c r="Y31" i="10"/>
  <c r="Y12" i="10"/>
  <c r="Y26" i="10"/>
  <c r="Y27" i="10"/>
  <c r="E15" i="13"/>
  <c r="Z5" i="10" l="1"/>
  <c r="Z7" i="10"/>
  <c r="Z6" i="10"/>
  <c r="Z23" i="10"/>
  <c r="Z25" i="10"/>
  <c r="Z24" i="10"/>
  <c r="Z22" i="10"/>
  <c r="Z21" i="10"/>
  <c r="Z20" i="10"/>
  <c r="Z9" i="10"/>
  <c r="Z8" i="10"/>
  <c r="Z10" i="10"/>
  <c r="Z3" i="10"/>
  <c r="Z2" i="10"/>
  <c r="Z4" i="10"/>
  <c r="Z33" i="10"/>
  <c r="Z28" i="10"/>
  <c r="Z17" i="10"/>
  <c r="Z29" i="10"/>
  <c r="Z32" i="10"/>
  <c r="Z35" i="10"/>
  <c r="Z19" i="10"/>
  <c r="Z31" i="10"/>
  <c r="Z30" i="10"/>
  <c r="Z18" i="10"/>
  <c r="Z14" i="10"/>
  <c r="Z27" i="10"/>
  <c r="Z12" i="10"/>
  <c r="Z34" i="10"/>
  <c r="Z36" i="10"/>
  <c r="Z16" i="10"/>
  <c r="Z13" i="10"/>
  <c r="Z11" i="10"/>
  <c r="Z15" i="10"/>
  <c r="Z26" i="10"/>
  <c r="Z40" i="10"/>
  <c r="Z39" i="10"/>
  <c r="Z37" i="10"/>
  <c r="Z38" i="10"/>
  <c r="E14" i="13"/>
  <c r="E13" i="13"/>
  <c r="E3" i="13" l="1"/>
  <c r="E4" i="13"/>
  <c r="E8" i="13"/>
  <c r="R3" i="14" l="1"/>
  <c r="V3" i="14" s="1"/>
  <c r="W3" i="14" s="1"/>
  <c r="R4" i="14"/>
  <c r="V4" i="14" s="1"/>
  <c r="W4" i="14" s="1"/>
  <c r="R5" i="14"/>
  <c r="V5" i="14" s="1"/>
  <c r="W5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3" authorId="0" shapeId="0" xr:uid="{00000000-0006-0000-0100-000001000000}">
      <text>
        <r>
          <rPr>
            <sz val="12"/>
            <rFont val="Times New Roman"/>
            <family val="1"/>
          </rPr>
          <t>1d10; x3; 15 lbs. slashing</t>
        </r>
      </text>
    </comment>
    <comment ref="D3" authorId="0" shapeId="0" xr:uid="{00000000-0006-0000-0100-000002000000}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T3" authorId="0" shapeId="0" xr:uid="{00000000-0006-0000-0100-000003000000}">
      <text>
        <r>
          <rPr>
            <sz val="12"/>
            <color theme="1"/>
            <rFont val="Times New Roman"/>
            <family val="2"/>
          </rPr>
          <t>1d4; x3; 30’; 2 lbs.; slashing</t>
        </r>
      </text>
    </comment>
    <comment ref="B4" authorId="0" shapeId="0" xr:uid="{00000000-0006-0000-0100-000004000000}">
      <text>
        <r>
          <rPr>
            <sz val="12"/>
            <rFont val="Times New Roman"/>
            <family val="1"/>
          </rPr>
          <t>1d10; x3; 15 lbs. slashing</t>
        </r>
      </text>
    </comment>
    <comment ref="T4" authorId="0" shapeId="0" xr:uid="{00000000-0006-0000-0100-000005000000}">
      <text>
        <r>
          <rPr>
            <sz val="12"/>
            <color theme="1"/>
            <rFont val="Times New Roman"/>
            <family val="2"/>
          </rPr>
          <t>1d4; x3; 30’; 2 lbs.; slashing</t>
        </r>
      </text>
    </comment>
    <comment ref="B5" authorId="0" shapeId="0" xr:uid="{00000000-0006-0000-0100-000006000000}">
      <text>
        <r>
          <rPr>
            <sz val="12"/>
            <color theme="1"/>
            <rFont val="Times New Roman"/>
            <family val="2"/>
          </rPr>
          <t>1d4; 18-20/x2; 2 lbs.; Slashing</t>
        </r>
      </text>
    </comment>
    <comment ref="T5" authorId="0" shapeId="0" xr:uid="{00000000-0006-0000-0100-000007000000}">
      <text>
        <r>
          <rPr>
            <sz val="12"/>
            <color theme="1"/>
            <rFont val="Times New Roman"/>
            <family val="2"/>
          </rPr>
          <t>1d4; 19-20/x2; 30’; 2 lbs.; Piercing</t>
        </r>
      </text>
    </comment>
    <comment ref="B6" authorId="0" shapeId="0" xr:uid="{00000000-0006-0000-0100-000008000000}">
      <text>
        <r>
          <rPr>
            <sz val="12"/>
            <color theme="1"/>
            <rFont val="Times New Roman"/>
            <family val="2"/>
          </rPr>
          <t>1d6; x2; 2 lbs.; Bludgeoning</t>
        </r>
      </text>
    </comment>
    <comment ref="T6" authorId="0" shapeId="0" xr:uid="{00000000-0006-0000-0100-000009000000}">
      <text>
        <r>
          <rPr>
            <sz val="12"/>
            <color theme="1"/>
            <rFont val="Times New Roman"/>
            <family val="2"/>
          </rPr>
          <t>1d2+1d6 fire; x2; 10’; ½ lbs. Piercing</t>
        </r>
      </text>
    </comment>
    <comment ref="B7" authorId="0" shapeId="0" xr:uid="{00000000-0006-0000-0100-00000A000000}">
      <text>
        <r>
          <rPr>
            <sz val="12"/>
            <color theme="1"/>
            <rFont val="Times New Roman"/>
            <family val="2"/>
          </rPr>
          <t>1d6+2; x2; 4 lbs.; Bludgeoning</t>
        </r>
      </text>
    </comment>
    <comment ref="T7" authorId="0" shapeId="0" xr:uid="{00000000-0006-0000-0100-00000B000000}">
      <text>
        <r>
          <rPr>
            <sz val="12"/>
            <color theme="1"/>
            <rFont val="Times New Roman"/>
            <family val="2"/>
          </rPr>
          <t>1d4; x3; 30’; 2 lbs.; slashing</t>
        </r>
      </text>
    </comment>
    <comment ref="B8" authorId="0" shapeId="0" xr:uid="{00000000-0006-0000-0100-00000C000000}">
      <text>
        <r>
          <rPr>
            <sz val="12"/>
            <color theme="1"/>
            <rFont val="Times New Roman"/>
            <family val="2"/>
          </rPr>
          <t>1d?; Bludgeoning</t>
        </r>
      </text>
    </comment>
    <comment ref="T8" authorId="0" shapeId="0" xr:uid="{00000000-0006-0000-0100-00000D000000}">
      <text>
        <r>
          <rPr>
            <sz val="12"/>
            <color theme="1"/>
            <rFont val="Times New Roman"/>
            <family val="2"/>
          </rPr>
          <t>1; x2; 10’; Piercing</t>
        </r>
      </text>
    </comment>
    <comment ref="B9" authorId="0" shapeId="0" xr:uid="{00000000-0006-0000-0100-00000E000000}">
      <text>
        <r>
          <rPr>
            <sz val="12"/>
            <color theme="1"/>
            <rFont val="Times New Roman"/>
            <family val="2"/>
          </rPr>
          <t>1d6+1; x2; 4 lbs.; Bludgeoning</t>
        </r>
      </text>
    </comment>
    <comment ref="T9" authorId="0" shapeId="0" xr:uid="{00000000-0006-0000-0100-00000F000000}">
      <text>
        <r>
          <rPr>
            <sz val="12"/>
            <color theme="1"/>
            <rFont val="Times New Roman"/>
            <family val="2"/>
          </rPr>
          <t>1d4; x3; 30’; 2 lbs.; slashing</t>
        </r>
      </text>
    </comment>
    <comment ref="B10" authorId="0" shapeId="0" xr:uid="{00000000-0006-0000-0100-000010000000}">
      <text>
        <r>
          <rPr>
            <sz val="12"/>
            <color theme="1"/>
            <rFont val="Times New Roman"/>
            <family val="2"/>
          </rPr>
          <t>1d6+1</t>
        </r>
      </text>
    </comment>
    <comment ref="T10" authorId="0" shapeId="0" xr:uid="{00000000-0006-0000-0100-000011000000}">
      <text>
        <r>
          <rPr>
            <sz val="12"/>
            <color theme="1"/>
            <rFont val="Times New Roman"/>
            <family val="2"/>
          </rPr>
          <t>1d6+1</t>
        </r>
      </text>
    </comment>
    <comment ref="B11" authorId="0" shapeId="0" xr:uid="{00000000-0006-0000-0100-000012000000}">
      <text>
        <r>
          <rPr>
            <sz val="12"/>
            <color theme="1"/>
            <rFont val="Times New Roman"/>
            <family val="2"/>
          </rPr>
          <t>1d8+2</t>
        </r>
      </text>
    </comment>
    <comment ref="T11" authorId="0" shapeId="0" xr:uid="{00000000-0006-0000-0100-000013000000}">
      <text>
        <r>
          <rPr>
            <sz val="12"/>
            <color theme="1"/>
            <rFont val="Times New Roman"/>
            <family val="2"/>
          </rPr>
          <t>1d6+1</t>
        </r>
      </text>
    </comment>
    <comment ref="B12" authorId="0" shapeId="0" xr:uid="{00000000-0006-0000-0100-000014000000}">
      <text/>
    </comment>
    <comment ref="T12" authorId="0" shapeId="0" xr:uid="{00000000-0006-0000-0100-000015000000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8" authorId="0" shapeId="0" xr:uid="{00000000-0006-0000-0200-000001000000}">
      <text>
        <r>
          <rPr>
            <sz val="12"/>
            <rFont val="Times New Roman"/>
            <family val="1"/>
          </rPr>
          <t>Resistance +1</t>
        </r>
      </text>
    </comment>
    <comment ref="C9" authorId="0" shapeId="0" xr:uid="{00000000-0006-0000-0200-000002000000}">
      <text>
        <r>
          <rPr>
            <sz val="12"/>
            <rFont val="Times New Roman"/>
            <family val="1"/>
          </rPr>
          <t>Resistance +1</t>
        </r>
      </text>
    </comment>
    <comment ref="C10" authorId="0" shapeId="0" xr:uid="{00000000-0006-0000-0200-000003000000}">
      <text>
        <r>
          <rPr>
            <sz val="12"/>
            <rFont val="Times New Roman"/>
            <family val="1"/>
          </rPr>
          <t>Resistance +1</t>
        </r>
      </text>
    </comment>
    <comment ref="C14" authorId="0" shapeId="0" xr:uid="{00000000-0006-0000-0200-000004000000}">
      <text>
        <r>
          <rPr>
            <sz val="12"/>
            <rFont val="Times New Roman"/>
            <family val="1"/>
          </rPr>
          <t>Resistance +1</t>
        </r>
      </text>
    </comment>
    <comment ref="C15" authorId="0" shapeId="0" xr:uid="{00000000-0006-0000-0200-000005000000}">
      <text>
        <r>
          <rPr>
            <sz val="12"/>
            <rFont val="Times New Roman"/>
            <family val="1"/>
          </rPr>
          <t>Resistance +1</t>
        </r>
      </text>
    </comment>
    <comment ref="C16" authorId="0" shapeId="0" xr:uid="{00000000-0006-0000-0200-000006000000}">
      <text>
        <r>
          <rPr>
            <sz val="12"/>
            <rFont val="Times New Roman"/>
            <family val="1"/>
          </rPr>
          <t>Resistance +1</t>
        </r>
      </text>
    </comment>
    <comment ref="C17" authorId="0" shapeId="0" xr:uid="{00000000-0006-0000-0200-000007000000}">
      <text>
        <r>
          <rPr>
            <sz val="12"/>
            <rFont val="Times New Roman"/>
            <family val="1"/>
          </rPr>
          <t>Resistance +1</t>
        </r>
      </text>
    </comment>
    <comment ref="C18" authorId="0" shapeId="0" xr:uid="{00000000-0006-0000-0200-000008000000}">
      <text>
        <r>
          <rPr>
            <sz val="12"/>
            <rFont val="Times New Roman"/>
            <family val="1"/>
          </rPr>
          <t>Resistance +1</t>
        </r>
      </text>
    </comment>
    <comment ref="C19" authorId="0" shapeId="0" xr:uid="{00000000-0006-0000-0200-000009000000}">
      <text>
        <r>
          <rPr>
            <sz val="12"/>
            <rFont val="Times New Roman"/>
            <family val="1"/>
          </rPr>
          <t>Resistance +1</t>
        </r>
      </text>
    </comment>
  </commentList>
</comments>
</file>

<file path=xl/sharedStrings.xml><?xml version="1.0" encoding="utf-8"?>
<sst xmlns="http://schemas.openxmlformats.org/spreadsheetml/2006/main" count="308" uniqueCount="185">
  <si>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</si>
  <si>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</si>
  <si>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</si>
  <si>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</si>
  <si>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</si>
  <si>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</si>
  <si>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</si>
  <si>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</si>
  <si>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</si>
  <si>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</si>
  <si>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</si>
  <si>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</si>
  <si>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</si>
  <si>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</si>
  <si>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</si>
  <si>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</si>
  <si>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</si>
  <si>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</si>
  <si>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</si>
  <si>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</si>
  <si>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</si>
  <si>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</si>
  <si>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</si>
  <si>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</si>
  <si>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</si>
  <si>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</si>
  <si>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</si>
  <si>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</si>
  <si>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</si>
  <si>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</si>
  <si>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</si>
  <si>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</si>
  <si>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</si>
  <si>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</si>
  <si>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</si>
  <si>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</si>
  <si>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</si>
  <si>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</si>
  <si>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</si>
  <si>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</si>
  <si>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</si>
  <si>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</si>
  <si>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</si>
  <si>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</si>
  <si>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</si>
  <si>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</si>
  <si>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</si>
  <si>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</si>
  <si>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</si>
  <si>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</si>
  <si>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</si>
  <si>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</si>
  <si>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</si>
  <si>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</si>
  <si>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</si>
  <si>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</si>
  <si>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</si>
  <si>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</si>
  <si>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</si>
  <si>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</si>
  <si>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</si>
  <si>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Avg. ECL</t>
  </si>
  <si>
    <t>Party Members</t>
  </si>
  <si>
    <t>Aegis</t>
  </si>
  <si>
    <t>Faram</t>
  </si>
  <si>
    <t>centaur</t>
  </si>
  <si>
    <t>Arena CR</t>
  </si>
  <si>
    <t>Campaign CR</t>
  </si>
  <si>
    <t>Multiple encounters</t>
  </si>
  <si>
    <t>Single encounter</t>
  </si>
  <si>
    <t>Total Levels</t>
  </si>
  <si>
    <t>diviner</t>
  </si>
  <si>
    <t>Spot</t>
  </si>
  <si>
    <t>Listen</t>
  </si>
  <si>
    <t>ma</t>
  </si>
  <si>
    <t>pfg</t>
  </si>
  <si>
    <t>pfe</t>
  </si>
  <si>
    <t>bs</t>
  </si>
  <si>
    <t>mv</t>
  </si>
  <si>
    <t>Constitution</t>
  </si>
  <si>
    <t>Strength</t>
  </si>
  <si>
    <t>Opposed Grapple</t>
  </si>
  <si>
    <t>r</t>
  </si>
  <si>
    <t>Move Silently</t>
  </si>
  <si>
    <t>Hide</t>
  </si>
  <si>
    <t>sh</t>
  </si>
  <si>
    <t>Tumble</t>
  </si>
  <si>
    <t>Ride</t>
  </si>
  <si>
    <t>Attack Type</t>
  </si>
  <si>
    <t>ranger</t>
  </si>
  <si>
    <t>Jump</t>
  </si>
  <si>
    <t>Dispel</t>
  </si>
  <si>
    <t>Concentration</t>
  </si>
  <si>
    <t>Nonlethal</t>
  </si>
  <si>
    <t>sof</t>
  </si>
  <si>
    <t>Adversarial Party Composition</t>
  </si>
  <si>
    <t>cleric / seeker</t>
  </si>
  <si>
    <t>rogue / diviner / seer</t>
  </si>
  <si>
    <t>centaur / ranger</t>
  </si>
  <si>
    <t>pfl</t>
  </si>
  <si>
    <t>Swim</t>
  </si>
  <si>
    <t>brk</t>
  </si>
  <si>
    <t>Jason</t>
  </si>
  <si>
    <r>
      <t>Faram</t>
    </r>
    <r>
      <rPr>
        <i/>
        <vertAlign val="superscript"/>
        <sz val="12"/>
        <color rgb="FF00B050"/>
        <rFont val="Times New Roman"/>
        <family val="1"/>
      </rPr>
      <t>cg</t>
    </r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</si>
  <si>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</si>
  <si>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t>d</t>
  </si>
  <si>
    <t>scout</t>
  </si>
  <si>
    <t>Divine</t>
  </si>
  <si>
    <t>ar</t>
  </si>
  <si>
    <t>sohei</t>
  </si>
  <si>
    <t>sohei 1</t>
  </si>
  <si>
    <t>sohei 2</t>
  </si>
  <si>
    <t>shaman</t>
  </si>
  <si>
    <t>ninja</t>
  </si>
  <si>
    <t>ninja 1</t>
  </si>
  <si>
    <t>ninja 2</t>
  </si>
  <si>
    <t>Kukri</t>
  </si>
  <si>
    <t>Hand-crossbow</t>
  </si>
  <si>
    <r>
      <t>Miyako (n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>)</t>
    </r>
  </si>
  <si>
    <r>
      <t>Satsuki (n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</si>
  <si>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r>
      <t>Dynasty (s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</si>
  <si>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r>
      <t>Amnesty (s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>)</t>
    </r>
  </si>
  <si>
    <t>Shaman Zhou P’ing</t>
  </si>
  <si>
    <t>Persephone</t>
  </si>
  <si>
    <t>wu-jen</t>
  </si>
  <si>
    <t>Wu-jen Wei</t>
  </si>
  <si>
    <t>impr. unarmed</t>
  </si>
  <si>
    <t>MW Naginata</t>
  </si>
  <si>
    <t>Nunchaku +1</t>
  </si>
  <si>
    <t>Flaming Shuriken</t>
  </si>
  <si>
    <t>Wei</t>
  </si>
  <si>
    <t>Shaman Zhou</t>
  </si>
  <si>
    <t>Quarterstaff +1</t>
  </si>
  <si>
    <t>Quarterstaff +2</t>
  </si>
  <si>
    <t>Fukimi-bari</t>
  </si>
  <si>
    <t>chakram</t>
  </si>
  <si>
    <t>Returning chakram</t>
  </si>
  <si>
    <t>wolf</t>
  </si>
  <si>
    <t>bite</t>
  </si>
  <si>
    <t>cg</t>
  </si>
  <si>
    <t>p</t>
  </si>
  <si>
    <t>pfc</t>
  </si>
  <si>
    <t>Hiroki</t>
  </si>
  <si>
    <r>
      <t>Amnesty (s</t>
    </r>
    <r>
      <rPr>
        <i/>
        <vertAlign val="subscript"/>
        <sz val="12"/>
        <color rgb="FFFF0000"/>
        <rFont val="Times New Roman"/>
        <family val="1"/>
      </rPr>
      <t>1</t>
    </r>
    <r>
      <rPr>
        <i/>
        <sz val="12"/>
        <color rgb="FFFF0000"/>
        <rFont val="Times New Roman"/>
        <family val="1"/>
      </rPr>
      <t>)</t>
    </r>
  </si>
  <si>
    <r>
      <t>Dynasty (s</t>
    </r>
    <r>
      <rPr>
        <i/>
        <vertAlign val="subscript"/>
        <sz val="12"/>
        <color rgb="FFFF0000"/>
        <rFont val="Times New Roman"/>
        <family val="1"/>
      </rPr>
      <t>2</t>
    </r>
    <r>
      <rPr>
        <i/>
        <sz val="12"/>
        <color rgb="FFFF0000"/>
        <rFont val="Times New Roman"/>
        <family val="1"/>
      </rPr>
      <t>)</t>
    </r>
  </si>
  <si>
    <r>
      <t>Miyako (n</t>
    </r>
    <r>
      <rPr>
        <i/>
        <vertAlign val="subscript"/>
        <sz val="12"/>
        <color rgb="FFFF0000"/>
        <rFont val="Times New Roman"/>
        <family val="1"/>
      </rPr>
      <t>1</t>
    </r>
    <r>
      <rPr>
        <i/>
        <sz val="12"/>
        <color rgb="FFFF0000"/>
        <rFont val="Times New Roman"/>
        <family val="1"/>
      </rPr>
      <t>)</t>
    </r>
  </si>
  <si>
    <r>
      <t>Satsuki (n</t>
    </r>
    <r>
      <rPr>
        <i/>
        <vertAlign val="subscript"/>
        <sz val="12"/>
        <color rgb="FFFF0000"/>
        <rFont val="Times New Roman"/>
        <family val="1"/>
      </rPr>
      <t>2</t>
    </r>
    <r>
      <rPr>
        <i/>
        <sz val="12"/>
        <color rgb="FFFF0000"/>
        <rFont val="Times New Roman"/>
        <family val="1"/>
      </rPr>
      <t>)</t>
    </r>
  </si>
  <si>
    <t>Zhou P’ing</t>
  </si>
  <si>
    <t>unseen seer</t>
  </si>
  <si>
    <t>seeker o’ m. isle</t>
  </si>
  <si>
    <t>chakram / ballista</t>
  </si>
  <si>
    <t>post-raging fatigue penalty</t>
  </si>
  <si>
    <t>barkskin variable bonus</t>
  </si>
  <si>
    <t>bull’s strength +2 bonus</t>
  </si>
  <si>
    <t>barkskin +2 bonus</t>
  </si>
  <si>
    <t>cat’s grace +2 bonus</t>
  </si>
  <si>
    <t>desecrate +1 bonus</t>
  </si>
  <si>
    <t>mage armor +4 bonus</t>
  </si>
  <si>
    <t>magic vestment +2 bonus</t>
  </si>
  <si>
    <t>haste +1 bonus</t>
  </si>
  <si>
    <t>possession +1 bonus</t>
  </si>
  <si>
    <t>+2 deflection bonus vs. Chaotic opponents</t>
  </si>
  <si>
    <t>+2 deflection bonus vs. Evil opponents</t>
  </si>
  <si>
    <t>+2 deflection bonus vs. Good opponents</t>
  </si>
  <si>
    <t>+2 deflection bonus vs. Lawful opponents</t>
  </si>
  <si>
    <t>raging bonus/penalty</t>
  </si>
  <si>
    <t>shield +4 bonus</t>
  </si>
  <si>
    <t>shield of faith variable bonus</t>
  </si>
  <si>
    <r>
      <t>Zhou</t>
    </r>
    <r>
      <rPr>
        <b/>
        <vertAlign val="superscript"/>
        <sz val="12"/>
        <color theme="1"/>
        <rFont val="Times New Roman"/>
        <family val="1"/>
      </rPr>
      <t>pfg</t>
    </r>
    <r>
      <rPr>
        <b/>
        <sz val="12"/>
        <color theme="1"/>
        <rFont val="Times New Roman"/>
        <family val="1"/>
      </rPr>
      <t xml:space="preserve"> / Wei</t>
    </r>
    <r>
      <rPr>
        <b/>
        <vertAlign val="superscript"/>
        <sz val="12"/>
        <color theme="1"/>
        <rFont val="Times New Roman"/>
        <family val="1"/>
      </rPr>
      <t>sh</t>
    </r>
  </si>
  <si>
    <t>bakemono</t>
  </si>
  <si>
    <t>bakemono 1</t>
  </si>
  <si>
    <t>bakemono 2</t>
  </si>
  <si>
    <t>bakemono 3</t>
  </si>
  <si>
    <t>claw</t>
  </si>
  <si>
    <t>Amnesty</t>
  </si>
  <si>
    <t>Dynasty</t>
  </si>
  <si>
    <t>ninjas</t>
  </si>
  <si>
    <t>ballista</t>
  </si>
  <si>
    <t>bakemono 4</t>
  </si>
  <si>
    <t>bakemono 5</t>
  </si>
  <si>
    <t>aid 12</t>
  </si>
  <si>
    <t>minions / wolf</t>
  </si>
  <si>
    <t>Stoneskin Absorbs</t>
  </si>
  <si>
    <t>adamantine</t>
  </si>
  <si>
    <t>70 stonesk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</si>
</sst>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vertAlign val="superscript"/>
      <sz val="12"/>
      <color rgb="FF00B050"/>
      <name val="Times New Roman"/>
      <family val="1"/>
    </font>
    <font>
      <b/>
      <vertAlign val="subscript"/>
      <sz val="12"/>
      <name val="Times New Roman"/>
      <family val="1"/>
    </font>
    <font>
      <i/>
      <vertAlign val="subscript"/>
      <sz val="12"/>
      <color rgb="FFFF0000"/>
      <name val="Times New Roman"/>
      <family val="1"/>
    </font>
    <font>
      <i/>
      <sz val="12"/>
      <color indexed="8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93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2" borderId="39" xfId="0" applyFont="1" applyFill="1" applyBorder="1" applyAlignment="1">
      <alignment horizontal="centerContinuous" vertical="center" wrapText="1"/>
    </xf>
    <xf numFmtId="0" fontId="1" fillId="2" borderId="28" xfId="0" applyFont="1" applyFill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69" xfId="0" applyFont="1" applyBorder="1" applyAlignment="1">
      <alignment horizontal="right" vertical="center"/>
    </xf>
    <xf numFmtId="0" fontId="1" fillId="0" borderId="69" xfId="0" applyFont="1" applyBorder="1" applyAlignment="1">
      <alignment horizontal="center" vertical="center"/>
    </xf>
    <xf numFmtId="0" fontId="1" fillId="18" borderId="3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33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12" borderId="70" xfId="0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63" xfId="0" applyFont="1" applyFill="1" applyBorder="1" applyAlignment="1">
      <alignment horizontal="center" vertical="center"/>
    </xf>
    <xf numFmtId="0" fontId="2" fillId="2" borderId="64" xfId="0" quotePrefix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13" borderId="67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0" borderId="67" xfId="0" applyFont="1" applyFill="1" applyBorder="1" applyAlignment="1">
      <alignment horizontal="center" vertical="center"/>
    </xf>
    <xf numFmtId="0" fontId="14" fillId="14" borderId="67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16" borderId="67" xfId="0" applyFont="1" applyFill="1" applyBorder="1" applyAlignment="1">
      <alignment horizontal="center" vertical="center"/>
    </xf>
    <xf numFmtId="0" fontId="2" fillId="17" borderId="67" xfId="0" applyFont="1" applyFill="1" applyBorder="1" applyAlignment="1">
      <alignment horizontal="center" vertical="center"/>
    </xf>
    <xf numFmtId="0" fontId="2" fillId="9" borderId="67" xfId="0" applyFont="1" applyFill="1" applyBorder="1" applyAlignment="1">
      <alignment horizontal="center" vertical="center"/>
    </xf>
    <xf numFmtId="0" fontId="2" fillId="15" borderId="67" xfId="0" applyFont="1" applyFill="1" applyBorder="1" applyAlignment="1">
      <alignment horizontal="center" vertical="center"/>
    </xf>
    <xf numFmtId="0" fontId="12" fillId="11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2" borderId="60" xfId="0" quotePrefix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2" fillId="18" borderId="6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1" fillId="8" borderId="0" xfId="1" applyFont="1" applyFill="1" applyAlignment="1">
      <alignment horizontal="centerContinuous" vertical="center"/>
    </xf>
    <xf numFmtId="0" fontId="7" fillId="8" borderId="43" xfId="4" applyFont="1" applyFill="1" applyBorder="1" applyAlignment="1">
      <alignment horizontal="center" vertical="center"/>
    </xf>
    <xf numFmtId="0" fontId="7" fillId="8" borderId="44" xfId="4" applyFont="1" applyFill="1" applyBorder="1" applyAlignment="1">
      <alignment horizontal="center" vertical="center"/>
    </xf>
    <xf numFmtId="0" fontId="7" fillId="8" borderId="45" xfId="4" applyFont="1" applyFill="1" applyBorder="1" applyAlignment="1">
      <alignment horizontal="center" vertical="center"/>
    </xf>
    <xf numFmtId="0" fontId="3" fillId="8" borderId="46" xfId="4" applyFont="1" applyFill="1" applyBorder="1" applyAlignment="1">
      <alignment horizontal="center" vertical="center"/>
    </xf>
    <xf numFmtId="0" fontId="3" fillId="8" borderId="47" xfId="4" applyFill="1" applyBorder="1" applyAlignment="1">
      <alignment horizontal="center" vertical="center"/>
    </xf>
    <xf numFmtId="0" fontId="3" fillId="8" borderId="48" xfId="4" applyFont="1" applyFill="1" applyBorder="1" applyAlignment="1">
      <alignment horizontal="center" vertical="center"/>
    </xf>
    <xf numFmtId="0" fontId="3" fillId="8" borderId="49" xfId="4" applyFont="1" applyFill="1" applyBorder="1" applyAlignment="1">
      <alignment horizontal="center" vertical="center"/>
    </xf>
    <xf numFmtId="0" fontId="3" fillId="8" borderId="14" xfId="4" applyFill="1" applyBorder="1" applyAlignment="1">
      <alignment horizontal="center" vertical="center"/>
    </xf>
    <xf numFmtId="0" fontId="3" fillId="8" borderId="50" xfId="4" applyFill="1" applyBorder="1" applyAlignment="1">
      <alignment horizontal="center" vertical="center"/>
    </xf>
    <xf numFmtId="0" fontId="3" fillId="8" borderId="52" xfId="4" applyFont="1" applyFill="1" applyBorder="1" applyAlignment="1">
      <alignment horizontal="center" vertical="center"/>
    </xf>
    <xf numFmtId="0" fontId="3" fillId="8" borderId="15" xfId="4" applyFill="1" applyBorder="1" applyAlignment="1">
      <alignment horizontal="center" vertical="center"/>
    </xf>
    <xf numFmtId="0" fontId="3" fillId="8" borderId="53" xfId="4" applyFill="1" applyBorder="1" applyAlignment="1">
      <alignment horizontal="center" vertical="center"/>
    </xf>
    <xf numFmtId="0" fontId="7" fillId="8" borderId="49" xfId="4" applyFont="1" applyFill="1" applyBorder="1" applyAlignment="1">
      <alignment horizontal="right" vertical="center"/>
    </xf>
    <xf numFmtId="164" fontId="7" fillId="8" borderId="0" xfId="4" applyNumberFormat="1" applyFont="1" applyFill="1" applyBorder="1" applyAlignment="1">
      <alignment horizontal="center" vertical="center"/>
    </xf>
    <xf numFmtId="1" fontId="7" fillId="8" borderId="0" xfId="4" applyNumberFormat="1" applyFont="1" applyFill="1" applyBorder="1" applyAlignment="1">
      <alignment horizontal="center" vertical="center"/>
    </xf>
    <xf numFmtId="0" fontId="7" fillId="8" borderId="0" xfId="4" applyFont="1" applyFill="1" applyBorder="1" applyAlignment="1">
      <alignment horizontal="center" vertical="center"/>
    </xf>
    <xf numFmtId="0" fontId="7" fillId="8" borderId="54" xfId="4" applyFont="1" applyFill="1" applyBorder="1" applyAlignment="1">
      <alignment horizontal="right" vertical="center"/>
    </xf>
    <xf numFmtId="164" fontId="7" fillId="8" borderId="56" xfId="4" applyNumberFormat="1" applyFont="1" applyFill="1" applyBorder="1" applyAlignment="1">
      <alignment horizontal="center" vertical="center"/>
    </xf>
    <xf numFmtId="0" fontId="3" fillId="8" borderId="57" xfId="4" applyFill="1" applyBorder="1" applyAlignment="1">
      <alignment horizontal="center" vertical="center"/>
    </xf>
    <xf numFmtId="0" fontId="1" fillId="6" borderId="0" xfId="1" applyFont="1" applyFill="1" applyAlignment="1">
      <alignment horizontal="centerContinuous" vertical="center"/>
    </xf>
    <xf numFmtId="0" fontId="7" fillId="6" borderId="43" xfId="4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center" vertical="center"/>
    </xf>
    <xf numFmtId="0" fontId="7" fillId="6" borderId="45" xfId="4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7" fillId="6" borderId="58" xfId="4" applyFont="1" applyFill="1" applyBorder="1" applyAlignment="1">
      <alignment horizontal="center" vertical="center"/>
    </xf>
    <xf numFmtId="0" fontId="7" fillId="6" borderId="59" xfId="4" applyFont="1" applyFill="1" applyBorder="1" applyAlignment="1">
      <alignment horizontal="center" vertical="center"/>
    </xf>
    <xf numFmtId="0" fontId="3" fillId="6" borderId="46" xfId="4" applyFont="1" applyFill="1" applyBorder="1" applyAlignment="1">
      <alignment horizontal="center" vertical="center"/>
    </xf>
    <xf numFmtId="0" fontId="3" fillId="6" borderId="47" xfId="4" applyFill="1" applyBorder="1" applyAlignment="1">
      <alignment horizontal="center" vertical="center"/>
    </xf>
    <xf numFmtId="0" fontId="3" fillId="6" borderId="48" xfId="4" applyFont="1" applyFill="1" applyBorder="1" applyAlignment="1">
      <alignment horizontal="center" vertical="center"/>
    </xf>
    <xf numFmtId="0" fontId="3" fillId="6" borderId="49" xfId="4" applyFont="1" applyFill="1" applyBorder="1" applyAlignment="1">
      <alignment horizontal="center" vertical="center"/>
    </xf>
    <xf numFmtId="0" fontId="3" fillId="6" borderId="51" xfId="4" applyFill="1" applyBorder="1" applyAlignment="1">
      <alignment horizontal="center" vertical="center"/>
    </xf>
    <xf numFmtId="0" fontId="3" fillId="6" borderId="14" xfId="4" applyFill="1" applyBorder="1" applyAlignment="1">
      <alignment horizontal="center" vertical="center"/>
    </xf>
    <xf numFmtId="0" fontId="3" fillId="6" borderId="50" xfId="4" applyFill="1" applyBorder="1" applyAlignment="1">
      <alignment horizontal="center" vertical="center"/>
    </xf>
    <xf numFmtId="0" fontId="7" fillId="6" borderId="49" xfId="4" applyFont="1" applyFill="1" applyBorder="1" applyAlignment="1">
      <alignment horizontal="right" vertical="center"/>
    </xf>
    <xf numFmtId="164" fontId="7" fillId="6" borderId="0" xfId="4" applyNumberFormat="1" applyFont="1" applyFill="1" applyBorder="1" applyAlignment="1">
      <alignment horizontal="center" vertical="center"/>
    </xf>
    <xf numFmtId="1" fontId="7" fillId="6" borderId="0" xfId="4" applyNumberFormat="1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center" vertical="center"/>
    </xf>
    <xf numFmtId="0" fontId="7" fillId="6" borderId="55" xfId="4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right" vertical="center"/>
    </xf>
    <xf numFmtId="164" fontId="7" fillId="6" borderId="56" xfId="4" applyNumberFormat="1" applyFont="1" applyFill="1" applyBorder="1" applyAlignment="1">
      <alignment horizontal="center" vertical="center"/>
    </xf>
    <xf numFmtId="0" fontId="3" fillId="6" borderId="57" xfId="4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19" borderId="5" xfId="2" applyFont="1" applyFill="1" applyBorder="1" applyAlignment="1">
      <alignment horizontal="center" vertical="center"/>
    </xf>
    <xf numFmtId="0" fontId="6" fillId="19" borderId="6" xfId="2" applyFill="1" applyBorder="1" applyAlignment="1">
      <alignment horizontal="center" vertical="center"/>
    </xf>
    <xf numFmtId="0" fontId="6" fillId="19" borderId="7" xfId="2" applyFill="1" applyBorder="1" applyAlignment="1">
      <alignment horizontal="center" vertical="center"/>
    </xf>
    <xf numFmtId="0" fontId="3" fillId="6" borderId="52" xfId="4" applyFont="1" applyFill="1" applyBorder="1" applyAlignment="1">
      <alignment horizontal="center" vertical="center"/>
    </xf>
    <xf numFmtId="0" fontId="3" fillId="6" borderId="15" xfId="4" applyFont="1" applyFill="1" applyBorder="1" applyAlignment="1">
      <alignment horizontal="center" vertical="center"/>
    </xf>
    <xf numFmtId="0" fontId="3" fillId="6" borderId="53" xfId="4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right" vertical="center"/>
    </xf>
    <xf numFmtId="0" fontId="2" fillId="6" borderId="14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/>
    </xf>
    <xf numFmtId="0" fontId="3" fillId="8" borderId="50" xfId="4" applyFont="1" applyFill="1" applyBorder="1" applyAlignment="1">
      <alignment horizontal="center" vertical="center"/>
    </xf>
    <xf numFmtId="0" fontId="3" fillId="6" borderId="71" xfId="4" applyFont="1" applyFill="1" applyBorder="1" applyAlignment="1">
      <alignment horizontal="center" vertical="center"/>
    </xf>
    <xf numFmtId="0" fontId="3" fillId="6" borderId="72" xfId="4" applyFill="1" applyBorder="1" applyAlignment="1">
      <alignment horizontal="center" vertical="center"/>
    </xf>
    <xf numFmtId="0" fontId="5" fillId="20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0" xfId="0" applyFont="1" applyAlignment="1"/>
    <xf numFmtId="0" fontId="9" fillId="22" borderId="0" xfId="1" applyFont="1" applyFill="1" applyBorder="1" applyAlignment="1">
      <alignment horizontal="center" vertical="center"/>
    </xf>
    <xf numFmtId="0" fontId="9" fillId="22" borderId="14" xfId="1" applyFont="1" applyFill="1" applyBorder="1" applyAlignment="1">
      <alignment horizontal="center" vertical="center"/>
    </xf>
    <xf numFmtId="0" fontId="1" fillId="13" borderId="33" xfId="0" applyFont="1" applyFill="1" applyBorder="1" applyAlignment="1">
      <alignment horizontal="center" vertical="center" textRotation="90"/>
    </xf>
    <xf numFmtId="0" fontId="2" fillId="13" borderId="31" xfId="0" applyFont="1" applyFill="1" applyBorder="1" applyAlignment="1">
      <alignment horizontal="center" vertical="center"/>
    </xf>
    <xf numFmtId="0" fontId="1" fillId="9" borderId="69" xfId="0" applyFont="1" applyFill="1" applyBorder="1" applyAlignment="1">
      <alignment horizontal="center" vertical="center" wrapText="1"/>
    </xf>
    <xf numFmtId="0" fontId="2" fillId="9" borderId="74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23" borderId="73" xfId="0" applyFont="1" applyFill="1" applyBorder="1" applyAlignment="1">
      <alignment horizontal="center" vertical="center"/>
    </xf>
    <xf numFmtId="0" fontId="2" fillId="23" borderId="74" xfId="0" applyFont="1" applyFill="1" applyBorder="1" applyAlignment="1">
      <alignment horizontal="center" vertical="center"/>
    </xf>
    <xf numFmtId="0" fontId="2" fillId="23" borderId="75" xfId="0" applyFont="1" applyFill="1" applyBorder="1" applyAlignment="1">
      <alignment horizontal="center" vertical="center"/>
    </xf>
    <xf numFmtId="0" fontId="13" fillId="21" borderId="14" xfId="0" applyFont="1" applyFill="1" applyBorder="1" applyAlignment="1">
      <alignment horizontal="right" vertical="center"/>
    </xf>
    <xf numFmtId="0" fontId="14" fillId="21" borderId="14" xfId="0" applyFont="1" applyFill="1" applyBorder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 3" xfId="1" xr:uid="{00000000-0005-0000-0000-000003000000}"/>
    <cellStyle name="Normal 4" xfId="3" xr:uid="{00000000-0005-0000-0000-000004000000}"/>
  </cellStyles>
  <dxfs count="1023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CC"/>
      <color rgb="FF00FF00"/>
      <color rgb="FFCCFF99"/>
      <color rgb="FFFDBFB9"/>
      <color rgb="FF00FFFF"/>
      <color rgb="FF0000FF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A-4487-B440-03C5A83716D2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12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A-4487-B440-03C5A83716D2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12</c:v>
                </c:pt>
                <c:pt idx="2">
                  <c:v>15</c:v>
                </c:pt>
                <c:pt idx="3">
                  <c:v>8</c:v>
                </c:pt>
                <c:pt idx="4">
                  <c:v>20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7A-4487-B440-03C5A83716D2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29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7A-4487-B440-03C5A83716D2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20</c:v>
                </c:pt>
                <c:pt idx="3">
                  <c:v>28</c:v>
                </c:pt>
                <c:pt idx="4">
                  <c:v>36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A-4487-B440-03C5A83716D2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18</c:v>
                </c:pt>
                <c:pt idx="2">
                  <c:v>15</c:v>
                </c:pt>
                <c:pt idx="3">
                  <c:v>20</c:v>
                </c:pt>
                <c:pt idx="4">
                  <c:v>32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7A-4487-B440-03C5A83716D2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3">
                  <c:v>53</c:v>
                </c:pt>
                <c:pt idx="4">
                  <c:v>44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7A-4487-B440-03C5A8371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60512"/>
        <c:axId val="156820224"/>
        <c:axId val="41632192"/>
      </c:area3DChart>
      <c:catAx>
        <c:axId val="71360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820224"/>
        <c:crosses val="autoZero"/>
        <c:auto val="1"/>
        <c:lblAlgn val="ctr"/>
        <c:lblOffset val="100"/>
        <c:noMultiLvlLbl val="0"/>
      </c:catAx>
      <c:valAx>
        <c:axId val="15682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1360512"/>
        <c:crosses val="autoZero"/>
        <c:crossBetween val="midCat"/>
      </c:valAx>
      <c:serAx>
        <c:axId val="41632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8202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E-42B5-B2E4-98027AD87BE7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3</c:v>
                </c:pt>
                <c:pt idx="5">
                  <c:v>18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E-42B5-B2E4-98027AD87BE7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15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4E-42B5-B2E4-98027AD87BE7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8</c:v>
                </c:pt>
                <c:pt idx="3">
                  <c:v>18</c:v>
                </c:pt>
                <c:pt idx="4">
                  <c:v>28</c:v>
                </c:pt>
                <c:pt idx="5">
                  <c:v>20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4E-42B5-B2E4-98027AD87BE7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20</c:v>
                </c:pt>
                <c:pt idx="3">
                  <c:v>29</c:v>
                </c:pt>
                <c:pt idx="4">
                  <c:v>36</c:v>
                </c:pt>
                <c:pt idx="5">
                  <c:v>32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4E-42B5-B2E4-98027AD87BE7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27</c:v>
                </c:pt>
                <c:pt idx="3">
                  <c:v>25</c:v>
                </c:pt>
                <c:pt idx="4">
                  <c:v>36</c:v>
                </c:pt>
                <c:pt idx="5">
                  <c:v>40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4E-42B5-B2E4-98027AD87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39168"/>
        <c:axId val="155645056"/>
        <c:axId val="41638528"/>
      </c:area3DChart>
      <c:catAx>
        <c:axId val="1556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645056"/>
        <c:crosses val="autoZero"/>
        <c:auto val="1"/>
        <c:lblAlgn val="ctr"/>
        <c:lblOffset val="100"/>
        <c:noMultiLvlLbl val="0"/>
      </c:catAx>
      <c:valAx>
        <c:axId val="15564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5639168"/>
        <c:crosses val="autoZero"/>
        <c:crossBetween val="midCat"/>
      </c:valAx>
      <c:serAx>
        <c:axId val="41638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5564505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F-4113-AF7F-C5AE5179DAC1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12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F-4113-AF7F-C5AE5179DAC1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12</c:v>
                </c:pt>
                <c:pt idx="2">
                  <c:v>15</c:v>
                </c:pt>
                <c:pt idx="3">
                  <c:v>8</c:v>
                </c:pt>
                <c:pt idx="4">
                  <c:v>20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F-4113-AF7F-C5AE5179DAC1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29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F-4113-AF7F-C5AE5179DAC1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20</c:v>
                </c:pt>
                <c:pt idx="3">
                  <c:v>28</c:v>
                </c:pt>
                <c:pt idx="4">
                  <c:v>36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F-4113-AF7F-C5AE5179DAC1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18</c:v>
                </c:pt>
                <c:pt idx="2">
                  <c:v>15</c:v>
                </c:pt>
                <c:pt idx="3">
                  <c:v>20</c:v>
                </c:pt>
                <c:pt idx="4">
                  <c:v>32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CF-4113-AF7F-C5AE5179DAC1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3">
                  <c:v>53</c:v>
                </c:pt>
                <c:pt idx="4">
                  <c:v>44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CF-4113-AF7F-C5AE5179DAC1}"/>
            </c:ext>
          </c:extLst>
        </c:ser>
        <c:bandFmts/>
        <c:axId val="145902208"/>
        <c:axId val="145904000"/>
        <c:axId val="147345856"/>
      </c:surface3DChart>
      <c:catAx>
        <c:axId val="14590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904000"/>
        <c:crosses val="autoZero"/>
        <c:auto val="1"/>
        <c:lblAlgn val="ctr"/>
        <c:lblOffset val="100"/>
        <c:noMultiLvlLbl val="0"/>
      </c:catAx>
      <c:valAx>
        <c:axId val="14590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902208"/>
        <c:crosses val="autoZero"/>
        <c:crossBetween val="midCat"/>
      </c:valAx>
      <c:serAx>
        <c:axId val="147345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9040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showGridLines="0" tabSelected="1" zoomScaleNormal="100" workbookViewId="0"/>
  </sheetViews>
  <sheetFormatPr defaultColWidth="9" defaultRowHeight="15.6" x14ac:dyDescent="0.3"/>
  <cols>
    <col min="1" max="1" width="13.09765625" style="50" bestFit="1" customWidth="1"/>
    <col min="2" max="2" width="6.09765625" style="50" bestFit="1" customWidth="1"/>
    <col min="3" max="3" width="8.3984375" style="50" bestFit="1" customWidth="1"/>
    <col min="4" max="4" width="4.3984375" style="50" bestFit="1" customWidth="1"/>
    <col min="5" max="5" width="12.5" style="50" bestFit="1" customWidth="1"/>
    <col min="6" max="6" width="3" style="50" customWidth="1"/>
    <col min="7" max="7" width="14.09765625" style="50" bestFit="1" customWidth="1"/>
    <col min="8" max="8" width="4.69921875" style="50" bestFit="1" customWidth="1"/>
    <col min="9" max="9" width="17.69921875" style="50" bestFit="1" customWidth="1"/>
    <col min="10" max="10" width="3" style="50" customWidth="1"/>
    <col min="11" max="11" width="13.3984375" style="50" bestFit="1" customWidth="1"/>
    <col min="12" max="12" width="6.5" style="50" bestFit="1" customWidth="1"/>
    <col min="13" max="13" width="3" style="50" customWidth="1"/>
    <col min="14" max="14" width="14.09765625" style="50" bestFit="1" customWidth="1"/>
    <col min="15" max="15" width="4.69921875" style="50" bestFit="1" customWidth="1"/>
    <col min="16" max="16" width="15.69921875" style="50" bestFit="1" customWidth="1"/>
    <col min="17" max="16384" width="9" style="50"/>
  </cols>
  <sheetData>
    <row r="1" spans="1:16" s="45" customFormat="1" ht="16.2" thickBot="1" x14ac:dyDescent="0.35">
      <c r="A1" s="42" t="s">
        <v>6</v>
      </c>
      <c r="B1" s="43" t="s">
        <v>44</v>
      </c>
      <c r="C1" s="44" t="s">
        <v>23</v>
      </c>
      <c r="D1" s="44" t="s">
        <v>1</v>
      </c>
      <c r="E1" s="43" t="s">
        <v>24</v>
      </c>
      <c r="G1" s="141" t="s">
        <v>54</v>
      </c>
      <c r="H1" s="141"/>
      <c r="I1" s="141"/>
      <c r="J1" s="141"/>
      <c r="K1" s="141"/>
      <c r="L1" s="141"/>
      <c r="N1" s="121" t="s">
        <v>95</v>
      </c>
      <c r="O1" s="121"/>
      <c r="P1" s="121"/>
    </row>
    <row r="2" spans="1:16" ht="19.2" thickTop="1" thickBot="1" x14ac:dyDescent="0.35">
      <c r="A2" s="46" t="s">
        <v>145</v>
      </c>
      <c r="B2" s="47">
        <v>2</v>
      </c>
      <c r="C2" s="48">
        <v>3</v>
      </c>
      <c r="D2" s="36">
        <f t="shared" ref="D2:D8" ca="1" si="0">RANDBETWEEN(1,20)</f>
        <v>12</v>
      </c>
      <c r="E2" s="49">
        <f t="shared" ref="E2:E8" ca="1" si="1">D2+C2</f>
        <v>15</v>
      </c>
      <c r="G2" s="142" t="s">
        <v>6</v>
      </c>
      <c r="H2" s="143" t="s">
        <v>55</v>
      </c>
      <c r="I2" s="144" t="s">
        <v>56</v>
      </c>
      <c r="J2" s="145"/>
      <c r="K2" s="146" t="s">
        <v>57</v>
      </c>
      <c r="L2" s="147" t="s">
        <v>58</v>
      </c>
      <c r="N2" s="122" t="s">
        <v>6</v>
      </c>
      <c r="O2" s="123" t="s">
        <v>55</v>
      </c>
      <c r="P2" s="124" t="s">
        <v>56</v>
      </c>
    </row>
    <row r="3" spans="1:16" x14ac:dyDescent="0.3">
      <c r="A3" s="51" t="s">
        <v>63</v>
      </c>
      <c r="B3" s="52">
        <v>1</v>
      </c>
      <c r="C3" s="48">
        <v>3</v>
      </c>
      <c r="D3" s="36">
        <f t="shared" ca="1" si="0"/>
        <v>9</v>
      </c>
      <c r="E3" s="49">
        <f t="shared" ca="1" si="1"/>
        <v>12</v>
      </c>
      <c r="G3" s="148" t="s">
        <v>63</v>
      </c>
      <c r="H3" s="149">
        <v>7</v>
      </c>
      <c r="I3" s="150" t="s">
        <v>98</v>
      </c>
      <c r="J3" s="145"/>
      <c r="K3" s="151" t="s">
        <v>65</v>
      </c>
      <c r="L3" s="152">
        <v>4</v>
      </c>
      <c r="N3" s="125" t="s">
        <v>110</v>
      </c>
      <c r="O3" s="126">
        <v>2</v>
      </c>
      <c r="P3" s="127" t="s">
        <v>109</v>
      </c>
    </row>
    <row r="4" spans="1:16" ht="18.600000000000001" x14ac:dyDescent="0.3">
      <c r="A4" s="51" t="s">
        <v>103</v>
      </c>
      <c r="B4" s="52">
        <v>1</v>
      </c>
      <c r="C4" s="48">
        <v>4</v>
      </c>
      <c r="D4" s="36">
        <f t="shared" ca="1" si="0"/>
        <v>18</v>
      </c>
      <c r="E4" s="49">
        <f t="shared" ca="1" si="1"/>
        <v>22</v>
      </c>
      <c r="G4" s="151" t="s">
        <v>64</v>
      </c>
      <c r="H4" s="153">
        <v>7</v>
      </c>
      <c r="I4" s="154" t="s">
        <v>97</v>
      </c>
      <c r="J4" s="145"/>
      <c r="K4" s="151" t="s">
        <v>89</v>
      </c>
      <c r="L4" s="152">
        <v>3</v>
      </c>
      <c r="N4" s="128" t="s">
        <v>111</v>
      </c>
      <c r="O4" s="129">
        <v>2</v>
      </c>
      <c r="P4" s="174" t="s">
        <v>109</v>
      </c>
    </row>
    <row r="5" spans="1:16" x14ac:dyDescent="0.3">
      <c r="A5" s="46" t="s">
        <v>125</v>
      </c>
      <c r="B5" s="47">
        <v>2</v>
      </c>
      <c r="C5" s="48">
        <v>1</v>
      </c>
      <c r="D5" s="36">
        <f t="shared" ca="1" si="0"/>
        <v>5</v>
      </c>
      <c r="E5" s="49">
        <f t="shared" ca="1" si="1"/>
        <v>6</v>
      </c>
      <c r="G5" s="151" t="s">
        <v>49</v>
      </c>
      <c r="H5" s="153">
        <v>7</v>
      </c>
      <c r="I5" s="154" t="s">
        <v>96</v>
      </c>
      <c r="J5" s="145"/>
      <c r="K5" s="151" t="s">
        <v>60</v>
      </c>
      <c r="L5" s="152">
        <v>6</v>
      </c>
      <c r="N5" s="128" t="s">
        <v>114</v>
      </c>
      <c r="O5" s="129">
        <v>4</v>
      </c>
      <c r="P5" s="130" t="s">
        <v>113</v>
      </c>
    </row>
    <row r="6" spans="1:16" ht="16.2" thickBot="1" x14ac:dyDescent="0.35">
      <c r="A6" s="51" t="s">
        <v>102</v>
      </c>
      <c r="B6" s="52">
        <v>1</v>
      </c>
      <c r="C6" s="48">
        <v>4</v>
      </c>
      <c r="D6" s="36">
        <f t="shared" ca="1" si="0"/>
        <v>10</v>
      </c>
      <c r="E6" s="49">
        <f t="shared" ca="1" si="1"/>
        <v>14</v>
      </c>
      <c r="G6" s="168" t="s">
        <v>102</v>
      </c>
      <c r="H6" s="169">
        <v>7</v>
      </c>
      <c r="I6" s="170" t="s">
        <v>106</v>
      </c>
      <c r="J6" s="145"/>
      <c r="K6" s="151" t="s">
        <v>148</v>
      </c>
      <c r="L6" s="152">
        <v>1</v>
      </c>
      <c r="N6" s="128" t="s">
        <v>115</v>
      </c>
      <c r="O6" s="129">
        <v>4</v>
      </c>
      <c r="P6" s="130" t="s">
        <v>113</v>
      </c>
    </row>
    <row r="7" spans="1:16" x14ac:dyDescent="0.3">
      <c r="A7" s="46" t="s">
        <v>147</v>
      </c>
      <c r="B7" s="47">
        <v>2</v>
      </c>
      <c r="C7" s="48">
        <v>1</v>
      </c>
      <c r="D7" s="36">
        <f t="shared" ca="1" si="0"/>
        <v>7</v>
      </c>
      <c r="E7" s="49">
        <f t="shared" ca="1" si="1"/>
        <v>8</v>
      </c>
      <c r="G7" s="155" t="s">
        <v>61</v>
      </c>
      <c r="H7" s="156">
        <f>AVERAGE(H3:H6)</f>
        <v>7</v>
      </c>
      <c r="I7" s="154"/>
      <c r="J7" s="145"/>
      <c r="K7" s="151" t="s">
        <v>149</v>
      </c>
      <c r="L7" s="152">
        <v>1</v>
      </c>
      <c r="N7" s="128" t="s">
        <v>124</v>
      </c>
      <c r="O7" s="129">
        <v>7</v>
      </c>
      <c r="P7" s="130" t="s">
        <v>124</v>
      </c>
    </row>
    <row r="8" spans="1:16" ht="19.2" thickBot="1" x14ac:dyDescent="0.35">
      <c r="A8" s="51" t="s">
        <v>104</v>
      </c>
      <c r="B8" s="52">
        <v>1</v>
      </c>
      <c r="C8" s="48">
        <v>6</v>
      </c>
      <c r="D8" s="36">
        <f t="shared" ca="1" si="0"/>
        <v>17</v>
      </c>
      <c r="E8" s="49">
        <f t="shared" ca="1" si="1"/>
        <v>23</v>
      </c>
      <c r="G8" s="155" t="s">
        <v>70</v>
      </c>
      <c r="H8" s="157">
        <f>SUM(H3:H6)</f>
        <v>28</v>
      </c>
      <c r="I8" s="154"/>
      <c r="J8" s="145"/>
      <c r="K8" s="151" t="s">
        <v>106</v>
      </c>
      <c r="L8" s="152">
        <v>7</v>
      </c>
      <c r="N8" s="131" t="s">
        <v>112</v>
      </c>
      <c r="O8" s="132">
        <v>5</v>
      </c>
      <c r="P8" s="133" t="s">
        <v>112</v>
      </c>
    </row>
    <row r="9" spans="1:16" x14ac:dyDescent="0.3">
      <c r="G9" s="155" t="s">
        <v>62</v>
      </c>
      <c r="H9" s="160">
        <f>COUNT(H3:H6)</f>
        <v>4</v>
      </c>
      <c r="I9" s="154"/>
      <c r="J9" s="145"/>
      <c r="K9" s="151" t="s">
        <v>71</v>
      </c>
      <c r="L9" s="152">
        <v>4</v>
      </c>
      <c r="N9" s="134" t="s">
        <v>61</v>
      </c>
      <c r="O9" s="135">
        <f>AVERAGE(O3:O8)</f>
        <v>4</v>
      </c>
      <c r="P9" s="130"/>
    </row>
    <row r="10" spans="1:16" x14ac:dyDescent="0.3">
      <c r="D10" s="36">
        <f t="shared" ref="D10" ca="1" si="2">RANDBETWEEN(1,20)</f>
        <v>2</v>
      </c>
      <c r="G10" s="155" t="s">
        <v>67</v>
      </c>
      <c r="H10" s="156">
        <f>((H7)*(H9/4))</f>
        <v>7</v>
      </c>
      <c r="I10" s="154" t="s">
        <v>68</v>
      </c>
      <c r="J10" s="145"/>
      <c r="K10" s="175" t="s">
        <v>59</v>
      </c>
      <c r="L10" s="176">
        <v>2</v>
      </c>
      <c r="N10" s="134" t="s">
        <v>70</v>
      </c>
      <c r="O10" s="136">
        <f>SUM(O3:O8)</f>
        <v>24</v>
      </c>
      <c r="P10" s="130"/>
    </row>
    <row r="11" spans="1:16" ht="16.2" thickBot="1" x14ac:dyDescent="0.35">
      <c r="G11" s="161" t="s">
        <v>66</v>
      </c>
      <c r="H11" s="162">
        <f>((H7)*(H9/2))</f>
        <v>14</v>
      </c>
      <c r="I11" s="163" t="s">
        <v>69</v>
      </c>
      <c r="J11" s="145"/>
      <c r="K11" s="158" t="s">
        <v>5</v>
      </c>
      <c r="L11" s="159">
        <f>SUM(L3:L10)</f>
        <v>28</v>
      </c>
      <c r="N11" s="134" t="s">
        <v>62</v>
      </c>
      <c r="O11" s="137">
        <f>COUNT(O3:O8)</f>
        <v>6</v>
      </c>
      <c r="P11" s="130"/>
    </row>
    <row r="12" spans="1:16" ht="16.2" thickTop="1" x14ac:dyDescent="0.3">
      <c r="A12" s="181" t="s">
        <v>142</v>
      </c>
      <c r="B12" s="182">
        <v>1</v>
      </c>
      <c r="C12" s="48">
        <v>2</v>
      </c>
      <c r="D12" s="36">
        <f ca="1">RANDBETWEEN(1,20)</f>
        <v>19</v>
      </c>
      <c r="E12" s="49">
        <f ca="1">D12+C12</f>
        <v>21</v>
      </c>
      <c r="N12" s="134" t="s">
        <v>67</v>
      </c>
      <c r="O12" s="135">
        <f>((O9)*(O11/4))</f>
        <v>6</v>
      </c>
      <c r="P12" s="130" t="s">
        <v>68</v>
      </c>
    </row>
    <row r="13" spans="1:16" ht="18.600000000000001" thickBot="1" x14ac:dyDescent="0.35">
      <c r="A13" s="46" t="s">
        <v>144</v>
      </c>
      <c r="B13" s="47">
        <v>2</v>
      </c>
      <c r="C13" s="48">
        <v>0</v>
      </c>
      <c r="D13" s="36">
        <f ca="1">RANDBETWEEN(1,20)</f>
        <v>10</v>
      </c>
      <c r="E13" s="49">
        <f ca="1">D13+C13</f>
        <v>10</v>
      </c>
      <c r="N13" s="138" t="s">
        <v>66</v>
      </c>
      <c r="O13" s="139">
        <f>((O9)*(O11/2))</f>
        <v>12</v>
      </c>
      <c r="P13" s="140" t="s">
        <v>69</v>
      </c>
    </row>
    <row r="14" spans="1:16" ht="18.600000000000001" thickTop="1" x14ac:dyDescent="0.3">
      <c r="A14" s="46" t="s">
        <v>143</v>
      </c>
      <c r="B14" s="47">
        <v>2</v>
      </c>
      <c r="C14" s="48">
        <v>0</v>
      </c>
      <c r="D14" s="36">
        <f ca="1">RANDBETWEEN(1,20)</f>
        <v>11</v>
      </c>
      <c r="E14" s="49">
        <f ca="1">D14+C14</f>
        <v>11</v>
      </c>
    </row>
    <row r="15" spans="1:16" ht="18" x14ac:dyDescent="0.3">
      <c r="A15" s="46" t="s">
        <v>146</v>
      </c>
      <c r="B15" s="47">
        <v>2</v>
      </c>
      <c r="C15" s="48">
        <v>3</v>
      </c>
      <c r="D15" s="36">
        <f ca="1">RANDBETWEEN(1,20)</f>
        <v>16</v>
      </c>
      <c r="E15" s="49">
        <f ca="1">D15+C15</f>
        <v>19</v>
      </c>
    </row>
  </sheetData>
  <sortState xmlns:xlrd2="http://schemas.microsoft.com/office/spreadsheetml/2017/richdata2" ref="A2:E11">
    <sortCondition descending="1" ref="E2:E11"/>
    <sortCondition descending="1" ref="C2:C11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3"/>
  <sheetViews>
    <sheetView showGridLines="0" zoomScaleNormal="100" workbookViewId="0"/>
  </sheetViews>
  <sheetFormatPr defaultColWidth="9.09765625" defaultRowHeight="15.6" x14ac:dyDescent="0.3"/>
  <cols>
    <col min="1" max="1" width="15.69921875" style="25" bestFit="1" customWidth="1"/>
    <col min="2" max="2" width="13.5" style="25" bestFit="1" customWidth="1"/>
    <col min="3" max="3" width="4.69921875" style="39" customWidth="1"/>
    <col min="4" max="4" width="4.5" style="39" bestFit="1" customWidth="1"/>
    <col min="5" max="5" width="3.8984375" style="39" bestFit="1" customWidth="1"/>
    <col min="6" max="6" width="6.8984375" style="39" bestFit="1" customWidth="1"/>
    <col min="7" max="7" width="3.8984375" style="39" bestFit="1" customWidth="1"/>
    <col min="8" max="8" width="5.19921875" style="39" bestFit="1" customWidth="1"/>
    <col min="9" max="9" width="0.3984375" style="39" customWidth="1"/>
    <col min="10" max="11" width="3.3984375" style="39" bestFit="1" customWidth="1"/>
    <col min="12" max="12" width="2.8984375" style="39" bestFit="1" customWidth="1"/>
    <col min="13" max="14" width="3.3984375" style="39" bestFit="1" customWidth="1"/>
    <col min="15" max="16" width="2.8984375" style="39" bestFit="1" customWidth="1"/>
    <col min="17" max="17" width="2.8984375" style="25" bestFit="1" customWidth="1"/>
    <col min="18" max="18" width="0.3984375" style="25" customWidth="1"/>
    <col min="19" max="19" width="11.69921875" style="25" bestFit="1" customWidth="1"/>
    <col min="20" max="20" width="15.09765625" style="25" bestFit="1" customWidth="1"/>
    <col min="21" max="21" width="5" style="25" bestFit="1" customWidth="1"/>
    <col min="22" max="22" width="5.5" style="25" customWidth="1"/>
    <col min="23" max="23" width="3.8984375" style="25" bestFit="1" customWidth="1"/>
    <col min="24" max="24" width="6.8984375" style="39" bestFit="1" customWidth="1"/>
    <col min="25" max="25" width="3.8984375" style="39" bestFit="1" customWidth="1"/>
    <col min="26" max="26" width="5.19921875" style="39" bestFit="1" customWidth="1"/>
    <col min="27" max="27" width="0.3984375" style="39" customWidth="1"/>
    <col min="28" max="28" width="2.8984375" style="39" bestFit="1" customWidth="1"/>
    <col min="29" max="30" width="3.8984375" style="39" bestFit="1" customWidth="1"/>
    <col min="31" max="31" width="2.8984375" style="39" bestFit="1" customWidth="1"/>
    <col min="32" max="32" width="3.8984375" style="39" bestFit="1" customWidth="1"/>
    <col min="33" max="34" width="2.8984375" style="39" bestFit="1" customWidth="1"/>
    <col min="35" max="35" width="3.8984375" style="25" bestFit="1" customWidth="1"/>
    <col min="36" max="16384" width="9.09765625" style="39"/>
  </cols>
  <sheetData>
    <row r="1" spans="1:35" s="21" customFormat="1" ht="78.599999999999994" thickBot="1" x14ac:dyDescent="0.35">
      <c r="A1" s="22"/>
      <c r="B1" s="22"/>
      <c r="C1" s="20"/>
      <c r="D1" s="20"/>
      <c r="E1" s="20"/>
      <c r="F1" s="20"/>
      <c r="G1" s="20"/>
      <c r="H1" s="20"/>
      <c r="I1" s="20"/>
      <c r="J1" s="20" t="s">
        <v>130</v>
      </c>
      <c r="K1" s="20" t="s">
        <v>181</v>
      </c>
      <c r="L1" s="183" t="s">
        <v>168</v>
      </c>
      <c r="M1" s="20"/>
      <c r="N1" s="20" t="s">
        <v>177</v>
      </c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 t="s">
        <v>169</v>
      </c>
      <c r="AE1" s="20" t="s">
        <v>102</v>
      </c>
      <c r="AF1" s="20" t="s">
        <v>63</v>
      </c>
      <c r="AG1" s="20" t="s">
        <v>49</v>
      </c>
      <c r="AH1" s="20" t="s">
        <v>64</v>
      </c>
      <c r="AI1" s="20"/>
    </row>
    <row r="2" spans="1:35" s="34" customFormat="1" ht="16.2" thickBot="1" x14ac:dyDescent="0.35">
      <c r="A2" s="26" t="s">
        <v>6</v>
      </c>
      <c r="B2" s="27" t="s">
        <v>88</v>
      </c>
      <c r="C2" s="28" t="s">
        <v>3</v>
      </c>
      <c r="D2" s="29" t="s">
        <v>51</v>
      </c>
      <c r="E2" s="30" t="s">
        <v>52</v>
      </c>
      <c r="F2" s="29" t="s">
        <v>53</v>
      </c>
      <c r="G2" s="29" t="s">
        <v>4</v>
      </c>
      <c r="H2" s="29" t="s">
        <v>5</v>
      </c>
      <c r="I2" s="29"/>
      <c r="J2" s="29">
        <v>12</v>
      </c>
      <c r="K2" s="31">
        <v>14</v>
      </c>
      <c r="L2" s="31">
        <v>16</v>
      </c>
      <c r="M2" s="31">
        <v>18</v>
      </c>
      <c r="N2" s="31">
        <v>20</v>
      </c>
      <c r="O2" s="31">
        <v>22</v>
      </c>
      <c r="P2" s="31">
        <v>24</v>
      </c>
      <c r="Q2" s="32">
        <v>26</v>
      </c>
      <c r="R2" s="33"/>
      <c r="S2" s="26" t="s">
        <v>6</v>
      </c>
      <c r="T2" s="27" t="s">
        <v>88</v>
      </c>
      <c r="U2" s="28" t="s">
        <v>3</v>
      </c>
      <c r="V2" s="30" t="s">
        <v>50</v>
      </c>
      <c r="W2" s="30" t="s">
        <v>52</v>
      </c>
      <c r="X2" s="29" t="s">
        <v>53</v>
      </c>
      <c r="Y2" s="29" t="s">
        <v>4</v>
      </c>
      <c r="Z2" s="29" t="s">
        <v>5</v>
      </c>
      <c r="AA2" s="29"/>
      <c r="AB2" s="29">
        <v>13</v>
      </c>
      <c r="AC2" s="31">
        <v>15</v>
      </c>
      <c r="AD2" s="31">
        <v>17</v>
      </c>
      <c r="AE2" s="31">
        <v>19</v>
      </c>
      <c r="AF2" s="31">
        <v>21</v>
      </c>
      <c r="AG2" s="31">
        <v>23</v>
      </c>
      <c r="AH2" s="31">
        <v>25</v>
      </c>
      <c r="AI2" s="32">
        <v>27</v>
      </c>
    </row>
    <row r="3" spans="1:35" x14ac:dyDescent="0.3">
      <c r="A3" s="191" t="s">
        <v>175</v>
      </c>
      <c r="B3" s="192" t="s">
        <v>127</v>
      </c>
      <c r="C3" s="35">
        <v>1</v>
      </c>
      <c r="D3" s="184">
        <v>5</v>
      </c>
      <c r="E3" s="36">
        <v>1</v>
      </c>
      <c r="F3" s="36">
        <v>0</v>
      </c>
      <c r="G3" s="36">
        <f t="shared" ref="G3:G12" ca="1" si="0">RANDBETWEEN(1,20)</f>
        <v>10</v>
      </c>
      <c r="H3" s="36">
        <f t="shared" ref="H3" ca="1" si="1">SUM(C3:G3)</f>
        <v>17</v>
      </c>
      <c r="I3" s="37"/>
      <c r="J3" s="36" t="str">
        <f t="shared" ref="J3:Q12" ca="1" si="2">IF($H3&gt;J$2-1,"Y","N")</f>
        <v>Y</v>
      </c>
      <c r="K3" s="25" t="str">
        <f t="shared" ca="1" si="2"/>
        <v>Y</v>
      </c>
      <c r="L3" s="25" t="str">
        <f t="shared" ca="1" si="2"/>
        <v>Y</v>
      </c>
      <c r="M3" s="25" t="str">
        <f t="shared" ca="1" si="2"/>
        <v>N</v>
      </c>
      <c r="N3" s="25" t="str">
        <f t="shared" ca="1" si="2"/>
        <v>N</v>
      </c>
      <c r="O3" s="25" t="str">
        <f t="shared" ca="1" si="2"/>
        <v>N</v>
      </c>
      <c r="P3" s="25" t="str">
        <f t="shared" ca="1" si="2"/>
        <v>N</v>
      </c>
      <c r="Q3" s="38" t="str">
        <f t="shared" ca="1" si="2"/>
        <v>N</v>
      </c>
      <c r="S3" s="191" t="s">
        <v>175</v>
      </c>
      <c r="T3" s="192" t="s">
        <v>150</v>
      </c>
      <c r="U3" s="35">
        <v>1</v>
      </c>
      <c r="V3" s="36">
        <v>0</v>
      </c>
      <c r="W3" s="36">
        <v>0</v>
      </c>
      <c r="X3" s="36">
        <v>0</v>
      </c>
      <c r="Y3" s="36">
        <f t="shared" ref="Y3:Y12" ca="1" si="3">RANDBETWEEN(1,20)</f>
        <v>5</v>
      </c>
      <c r="Z3" s="36">
        <f t="shared" ref="Z3" ca="1" si="4">SUM(U3:Y3)</f>
        <v>6</v>
      </c>
      <c r="AA3" s="37"/>
      <c r="AB3" s="36" t="str">
        <f t="shared" ref="AB3:AI12" ca="1" si="5">IF($Z3&gt;AB$2-1,"Y","N")</f>
        <v>N</v>
      </c>
      <c r="AC3" s="25" t="str">
        <f t="shared" ca="1" si="5"/>
        <v>N</v>
      </c>
      <c r="AD3" s="25" t="str">
        <f t="shared" ca="1" si="5"/>
        <v>N</v>
      </c>
      <c r="AE3" s="25" t="str">
        <f t="shared" ca="1" si="5"/>
        <v>N</v>
      </c>
      <c r="AF3" s="25" t="str">
        <f t="shared" ca="1" si="5"/>
        <v>N</v>
      </c>
      <c r="AG3" s="25" t="str">
        <f t="shared" ca="1" si="5"/>
        <v>N</v>
      </c>
      <c r="AH3" s="25" t="str">
        <f t="shared" ca="1" si="5"/>
        <v>N</v>
      </c>
      <c r="AI3" s="38" t="str">
        <f t="shared" ca="1" si="5"/>
        <v>N</v>
      </c>
    </row>
    <row r="4" spans="1:35" x14ac:dyDescent="0.3">
      <c r="A4" s="191" t="s">
        <v>174</v>
      </c>
      <c r="B4" s="192" t="s">
        <v>127</v>
      </c>
      <c r="C4" s="35">
        <v>1</v>
      </c>
      <c r="D4" s="36">
        <v>3</v>
      </c>
      <c r="E4" s="36">
        <v>1</v>
      </c>
      <c r="F4" s="36">
        <v>0</v>
      </c>
      <c r="G4" s="36">
        <f t="shared" ca="1" si="0"/>
        <v>16</v>
      </c>
      <c r="H4" s="36">
        <f t="shared" ref="H4" ca="1" si="6">SUM(C4:G4)</f>
        <v>21</v>
      </c>
      <c r="I4" s="37"/>
      <c r="J4" s="36" t="str">
        <f t="shared" ca="1" si="2"/>
        <v>Y</v>
      </c>
      <c r="K4" s="25" t="str">
        <f t="shared" ca="1" si="2"/>
        <v>Y</v>
      </c>
      <c r="L4" s="25" t="str">
        <f t="shared" ca="1" si="2"/>
        <v>Y</v>
      </c>
      <c r="M4" s="25" t="str">
        <f t="shared" ca="1" si="2"/>
        <v>Y</v>
      </c>
      <c r="N4" s="25" t="str">
        <f t="shared" ca="1" si="2"/>
        <v>Y</v>
      </c>
      <c r="O4" s="25" t="str">
        <f t="shared" ca="1" si="2"/>
        <v>N</v>
      </c>
      <c r="P4" s="25" t="str">
        <f t="shared" ca="1" si="2"/>
        <v>N</v>
      </c>
      <c r="Q4" s="38" t="str">
        <f t="shared" ca="1" si="2"/>
        <v>N</v>
      </c>
      <c r="S4" s="191" t="s">
        <v>174</v>
      </c>
      <c r="T4" s="192" t="s">
        <v>150</v>
      </c>
      <c r="U4" s="35">
        <v>1</v>
      </c>
      <c r="V4" s="36">
        <v>0</v>
      </c>
      <c r="W4" s="36">
        <v>0</v>
      </c>
      <c r="X4" s="36">
        <v>0</v>
      </c>
      <c r="Y4" s="36">
        <f t="shared" ca="1" si="3"/>
        <v>17</v>
      </c>
      <c r="Z4" s="36">
        <f t="shared" ref="Z4" ca="1" si="7">SUM(U4:Y4)</f>
        <v>18</v>
      </c>
      <c r="AA4" s="37"/>
      <c r="AB4" s="36" t="str">
        <f t="shared" ca="1" si="5"/>
        <v>Y</v>
      </c>
      <c r="AC4" s="25" t="str">
        <f t="shared" ca="1" si="5"/>
        <v>Y</v>
      </c>
      <c r="AD4" s="25" t="str">
        <f t="shared" ca="1" si="5"/>
        <v>Y</v>
      </c>
      <c r="AE4" s="25" t="str">
        <f t="shared" ca="1" si="5"/>
        <v>N</v>
      </c>
      <c r="AF4" s="25" t="str">
        <f t="shared" ca="1" si="5"/>
        <v>N</v>
      </c>
      <c r="AG4" s="25" t="str">
        <f t="shared" ca="1" si="5"/>
        <v>N</v>
      </c>
      <c r="AH4" s="25" t="str">
        <f t="shared" ca="1" si="5"/>
        <v>N</v>
      </c>
      <c r="AI4" s="38" t="str">
        <f t="shared" ca="1" si="5"/>
        <v>N</v>
      </c>
    </row>
    <row r="5" spans="1:35" x14ac:dyDescent="0.3">
      <c r="A5" s="191" t="s">
        <v>176</v>
      </c>
      <c r="B5" s="192" t="s">
        <v>116</v>
      </c>
      <c r="C5" s="35">
        <v>3</v>
      </c>
      <c r="D5" s="36">
        <v>0</v>
      </c>
      <c r="E5" s="36">
        <v>0</v>
      </c>
      <c r="F5" s="36">
        <v>0</v>
      </c>
      <c r="G5" s="36">
        <f t="shared" ca="1" si="0"/>
        <v>2</v>
      </c>
      <c r="H5" s="36">
        <f ca="1">SUM(C5:G5)</f>
        <v>5</v>
      </c>
      <c r="I5" s="37"/>
      <c r="J5" s="36" t="str">
        <f t="shared" ca="1" si="2"/>
        <v>N</v>
      </c>
      <c r="K5" s="25" t="str">
        <f t="shared" ca="1" si="2"/>
        <v>N</v>
      </c>
      <c r="L5" s="25" t="str">
        <f t="shared" ca="1" si="2"/>
        <v>N</v>
      </c>
      <c r="M5" s="25" t="str">
        <f t="shared" ca="1" si="2"/>
        <v>N</v>
      </c>
      <c r="N5" s="25" t="str">
        <f t="shared" ca="1" si="2"/>
        <v>N</v>
      </c>
      <c r="O5" s="25" t="str">
        <f t="shared" ca="1" si="2"/>
        <v>N</v>
      </c>
      <c r="P5" s="25" t="str">
        <f t="shared" ca="1" si="2"/>
        <v>N</v>
      </c>
      <c r="Q5" s="38" t="str">
        <f t="shared" ca="1" si="2"/>
        <v>N</v>
      </c>
      <c r="S5" s="191" t="s">
        <v>176</v>
      </c>
      <c r="T5" s="192" t="s">
        <v>117</v>
      </c>
      <c r="U5" s="35">
        <v>3</v>
      </c>
      <c r="V5" s="36">
        <v>3</v>
      </c>
      <c r="W5" s="36">
        <v>0</v>
      </c>
      <c r="X5" s="36">
        <v>0</v>
      </c>
      <c r="Y5" s="36">
        <f t="shared" ca="1" si="3"/>
        <v>14</v>
      </c>
      <c r="Z5" s="36">
        <f ca="1">SUM(U5:Y5)</f>
        <v>20</v>
      </c>
      <c r="AA5" s="37"/>
      <c r="AB5" s="36" t="str">
        <f t="shared" ca="1" si="5"/>
        <v>Y</v>
      </c>
      <c r="AC5" s="25" t="str">
        <f t="shared" ca="1" si="5"/>
        <v>Y</v>
      </c>
      <c r="AD5" s="25" t="str">
        <f t="shared" ca="1" si="5"/>
        <v>Y</v>
      </c>
      <c r="AE5" s="25" t="str">
        <f t="shared" ca="1" si="5"/>
        <v>Y</v>
      </c>
      <c r="AF5" s="25" t="str">
        <f t="shared" ca="1" si="5"/>
        <v>N</v>
      </c>
      <c r="AG5" s="25" t="str">
        <f t="shared" ca="1" si="5"/>
        <v>N</v>
      </c>
      <c r="AH5" s="25" t="str">
        <f t="shared" ca="1" si="5"/>
        <v>N</v>
      </c>
      <c r="AI5" s="38" t="str">
        <f t="shared" ca="1" si="5"/>
        <v>N</v>
      </c>
    </row>
    <row r="6" spans="1:35" x14ac:dyDescent="0.3">
      <c r="A6" s="191" t="s">
        <v>176</v>
      </c>
      <c r="B6" s="192" t="s">
        <v>128</v>
      </c>
      <c r="C6" s="35">
        <v>3</v>
      </c>
      <c r="D6" s="36">
        <v>0</v>
      </c>
      <c r="E6" s="36">
        <v>1</v>
      </c>
      <c r="F6" s="36">
        <v>0</v>
      </c>
      <c r="G6" s="36">
        <f t="shared" ca="1" si="0"/>
        <v>16</v>
      </c>
      <c r="H6" s="36">
        <f t="shared" ref="H6" ca="1" si="8">SUM(C6:G6)</f>
        <v>20</v>
      </c>
      <c r="I6" s="37"/>
      <c r="J6" s="36" t="str">
        <f t="shared" ca="1" si="2"/>
        <v>Y</v>
      </c>
      <c r="K6" s="25" t="str">
        <f t="shared" ca="1" si="2"/>
        <v>Y</v>
      </c>
      <c r="L6" s="25" t="str">
        <f t="shared" ca="1" si="2"/>
        <v>Y</v>
      </c>
      <c r="M6" s="25" t="str">
        <f t="shared" ca="1" si="2"/>
        <v>Y</v>
      </c>
      <c r="N6" s="25" t="str">
        <f t="shared" ca="1" si="2"/>
        <v>Y</v>
      </c>
      <c r="O6" s="25" t="str">
        <f t="shared" ca="1" si="2"/>
        <v>N</v>
      </c>
      <c r="P6" s="25" t="str">
        <f t="shared" ca="1" si="2"/>
        <v>N</v>
      </c>
      <c r="Q6" s="38" t="str">
        <f t="shared" ca="1" si="2"/>
        <v>N</v>
      </c>
      <c r="S6" s="191" t="s">
        <v>176</v>
      </c>
      <c r="T6" s="192" t="s">
        <v>129</v>
      </c>
      <c r="U6" s="35">
        <v>3</v>
      </c>
      <c r="V6" s="36">
        <v>3</v>
      </c>
      <c r="W6" s="36">
        <v>0</v>
      </c>
      <c r="X6" s="36">
        <v>0</v>
      </c>
      <c r="Y6" s="36">
        <f t="shared" ca="1" si="3"/>
        <v>16</v>
      </c>
      <c r="Z6" s="36">
        <f t="shared" ref="Z6" ca="1" si="9">SUM(U6:Y6)</f>
        <v>22</v>
      </c>
      <c r="AA6" s="37"/>
      <c r="AB6" s="36" t="str">
        <f t="shared" ca="1" si="5"/>
        <v>Y</v>
      </c>
      <c r="AC6" s="25" t="str">
        <f t="shared" ca="1" si="5"/>
        <v>Y</v>
      </c>
      <c r="AD6" s="25" t="str">
        <f t="shared" ca="1" si="5"/>
        <v>Y</v>
      </c>
      <c r="AE6" s="25" t="str">
        <f t="shared" ca="1" si="5"/>
        <v>Y</v>
      </c>
      <c r="AF6" s="25" t="str">
        <f t="shared" ca="1" si="5"/>
        <v>Y</v>
      </c>
      <c r="AG6" s="25" t="str">
        <f t="shared" ca="1" si="5"/>
        <v>N</v>
      </c>
      <c r="AH6" s="25" t="str">
        <f t="shared" ca="1" si="5"/>
        <v>N</v>
      </c>
      <c r="AI6" s="38" t="str">
        <f t="shared" ca="1" si="5"/>
        <v>N</v>
      </c>
    </row>
    <row r="7" spans="1:35" x14ac:dyDescent="0.3">
      <c r="A7" s="191" t="s">
        <v>125</v>
      </c>
      <c r="B7" s="192" t="s">
        <v>133</v>
      </c>
      <c r="C7" s="35">
        <v>3</v>
      </c>
      <c r="D7" s="36">
        <v>-1</v>
      </c>
      <c r="E7" s="36">
        <v>2</v>
      </c>
      <c r="F7" s="36">
        <v>0</v>
      </c>
      <c r="G7" s="36">
        <f t="shared" ca="1" si="0"/>
        <v>15</v>
      </c>
      <c r="H7" s="36">
        <f ca="1">SUM(C7:G7)</f>
        <v>19</v>
      </c>
      <c r="I7" s="37"/>
      <c r="J7" s="36" t="str">
        <f t="shared" ca="1" si="2"/>
        <v>Y</v>
      </c>
      <c r="K7" s="25" t="str">
        <f t="shared" ca="1" si="2"/>
        <v>Y</v>
      </c>
      <c r="L7" s="25" t="str">
        <f t="shared" ca="1" si="2"/>
        <v>Y</v>
      </c>
      <c r="M7" s="25" t="str">
        <f t="shared" ca="1" si="2"/>
        <v>Y</v>
      </c>
      <c r="N7" s="25" t="str">
        <f t="shared" ca="1" si="2"/>
        <v>N</v>
      </c>
      <c r="O7" s="25" t="str">
        <f t="shared" ca="1" si="2"/>
        <v>N</v>
      </c>
      <c r="P7" s="25" t="str">
        <f t="shared" ca="1" si="2"/>
        <v>N</v>
      </c>
      <c r="Q7" s="38" t="str">
        <f t="shared" ca="1" si="2"/>
        <v>N</v>
      </c>
      <c r="S7" s="191" t="s">
        <v>125</v>
      </c>
      <c r="T7" s="192" t="s">
        <v>136</v>
      </c>
      <c r="U7" s="35">
        <v>3</v>
      </c>
      <c r="V7" s="36">
        <v>1</v>
      </c>
      <c r="W7" s="36">
        <v>1</v>
      </c>
      <c r="X7" s="36">
        <v>0</v>
      </c>
      <c r="Y7" s="36">
        <f t="shared" ca="1" si="3"/>
        <v>1</v>
      </c>
      <c r="Z7" s="36">
        <f ca="1">SUM(U7:Y7)</f>
        <v>6</v>
      </c>
      <c r="AA7" s="37"/>
      <c r="AB7" s="36" t="str">
        <f t="shared" ca="1" si="5"/>
        <v>N</v>
      </c>
      <c r="AC7" s="25" t="str">
        <f t="shared" ca="1" si="5"/>
        <v>N</v>
      </c>
      <c r="AD7" s="25" t="str">
        <f t="shared" ca="1" si="5"/>
        <v>N</v>
      </c>
      <c r="AE7" s="25" t="str">
        <f t="shared" ca="1" si="5"/>
        <v>N</v>
      </c>
      <c r="AF7" s="25" t="str">
        <f t="shared" ca="1" si="5"/>
        <v>N</v>
      </c>
      <c r="AG7" s="25" t="str">
        <f t="shared" ca="1" si="5"/>
        <v>N</v>
      </c>
      <c r="AH7" s="25" t="str">
        <f t="shared" ca="1" si="5"/>
        <v>N</v>
      </c>
      <c r="AI7" s="38" t="str">
        <f t="shared" ca="1" si="5"/>
        <v>N</v>
      </c>
    </row>
    <row r="8" spans="1:35" x14ac:dyDescent="0.3">
      <c r="A8" s="191" t="s">
        <v>131</v>
      </c>
      <c r="B8" s="192" t="s">
        <v>126</v>
      </c>
      <c r="C8" s="35">
        <v>3</v>
      </c>
      <c r="D8" s="36">
        <v>0</v>
      </c>
      <c r="E8" s="36">
        <v>1</v>
      </c>
      <c r="F8" s="36">
        <v>0</v>
      </c>
      <c r="G8" s="36">
        <f t="shared" ca="1" si="0"/>
        <v>5</v>
      </c>
      <c r="H8" s="36">
        <f ca="1">SUM(C8:G8)</f>
        <v>9</v>
      </c>
      <c r="I8" s="37"/>
      <c r="J8" s="36" t="str">
        <f t="shared" ca="1" si="2"/>
        <v>N</v>
      </c>
      <c r="K8" s="25" t="str">
        <f t="shared" ca="1" si="2"/>
        <v>N</v>
      </c>
      <c r="L8" s="25" t="str">
        <f t="shared" ca="1" si="2"/>
        <v>N</v>
      </c>
      <c r="M8" s="25" t="str">
        <f t="shared" ca="1" si="2"/>
        <v>N</v>
      </c>
      <c r="N8" s="25" t="str">
        <f t="shared" ca="1" si="2"/>
        <v>N</v>
      </c>
      <c r="O8" s="25" t="str">
        <f t="shared" ca="1" si="2"/>
        <v>N</v>
      </c>
      <c r="P8" s="25" t="str">
        <f t="shared" ca="1" si="2"/>
        <v>N</v>
      </c>
      <c r="Q8" s="38" t="str">
        <f t="shared" ca="1" si="2"/>
        <v>N</v>
      </c>
      <c r="S8" s="191" t="s">
        <v>131</v>
      </c>
      <c r="T8" s="192" t="s">
        <v>134</v>
      </c>
      <c r="U8" s="35">
        <v>3</v>
      </c>
      <c r="V8" s="36">
        <v>1</v>
      </c>
      <c r="W8" s="36">
        <v>1</v>
      </c>
      <c r="X8" s="36">
        <v>0</v>
      </c>
      <c r="Y8" s="36">
        <f t="shared" ca="1" si="3"/>
        <v>19</v>
      </c>
      <c r="Z8" s="36">
        <f ca="1">SUM(U8:Y8)</f>
        <v>24</v>
      </c>
      <c r="AA8" s="37"/>
      <c r="AB8" s="36" t="str">
        <f t="shared" ca="1" si="5"/>
        <v>Y</v>
      </c>
      <c r="AC8" s="25" t="str">
        <f t="shared" ca="1" si="5"/>
        <v>Y</v>
      </c>
      <c r="AD8" s="25" t="str">
        <f t="shared" ca="1" si="5"/>
        <v>Y</v>
      </c>
      <c r="AE8" s="25" t="str">
        <f t="shared" ca="1" si="5"/>
        <v>Y</v>
      </c>
      <c r="AF8" s="25" t="str">
        <f t="shared" ca="1" si="5"/>
        <v>Y</v>
      </c>
      <c r="AG8" s="25" t="str">
        <f t="shared" ca="1" si="5"/>
        <v>Y</v>
      </c>
      <c r="AH8" s="25" t="str">
        <f t="shared" ca="1" si="5"/>
        <v>N</v>
      </c>
      <c r="AI8" s="38" t="str">
        <f t="shared" ca="1" si="5"/>
        <v>N</v>
      </c>
    </row>
    <row r="9" spans="1:35" x14ac:dyDescent="0.3">
      <c r="A9" s="191" t="s">
        <v>131</v>
      </c>
      <c r="B9" s="192" t="s">
        <v>132</v>
      </c>
      <c r="C9" s="35">
        <v>3</v>
      </c>
      <c r="D9" s="36">
        <v>0</v>
      </c>
      <c r="E9" s="36">
        <v>1</v>
      </c>
      <c r="F9" s="36">
        <v>0</v>
      </c>
      <c r="G9" s="36">
        <f t="shared" ca="1" si="0"/>
        <v>18</v>
      </c>
      <c r="H9" s="36">
        <f ca="1">SUM(C9:G9)</f>
        <v>22</v>
      </c>
      <c r="I9" s="37"/>
      <c r="J9" s="36" t="str">
        <f t="shared" ca="1" si="2"/>
        <v>Y</v>
      </c>
      <c r="K9" s="25" t="str">
        <f t="shared" ca="1" si="2"/>
        <v>Y</v>
      </c>
      <c r="L9" s="25" t="str">
        <f t="shared" ca="1" si="2"/>
        <v>Y</v>
      </c>
      <c r="M9" s="25" t="str">
        <f t="shared" ca="1" si="2"/>
        <v>Y</v>
      </c>
      <c r="N9" s="25" t="str">
        <f t="shared" ca="1" si="2"/>
        <v>Y</v>
      </c>
      <c r="O9" s="25" t="str">
        <f t="shared" ca="1" si="2"/>
        <v>Y</v>
      </c>
      <c r="P9" s="25" t="str">
        <f t="shared" ca="1" si="2"/>
        <v>N</v>
      </c>
      <c r="Q9" s="38" t="str">
        <f t="shared" ca="1" si="2"/>
        <v>N</v>
      </c>
      <c r="S9" s="191" t="s">
        <v>131</v>
      </c>
      <c r="T9" s="192" t="s">
        <v>135</v>
      </c>
      <c r="U9" s="35">
        <v>-1</v>
      </c>
      <c r="V9" s="36">
        <v>1</v>
      </c>
      <c r="W9" s="36">
        <v>0</v>
      </c>
      <c r="X9" s="36">
        <v>0</v>
      </c>
      <c r="Y9" s="36">
        <f t="shared" ca="1" si="3"/>
        <v>10</v>
      </c>
      <c r="Z9" s="36">
        <f ca="1">SUM(U9:Y9)</f>
        <v>10</v>
      </c>
      <c r="AA9" s="37"/>
      <c r="AB9" s="36" t="str">
        <f t="shared" ca="1" si="5"/>
        <v>N</v>
      </c>
      <c r="AC9" s="25" t="str">
        <f t="shared" ca="1" si="5"/>
        <v>N</v>
      </c>
      <c r="AD9" s="25" t="str">
        <f t="shared" ca="1" si="5"/>
        <v>N</v>
      </c>
      <c r="AE9" s="25" t="str">
        <f t="shared" ca="1" si="5"/>
        <v>N</v>
      </c>
      <c r="AF9" s="25" t="str">
        <f t="shared" ca="1" si="5"/>
        <v>N</v>
      </c>
      <c r="AG9" s="25" t="str">
        <f t="shared" ca="1" si="5"/>
        <v>N</v>
      </c>
      <c r="AH9" s="25" t="str">
        <f t="shared" ca="1" si="5"/>
        <v>N</v>
      </c>
      <c r="AI9" s="38" t="str">
        <f t="shared" ca="1" si="5"/>
        <v>N</v>
      </c>
    </row>
    <row r="10" spans="1:35" x14ac:dyDescent="0.3">
      <c r="A10" s="191" t="s">
        <v>137</v>
      </c>
      <c r="B10" s="192" t="s">
        <v>138</v>
      </c>
      <c r="C10" s="35">
        <v>3</v>
      </c>
      <c r="D10" s="36">
        <v>0</v>
      </c>
      <c r="E10" s="36">
        <v>0</v>
      </c>
      <c r="F10" s="36">
        <v>0</v>
      </c>
      <c r="G10" s="36">
        <f t="shared" ca="1" si="0"/>
        <v>19</v>
      </c>
      <c r="H10" s="36">
        <f t="shared" ref="H10" ca="1" si="10">SUM(C10:G10)</f>
        <v>22</v>
      </c>
      <c r="I10" s="37"/>
      <c r="J10" s="36" t="str">
        <f t="shared" ca="1" si="2"/>
        <v>Y</v>
      </c>
      <c r="K10" s="25" t="str">
        <f t="shared" ca="1" si="2"/>
        <v>Y</v>
      </c>
      <c r="L10" s="25" t="str">
        <f t="shared" ca="1" si="2"/>
        <v>Y</v>
      </c>
      <c r="M10" s="25" t="str">
        <f t="shared" ca="1" si="2"/>
        <v>Y</v>
      </c>
      <c r="N10" s="25" t="str">
        <f t="shared" ca="1" si="2"/>
        <v>Y</v>
      </c>
      <c r="O10" s="25" t="str">
        <f t="shared" ca="1" si="2"/>
        <v>Y</v>
      </c>
      <c r="P10" s="25" t="str">
        <f t="shared" ca="1" si="2"/>
        <v>N</v>
      </c>
      <c r="Q10" s="38" t="str">
        <f t="shared" ca="1" si="2"/>
        <v>N</v>
      </c>
      <c r="S10" s="191" t="s">
        <v>137</v>
      </c>
      <c r="T10" s="192" t="s">
        <v>138</v>
      </c>
      <c r="U10" s="178">
        <v>0</v>
      </c>
      <c r="V10" s="179">
        <v>0</v>
      </c>
      <c r="W10" s="179">
        <v>0</v>
      </c>
      <c r="X10" s="179">
        <v>0</v>
      </c>
      <c r="Y10" s="36">
        <f t="shared" ca="1" si="3"/>
        <v>17</v>
      </c>
      <c r="Z10" s="36">
        <f t="shared" ref="Z10" ca="1" si="11">SUM(U10:Y10)</f>
        <v>17</v>
      </c>
      <c r="AA10" s="37"/>
      <c r="AB10" s="36" t="str">
        <f t="shared" ca="1" si="5"/>
        <v>Y</v>
      </c>
      <c r="AC10" s="25" t="str">
        <f t="shared" ca="1" si="5"/>
        <v>Y</v>
      </c>
      <c r="AD10" s="25" t="str">
        <f t="shared" ca="1" si="5"/>
        <v>Y</v>
      </c>
      <c r="AE10" s="25" t="str">
        <f t="shared" ca="1" si="5"/>
        <v>N</v>
      </c>
      <c r="AF10" s="25" t="str">
        <f t="shared" ca="1" si="5"/>
        <v>N</v>
      </c>
      <c r="AG10" s="25" t="str">
        <f t="shared" ca="1" si="5"/>
        <v>N</v>
      </c>
      <c r="AH10" s="25" t="str">
        <f t="shared" ca="1" si="5"/>
        <v>N</v>
      </c>
      <c r="AI10" s="38" t="str">
        <f t="shared" ca="1" si="5"/>
        <v>N</v>
      </c>
    </row>
    <row r="11" spans="1:35" x14ac:dyDescent="0.3">
      <c r="A11" s="191" t="s">
        <v>169</v>
      </c>
      <c r="B11" s="192" t="s">
        <v>138</v>
      </c>
      <c r="C11" s="35">
        <v>3</v>
      </c>
      <c r="D11" s="36">
        <v>0</v>
      </c>
      <c r="E11" s="36">
        <v>0</v>
      </c>
      <c r="F11" s="36">
        <v>0</v>
      </c>
      <c r="G11" s="36">
        <f t="shared" ca="1" si="0"/>
        <v>18</v>
      </c>
      <c r="H11" s="36">
        <f t="shared" ref="H11" ca="1" si="12">SUM(C11:G11)</f>
        <v>21</v>
      </c>
      <c r="I11" s="37"/>
      <c r="J11" s="36" t="str">
        <f t="shared" ca="1" si="2"/>
        <v>Y</v>
      </c>
      <c r="K11" s="25" t="str">
        <f t="shared" ca="1" si="2"/>
        <v>Y</v>
      </c>
      <c r="L11" s="25" t="str">
        <f t="shared" ca="1" si="2"/>
        <v>Y</v>
      </c>
      <c r="M11" s="25" t="str">
        <f t="shared" ca="1" si="2"/>
        <v>Y</v>
      </c>
      <c r="N11" s="25" t="str">
        <f t="shared" ca="1" si="2"/>
        <v>Y</v>
      </c>
      <c r="O11" s="25" t="str">
        <f t="shared" ca="1" si="2"/>
        <v>N</v>
      </c>
      <c r="P11" s="25" t="str">
        <f t="shared" ca="1" si="2"/>
        <v>N</v>
      </c>
      <c r="Q11" s="38" t="str">
        <f t="shared" ca="1" si="2"/>
        <v>N</v>
      </c>
      <c r="S11" s="191" t="s">
        <v>169</v>
      </c>
      <c r="T11" s="192" t="s">
        <v>173</v>
      </c>
      <c r="U11" s="35">
        <v>-2</v>
      </c>
      <c r="V11" s="36">
        <v>1</v>
      </c>
      <c r="W11" s="36">
        <v>0</v>
      </c>
      <c r="X11" s="36">
        <v>0</v>
      </c>
      <c r="Y11" s="36">
        <f t="shared" ca="1" si="3"/>
        <v>13</v>
      </c>
      <c r="Z11" s="36">
        <f t="shared" ref="Z11" ca="1" si="13">SUM(U11:Y11)</f>
        <v>12</v>
      </c>
      <c r="AA11" s="37"/>
      <c r="AB11" s="36" t="str">
        <f t="shared" ca="1" si="5"/>
        <v>N</v>
      </c>
      <c r="AC11" s="25" t="str">
        <f t="shared" ca="1" si="5"/>
        <v>N</v>
      </c>
      <c r="AD11" s="25" t="str">
        <f t="shared" ca="1" si="5"/>
        <v>N</v>
      </c>
      <c r="AE11" s="25" t="str">
        <f t="shared" ca="1" si="5"/>
        <v>N</v>
      </c>
      <c r="AF11" s="25" t="str">
        <f t="shared" ca="1" si="5"/>
        <v>N</v>
      </c>
      <c r="AG11" s="25" t="str">
        <f t="shared" ca="1" si="5"/>
        <v>N</v>
      </c>
      <c r="AH11" s="25" t="str">
        <f t="shared" ca="1" si="5"/>
        <v>N</v>
      </c>
      <c r="AI11" s="38" t="str">
        <f t="shared" ca="1" si="5"/>
        <v>N</v>
      </c>
    </row>
    <row r="12" spans="1:35" x14ac:dyDescent="0.3">
      <c r="A12" s="171"/>
      <c r="B12" s="172"/>
      <c r="C12" s="35"/>
      <c r="D12" s="36"/>
      <c r="E12" s="36">
        <v>0</v>
      </c>
      <c r="F12" s="36">
        <v>0</v>
      </c>
      <c r="G12" s="36">
        <f t="shared" ca="1" si="0"/>
        <v>14</v>
      </c>
      <c r="H12" s="36">
        <f t="shared" ref="H12" ca="1" si="14">SUM(C12:G12)</f>
        <v>14</v>
      </c>
      <c r="I12" s="37"/>
      <c r="J12" s="36" t="str">
        <f t="shared" ca="1" si="2"/>
        <v>Y</v>
      </c>
      <c r="K12" s="25" t="str">
        <f t="shared" ca="1" si="2"/>
        <v>Y</v>
      </c>
      <c r="L12" s="25" t="str">
        <f t="shared" ca="1" si="2"/>
        <v>N</v>
      </c>
      <c r="M12" s="25" t="str">
        <f t="shared" ca="1" si="2"/>
        <v>N</v>
      </c>
      <c r="N12" s="25" t="str">
        <f t="shared" ca="1" si="2"/>
        <v>N</v>
      </c>
      <c r="O12" s="25" t="str">
        <f t="shared" ca="1" si="2"/>
        <v>N</v>
      </c>
      <c r="P12" s="25" t="str">
        <f t="shared" ca="1" si="2"/>
        <v>N</v>
      </c>
      <c r="Q12" s="38" t="str">
        <f t="shared" ca="1" si="2"/>
        <v>N</v>
      </c>
      <c r="S12" s="171"/>
      <c r="T12" s="172"/>
      <c r="U12" s="35"/>
      <c r="V12" s="36"/>
      <c r="W12" s="36">
        <v>0</v>
      </c>
      <c r="X12" s="36">
        <v>0</v>
      </c>
      <c r="Y12" s="36">
        <f t="shared" ca="1" si="3"/>
        <v>7</v>
      </c>
      <c r="Z12" s="36">
        <f t="shared" ref="Z12" ca="1" si="15">SUM(U12:Y12)</f>
        <v>7</v>
      </c>
      <c r="AA12" s="37"/>
      <c r="AB12" s="36" t="str">
        <f t="shared" ca="1" si="5"/>
        <v>N</v>
      </c>
      <c r="AC12" s="25" t="str">
        <f t="shared" ca="1" si="5"/>
        <v>N</v>
      </c>
      <c r="AD12" s="25" t="str">
        <f t="shared" ca="1" si="5"/>
        <v>N</v>
      </c>
      <c r="AE12" s="25" t="str">
        <f t="shared" ca="1" si="5"/>
        <v>N</v>
      </c>
      <c r="AF12" s="25" t="str">
        <f t="shared" ca="1" si="5"/>
        <v>N</v>
      </c>
      <c r="AG12" s="25" t="str">
        <f t="shared" ca="1" si="5"/>
        <v>N</v>
      </c>
      <c r="AH12" s="25" t="str">
        <f t="shared" ca="1" si="5"/>
        <v>N</v>
      </c>
      <c r="AI12" s="38" t="str">
        <f t="shared" ca="1" si="5"/>
        <v>N</v>
      </c>
    </row>
    <row r="13" spans="1:35" x14ac:dyDescent="0.3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35" ht="18" x14ac:dyDescent="0.3">
      <c r="B14" s="41" t="s">
        <v>108</v>
      </c>
      <c r="C14" s="40" t="s">
        <v>151</v>
      </c>
      <c r="Q14" s="39"/>
      <c r="R14" s="39"/>
      <c r="S14" s="164"/>
      <c r="T14" s="39"/>
      <c r="U14" s="39"/>
      <c r="V14" s="39"/>
      <c r="W14" s="39"/>
    </row>
    <row r="15" spans="1:35" ht="18" x14ac:dyDescent="0.3">
      <c r="B15" s="41" t="s">
        <v>101</v>
      </c>
      <c r="C15" s="40" t="s">
        <v>152</v>
      </c>
      <c r="Q15" s="39"/>
      <c r="R15" s="39"/>
      <c r="S15" s="40"/>
      <c r="T15" s="40"/>
      <c r="U15" s="39"/>
      <c r="V15" s="39"/>
      <c r="W15" s="39"/>
    </row>
    <row r="16" spans="1:35" ht="18" x14ac:dyDescent="0.3">
      <c r="A16" s="39"/>
      <c r="B16" s="41" t="s">
        <v>77</v>
      </c>
      <c r="C16" s="40" t="s">
        <v>153</v>
      </c>
      <c r="Q16" s="39"/>
      <c r="R16" s="39"/>
      <c r="S16" s="40"/>
      <c r="T16" s="40"/>
      <c r="U16" s="39"/>
      <c r="V16" s="39"/>
      <c r="W16" s="39"/>
      <c r="AI16" s="39"/>
    </row>
    <row r="17" spans="1:35" ht="18" x14ac:dyDescent="0.3">
      <c r="A17" s="39"/>
      <c r="B17" s="41" t="s">
        <v>77</v>
      </c>
      <c r="C17" s="40" t="s">
        <v>154</v>
      </c>
      <c r="Q17" s="39"/>
      <c r="R17" s="39"/>
      <c r="S17" s="40"/>
      <c r="T17" s="40"/>
      <c r="U17" s="39"/>
      <c r="V17" s="39"/>
      <c r="W17" s="39"/>
      <c r="AI17" s="39"/>
    </row>
    <row r="18" spans="1:35" ht="18" x14ac:dyDescent="0.3">
      <c r="A18" s="39"/>
      <c r="B18" s="41" t="s">
        <v>139</v>
      </c>
      <c r="C18" s="180" t="s">
        <v>155</v>
      </c>
      <c r="Q18" s="39"/>
      <c r="R18" s="39"/>
      <c r="S18" s="39"/>
      <c r="T18" s="40"/>
      <c r="U18" s="39"/>
      <c r="V18" s="39"/>
      <c r="W18" s="39"/>
      <c r="AI18" s="39"/>
    </row>
    <row r="19" spans="1:35" ht="18" x14ac:dyDescent="0.3">
      <c r="A19" s="39"/>
      <c r="B19" s="41" t="s">
        <v>105</v>
      </c>
      <c r="C19" s="40" t="s">
        <v>156</v>
      </c>
      <c r="Q19" s="39"/>
      <c r="R19" s="39"/>
      <c r="S19" s="39"/>
      <c r="T19" s="39"/>
      <c r="U19" s="39"/>
      <c r="V19" s="39"/>
      <c r="W19" s="39"/>
      <c r="AI19" s="39"/>
    </row>
    <row r="20" spans="1:35" ht="18" x14ac:dyDescent="0.3">
      <c r="A20" s="39"/>
      <c r="B20" s="41" t="s">
        <v>74</v>
      </c>
      <c r="C20" s="40" t="s">
        <v>157</v>
      </c>
      <c r="Q20" s="39"/>
      <c r="R20" s="39"/>
      <c r="S20" s="39"/>
      <c r="T20" s="39"/>
      <c r="U20" s="39"/>
      <c r="V20" s="39"/>
      <c r="W20" s="39"/>
      <c r="AI20" s="39"/>
    </row>
    <row r="21" spans="1:35" ht="18" x14ac:dyDescent="0.3">
      <c r="A21" s="39"/>
      <c r="B21" s="41" t="s">
        <v>78</v>
      </c>
      <c r="C21" s="40" t="s">
        <v>158</v>
      </c>
      <c r="Q21" s="39"/>
      <c r="R21" s="39"/>
      <c r="S21" s="39"/>
      <c r="T21" s="39"/>
      <c r="U21" s="39"/>
      <c r="V21" s="39"/>
      <c r="W21" s="39"/>
      <c r="AI21" s="39"/>
    </row>
    <row r="22" spans="1:35" ht="18" x14ac:dyDescent="0.3">
      <c r="A22" s="39"/>
      <c r="B22" s="41" t="s">
        <v>78</v>
      </c>
      <c r="C22" s="40" t="s">
        <v>159</v>
      </c>
      <c r="Q22" s="39"/>
      <c r="R22" s="39"/>
      <c r="S22" s="39"/>
      <c r="T22" s="39"/>
      <c r="U22" s="39"/>
      <c r="V22" s="39"/>
      <c r="W22" s="39"/>
      <c r="AI22" s="39"/>
    </row>
    <row r="23" spans="1:35" ht="18" x14ac:dyDescent="0.3">
      <c r="A23" s="39"/>
      <c r="B23" s="41" t="s">
        <v>140</v>
      </c>
      <c r="C23" s="180" t="s">
        <v>160</v>
      </c>
      <c r="Q23" s="39"/>
      <c r="R23" s="39"/>
      <c r="S23" s="39"/>
      <c r="T23" s="39"/>
      <c r="U23" s="39"/>
      <c r="V23" s="39"/>
      <c r="W23" s="39"/>
      <c r="AI23" s="39"/>
    </row>
    <row r="24" spans="1:35" ht="18" x14ac:dyDescent="0.3">
      <c r="A24" s="39"/>
      <c r="B24" s="41" t="s">
        <v>141</v>
      </c>
      <c r="C24" s="180" t="s">
        <v>161</v>
      </c>
      <c r="S24" s="39"/>
      <c r="T24" s="39"/>
      <c r="AI24" s="39"/>
    </row>
    <row r="25" spans="1:35" ht="18" x14ac:dyDescent="0.3">
      <c r="A25" s="39"/>
      <c r="B25" s="41" t="s">
        <v>76</v>
      </c>
      <c r="C25" s="40" t="s">
        <v>162</v>
      </c>
      <c r="AI25" s="39"/>
    </row>
    <row r="26" spans="1:35" ht="18" x14ac:dyDescent="0.3">
      <c r="B26" s="41" t="s">
        <v>75</v>
      </c>
      <c r="C26" s="40" t="s">
        <v>163</v>
      </c>
    </row>
    <row r="27" spans="1:35" ht="18" x14ac:dyDescent="0.3">
      <c r="B27" s="41" t="s">
        <v>99</v>
      </c>
      <c r="C27" s="40" t="s">
        <v>164</v>
      </c>
    </row>
    <row r="28" spans="1:35" ht="18" x14ac:dyDescent="0.3">
      <c r="B28" s="41" t="s">
        <v>82</v>
      </c>
      <c r="C28" s="40" t="s">
        <v>165</v>
      </c>
    </row>
    <row r="29" spans="1:35" ht="18" x14ac:dyDescent="0.3">
      <c r="B29" s="41" t="s">
        <v>85</v>
      </c>
      <c r="C29" s="40" t="s">
        <v>166</v>
      </c>
    </row>
    <row r="30" spans="1:35" ht="18" x14ac:dyDescent="0.3">
      <c r="B30" s="41" t="s">
        <v>94</v>
      </c>
      <c r="C30" s="40" t="s">
        <v>167</v>
      </c>
    </row>
    <row r="31" spans="1:35" ht="18" x14ac:dyDescent="0.3">
      <c r="B31" s="41"/>
      <c r="C31" s="40"/>
    </row>
    <row r="32" spans="1:35" ht="18" x14ac:dyDescent="0.3">
      <c r="B32" s="41"/>
      <c r="C32" s="40"/>
    </row>
    <row r="33" spans="2:3" ht="18" x14ac:dyDescent="0.3">
      <c r="B33" s="41"/>
      <c r="C33" s="40"/>
    </row>
    <row r="34" spans="2:3" ht="18" x14ac:dyDescent="0.3">
      <c r="B34" s="41"/>
      <c r="C34" s="40"/>
    </row>
    <row r="35" spans="2:3" ht="18" x14ac:dyDescent="0.3">
      <c r="B35" s="41"/>
      <c r="C35" s="40"/>
    </row>
    <row r="36" spans="2:3" ht="18" x14ac:dyDescent="0.3">
      <c r="B36" s="41"/>
      <c r="C36" s="40"/>
    </row>
    <row r="37" spans="2:3" ht="18" x14ac:dyDescent="0.3">
      <c r="B37" s="41"/>
      <c r="C37" s="40"/>
    </row>
    <row r="38" spans="2:3" ht="18" x14ac:dyDescent="0.3">
      <c r="B38" s="41"/>
      <c r="C38" s="40"/>
    </row>
    <row r="39" spans="2:3" ht="18" x14ac:dyDescent="0.3">
      <c r="B39" s="41"/>
      <c r="C39" s="40"/>
    </row>
    <row r="40" spans="2:3" ht="18" x14ac:dyDescent="0.3">
      <c r="B40" s="41"/>
      <c r="C40" s="40"/>
    </row>
    <row r="41" spans="2:3" ht="18" x14ac:dyDescent="0.3">
      <c r="B41" s="41"/>
      <c r="C41" s="40"/>
    </row>
    <row r="42" spans="2:3" ht="18" x14ac:dyDescent="0.3">
      <c r="B42" s="41"/>
      <c r="C42" s="40"/>
    </row>
    <row r="43" spans="2:3" ht="18" x14ac:dyDescent="0.3">
      <c r="B43" s="41"/>
      <c r="C43" s="40"/>
    </row>
  </sheetData>
  <sortState xmlns:xlrd2="http://schemas.microsoft.com/office/spreadsheetml/2017/richdata2" ref="B3:AJ21">
    <sortCondition ref="R3:R21"/>
    <sortCondition ref="B3:B21"/>
  </sortState>
  <conditionalFormatting sqref="C2:J2 V2:Z2 B1:I1 D15:O18 D19:L19 D20:N20 A22:A43 D14:R14 M20:R23 U20:W23 D21:R24 A44:XFD1048576 X15:XFD20 U14:XFD14 D25:XFD43 U21:XFD24 M14:W19 AJ1:XFD13">
    <cfRule type="cellIs" dxfId="1022" priority="7671" operator="equal">
      <formula>"N"</formula>
    </cfRule>
    <cfRule type="cellIs" dxfId="1021" priority="7672" operator="equal">
      <formula>"Y"</formula>
    </cfRule>
  </conditionalFormatting>
  <conditionalFormatting sqref="G1:G2 Y20:Y1048576 Y2 G14:G1048576 Y14">
    <cfRule type="cellIs" dxfId="1020" priority="7667" operator="equal">
      <formula>1</formula>
    </cfRule>
    <cfRule type="cellIs" dxfId="1019" priority="7670" operator="equal">
      <formula>20</formula>
    </cfRule>
  </conditionalFormatting>
  <conditionalFormatting sqref="M2">
    <cfRule type="cellIs" dxfId="1018" priority="7255" operator="equal">
      <formula>"No"</formula>
    </cfRule>
    <cfRule type="cellIs" dxfId="1017" priority="7256" operator="equal">
      <formula>"Yes"</formula>
    </cfRule>
  </conditionalFormatting>
  <conditionalFormatting sqref="R2:S2">
    <cfRule type="cellIs" dxfId="1016" priority="7289" operator="equal">
      <formula>"No"</formula>
    </cfRule>
    <cfRule type="cellIs" dxfId="1015" priority="7290" operator="equal">
      <formula>"Yes"</formula>
    </cfRule>
  </conditionalFormatting>
  <conditionalFormatting sqref="M2">
    <cfRule type="cellIs" dxfId="1014" priority="7287" operator="equal">
      <formula>"No"</formula>
    </cfRule>
    <cfRule type="cellIs" dxfId="1013" priority="7288" operator="equal">
      <formula>"Yes"</formula>
    </cfRule>
  </conditionalFormatting>
  <conditionalFormatting sqref="N2">
    <cfRule type="cellIs" dxfId="1012" priority="7283" operator="equal">
      <formula>"No"</formula>
    </cfRule>
    <cfRule type="cellIs" dxfId="1011" priority="7284" operator="equal">
      <formula>"Yes"</formula>
    </cfRule>
  </conditionalFormatting>
  <conditionalFormatting sqref="N2">
    <cfRule type="cellIs" dxfId="1010" priority="7263" operator="equal">
      <formula>"No"</formula>
    </cfRule>
    <cfRule type="cellIs" dxfId="1009" priority="7264" operator="equal">
      <formula>"Yes"</formula>
    </cfRule>
  </conditionalFormatting>
  <conditionalFormatting sqref="R2:S2">
    <cfRule type="cellIs" dxfId="1008" priority="7295" operator="equal">
      <formula>"No"</formula>
    </cfRule>
    <cfRule type="cellIs" dxfId="1007" priority="7296" operator="equal">
      <formula>"Yes"</formula>
    </cfRule>
  </conditionalFormatting>
  <conditionalFormatting sqref="R2:S2">
    <cfRule type="cellIs" dxfId="1006" priority="7251" operator="equal">
      <formula>"No"</formula>
    </cfRule>
    <cfRule type="cellIs" dxfId="1005" priority="7252" operator="equal">
      <formula>"Yes"</formula>
    </cfRule>
  </conditionalFormatting>
  <conditionalFormatting sqref="R2:S2">
    <cfRule type="cellIs" dxfId="1004" priority="7253" operator="equal">
      <formula>"No"</formula>
    </cfRule>
    <cfRule type="cellIs" dxfId="1003" priority="7254" operator="equal">
      <formula>"Yes"</formula>
    </cfRule>
  </conditionalFormatting>
  <conditionalFormatting sqref="P2">
    <cfRule type="cellIs" dxfId="1002" priority="7243" operator="equal">
      <formula>"No"</formula>
    </cfRule>
    <cfRule type="cellIs" dxfId="1001" priority="7244" operator="equal">
      <formula>"Yes"</formula>
    </cfRule>
  </conditionalFormatting>
  <conditionalFormatting sqref="P2">
    <cfRule type="cellIs" dxfId="1000" priority="7241" operator="equal">
      <formula>"No"</formula>
    </cfRule>
    <cfRule type="cellIs" dxfId="999" priority="7242" operator="equal">
      <formula>"Yes"</formula>
    </cfRule>
  </conditionalFormatting>
  <conditionalFormatting sqref="P2">
    <cfRule type="cellIs" dxfId="998" priority="7237" operator="equal">
      <formula>"No"</formula>
    </cfRule>
    <cfRule type="cellIs" dxfId="997" priority="7238" operator="equal">
      <formula>"Yes"</formula>
    </cfRule>
  </conditionalFormatting>
  <conditionalFormatting sqref="L2">
    <cfRule type="cellIs" dxfId="996" priority="6687" operator="equal">
      <formula>"No"</formula>
    </cfRule>
    <cfRule type="cellIs" dxfId="995" priority="6688" operator="equal">
      <formula>"Yes"</formula>
    </cfRule>
  </conditionalFormatting>
  <conditionalFormatting sqref="L2">
    <cfRule type="cellIs" dxfId="994" priority="6691" operator="equal">
      <formula>"No"</formula>
    </cfRule>
    <cfRule type="cellIs" dxfId="993" priority="6692" operator="equal">
      <formula>"Yes"</formula>
    </cfRule>
  </conditionalFormatting>
  <conditionalFormatting sqref="L1">
    <cfRule type="cellIs" dxfId="992" priority="6446" operator="equal">
      <formula>"No"</formula>
    </cfRule>
    <cfRule type="cellIs" dxfId="991" priority="6447" operator="equal">
      <formula>"Yes"</formula>
    </cfRule>
  </conditionalFormatting>
  <conditionalFormatting sqref="L1">
    <cfRule type="cellIs" dxfId="990" priority="6448" operator="equal">
      <formula>"No"</formula>
    </cfRule>
    <cfRule type="cellIs" dxfId="989" priority="6449" operator="equal">
      <formula>"Yes"</formula>
    </cfRule>
  </conditionalFormatting>
  <conditionalFormatting sqref="J2">
    <cfRule type="cellIs" dxfId="988" priority="6291" operator="equal">
      <formula>"No"</formula>
    </cfRule>
    <cfRule type="cellIs" dxfId="987" priority="6292" operator="equal">
      <formula>"Yes"</formula>
    </cfRule>
  </conditionalFormatting>
  <conditionalFormatting sqref="L2">
    <cfRule type="cellIs" dxfId="986" priority="6293" operator="equal">
      <formula>"No"</formula>
    </cfRule>
    <cfRule type="cellIs" dxfId="985" priority="6294" operator="equal">
      <formula>"Yes"</formula>
    </cfRule>
  </conditionalFormatting>
  <conditionalFormatting sqref="J2">
    <cfRule type="cellIs" dxfId="984" priority="6289" operator="equal">
      <formula>"No"</formula>
    </cfRule>
    <cfRule type="cellIs" dxfId="983" priority="6290" operator="equal">
      <formula>"Yes"</formula>
    </cfRule>
  </conditionalFormatting>
  <conditionalFormatting sqref="L2">
    <cfRule type="cellIs" dxfId="982" priority="6287" operator="equal">
      <formula>"No"</formula>
    </cfRule>
    <cfRule type="cellIs" dxfId="981" priority="6288" operator="equal">
      <formula>"Yes"</formula>
    </cfRule>
  </conditionalFormatting>
  <conditionalFormatting sqref="N2">
    <cfRule type="cellIs" dxfId="980" priority="6283" operator="equal">
      <formula>"No"</formula>
    </cfRule>
    <cfRule type="cellIs" dxfId="979" priority="6284" operator="equal">
      <formula>"Yes"</formula>
    </cfRule>
  </conditionalFormatting>
  <conditionalFormatting sqref="N2">
    <cfRule type="cellIs" dxfId="978" priority="6281" operator="equal">
      <formula>"No"</formula>
    </cfRule>
    <cfRule type="cellIs" dxfId="977" priority="6282" operator="equal">
      <formula>"Yes"</formula>
    </cfRule>
  </conditionalFormatting>
  <conditionalFormatting sqref="N2">
    <cfRule type="cellIs" dxfId="976" priority="6279" operator="equal">
      <formula>"No"</formula>
    </cfRule>
    <cfRule type="cellIs" dxfId="975" priority="6280" operator="equal">
      <formula>"Yes"</formula>
    </cfRule>
  </conditionalFormatting>
  <conditionalFormatting sqref="M2">
    <cfRule type="cellIs" dxfId="974" priority="6269" operator="equal">
      <formula>"No"</formula>
    </cfRule>
    <cfRule type="cellIs" dxfId="973" priority="6270" operator="equal">
      <formula>"Yes"</formula>
    </cfRule>
  </conditionalFormatting>
  <conditionalFormatting sqref="M2">
    <cfRule type="cellIs" dxfId="972" priority="6273" operator="equal">
      <formula>"No"</formula>
    </cfRule>
    <cfRule type="cellIs" dxfId="971" priority="6274" operator="equal">
      <formula>"Yes"</formula>
    </cfRule>
  </conditionalFormatting>
  <conditionalFormatting sqref="M2">
    <cfRule type="cellIs" dxfId="970" priority="6271" operator="equal">
      <formula>"No"</formula>
    </cfRule>
    <cfRule type="cellIs" dxfId="969" priority="6272" operator="equal">
      <formula>"Yes"</formula>
    </cfRule>
  </conditionalFormatting>
  <conditionalFormatting sqref="L1">
    <cfRule type="cellIs" dxfId="968" priority="6249" operator="equal">
      <formula>"No"</formula>
    </cfRule>
    <cfRule type="cellIs" dxfId="967" priority="6250" operator="equal">
      <formula>"Yes"</formula>
    </cfRule>
  </conditionalFormatting>
  <conditionalFormatting sqref="L1">
    <cfRule type="cellIs" dxfId="966" priority="6251" operator="equal">
      <formula>"No"</formula>
    </cfRule>
    <cfRule type="cellIs" dxfId="965" priority="6252" operator="equal">
      <formula>"Yes"</formula>
    </cfRule>
  </conditionalFormatting>
  <conditionalFormatting sqref="L1">
    <cfRule type="cellIs" dxfId="964" priority="6247" operator="equal">
      <formula>"No"</formula>
    </cfRule>
    <cfRule type="cellIs" dxfId="963" priority="6248" operator="equal">
      <formula>"Yes"</formula>
    </cfRule>
  </conditionalFormatting>
  <conditionalFormatting sqref="L1">
    <cfRule type="cellIs" dxfId="962" priority="6245" operator="equal">
      <formula>"No"</formula>
    </cfRule>
    <cfRule type="cellIs" dxfId="961" priority="6246" operator="equal">
      <formula>"Yes"</formula>
    </cfRule>
  </conditionalFormatting>
  <conditionalFormatting sqref="O2">
    <cfRule type="cellIs" dxfId="960" priority="6221" operator="equal">
      <formula>"No"</formula>
    </cfRule>
    <cfRule type="cellIs" dxfId="959" priority="6222" operator="equal">
      <formula>"Yes"</formula>
    </cfRule>
  </conditionalFormatting>
  <conditionalFormatting sqref="O2">
    <cfRule type="cellIs" dxfId="958" priority="6219" operator="equal">
      <formula>"No"</formula>
    </cfRule>
    <cfRule type="cellIs" dxfId="957" priority="6220" operator="equal">
      <formula>"Yes"</formula>
    </cfRule>
  </conditionalFormatting>
  <conditionalFormatting sqref="O2">
    <cfRule type="cellIs" dxfId="956" priority="6209" operator="equal">
      <formula>"No"</formula>
    </cfRule>
    <cfRule type="cellIs" dxfId="955" priority="6210" operator="equal">
      <formula>"Yes"</formula>
    </cfRule>
  </conditionalFormatting>
  <conditionalFormatting sqref="O2">
    <cfRule type="cellIs" dxfId="954" priority="6207" operator="equal">
      <formula>"No"</formula>
    </cfRule>
    <cfRule type="cellIs" dxfId="953" priority="6208" operator="equal">
      <formula>"Yes"</formula>
    </cfRule>
  </conditionalFormatting>
  <conditionalFormatting sqref="O2">
    <cfRule type="cellIs" dxfId="952" priority="6205" operator="equal">
      <formula>"No"</formula>
    </cfRule>
    <cfRule type="cellIs" dxfId="951" priority="6206" operator="equal">
      <formula>"Yes"</formula>
    </cfRule>
  </conditionalFormatting>
  <conditionalFormatting sqref="AB2">
    <cfRule type="cellIs" dxfId="950" priority="5901" operator="equal">
      <formula>"No"</formula>
    </cfRule>
    <cfRule type="cellIs" dxfId="949" priority="5902" operator="equal">
      <formula>"Yes"</formula>
    </cfRule>
  </conditionalFormatting>
  <conditionalFormatting sqref="AC2">
    <cfRule type="cellIs" dxfId="948" priority="5889" operator="equal">
      <formula>"No"</formula>
    </cfRule>
    <cfRule type="cellIs" dxfId="947" priority="5890" operator="equal">
      <formula>"Yes"</formula>
    </cfRule>
  </conditionalFormatting>
  <conditionalFormatting sqref="AF2">
    <cfRule type="cellIs" dxfId="946" priority="5891" operator="equal">
      <formula>"No"</formula>
    </cfRule>
    <cfRule type="cellIs" dxfId="945" priority="5892" operator="equal">
      <formula>"Yes"</formula>
    </cfRule>
  </conditionalFormatting>
  <conditionalFormatting sqref="AC2">
    <cfRule type="cellIs" dxfId="944" priority="5887" operator="equal">
      <formula>"No"</formula>
    </cfRule>
    <cfRule type="cellIs" dxfId="943" priority="5888" operator="equal">
      <formula>"Yes"</formula>
    </cfRule>
  </conditionalFormatting>
  <conditionalFormatting sqref="AF2">
    <cfRule type="cellIs" dxfId="942" priority="5885" operator="equal">
      <formula>"No"</formula>
    </cfRule>
    <cfRule type="cellIs" dxfId="941" priority="5886" operator="equal">
      <formula>"Yes"</formula>
    </cfRule>
  </conditionalFormatting>
  <conditionalFormatting sqref="AD2">
    <cfRule type="cellIs" dxfId="940" priority="5869" operator="equal">
      <formula>"No"</formula>
    </cfRule>
    <cfRule type="cellIs" dxfId="939" priority="5870" operator="equal">
      <formula>"Yes"</formula>
    </cfRule>
  </conditionalFormatting>
  <conditionalFormatting sqref="AD2">
    <cfRule type="cellIs" dxfId="938" priority="5871" operator="equal">
      <formula>"No"</formula>
    </cfRule>
    <cfRule type="cellIs" dxfId="937" priority="5872" operator="equal">
      <formula>"Yes"</formula>
    </cfRule>
  </conditionalFormatting>
  <conditionalFormatting sqref="AB2">
    <cfRule type="cellIs" dxfId="936" priority="5863" operator="equal">
      <formula>"No"</formula>
    </cfRule>
    <cfRule type="cellIs" dxfId="935" priority="5864" operator="equal">
      <formula>"Yes"</formula>
    </cfRule>
  </conditionalFormatting>
  <conditionalFormatting sqref="AC2">
    <cfRule type="cellIs" dxfId="934" priority="5857" operator="equal">
      <formula>"No"</formula>
    </cfRule>
    <cfRule type="cellIs" dxfId="933" priority="5858" operator="equal">
      <formula>"Yes"</formula>
    </cfRule>
  </conditionalFormatting>
  <conditionalFormatting sqref="AC2">
    <cfRule type="cellIs" dxfId="932" priority="5867" operator="equal">
      <formula>"No"</formula>
    </cfRule>
    <cfRule type="cellIs" dxfId="931" priority="5868" operator="equal">
      <formula>"Yes"</formula>
    </cfRule>
  </conditionalFormatting>
  <conditionalFormatting sqref="AD2">
    <cfRule type="cellIs" dxfId="930" priority="5865" operator="equal">
      <formula>"No"</formula>
    </cfRule>
    <cfRule type="cellIs" dxfId="929" priority="5866" operator="equal">
      <formula>"Yes"</formula>
    </cfRule>
  </conditionalFormatting>
  <conditionalFormatting sqref="AB2">
    <cfRule type="cellIs" dxfId="928" priority="5861" operator="equal">
      <formula>"No"</formula>
    </cfRule>
    <cfRule type="cellIs" dxfId="927" priority="5862" operator="equal">
      <formula>"Yes"</formula>
    </cfRule>
  </conditionalFormatting>
  <conditionalFormatting sqref="AD2">
    <cfRule type="cellIs" dxfId="926" priority="5859" operator="equal">
      <formula>"No"</formula>
    </cfRule>
    <cfRule type="cellIs" dxfId="925" priority="5860" operator="equal">
      <formula>"Yes"</formula>
    </cfRule>
  </conditionalFormatting>
  <conditionalFormatting sqref="AF2">
    <cfRule type="cellIs" dxfId="924" priority="5855" operator="equal">
      <formula>"No"</formula>
    </cfRule>
    <cfRule type="cellIs" dxfId="923" priority="5856" operator="equal">
      <formula>"Yes"</formula>
    </cfRule>
  </conditionalFormatting>
  <conditionalFormatting sqref="AF2">
    <cfRule type="cellIs" dxfId="922" priority="5853" operator="equal">
      <formula>"No"</formula>
    </cfRule>
    <cfRule type="cellIs" dxfId="921" priority="5854" operator="equal">
      <formula>"Yes"</formula>
    </cfRule>
  </conditionalFormatting>
  <conditionalFormatting sqref="AF2">
    <cfRule type="cellIs" dxfId="920" priority="5851" operator="equal">
      <formula>"No"</formula>
    </cfRule>
    <cfRule type="cellIs" dxfId="919" priority="5852" operator="equal">
      <formula>"Yes"</formula>
    </cfRule>
  </conditionalFormatting>
  <conditionalFormatting sqref="T2">
    <cfRule type="cellIs" dxfId="918" priority="5584" operator="equal">
      <formula>"No"</formula>
    </cfRule>
    <cfRule type="cellIs" dxfId="917" priority="5585" operator="equal">
      <formula>"Yes"</formula>
    </cfRule>
  </conditionalFormatting>
  <conditionalFormatting sqref="U2">
    <cfRule type="cellIs" dxfId="916" priority="5580" operator="equal">
      <formula>"No"</formula>
    </cfRule>
    <cfRule type="cellIs" dxfId="915" priority="5581" operator="equal">
      <formula>"Yes"</formula>
    </cfRule>
  </conditionalFormatting>
  <conditionalFormatting sqref="AA2">
    <cfRule type="cellIs" dxfId="914" priority="4894" operator="equal">
      <formula>"No"</formula>
    </cfRule>
    <cfRule type="cellIs" dxfId="913" priority="4895" operator="equal">
      <formula>"Yes"</formula>
    </cfRule>
  </conditionalFormatting>
  <conditionalFormatting sqref="Y15:Y19">
    <cfRule type="cellIs" dxfId="912" priority="4802" operator="equal">
      <formula>1</formula>
    </cfRule>
    <cfRule type="cellIs" dxfId="911" priority="4803" operator="equal">
      <formula>20</formula>
    </cfRule>
  </conditionalFormatting>
  <conditionalFormatting sqref="R2">
    <cfRule type="cellIs" dxfId="910" priority="4359" operator="equal">
      <formula>"No"</formula>
    </cfRule>
    <cfRule type="cellIs" dxfId="909" priority="4360" operator="equal">
      <formula>"Yes"</formula>
    </cfRule>
  </conditionalFormatting>
  <conditionalFormatting sqref="A2">
    <cfRule type="cellIs" dxfId="908" priority="3909" operator="equal">
      <formula>"No"</formula>
    </cfRule>
    <cfRule type="cellIs" dxfId="907" priority="3910" operator="equal">
      <formula>"Yes"</formula>
    </cfRule>
  </conditionalFormatting>
  <conditionalFormatting sqref="A2">
    <cfRule type="cellIs" dxfId="906" priority="3911" operator="equal">
      <formula>"No"</formula>
    </cfRule>
    <cfRule type="cellIs" dxfId="905" priority="3912" operator="equal">
      <formula>"Yes"</formula>
    </cfRule>
  </conditionalFormatting>
  <conditionalFormatting sqref="A2">
    <cfRule type="cellIs" dxfId="904" priority="3905" operator="equal">
      <formula>"No"</formula>
    </cfRule>
    <cfRule type="cellIs" dxfId="903" priority="3906" operator="equal">
      <formula>"Yes"</formula>
    </cfRule>
  </conditionalFormatting>
  <conditionalFormatting sqref="A2">
    <cfRule type="cellIs" dxfId="902" priority="3907" operator="equal">
      <formula>"No"</formula>
    </cfRule>
    <cfRule type="cellIs" dxfId="901" priority="3908" operator="equal">
      <formula>"Yes"</formula>
    </cfRule>
  </conditionalFormatting>
  <conditionalFormatting sqref="B2">
    <cfRule type="cellIs" dxfId="900" priority="3903" operator="equal">
      <formula>"No"</formula>
    </cfRule>
    <cfRule type="cellIs" dxfId="899" priority="3904" operator="equal">
      <formula>"Yes"</formula>
    </cfRule>
  </conditionalFormatting>
  <conditionalFormatting sqref="Q2">
    <cfRule type="cellIs" dxfId="898" priority="3839" operator="equal">
      <formula>"No"</formula>
    </cfRule>
    <cfRule type="cellIs" dxfId="897" priority="3840" operator="equal">
      <formula>"Yes"</formula>
    </cfRule>
  </conditionalFormatting>
  <conditionalFormatting sqref="Q2">
    <cfRule type="cellIs" dxfId="896" priority="3837" operator="equal">
      <formula>"No"</formula>
    </cfRule>
    <cfRule type="cellIs" dxfId="895" priority="3838" operator="equal">
      <formula>"Yes"</formula>
    </cfRule>
  </conditionalFormatting>
  <conditionalFormatting sqref="Q2">
    <cfRule type="cellIs" dxfId="894" priority="3833" operator="equal">
      <formula>"No"</formula>
    </cfRule>
    <cfRule type="cellIs" dxfId="893" priority="3834" operator="equal">
      <formula>"Yes"</formula>
    </cfRule>
  </conditionalFormatting>
  <conditionalFormatting sqref="Q2">
    <cfRule type="cellIs" dxfId="892" priority="3835" operator="equal">
      <formula>"No"</formula>
    </cfRule>
    <cfRule type="cellIs" dxfId="891" priority="3836" operator="equal">
      <formula>"Yes"</formula>
    </cfRule>
  </conditionalFormatting>
  <conditionalFormatting sqref="AI2">
    <cfRule type="cellIs" dxfId="890" priority="3807" operator="equal">
      <formula>"No"</formula>
    </cfRule>
    <cfRule type="cellIs" dxfId="889" priority="3808" operator="equal">
      <formula>"Yes"</formula>
    </cfRule>
  </conditionalFormatting>
  <conditionalFormatting sqref="AI2">
    <cfRule type="cellIs" dxfId="888" priority="3805" operator="equal">
      <formula>"No"</formula>
    </cfRule>
    <cfRule type="cellIs" dxfId="887" priority="3806" operator="equal">
      <formula>"Yes"</formula>
    </cfRule>
  </conditionalFormatting>
  <conditionalFormatting sqref="AI2">
    <cfRule type="cellIs" dxfId="886" priority="3801" operator="equal">
      <formula>"No"</formula>
    </cfRule>
    <cfRule type="cellIs" dxfId="885" priority="3802" operator="equal">
      <formula>"Yes"</formula>
    </cfRule>
  </conditionalFormatting>
  <conditionalFormatting sqref="AI2">
    <cfRule type="cellIs" dxfId="884" priority="3803" operator="equal">
      <formula>"No"</formula>
    </cfRule>
    <cfRule type="cellIs" dxfId="883" priority="3804" operator="equal">
      <formula>"Yes"</formula>
    </cfRule>
  </conditionalFormatting>
  <conditionalFormatting sqref="B31:C43">
    <cfRule type="cellIs" dxfId="882" priority="3777" operator="equal">
      <formula>"No"</formula>
    </cfRule>
    <cfRule type="cellIs" dxfId="881" priority="3778" operator="equal">
      <formula>"Yes"</formula>
    </cfRule>
  </conditionalFormatting>
  <conditionalFormatting sqref="S18">
    <cfRule type="cellIs" dxfId="880" priority="2175" operator="equal">
      <formula>"N"</formula>
    </cfRule>
    <cfRule type="cellIs" dxfId="879" priority="2176" operator="equal">
      <formula>"Y"</formula>
    </cfRule>
  </conditionalFormatting>
  <conditionalFormatting sqref="S14">
    <cfRule type="cellIs" dxfId="878" priority="2085" operator="equal">
      <formula>"N"</formula>
    </cfRule>
    <cfRule type="cellIs" dxfId="877" priority="2086" operator="equal">
      <formula>"Y"</formula>
    </cfRule>
  </conditionalFormatting>
  <conditionalFormatting sqref="W16:W20">
    <cfRule type="cellIs" dxfId="876" priority="2083" operator="equal">
      <formula>"N"</formula>
    </cfRule>
    <cfRule type="cellIs" dxfId="875" priority="2084" operator="equal">
      <formula>"Y"</formula>
    </cfRule>
  </conditionalFormatting>
  <conditionalFormatting sqref="M19:S19">
    <cfRule type="cellIs" dxfId="874" priority="2067" operator="equal">
      <formula>"N"</formula>
    </cfRule>
    <cfRule type="cellIs" dxfId="873" priority="2068" operator="equal">
      <formula>"Y"</formula>
    </cfRule>
  </conditionalFormatting>
  <conditionalFormatting sqref="O20">
    <cfRule type="cellIs" dxfId="872" priority="2045" operator="equal">
      <formula>"N"</formula>
    </cfRule>
    <cfRule type="cellIs" dxfId="871" priority="2046" operator="equal">
      <formula>"Y"</formula>
    </cfRule>
  </conditionalFormatting>
  <conditionalFormatting sqref="J1">
    <cfRule type="cellIs" dxfId="870" priority="1839" operator="equal">
      <formula>"N"</formula>
    </cfRule>
    <cfRule type="cellIs" dxfId="869" priority="1840" operator="equal">
      <formula>"Y"</formula>
    </cfRule>
  </conditionalFormatting>
  <conditionalFormatting sqref="R3">
    <cfRule type="cellIs" dxfId="868" priority="1713" operator="equal">
      <formula>"No"</formula>
    </cfRule>
    <cfRule type="cellIs" dxfId="867" priority="1714" operator="equal">
      <formula>"Yes"</formula>
    </cfRule>
  </conditionalFormatting>
  <conditionalFormatting sqref="E3">
    <cfRule type="cellIs" dxfId="866" priority="1633" operator="equal">
      <formula>"No"</formula>
    </cfRule>
    <cfRule type="cellIs" dxfId="865" priority="1634" operator="equal">
      <formula>"Yes"</formula>
    </cfRule>
  </conditionalFormatting>
  <conditionalFormatting sqref="F3">
    <cfRule type="cellIs" dxfId="864" priority="1619" operator="equal">
      <formula>"No"</formula>
    </cfRule>
    <cfRule type="cellIs" dxfId="863" priority="1620" operator="equal">
      <formula>"Yes"</formula>
    </cfRule>
  </conditionalFormatting>
  <conditionalFormatting sqref="X3">
    <cfRule type="cellIs" dxfId="862" priority="1617" operator="equal">
      <formula>"No"</formula>
    </cfRule>
    <cfRule type="cellIs" dxfId="861" priority="1618" operator="equal">
      <formula>"Yes"</formula>
    </cfRule>
  </conditionalFormatting>
  <conditionalFormatting sqref="I3:Q3">
    <cfRule type="cellIs" dxfId="860" priority="1603" operator="equal">
      <formula>"N"</formula>
    </cfRule>
    <cfRule type="cellIs" dxfId="859" priority="1604" operator="equal">
      <formula>"Y"</formula>
    </cfRule>
  </conditionalFormatting>
  <conditionalFormatting sqref="H3">
    <cfRule type="cellIs" dxfId="858" priority="1601" operator="equal">
      <formula>"No"</formula>
    </cfRule>
    <cfRule type="cellIs" dxfId="857" priority="1602" operator="equal">
      <formula>"Yes"</formula>
    </cfRule>
  </conditionalFormatting>
  <conditionalFormatting sqref="G3">
    <cfRule type="cellIs" dxfId="856" priority="1599" operator="equal">
      <formula>"N"</formula>
    </cfRule>
    <cfRule type="cellIs" dxfId="855" priority="1600" operator="equal">
      <formula>"Y"</formula>
    </cfRule>
  </conditionalFormatting>
  <conditionalFormatting sqref="G3">
    <cfRule type="cellIs" dxfId="854" priority="1597" operator="equal">
      <formula>1</formula>
    </cfRule>
    <cfRule type="cellIs" dxfId="853" priority="1598" operator="equal">
      <formula>20</formula>
    </cfRule>
  </conditionalFormatting>
  <conditionalFormatting sqref="G3">
    <cfRule type="cellIs" dxfId="852" priority="1596" operator="equal">
      <formula>19</formula>
    </cfRule>
  </conditionalFormatting>
  <conditionalFormatting sqref="G3">
    <cfRule type="cellIs" dxfId="851" priority="1595" operator="equal">
      <formula>19</formula>
    </cfRule>
  </conditionalFormatting>
  <conditionalFormatting sqref="AB3:AI3 Y3">
    <cfRule type="cellIs" dxfId="850" priority="1593" operator="equal">
      <formula>"N"</formula>
    </cfRule>
    <cfRule type="cellIs" dxfId="849" priority="1594" operator="equal">
      <formula>"Y"</formula>
    </cfRule>
  </conditionalFormatting>
  <conditionalFormatting sqref="Y3">
    <cfRule type="cellIs" dxfId="848" priority="1591" operator="equal">
      <formula>1</formula>
    </cfRule>
    <cfRule type="cellIs" dxfId="847" priority="1592" operator="equal">
      <formula>20</formula>
    </cfRule>
  </conditionalFormatting>
  <conditionalFormatting sqref="Y3 AA3 AI3">
    <cfRule type="cellIs" dxfId="846" priority="1589" operator="equal">
      <formula>"No"</formula>
    </cfRule>
    <cfRule type="cellIs" dxfId="845" priority="1590" operator="equal">
      <formula>"Yes"</formula>
    </cfRule>
  </conditionalFormatting>
  <conditionalFormatting sqref="Y3">
    <cfRule type="cellIs" dxfId="844" priority="1588" operator="equal">
      <formula>19</formula>
    </cfRule>
  </conditionalFormatting>
  <conditionalFormatting sqref="Z3">
    <cfRule type="cellIs" dxfId="843" priority="1586" operator="equal">
      <formula>"No"</formula>
    </cfRule>
    <cfRule type="cellIs" dxfId="842" priority="1587" operator="equal">
      <formula>"Yes"</formula>
    </cfRule>
  </conditionalFormatting>
  <conditionalFormatting sqref="Y3">
    <cfRule type="cellIs" dxfId="841" priority="1584" operator="equal">
      <formula>"No"</formula>
    </cfRule>
    <cfRule type="cellIs" dxfId="840" priority="1585" operator="equal">
      <formula>"Yes"</formula>
    </cfRule>
  </conditionalFormatting>
  <conditionalFormatting sqref="Y3">
    <cfRule type="cellIs" dxfId="839" priority="1582" operator="equal">
      <formula>1</formula>
    </cfRule>
    <cfRule type="cellIs" dxfId="838" priority="1583" operator="equal">
      <formula>20</formula>
    </cfRule>
  </conditionalFormatting>
  <conditionalFormatting sqref="Y3">
    <cfRule type="cellIs" dxfId="837" priority="1581" operator="equal">
      <formula>19</formula>
    </cfRule>
  </conditionalFormatting>
  <conditionalFormatting sqref="T15">
    <cfRule type="cellIs" dxfId="836" priority="1547" operator="equal">
      <formula>"N"</formula>
    </cfRule>
    <cfRule type="cellIs" dxfId="835" priority="1548" operator="equal">
      <formula>"Y"</formula>
    </cfRule>
  </conditionalFormatting>
  <conditionalFormatting sqref="T16:T17">
    <cfRule type="cellIs" dxfId="834" priority="1545" operator="equal">
      <formula>"N"</formula>
    </cfRule>
    <cfRule type="cellIs" dxfId="833" priority="1546" operator="equal">
      <formula>"Y"</formula>
    </cfRule>
  </conditionalFormatting>
  <conditionalFormatting sqref="T18">
    <cfRule type="cellIs" dxfId="832" priority="1533" operator="equal">
      <formula>"N"</formula>
    </cfRule>
    <cfRule type="cellIs" dxfId="831" priority="1534" operator="equal">
      <formula>"Y"</formula>
    </cfRule>
  </conditionalFormatting>
  <conditionalFormatting sqref="R5 R7">
    <cfRule type="cellIs" dxfId="830" priority="1445" operator="equal">
      <formula>"No"</formula>
    </cfRule>
    <cfRule type="cellIs" dxfId="829" priority="1446" operator="equal">
      <formula>"Yes"</formula>
    </cfRule>
  </conditionalFormatting>
  <conditionalFormatting sqref="E5 E7">
    <cfRule type="cellIs" dxfId="828" priority="1443" operator="equal">
      <formula>"No"</formula>
    </cfRule>
    <cfRule type="cellIs" dxfId="827" priority="1444" operator="equal">
      <formula>"Yes"</formula>
    </cfRule>
  </conditionalFormatting>
  <conditionalFormatting sqref="F5 F7">
    <cfRule type="cellIs" dxfId="826" priority="1433" operator="equal">
      <formula>"No"</formula>
    </cfRule>
    <cfRule type="cellIs" dxfId="825" priority="1434" operator="equal">
      <formula>"Yes"</formula>
    </cfRule>
  </conditionalFormatting>
  <conditionalFormatting sqref="X5 X7">
    <cfRule type="cellIs" dxfId="824" priority="1431" operator="equal">
      <formula>"No"</formula>
    </cfRule>
    <cfRule type="cellIs" dxfId="823" priority="1432" operator="equal">
      <formula>"Yes"</formula>
    </cfRule>
  </conditionalFormatting>
  <conditionalFormatting sqref="I5:Q5 I7:Q7">
    <cfRule type="cellIs" dxfId="822" priority="1421" operator="equal">
      <formula>"N"</formula>
    </cfRule>
    <cfRule type="cellIs" dxfId="821" priority="1422" operator="equal">
      <formula>"Y"</formula>
    </cfRule>
  </conditionalFormatting>
  <conditionalFormatting sqref="H5 H7">
    <cfRule type="cellIs" dxfId="820" priority="1419" operator="equal">
      <formula>"No"</formula>
    </cfRule>
    <cfRule type="cellIs" dxfId="819" priority="1420" operator="equal">
      <formula>"Yes"</formula>
    </cfRule>
  </conditionalFormatting>
  <conditionalFormatting sqref="G5 G7">
    <cfRule type="cellIs" dxfId="818" priority="1417" operator="equal">
      <formula>"N"</formula>
    </cfRule>
    <cfRule type="cellIs" dxfId="817" priority="1418" operator="equal">
      <formula>"Y"</formula>
    </cfRule>
  </conditionalFormatting>
  <conditionalFormatting sqref="G5 G7">
    <cfRule type="cellIs" dxfId="816" priority="1415" operator="equal">
      <formula>1</formula>
    </cfRule>
    <cfRule type="cellIs" dxfId="815" priority="1416" operator="equal">
      <formula>20</formula>
    </cfRule>
  </conditionalFormatting>
  <conditionalFormatting sqref="G5 G7">
    <cfRule type="cellIs" dxfId="814" priority="1414" operator="equal">
      <formula>19</formula>
    </cfRule>
  </conditionalFormatting>
  <conditionalFormatting sqref="G5 G7">
    <cfRule type="cellIs" dxfId="813" priority="1413" operator="equal">
      <formula>19</formula>
    </cfRule>
  </conditionalFormatting>
  <conditionalFormatting sqref="AB5:AI5 Y5 Y7 AB7:AI7">
    <cfRule type="cellIs" dxfId="812" priority="1411" operator="equal">
      <formula>"N"</formula>
    </cfRule>
    <cfRule type="cellIs" dxfId="811" priority="1412" operator="equal">
      <formula>"Y"</formula>
    </cfRule>
  </conditionalFormatting>
  <conditionalFormatting sqref="Y5 Y7">
    <cfRule type="cellIs" dxfId="810" priority="1409" operator="equal">
      <formula>1</formula>
    </cfRule>
    <cfRule type="cellIs" dxfId="809" priority="1410" operator="equal">
      <formula>20</formula>
    </cfRule>
  </conditionalFormatting>
  <conditionalFormatting sqref="Y5 AA5 AI5 AI7 AA7 Y7">
    <cfRule type="cellIs" dxfId="808" priority="1407" operator="equal">
      <formula>"No"</formula>
    </cfRule>
    <cfRule type="cellIs" dxfId="807" priority="1408" operator="equal">
      <formula>"Yes"</formula>
    </cfRule>
  </conditionalFormatting>
  <conditionalFormatting sqref="Y5 Y7">
    <cfRule type="cellIs" dxfId="806" priority="1406" operator="equal">
      <formula>19</formula>
    </cfRule>
  </conditionalFormatting>
  <conditionalFormatting sqref="Z5 Z7">
    <cfRule type="cellIs" dxfId="805" priority="1404" operator="equal">
      <formula>"No"</formula>
    </cfRule>
    <cfRule type="cellIs" dxfId="804" priority="1405" operator="equal">
      <formula>"Yes"</formula>
    </cfRule>
  </conditionalFormatting>
  <conditionalFormatting sqref="Y5 Y7">
    <cfRule type="cellIs" dxfId="803" priority="1402" operator="equal">
      <formula>"No"</formula>
    </cfRule>
    <cfRule type="cellIs" dxfId="802" priority="1403" operator="equal">
      <formula>"Yes"</formula>
    </cfRule>
  </conditionalFormatting>
  <conditionalFormatting sqref="Y5 Y7">
    <cfRule type="cellIs" dxfId="801" priority="1400" operator="equal">
      <formula>1</formula>
    </cfRule>
    <cfRule type="cellIs" dxfId="800" priority="1401" operator="equal">
      <formula>20</formula>
    </cfRule>
  </conditionalFormatting>
  <conditionalFormatting sqref="Y5 Y7">
    <cfRule type="cellIs" dxfId="799" priority="1399" operator="equal">
      <formula>19</formula>
    </cfRule>
  </conditionalFormatting>
  <conditionalFormatting sqref="A5 A7">
    <cfRule type="cellIs" dxfId="798" priority="1391" operator="equal">
      <formula>"No"</formula>
    </cfRule>
    <cfRule type="cellIs" dxfId="797" priority="1392" operator="equal">
      <formula>"Yes"</formula>
    </cfRule>
  </conditionalFormatting>
  <conditionalFormatting sqref="B5">
    <cfRule type="cellIs" dxfId="796" priority="1395" operator="equal">
      <formula>"No"</formula>
    </cfRule>
    <cfRule type="cellIs" dxfId="795" priority="1396" operator="equal">
      <formula>"Yes"</formula>
    </cfRule>
  </conditionalFormatting>
  <conditionalFormatting sqref="B5">
    <cfRule type="cellIs" dxfId="794" priority="1397" operator="equal">
      <formula>"No"</formula>
    </cfRule>
    <cfRule type="cellIs" dxfId="793" priority="1398" operator="equal">
      <formula>"Yes"</formula>
    </cfRule>
  </conditionalFormatting>
  <conditionalFormatting sqref="A5 A7">
    <cfRule type="cellIs" dxfId="792" priority="1393" operator="equal">
      <formula>"No"</formula>
    </cfRule>
    <cfRule type="cellIs" dxfId="791" priority="1394" operator="equal">
      <formula>"Yes"</formula>
    </cfRule>
  </conditionalFormatting>
  <conditionalFormatting sqref="A5 A7">
    <cfRule type="cellIs" dxfId="790" priority="1389" operator="equal">
      <formula>"No"</formula>
    </cfRule>
    <cfRule type="cellIs" dxfId="789" priority="1390" operator="equal">
      <formula>"Yes"</formula>
    </cfRule>
  </conditionalFormatting>
  <conditionalFormatting sqref="A5 A7">
    <cfRule type="cellIs" dxfId="788" priority="1387" operator="equal">
      <formula>"No"</formula>
    </cfRule>
    <cfRule type="cellIs" dxfId="787" priority="1388" operator="equal">
      <formula>"Yes"</formula>
    </cfRule>
  </conditionalFormatting>
  <conditionalFormatting sqref="B7">
    <cfRule type="cellIs" dxfId="786" priority="1335" operator="equal">
      <formula>"No"</formula>
    </cfRule>
    <cfRule type="cellIs" dxfId="785" priority="1336" operator="equal">
      <formula>"Yes"</formula>
    </cfRule>
  </conditionalFormatting>
  <conditionalFormatting sqref="B7">
    <cfRule type="cellIs" dxfId="784" priority="1337" operator="equal">
      <formula>"No"</formula>
    </cfRule>
    <cfRule type="cellIs" dxfId="783" priority="1338" operator="equal">
      <formula>"Yes"</formula>
    </cfRule>
  </conditionalFormatting>
  <conditionalFormatting sqref="AD2">
    <cfRule type="cellIs" dxfId="782" priority="1333" operator="equal">
      <formula>"No"</formula>
    </cfRule>
    <cfRule type="cellIs" dxfId="781" priority="1334" operator="equal">
      <formula>"Yes"</formula>
    </cfRule>
  </conditionalFormatting>
  <conditionalFormatting sqref="AD2">
    <cfRule type="cellIs" dxfId="780" priority="1331" operator="equal">
      <formula>"No"</formula>
    </cfRule>
    <cfRule type="cellIs" dxfId="779" priority="1332" operator="equal">
      <formula>"Yes"</formula>
    </cfRule>
  </conditionalFormatting>
  <conditionalFormatting sqref="AD2">
    <cfRule type="cellIs" dxfId="778" priority="1319" operator="equal">
      <formula>"No"</formula>
    </cfRule>
    <cfRule type="cellIs" dxfId="777" priority="1320" operator="equal">
      <formula>"Yes"</formula>
    </cfRule>
  </conditionalFormatting>
  <conditionalFormatting sqref="AD2">
    <cfRule type="cellIs" dxfId="776" priority="1325" operator="equal">
      <formula>"No"</formula>
    </cfRule>
    <cfRule type="cellIs" dxfId="775" priority="1326" operator="equal">
      <formula>"Yes"</formula>
    </cfRule>
  </conditionalFormatting>
  <conditionalFormatting sqref="AG2">
    <cfRule type="cellIs" dxfId="774" priority="1219" operator="equal">
      <formula>"No"</formula>
    </cfRule>
    <cfRule type="cellIs" dxfId="773" priority="1220" operator="equal">
      <formula>"Yes"</formula>
    </cfRule>
  </conditionalFormatting>
  <conditionalFormatting sqref="AG2">
    <cfRule type="cellIs" dxfId="772" priority="1217" operator="equal">
      <formula>"No"</formula>
    </cfRule>
    <cfRule type="cellIs" dxfId="771" priority="1218" operator="equal">
      <formula>"Yes"</formula>
    </cfRule>
  </conditionalFormatting>
  <conditionalFormatting sqref="AG2">
    <cfRule type="cellIs" dxfId="770" priority="1215" operator="equal">
      <formula>"No"</formula>
    </cfRule>
    <cfRule type="cellIs" dxfId="769" priority="1216" operator="equal">
      <formula>"Yes"</formula>
    </cfRule>
  </conditionalFormatting>
  <conditionalFormatting sqref="AH2">
    <cfRule type="cellIs" dxfId="768" priority="1197" operator="equal">
      <formula>"No"</formula>
    </cfRule>
    <cfRule type="cellIs" dxfId="767" priority="1198" operator="equal">
      <formula>"Yes"</formula>
    </cfRule>
  </conditionalFormatting>
  <conditionalFormatting sqref="AH2">
    <cfRule type="cellIs" dxfId="766" priority="1199" operator="equal">
      <formula>"No"</formula>
    </cfRule>
    <cfRule type="cellIs" dxfId="765" priority="1200" operator="equal">
      <formula>"Yes"</formula>
    </cfRule>
  </conditionalFormatting>
  <conditionalFormatting sqref="AH2">
    <cfRule type="cellIs" dxfId="764" priority="1191" operator="equal">
      <formula>"No"</formula>
    </cfRule>
    <cfRule type="cellIs" dxfId="763" priority="1192" operator="equal">
      <formula>"Yes"</formula>
    </cfRule>
  </conditionalFormatting>
  <conditionalFormatting sqref="AH2">
    <cfRule type="cellIs" dxfId="762" priority="1195" operator="equal">
      <formula>"No"</formula>
    </cfRule>
    <cfRule type="cellIs" dxfId="761" priority="1196" operator="equal">
      <formula>"Yes"</formula>
    </cfRule>
  </conditionalFormatting>
  <conditionalFormatting sqref="AH2">
    <cfRule type="cellIs" dxfId="760" priority="1193" operator="equal">
      <formula>"No"</formula>
    </cfRule>
    <cfRule type="cellIs" dxfId="759" priority="1194" operator="equal">
      <formula>"Yes"</formula>
    </cfRule>
  </conditionalFormatting>
  <conditionalFormatting sqref="AH2">
    <cfRule type="cellIs" dxfId="758" priority="1171" operator="equal">
      <formula>"No"</formula>
    </cfRule>
    <cfRule type="cellIs" dxfId="757" priority="1172" operator="equal">
      <formula>"Yes"</formula>
    </cfRule>
  </conditionalFormatting>
  <conditionalFormatting sqref="AH2">
    <cfRule type="cellIs" dxfId="756" priority="1173" operator="equal">
      <formula>"No"</formula>
    </cfRule>
    <cfRule type="cellIs" dxfId="755" priority="1174" operator="equal">
      <formula>"Yes"</formula>
    </cfRule>
  </conditionalFormatting>
  <conditionalFormatting sqref="AH2">
    <cfRule type="cellIs" dxfId="754" priority="1169" operator="equal">
      <formula>"No"</formula>
    </cfRule>
    <cfRule type="cellIs" dxfId="753" priority="1170" operator="equal">
      <formula>"Yes"</formula>
    </cfRule>
  </conditionalFormatting>
  <conditionalFormatting sqref="AH2">
    <cfRule type="cellIs" dxfId="752" priority="1167" operator="equal">
      <formula>"No"</formula>
    </cfRule>
    <cfRule type="cellIs" dxfId="751" priority="1168" operator="equal">
      <formula>"Yes"</formula>
    </cfRule>
  </conditionalFormatting>
  <conditionalFormatting sqref="AE2">
    <cfRule type="cellIs" dxfId="750" priority="1129" operator="equal">
      <formula>"No"</formula>
    </cfRule>
    <cfRule type="cellIs" dxfId="749" priority="1130" operator="equal">
      <formula>"Yes"</formula>
    </cfRule>
  </conditionalFormatting>
  <conditionalFormatting sqref="AE2">
    <cfRule type="cellIs" dxfId="748" priority="1135" operator="equal">
      <formula>"No"</formula>
    </cfRule>
    <cfRule type="cellIs" dxfId="747" priority="1136" operator="equal">
      <formula>"Yes"</formula>
    </cfRule>
  </conditionalFormatting>
  <conditionalFormatting sqref="AE2">
    <cfRule type="cellIs" dxfId="746" priority="1133" operator="equal">
      <formula>"No"</formula>
    </cfRule>
    <cfRule type="cellIs" dxfId="745" priority="1134" operator="equal">
      <formula>"Yes"</formula>
    </cfRule>
  </conditionalFormatting>
  <conditionalFormatting sqref="AE2">
    <cfRule type="cellIs" dxfId="744" priority="1131" operator="equal">
      <formula>"No"</formula>
    </cfRule>
    <cfRule type="cellIs" dxfId="743" priority="1132" operator="equal">
      <formula>"Yes"</formula>
    </cfRule>
  </conditionalFormatting>
  <conditionalFormatting sqref="K2">
    <cfRule type="cellIs" dxfId="742" priority="1127" operator="equal">
      <formula>"No"</formula>
    </cfRule>
    <cfRule type="cellIs" dxfId="741" priority="1128" operator="equal">
      <formula>"Yes"</formula>
    </cfRule>
  </conditionalFormatting>
  <conditionalFormatting sqref="K2">
    <cfRule type="cellIs" dxfId="740" priority="1125" operator="equal">
      <formula>"No"</formula>
    </cfRule>
    <cfRule type="cellIs" dxfId="739" priority="1126" operator="equal">
      <formula>"Yes"</formula>
    </cfRule>
  </conditionalFormatting>
  <conditionalFormatting sqref="K2">
    <cfRule type="cellIs" dxfId="738" priority="1119" operator="equal">
      <formula>"No"</formula>
    </cfRule>
    <cfRule type="cellIs" dxfId="737" priority="1120" operator="equal">
      <formula>"Yes"</formula>
    </cfRule>
  </conditionalFormatting>
  <conditionalFormatting sqref="K2">
    <cfRule type="cellIs" dxfId="736" priority="1117" operator="equal">
      <formula>"No"</formula>
    </cfRule>
    <cfRule type="cellIs" dxfId="735" priority="1118" operator="equal">
      <formula>"Yes"</formula>
    </cfRule>
  </conditionalFormatting>
  <conditionalFormatting sqref="B3">
    <cfRule type="cellIs" dxfId="734" priority="931" operator="equal">
      <formula>"No"</formula>
    </cfRule>
    <cfRule type="cellIs" dxfId="733" priority="932" operator="equal">
      <formula>"Yes"</formula>
    </cfRule>
  </conditionalFormatting>
  <conditionalFormatting sqref="B3">
    <cfRule type="cellIs" dxfId="732" priority="933" operator="equal">
      <formula>"No"</formula>
    </cfRule>
    <cfRule type="cellIs" dxfId="731" priority="934" operator="equal">
      <formula>"Yes"</formula>
    </cfRule>
  </conditionalFormatting>
  <conditionalFormatting sqref="A12">
    <cfRule type="cellIs" dxfId="730" priority="873" operator="equal">
      <formula>"No"</formula>
    </cfRule>
    <cfRule type="cellIs" dxfId="729" priority="874" operator="equal">
      <formula>"Yes"</formula>
    </cfRule>
  </conditionalFormatting>
  <conditionalFormatting sqref="R12 H12 AA12 AI12">
    <cfRule type="cellIs" dxfId="728" priority="869" operator="equal">
      <formula>"No"</formula>
    </cfRule>
    <cfRule type="cellIs" dxfId="727" priority="870" operator="equal">
      <formula>"Yes"</formula>
    </cfRule>
  </conditionalFormatting>
  <conditionalFormatting sqref="I12:Q12 AB12:AI12 D12:F12">
    <cfRule type="cellIs" dxfId="726" priority="871" operator="equal">
      <formula>"N"</formula>
    </cfRule>
    <cfRule type="cellIs" dxfId="725" priority="872" operator="equal">
      <formula>"Y"</formula>
    </cfRule>
  </conditionalFormatting>
  <conditionalFormatting sqref="G12">
    <cfRule type="cellIs" dxfId="724" priority="867" operator="equal">
      <formula>"N"</formula>
    </cfRule>
    <cfRule type="cellIs" dxfId="723" priority="868" operator="equal">
      <formula>"Y"</formula>
    </cfRule>
  </conditionalFormatting>
  <conditionalFormatting sqref="G12">
    <cfRule type="cellIs" dxfId="722" priority="865" operator="equal">
      <formula>1</formula>
    </cfRule>
    <cfRule type="cellIs" dxfId="721" priority="866" operator="equal">
      <formula>20</formula>
    </cfRule>
  </conditionalFormatting>
  <conditionalFormatting sqref="G12">
    <cfRule type="cellIs" dxfId="720" priority="864" operator="equal">
      <formula>19</formula>
    </cfRule>
  </conditionalFormatting>
  <conditionalFormatting sqref="G12">
    <cfRule type="cellIs" dxfId="719" priority="863" operator="equal">
      <formula>19</formula>
    </cfRule>
  </conditionalFormatting>
  <conditionalFormatting sqref="C12">
    <cfRule type="cellIs" dxfId="718" priority="861" operator="equal">
      <formula>"No"</formula>
    </cfRule>
    <cfRule type="cellIs" dxfId="717" priority="862" operator="equal">
      <formula>"Yes"</formula>
    </cfRule>
  </conditionalFormatting>
  <conditionalFormatting sqref="Z12">
    <cfRule type="cellIs" dxfId="716" priority="855" operator="equal">
      <formula>"No"</formula>
    </cfRule>
    <cfRule type="cellIs" dxfId="715" priority="856" operator="equal">
      <formula>"Yes"</formula>
    </cfRule>
  </conditionalFormatting>
  <conditionalFormatting sqref="W12:X12">
    <cfRule type="cellIs" dxfId="714" priority="857" operator="equal">
      <formula>"N"</formula>
    </cfRule>
    <cfRule type="cellIs" dxfId="713" priority="858" operator="equal">
      <formula>"Y"</formula>
    </cfRule>
  </conditionalFormatting>
  <conditionalFormatting sqref="Y12">
    <cfRule type="cellIs" dxfId="712" priority="853" operator="equal">
      <formula>"N"</formula>
    </cfRule>
    <cfRule type="cellIs" dxfId="711" priority="854" operator="equal">
      <formula>"Y"</formula>
    </cfRule>
  </conditionalFormatting>
  <conditionalFormatting sqref="Y12">
    <cfRule type="cellIs" dxfId="710" priority="851" operator="equal">
      <formula>1</formula>
    </cfRule>
    <cfRule type="cellIs" dxfId="709" priority="852" operator="equal">
      <formula>20</formula>
    </cfRule>
  </conditionalFormatting>
  <conditionalFormatting sqref="Y12">
    <cfRule type="cellIs" dxfId="708" priority="850" operator="equal">
      <formula>19</formula>
    </cfRule>
  </conditionalFormatting>
  <conditionalFormatting sqref="Y12">
    <cfRule type="cellIs" dxfId="707" priority="849" operator="equal">
      <formula>19</formula>
    </cfRule>
  </conditionalFormatting>
  <conditionalFormatting sqref="H8">
    <cfRule type="cellIs" dxfId="706" priority="819" operator="equal">
      <formula>"No"</formula>
    </cfRule>
    <cfRule type="cellIs" dxfId="705" priority="820" operator="equal">
      <formula>"Yes"</formula>
    </cfRule>
  </conditionalFormatting>
  <conditionalFormatting sqref="B12">
    <cfRule type="cellIs" dxfId="704" priority="845" operator="equal">
      <formula>"No"</formula>
    </cfRule>
    <cfRule type="cellIs" dxfId="703" priority="846" operator="equal">
      <formula>"Yes"</formula>
    </cfRule>
  </conditionalFormatting>
  <conditionalFormatting sqref="R8">
    <cfRule type="cellIs" dxfId="702" priority="841" operator="equal">
      <formula>"No"</formula>
    </cfRule>
    <cfRule type="cellIs" dxfId="701" priority="842" operator="equal">
      <formula>"Yes"</formula>
    </cfRule>
  </conditionalFormatting>
  <conditionalFormatting sqref="E8">
    <cfRule type="cellIs" dxfId="700" priority="839" operator="equal">
      <formula>"No"</formula>
    </cfRule>
    <cfRule type="cellIs" dxfId="699" priority="840" operator="equal">
      <formula>"Yes"</formula>
    </cfRule>
  </conditionalFormatting>
  <conditionalFormatting sqref="F8">
    <cfRule type="cellIs" dxfId="698" priority="829" operator="equal">
      <formula>"No"</formula>
    </cfRule>
    <cfRule type="cellIs" dxfId="697" priority="830" operator="equal">
      <formula>"Yes"</formula>
    </cfRule>
  </conditionalFormatting>
  <conditionalFormatting sqref="X8">
    <cfRule type="cellIs" dxfId="696" priority="827" operator="equal">
      <formula>"No"</formula>
    </cfRule>
    <cfRule type="cellIs" dxfId="695" priority="828" operator="equal">
      <formula>"Yes"</formula>
    </cfRule>
  </conditionalFormatting>
  <conditionalFormatting sqref="I8:Q8">
    <cfRule type="cellIs" dxfId="694" priority="821" operator="equal">
      <formula>"N"</formula>
    </cfRule>
    <cfRule type="cellIs" dxfId="693" priority="822" operator="equal">
      <formula>"Y"</formula>
    </cfRule>
  </conditionalFormatting>
  <conditionalFormatting sqref="G8">
    <cfRule type="cellIs" dxfId="692" priority="817" operator="equal">
      <formula>"N"</formula>
    </cfRule>
    <cfRule type="cellIs" dxfId="691" priority="818" operator="equal">
      <formula>"Y"</formula>
    </cfRule>
  </conditionalFormatting>
  <conditionalFormatting sqref="G8">
    <cfRule type="cellIs" dxfId="690" priority="815" operator="equal">
      <formula>1</formula>
    </cfRule>
    <cfRule type="cellIs" dxfId="689" priority="816" operator="equal">
      <formula>20</formula>
    </cfRule>
  </conditionalFormatting>
  <conditionalFormatting sqref="G8">
    <cfRule type="cellIs" dxfId="688" priority="814" operator="equal">
      <formula>19</formula>
    </cfRule>
  </conditionalFormatting>
  <conditionalFormatting sqref="G8">
    <cfRule type="cellIs" dxfId="687" priority="813" operator="equal">
      <formula>19</formula>
    </cfRule>
  </conditionalFormatting>
  <conditionalFormatting sqref="Y8 AB8:AI8">
    <cfRule type="cellIs" dxfId="686" priority="811" operator="equal">
      <formula>"N"</formula>
    </cfRule>
    <cfRule type="cellIs" dxfId="685" priority="812" operator="equal">
      <formula>"Y"</formula>
    </cfRule>
  </conditionalFormatting>
  <conditionalFormatting sqref="Y8">
    <cfRule type="cellIs" dxfId="684" priority="809" operator="equal">
      <formula>1</formula>
    </cfRule>
    <cfRule type="cellIs" dxfId="683" priority="810" operator="equal">
      <formula>20</formula>
    </cfRule>
  </conditionalFormatting>
  <conditionalFormatting sqref="AI8 AA8 Y8">
    <cfRule type="cellIs" dxfId="682" priority="807" operator="equal">
      <formula>"No"</formula>
    </cfRule>
    <cfRule type="cellIs" dxfId="681" priority="808" operator="equal">
      <formula>"Yes"</formula>
    </cfRule>
  </conditionalFormatting>
  <conditionalFormatting sqref="Y8">
    <cfRule type="cellIs" dxfId="680" priority="806" operator="equal">
      <formula>19</formula>
    </cfRule>
  </conditionalFormatting>
  <conditionalFormatting sqref="Z8">
    <cfRule type="cellIs" dxfId="679" priority="804" operator="equal">
      <formula>"No"</formula>
    </cfRule>
    <cfRule type="cellIs" dxfId="678" priority="805" operator="equal">
      <formula>"Yes"</formula>
    </cfRule>
  </conditionalFormatting>
  <conditionalFormatting sqref="Y8">
    <cfRule type="cellIs" dxfId="677" priority="802" operator="equal">
      <formula>"No"</formula>
    </cfRule>
    <cfRule type="cellIs" dxfId="676" priority="803" operator="equal">
      <formula>"Yes"</formula>
    </cfRule>
  </conditionalFormatting>
  <conditionalFormatting sqref="Y8">
    <cfRule type="cellIs" dxfId="675" priority="800" operator="equal">
      <formula>1</formula>
    </cfRule>
    <cfRule type="cellIs" dxfId="674" priority="801" operator="equal">
      <formula>20</formula>
    </cfRule>
  </conditionalFormatting>
  <conditionalFormatting sqref="Y8">
    <cfRule type="cellIs" dxfId="673" priority="799" operator="equal">
      <formula>19</formula>
    </cfRule>
  </conditionalFormatting>
  <conditionalFormatting sqref="A8">
    <cfRule type="cellIs" dxfId="672" priority="791" operator="equal">
      <formula>"No"</formula>
    </cfRule>
    <cfRule type="cellIs" dxfId="671" priority="792" operator="equal">
      <formula>"Yes"</formula>
    </cfRule>
  </conditionalFormatting>
  <conditionalFormatting sqref="B8">
    <cfRule type="cellIs" dxfId="670" priority="795" operator="equal">
      <formula>"No"</formula>
    </cfRule>
    <cfRule type="cellIs" dxfId="669" priority="796" operator="equal">
      <formula>"Yes"</formula>
    </cfRule>
  </conditionalFormatting>
  <conditionalFormatting sqref="B8">
    <cfRule type="cellIs" dxfId="668" priority="797" operator="equal">
      <formula>"No"</formula>
    </cfRule>
    <cfRule type="cellIs" dxfId="667" priority="798" operator="equal">
      <formula>"Yes"</formula>
    </cfRule>
  </conditionalFormatting>
  <conditionalFormatting sqref="A8">
    <cfRule type="cellIs" dxfId="666" priority="793" operator="equal">
      <formula>"No"</formula>
    </cfRule>
    <cfRule type="cellIs" dxfId="665" priority="794" operator="equal">
      <formula>"Yes"</formula>
    </cfRule>
  </conditionalFormatting>
  <conditionalFormatting sqref="A8">
    <cfRule type="cellIs" dxfId="664" priority="789" operator="equal">
      <formula>"No"</formula>
    </cfRule>
    <cfRule type="cellIs" dxfId="663" priority="790" operator="equal">
      <formula>"Yes"</formula>
    </cfRule>
  </conditionalFormatting>
  <conditionalFormatting sqref="A8">
    <cfRule type="cellIs" dxfId="662" priority="787" operator="equal">
      <formula>"No"</formula>
    </cfRule>
    <cfRule type="cellIs" dxfId="661" priority="788" operator="equal">
      <formula>"Yes"</formula>
    </cfRule>
  </conditionalFormatting>
  <conditionalFormatting sqref="K1">
    <cfRule type="cellIs" dxfId="660" priority="737" operator="equal">
      <formula>"N"</formula>
    </cfRule>
    <cfRule type="cellIs" dxfId="659" priority="738" operator="equal">
      <formula>"Y"</formula>
    </cfRule>
  </conditionalFormatting>
  <conditionalFormatting sqref="S12">
    <cfRule type="cellIs" dxfId="658" priority="659" operator="equal">
      <formula>"No"</formula>
    </cfRule>
    <cfRule type="cellIs" dxfId="657" priority="660" operator="equal">
      <formula>"Yes"</formula>
    </cfRule>
  </conditionalFormatting>
  <conditionalFormatting sqref="V12">
    <cfRule type="cellIs" dxfId="656" priority="657" operator="equal">
      <formula>"N"</formula>
    </cfRule>
    <cfRule type="cellIs" dxfId="655" priority="658" operator="equal">
      <formula>"Y"</formula>
    </cfRule>
  </conditionalFormatting>
  <conditionalFormatting sqref="U12">
    <cfRule type="cellIs" dxfId="654" priority="655" operator="equal">
      <formula>"No"</formula>
    </cfRule>
    <cfRule type="cellIs" dxfId="653" priority="656" operator="equal">
      <formula>"Yes"</formula>
    </cfRule>
  </conditionalFormatting>
  <conditionalFormatting sqref="T12">
    <cfRule type="cellIs" dxfId="652" priority="653" operator="equal">
      <formula>"No"</formula>
    </cfRule>
    <cfRule type="cellIs" dxfId="651" priority="654" operator="equal">
      <formula>"Yes"</formula>
    </cfRule>
  </conditionalFormatting>
  <conditionalFormatting sqref="D3 D7:D8 D5">
    <cfRule type="cellIs" dxfId="650" priority="649" operator="equal">
      <formula>"N"</formula>
    </cfRule>
    <cfRule type="cellIs" dxfId="649" priority="650" operator="equal">
      <formula>"Y"</formula>
    </cfRule>
  </conditionalFormatting>
  <conditionalFormatting sqref="C3 C7:C8 C5">
    <cfRule type="cellIs" dxfId="648" priority="647" operator="equal">
      <formula>"No"</formula>
    </cfRule>
    <cfRule type="cellIs" dxfId="647" priority="648" operator="equal">
      <formula>"Yes"</formula>
    </cfRule>
  </conditionalFormatting>
  <conditionalFormatting sqref="W3">
    <cfRule type="cellIs" dxfId="646" priority="645" operator="equal">
      <formula>"No"</formula>
    </cfRule>
    <cfRule type="cellIs" dxfId="645" priority="646" operator="equal">
      <formula>"Yes"</formula>
    </cfRule>
  </conditionalFormatting>
  <conditionalFormatting sqref="T3">
    <cfRule type="cellIs" dxfId="644" priority="617" operator="equal">
      <formula>"No"</formula>
    </cfRule>
    <cfRule type="cellIs" dxfId="643" priority="618" operator="equal">
      <formula>"Yes"</formula>
    </cfRule>
  </conditionalFormatting>
  <conditionalFormatting sqref="T7">
    <cfRule type="cellIs" dxfId="642" priority="619" operator="equal">
      <formula>"No"</formula>
    </cfRule>
    <cfRule type="cellIs" dxfId="641" priority="620" operator="equal">
      <formula>"Yes"</formula>
    </cfRule>
  </conditionalFormatting>
  <conditionalFormatting sqref="T3">
    <cfRule type="cellIs" dxfId="640" priority="615" operator="equal">
      <formula>"No"</formula>
    </cfRule>
    <cfRule type="cellIs" dxfId="639" priority="616" operator="equal">
      <formula>"Yes"</formula>
    </cfRule>
  </conditionalFormatting>
  <conditionalFormatting sqref="W8">
    <cfRule type="cellIs" dxfId="638" priority="613" operator="equal">
      <formula>"No"</formula>
    </cfRule>
    <cfRule type="cellIs" dxfId="637" priority="614" operator="equal">
      <formula>"Yes"</formula>
    </cfRule>
  </conditionalFormatting>
  <conditionalFormatting sqref="W5 W7">
    <cfRule type="cellIs" dxfId="636" priority="635" operator="equal">
      <formula>"No"</formula>
    </cfRule>
    <cfRule type="cellIs" dxfId="635" priority="636" operator="equal">
      <formula>"Yes"</formula>
    </cfRule>
  </conditionalFormatting>
  <conditionalFormatting sqref="Y6 AA6 AI6">
    <cfRule type="cellIs" dxfId="634" priority="537" operator="equal">
      <formula>"No"</formula>
    </cfRule>
    <cfRule type="cellIs" dxfId="633" priority="538" operator="equal">
      <formula>"Yes"</formula>
    </cfRule>
  </conditionalFormatting>
  <conditionalFormatting sqref="T5">
    <cfRule type="cellIs" dxfId="632" priority="631" operator="equal">
      <formula>"No"</formula>
    </cfRule>
    <cfRule type="cellIs" dxfId="631" priority="632" operator="equal">
      <formula>"Yes"</formula>
    </cfRule>
  </conditionalFormatting>
  <conditionalFormatting sqref="T5">
    <cfRule type="cellIs" dxfId="630" priority="633" operator="equal">
      <formula>"No"</formula>
    </cfRule>
    <cfRule type="cellIs" dxfId="629" priority="634" operator="equal">
      <formula>"Yes"</formula>
    </cfRule>
  </conditionalFormatting>
  <conditionalFormatting sqref="X6">
    <cfRule type="cellIs" dxfId="628" priority="553" operator="equal">
      <formula>"No"</formula>
    </cfRule>
    <cfRule type="cellIs" dxfId="627" priority="554" operator="equal">
      <formula>"Yes"</formula>
    </cfRule>
  </conditionalFormatting>
  <conditionalFormatting sqref="T7">
    <cfRule type="cellIs" dxfId="626" priority="621" operator="equal">
      <formula>"No"</formula>
    </cfRule>
    <cfRule type="cellIs" dxfId="625" priority="622" operator="equal">
      <formula>"Yes"</formula>
    </cfRule>
  </conditionalFormatting>
  <conditionalFormatting sqref="H6">
    <cfRule type="cellIs" dxfId="624" priority="549" operator="equal">
      <formula>"No"</formula>
    </cfRule>
    <cfRule type="cellIs" dxfId="623" priority="550" operator="equal">
      <formula>"Yes"</formula>
    </cfRule>
  </conditionalFormatting>
  <conditionalFormatting sqref="T8">
    <cfRule type="cellIs" dxfId="622" priority="609" operator="equal">
      <formula>"No"</formula>
    </cfRule>
    <cfRule type="cellIs" dxfId="621" priority="610" operator="equal">
      <formula>"Yes"</formula>
    </cfRule>
  </conditionalFormatting>
  <conditionalFormatting sqref="T8">
    <cfRule type="cellIs" dxfId="620" priority="611" operator="equal">
      <formula>"No"</formula>
    </cfRule>
    <cfRule type="cellIs" dxfId="619" priority="612" operator="equal">
      <formula>"Yes"</formula>
    </cfRule>
  </conditionalFormatting>
  <conditionalFormatting sqref="V7:V8">
    <cfRule type="cellIs" dxfId="618" priority="599" operator="equal">
      <formula>"N"</formula>
    </cfRule>
    <cfRule type="cellIs" dxfId="617" priority="600" operator="equal">
      <formula>"Y"</formula>
    </cfRule>
  </conditionalFormatting>
  <conditionalFormatting sqref="U7:U8">
    <cfRule type="cellIs" dxfId="616" priority="597" operator="equal">
      <formula>"No"</formula>
    </cfRule>
    <cfRule type="cellIs" dxfId="615" priority="598" operator="equal">
      <formula>"Yes"</formula>
    </cfRule>
  </conditionalFormatting>
  <conditionalFormatting sqref="M1:AI1">
    <cfRule type="cellIs" dxfId="614" priority="593" operator="equal">
      <formula>"No"</formula>
    </cfRule>
    <cfRule type="cellIs" dxfId="613" priority="594" operator="equal">
      <formula>"Yes"</formula>
    </cfRule>
  </conditionalFormatting>
  <conditionalFormatting sqref="M1:AI1">
    <cfRule type="cellIs" dxfId="612" priority="595" operator="equal">
      <formula>"No"</formula>
    </cfRule>
    <cfRule type="cellIs" dxfId="611" priority="596" operator="equal">
      <formula>"Yes"</formula>
    </cfRule>
  </conditionalFormatting>
  <conditionalFormatting sqref="M1:AI1">
    <cfRule type="cellIs" dxfId="610" priority="589" operator="equal">
      <formula>"No"</formula>
    </cfRule>
    <cfRule type="cellIs" dxfId="609" priority="590" operator="equal">
      <formula>"Yes"</formula>
    </cfRule>
  </conditionalFormatting>
  <conditionalFormatting sqref="M1:AI1">
    <cfRule type="cellIs" dxfId="608" priority="591" operator="equal">
      <formula>"No"</formula>
    </cfRule>
    <cfRule type="cellIs" dxfId="607" priority="592" operator="equal">
      <formula>"Yes"</formula>
    </cfRule>
  </conditionalFormatting>
  <conditionalFormatting sqref="M1:AI1">
    <cfRule type="cellIs" dxfId="606" priority="587" operator="equal">
      <formula>"No"</formula>
    </cfRule>
    <cfRule type="cellIs" dxfId="605" priority="588" operator="equal">
      <formula>"Yes"</formula>
    </cfRule>
  </conditionalFormatting>
  <conditionalFormatting sqref="M1:AI1">
    <cfRule type="cellIs" dxfId="604" priority="585" operator="equal">
      <formula>"No"</formula>
    </cfRule>
    <cfRule type="cellIs" dxfId="603" priority="586" operator="equal">
      <formula>"Yes"</formula>
    </cfRule>
  </conditionalFormatting>
  <conditionalFormatting sqref="R10">
    <cfRule type="cellIs" dxfId="602" priority="493" operator="equal">
      <formula>"No"</formula>
    </cfRule>
    <cfRule type="cellIs" dxfId="601" priority="494" operator="equal">
      <formula>"Yes"</formula>
    </cfRule>
  </conditionalFormatting>
  <conditionalFormatting sqref="W6">
    <cfRule type="cellIs" dxfId="600" priority="511" operator="equal">
      <formula>"No"</formula>
    </cfRule>
    <cfRule type="cellIs" dxfId="599" priority="512" operator="equal">
      <formula>"Yes"</formula>
    </cfRule>
  </conditionalFormatting>
  <conditionalFormatting sqref="R6">
    <cfRule type="cellIs" dxfId="598" priority="559" operator="equal">
      <formula>"No"</formula>
    </cfRule>
    <cfRule type="cellIs" dxfId="597" priority="560" operator="equal">
      <formula>"Yes"</formula>
    </cfRule>
  </conditionalFormatting>
  <conditionalFormatting sqref="E6">
    <cfRule type="cellIs" dxfId="596" priority="557" operator="equal">
      <formula>"No"</formula>
    </cfRule>
    <cfRule type="cellIs" dxfId="595" priority="558" operator="equal">
      <formula>"Yes"</formula>
    </cfRule>
  </conditionalFormatting>
  <conditionalFormatting sqref="F6">
    <cfRule type="cellIs" dxfId="594" priority="555" operator="equal">
      <formula>"No"</formula>
    </cfRule>
    <cfRule type="cellIs" dxfId="593" priority="556" operator="equal">
      <formula>"Yes"</formula>
    </cfRule>
  </conditionalFormatting>
  <conditionalFormatting sqref="I6:Q6">
    <cfRule type="cellIs" dxfId="592" priority="551" operator="equal">
      <formula>"N"</formula>
    </cfRule>
    <cfRule type="cellIs" dxfId="591" priority="552" operator="equal">
      <formula>"Y"</formula>
    </cfRule>
  </conditionalFormatting>
  <conditionalFormatting sqref="G6">
    <cfRule type="cellIs" dxfId="590" priority="547" operator="equal">
      <formula>"N"</formula>
    </cfRule>
    <cfRule type="cellIs" dxfId="589" priority="548" operator="equal">
      <formula>"Y"</formula>
    </cfRule>
  </conditionalFormatting>
  <conditionalFormatting sqref="G6">
    <cfRule type="cellIs" dxfId="588" priority="545" operator="equal">
      <formula>1</formula>
    </cfRule>
    <cfRule type="cellIs" dxfId="587" priority="546" operator="equal">
      <formula>20</formula>
    </cfRule>
  </conditionalFormatting>
  <conditionalFormatting sqref="G6">
    <cfRule type="cellIs" dxfId="586" priority="544" operator="equal">
      <formula>19</formula>
    </cfRule>
  </conditionalFormatting>
  <conditionalFormatting sqref="G6">
    <cfRule type="cellIs" dxfId="585" priority="543" operator="equal">
      <formula>19</formula>
    </cfRule>
  </conditionalFormatting>
  <conditionalFormatting sqref="AB6:AI6 Y6">
    <cfRule type="cellIs" dxfId="584" priority="541" operator="equal">
      <formula>"N"</formula>
    </cfRule>
    <cfRule type="cellIs" dxfId="583" priority="542" operator="equal">
      <formula>"Y"</formula>
    </cfRule>
  </conditionalFormatting>
  <conditionalFormatting sqref="Y6">
    <cfRule type="cellIs" dxfId="582" priority="539" operator="equal">
      <formula>1</formula>
    </cfRule>
    <cfRule type="cellIs" dxfId="581" priority="540" operator="equal">
      <formula>20</formula>
    </cfRule>
  </conditionalFormatting>
  <conditionalFormatting sqref="Y6">
    <cfRule type="cellIs" dxfId="580" priority="536" operator="equal">
      <formula>19</formula>
    </cfRule>
  </conditionalFormatting>
  <conditionalFormatting sqref="Z6">
    <cfRule type="cellIs" dxfId="579" priority="534" operator="equal">
      <formula>"No"</formula>
    </cfRule>
    <cfRule type="cellIs" dxfId="578" priority="535" operator="equal">
      <formula>"Yes"</formula>
    </cfRule>
  </conditionalFormatting>
  <conditionalFormatting sqref="Y6">
    <cfRule type="cellIs" dxfId="577" priority="532" operator="equal">
      <formula>"No"</formula>
    </cfRule>
    <cfRule type="cellIs" dxfId="576" priority="533" operator="equal">
      <formula>"Yes"</formula>
    </cfRule>
  </conditionalFormatting>
  <conditionalFormatting sqref="Y6">
    <cfRule type="cellIs" dxfId="575" priority="530" operator="equal">
      <formula>1</formula>
    </cfRule>
    <cfRule type="cellIs" dxfId="574" priority="531" operator="equal">
      <formula>20</formula>
    </cfRule>
  </conditionalFormatting>
  <conditionalFormatting sqref="Y6">
    <cfRule type="cellIs" dxfId="573" priority="529" operator="equal">
      <formula>19</formula>
    </cfRule>
  </conditionalFormatting>
  <conditionalFormatting sqref="B6">
    <cfRule type="cellIs" dxfId="572" priority="525" operator="equal">
      <formula>"No"</formula>
    </cfRule>
    <cfRule type="cellIs" dxfId="571" priority="526" operator="equal">
      <formula>"Yes"</formula>
    </cfRule>
  </conditionalFormatting>
  <conditionalFormatting sqref="B6">
    <cfRule type="cellIs" dxfId="570" priority="527" operator="equal">
      <formula>"No"</formula>
    </cfRule>
    <cfRule type="cellIs" dxfId="569" priority="528" operator="equal">
      <formula>"Yes"</formula>
    </cfRule>
  </conditionalFormatting>
  <conditionalFormatting sqref="T6">
    <cfRule type="cellIs" dxfId="568" priority="507" operator="equal">
      <formula>"No"</formula>
    </cfRule>
    <cfRule type="cellIs" dxfId="567" priority="508" operator="equal">
      <formula>"Yes"</formula>
    </cfRule>
  </conditionalFormatting>
  <conditionalFormatting sqref="T6">
    <cfRule type="cellIs" dxfId="566" priority="509" operator="equal">
      <formula>"No"</formula>
    </cfRule>
    <cfRule type="cellIs" dxfId="565" priority="510" operator="equal">
      <formula>"Yes"</formula>
    </cfRule>
  </conditionalFormatting>
  <conditionalFormatting sqref="G10">
    <cfRule type="cellIs" dxfId="564" priority="481" operator="equal">
      <formula>"N"</formula>
    </cfRule>
    <cfRule type="cellIs" dxfId="563" priority="482" operator="equal">
      <formula>"Y"</formula>
    </cfRule>
  </conditionalFormatting>
  <conditionalFormatting sqref="H10">
    <cfRule type="cellIs" dxfId="562" priority="483" operator="equal">
      <formula>"No"</formula>
    </cfRule>
    <cfRule type="cellIs" dxfId="561" priority="484" operator="equal">
      <formula>"Yes"</formula>
    </cfRule>
  </conditionalFormatting>
  <conditionalFormatting sqref="F10">
    <cfRule type="cellIs" dxfId="560" priority="489" operator="equal">
      <formula>"No"</formula>
    </cfRule>
    <cfRule type="cellIs" dxfId="559" priority="490" operator="equal">
      <formula>"Yes"</formula>
    </cfRule>
  </conditionalFormatting>
  <conditionalFormatting sqref="X10">
    <cfRule type="cellIs" dxfId="558" priority="487" operator="equal">
      <formula>"No"</formula>
    </cfRule>
    <cfRule type="cellIs" dxfId="557" priority="488" operator="equal">
      <formula>"Yes"</formula>
    </cfRule>
  </conditionalFormatting>
  <conditionalFormatting sqref="I10:Q10">
    <cfRule type="cellIs" dxfId="556" priority="485" operator="equal">
      <formula>"N"</formula>
    </cfRule>
    <cfRule type="cellIs" dxfId="555" priority="486" operator="equal">
      <formula>"Y"</formula>
    </cfRule>
  </conditionalFormatting>
  <conditionalFormatting sqref="G10">
    <cfRule type="cellIs" dxfId="554" priority="479" operator="equal">
      <formula>1</formula>
    </cfRule>
    <cfRule type="cellIs" dxfId="553" priority="480" operator="equal">
      <formula>20</formula>
    </cfRule>
  </conditionalFormatting>
  <conditionalFormatting sqref="G10">
    <cfRule type="cellIs" dxfId="552" priority="478" operator="equal">
      <formula>19</formula>
    </cfRule>
  </conditionalFormatting>
  <conditionalFormatting sqref="G10">
    <cfRule type="cellIs" dxfId="551" priority="477" operator="equal">
      <formula>19</formula>
    </cfRule>
  </conditionalFormatting>
  <conditionalFormatting sqref="Y10 AB10:AI10">
    <cfRule type="cellIs" dxfId="550" priority="475" operator="equal">
      <formula>"N"</formula>
    </cfRule>
    <cfRule type="cellIs" dxfId="549" priority="476" operator="equal">
      <formula>"Y"</formula>
    </cfRule>
  </conditionalFormatting>
  <conditionalFormatting sqref="Y10">
    <cfRule type="cellIs" dxfId="548" priority="473" operator="equal">
      <formula>1</formula>
    </cfRule>
    <cfRule type="cellIs" dxfId="547" priority="474" operator="equal">
      <formula>20</formula>
    </cfRule>
  </conditionalFormatting>
  <conditionalFormatting sqref="AI10 AA10 Y10">
    <cfRule type="cellIs" dxfId="546" priority="471" operator="equal">
      <formula>"No"</formula>
    </cfRule>
    <cfRule type="cellIs" dxfId="545" priority="472" operator="equal">
      <formula>"Yes"</formula>
    </cfRule>
  </conditionalFormatting>
  <conditionalFormatting sqref="Y10">
    <cfRule type="cellIs" dxfId="544" priority="470" operator="equal">
      <formula>19</formula>
    </cfRule>
  </conditionalFormatting>
  <conditionalFormatting sqref="Z10">
    <cfRule type="cellIs" dxfId="543" priority="468" operator="equal">
      <formula>"No"</formula>
    </cfRule>
    <cfRule type="cellIs" dxfId="542" priority="469" operator="equal">
      <formula>"Yes"</formula>
    </cfRule>
  </conditionalFormatting>
  <conditionalFormatting sqref="Y10">
    <cfRule type="cellIs" dxfId="541" priority="466" operator="equal">
      <formula>"No"</formula>
    </cfRule>
    <cfRule type="cellIs" dxfId="540" priority="467" operator="equal">
      <formula>"Yes"</formula>
    </cfRule>
  </conditionalFormatting>
  <conditionalFormatting sqref="Y10">
    <cfRule type="cellIs" dxfId="539" priority="464" operator="equal">
      <formula>1</formula>
    </cfRule>
    <cfRule type="cellIs" dxfId="538" priority="465" operator="equal">
      <formula>20</formula>
    </cfRule>
  </conditionalFormatting>
  <conditionalFormatting sqref="Y10">
    <cfRule type="cellIs" dxfId="537" priority="463" operator="equal">
      <formula>19</formula>
    </cfRule>
  </conditionalFormatting>
  <conditionalFormatting sqref="A10">
    <cfRule type="cellIs" dxfId="536" priority="455" operator="equal">
      <formula>"No"</formula>
    </cfRule>
    <cfRule type="cellIs" dxfId="535" priority="456" operator="equal">
      <formula>"Yes"</formula>
    </cfRule>
  </conditionalFormatting>
  <conditionalFormatting sqref="B10">
    <cfRule type="cellIs" dxfId="534" priority="459" operator="equal">
      <formula>"No"</formula>
    </cfRule>
    <cfRule type="cellIs" dxfId="533" priority="460" operator="equal">
      <formula>"Yes"</formula>
    </cfRule>
  </conditionalFormatting>
  <conditionalFormatting sqref="B10">
    <cfRule type="cellIs" dxfId="532" priority="461" operator="equal">
      <formula>"No"</formula>
    </cfRule>
    <cfRule type="cellIs" dxfId="531" priority="462" operator="equal">
      <formula>"Yes"</formula>
    </cfRule>
  </conditionalFormatting>
  <conditionalFormatting sqref="A10">
    <cfRule type="cellIs" dxfId="530" priority="457" operator="equal">
      <formula>"No"</formula>
    </cfRule>
    <cfRule type="cellIs" dxfId="529" priority="458" operator="equal">
      <formula>"Yes"</formula>
    </cfRule>
  </conditionalFormatting>
  <conditionalFormatting sqref="A10">
    <cfRule type="cellIs" dxfId="528" priority="453" operator="equal">
      <formula>"No"</formula>
    </cfRule>
    <cfRule type="cellIs" dxfId="527" priority="454" operator="equal">
      <formula>"Yes"</formula>
    </cfRule>
  </conditionalFormatting>
  <conditionalFormatting sqref="A10">
    <cfRule type="cellIs" dxfId="526" priority="451" operator="equal">
      <formula>"No"</formula>
    </cfRule>
    <cfRule type="cellIs" dxfId="525" priority="452" operator="equal">
      <formula>"Yes"</formula>
    </cfRule>
  </conditionalFormatting>
  <conditionalFormatting sqref="D10">
    <cfRule type="cellIs" dxfId="524" priority="449" operator="equal">
      <formula>"N"</formula>
    </cfRule>
    <cfRule type="cellIs" dxfId="523" priority="450" operator="equal">
      <formula>"Y"</formula>
    </cfRule>
  </conditionalFormatting>
  <conditionalFormatting sqref="C10">
    <cfRule type="cellIs" dxfId="522" priority="447" operator="equal">
      <formula>"No"</formula>
    </cfRule>
    <cfRule type="cellIs" dxfId="521" priority="448" operator="equal">
      <formula>"Yes"</formula>
    </cfRule>
  </conditionalFormatting>
  <conditionalFormatting sqref="W10">
    <cfRule type="cellIs" dxfId="520" priority="445" operator="equal">
      <formula>"No"</formula>
    </cfRule>
    <cfRule type="cellIs" dxfId="519" priority="446" operator="equal">
      <formula>"Yes"</formula>
    </cfRule>
  </conditionalFormatting>
  <conditionalFormatting sqref="V10">
    <cfRule type="cellIs" dxfId="518" priority="439" operator="equal">
      <formula>"N"</formula>
    </cfRule>
    <cfRule type="cellIs" dxfId="517" priority="440" operator="equal">
      <formula>"Y"</formula>
    </cfRule>
  </conditionalFormatting>
  <conditionalFormatting sqref="U10">
    <cfRule type="cellIs" dxfId="516" priority="437" operator="equal">
      <formula>"No"</formula>
    </cfRule>
    <cfRule type="cellIs" dxfId="515" priority="438" operator="equal">
      <formula>"Yes"</formula>
    </cfRule>
  </conditionalFormatting>
  <conditionalFormatting sqref="V3">
    <cfRule type="cellIs" dxfId="514" priority="419" operator="equal">
      <formula>"N"</formula>
    </cfRule>
    <cfRule type="cellIs" dxfId="513" priority="420" operator="equal">
      <formula>"Y"</formula>
    </cfRule>
  </conditionalFormatting>
  <conditionalFormatting sqref="U3">
    <cfRule type="cellIs" dxfId="512" priority="417" operator="equal">
      <formula>"No"</formula>
    </cfRule>
    <cfRule type="cellIs" dxfId="511" priority="418" operator="equal">
      <formula>"Yes"</formula>
    </cfRule>
  </conditionalFormatting>
  <conditionalFormatting sqref="V5">
    <cfRule type="cellIs" dxfId="510" priority="415" operator="equal">
      <formula>"N"</formula>
    </cfRule>
    <cfRule type="cellIs" dxfId="509" priority="416" operator="equal">
      <formula>"Y"</formula>
    </cfRule>
  </conditionalFormatting>
  <conditionalFormatting sqref="U5">
    <cfRule type="cellIs" dxfId="508" priority="413" operator="equal">
      <formula>"No"</formula>
    </cfRule>
    <cfRule type="cellIs" dxfId="507" priority="414" operator="equal">
      <formula>"Yes"</formula>
    </cfRule>
  </conditionalFormatting>
  <conditionalFormatting sqref="V6">
    <cfRule type="cellIs" dxfId="506" priority="411" operator="equal">
      <formula>"N"</formula>
    </cfRule>
    <cfRule type="cellIs" dxfId="505" priority="412" operator="equal">
      <formula>"Y"</formula>
    </cfRule>
  </conditionalFormatting>
  <conditionalFormatting sqref="U6">
    <cfRule type="cellIs" dxfId="504" priority="409" operator="equal">
      <formula>"No"</formula>
    </cfRule>
    <cfRule type="cellIs" dxfId="503" priority="410" operator="equal">
      <formula>"Yes"</formula>
    </cfRule>
  </conditionalFormatting>
  <conditionalFormatting sqref="D6">
    <cfRule type="cellIs" dxfId="502" priority="407" operator="equal">
      <formula>"N"</formula>
    </cfRule>
    <cfRule type="cellIs" dxfId="501" priority="408" operator="equal">
      <formula>"Y"</formula>
    </cfRule>
  </conditionalFormatting>
  <conditionalFormatting sqref="C6">
    <cfRule type="cellIs" dxfId="500" priority="405" operator="equal">
      <formula>"No"</formula>
    </cfRule>
    <cfRule type="cellIs" dxfId="499" priority="406" operator="equal">
      <formula>"Yes"</formula>
    </cfRule>
  </conditionalFormatting>
  <conditionalFormatting sqref="S7">
    <cfRule type="cellIs" dxfId="498" priority="401" operator="equal">
      <formula>"No"</formula>
    </cfRule>
    <cfRule type="cellIs" dxfId="497" priority="402" operator="equal">
      <formula>"Yes"</formula>
    </cfRule>
  </conditionalFormatting>
  <conditionalFormatting sqref="S7">
    <cfRule type="cellIs" dxfId="496" priority="403" operator="equal">
      <formula>"No"</formula>
    </cfRule>
    <cfRule type="cellIs" dxfId="495" priority="404" operator="equal">
      <formula>"Yes"</formula>
    </cfRule>
  </conditionalFormatting>
  <conditionalFormatting sqref="S7">
    <cfRule type="cellIs" dxfId="494" priority="399" operator="equal">
      <formula>"No"</formula>
    </cfRule>
    <cfRule type="cellIs" dxfId="493" priority="400" operator="equal">
      <formula>"Yes"</formula>
    </cfRule>
  </conditionalFormatting>
  <conditionalFormatting sqref="S7">
    <cfRule type="cellIs" dxfId="492" priority="397" operator="equal">
      <formula>"No"</formula>
    </cfRule>
    <cfRule type="cellIs" dxfId="491" priority="398" operator="equal">
      <formula>"Yes"</formula>
    </cfRule>
  </conditionalFormatting>
  <conditionalFormatting sqref="S8">
    <cfRule type="cellIs" dxfId="490" priority="393" operator="equal">
      <formula>"No"</formula>
    </cfRule>
    <cfRule type="cellIs" dxfId="489" priority="394" operator="equal">
      <formula>"Yes"</formula>
    </cfRule>
  </conditionalFormatting>
  <conditionalFormatting sqref="S8">
    <cfRule type="cellIs" dxfId="488" priority="395" operator="equal">
      <formula>"No"</formula>
    </cfRule>
    <cfRule type="cellIs" dxfId="487" priority="396" operator="equal">
      <formula>"Yes"</formula>
    </cfRule>
  </conditionalFormatting>
  <conditionalFormatting sqref="S8">
    <cfRule type="cellIs" dxfId="486" priority="391" operator="equal">
      <formula>"No"</formula>
    </cfRule>
    <cfRule type="cellIs" dxfId="485" priority="392" operator="equal">
      <formula>"Yes"</formula>
    </cfRule>
  </conditionalFormatting>
  <conditionalFormatting sqref="S8">
    <cfRule type="cellIs" dxfId="484" priority="389" operator="equal">
      <formula>"No"</formula>
    </cfRule>
    <cfRule type="cellIs" dxfId="483" priority="390" operator="equal">
      <formula>"Yes"</formula>
    </cfRule>
  </conditionalFormatting>
  <conditionalFormatting sqref="H9">
    <cfRule type="cellIs" dxfId="482" priority="377" operator="equal">
      <formula>"No"</formula>
    </cfRule>
    <cfRule type="cellIs" dxfId="481" priority="378" operator="equal">
      <formula>"Yes"</formula>
    </cfRule>
  </conditionalFormatting>
  <conditionalFormatting sqref="R9">
    <cfRule type="cellIs" dxfId="480" priority="387" operator="equal">
      <formula>"No"</formula>
    </cfRule>
    <cfRule type="cellIs" dxfId="479" priority="388" operator="equal">
      <formula>"Yes"</formula>
    </cfRule>
  </conditionalFormatting>
  <conditionalFormatting sqref="E9">
    <cfRule type="cellIs" dxfId="478" priority="385" operator="equal">
      <formula>"No"</formula>
    </cfRule>
    <cfRule type="cellIs" dxfId="477" priority="386" operator="equal">
      <formula>"Yes"</formula>
    </cfRule>
  </conditionalFormatting>
  <conditionalFormatting sqref="F9">
    <cfRule type="cellIs" dxfId="476" priority="383" operator="equal">
      <formula>"No"</formula>
    </cfRule>
    <cfRule type="cellIs" dxfId="475" priority="384" operator="equal">
      <formula>"Yes"</formula>
    </cfRule>
  </conditionalFormatting>
  <conditionalFormatting sqref="X9">
    <cfRule type="cellIs" dxfId="474" priority="381" operator="equal">
      <formula>"No"</formula>
    </cfRule>
    <cfRule type="cellIs" dxfId="473" priority="382" operator="equal">
      <formula>"Yes"</formula>
    </cfRule>
  </conditionalFormatting>
  <conditionalFormatting sqref="I9:Q9">
    <cfRule type="cellIs" dxfId="472" priority="379" operator="equal">
      <formula>"N"</formula>
    </cfRule>
    <cfRule type="cellIs" dxfId="471" priority="380" operator="equal">
      <formula>"Y"</formula>
    </cfRule>
  </conditionalFormatting>
  <conditionalFormatting sqref="G9">
    <cfRule type="cellIs" dxfId="470" priority="375" operator="equal">
      <formula>"N"</formula>
    </cfRule>
    <cfRule type="cellIs" dxfId="469" priority="376" operator="equal">
      <formula>"Y"</formula>
    </cfRule>
  </conditionalFormatting>
  <conditionalFormatting sqref="G9">
    <cfRule type="cellIs" dxfId="468" priority="373" operator="equal">
      <formula>1</formula>
    </cfRule>
    <cfRule type="cellIs" dxfId="467" priority="374" operator="equal">
      <formula>20</formula>
    </cfRule>
  </conditionalFormatting>
  <conditionalFormatting sqref="G9">
    <cfRule type="cellIs" dxfId="466" priority="372" operator="equal">
      <formula>19</formula>
    </cfRule>
  </conditionalFormatting>
  <conditionalFormatting sqref="G9">
    <cfRule type="cellIs" dxfId="465" priority="371" operator="equal">
      <formula>19</formula>
    </cfRule>
  </conditionalFormatting>
  <conditionalFormatting sqref="Y9 AB9:AI9">
    <cfRule type="cellIs" dxfId="464" priority="369" operator="equal">
      <formula>"N"</formula>
    </cfRule>
    <cfRule type="cellIs" dxfId="463" priority="370" operator="equal">
      <formula>"Y"</formula>
    </cfRule>
  </conditionalFormatting>
  <conditionalFormatting sqref="Y9">
    <cfRule type="cellIs" dxfId="462" priority="367" operator="equal">
      <formula>1</formula>
    </cfRule>
    <cfRule type="cellIs" dxfId="461" priority="368" operator="equal">
      <formula>20</formula>
    </cfRule>
  </conditionalFormatting>
  <conditionalFormatting sqref="AI9 AA9 Y9">
    <cfRule type="cellIs" dxfId="460" priority="365" operator="equal">
      <formula>"No"</formula>
    </cfRule>
    <cfRule type="cellIs" dxfId="459" priority="366" operator="equal">
      <formula>"Yes"</formula>
    </cfRule>
  </conditionalFormatting>
  <conditionalFormatting sqref="Y9">
    <cfRule type="cellIs" dxfId="458" priority="364" operator="equal">
      <formula>19</formula>
    </cfRule>
  </conditionalFormatting>
  <conditionalFormatting sqref="Z9">
    <cfRule type="cellIs" dxfId="457" priority="362" operator="equal">
      <formula>"No"</formula>
    </cfRule>
    <cfRule type="cellIs" dxfId="456" priority="363" operator="equal">
      <formula>"Yes"</formula>
    </cfRule>
  </conditionalFormatting>
  <conditionalFormatting sqref="Y9">
    <cfRule type="cellIs" dxfId="455" priority="360" operator="equal">
      <formula>"No"</formula>
    </cfRule>
    <cfRule type="cellIs" dxfId="454" priority="361" operator="equal">
      <formula>"Yes"</formula>
    </cfRule>
  </conditionalFormatting>
  <conditionalFormatting sqref="Y9">
    <cfRule type="cellIs" dxfId="453" priority="358" operator="equal">
      <formula>1</formula>
    </cfRule>
    <cfRule type="cellIs" dxfId="452" priority="359" operator="equal">
      <formula>20</formula>
    </cfRule>
  </conditionalFormatting>
  <conditionalFormatting sqref="Y9">
    <cfRule type="cellIs" dxfId="451" priority="357" operator="equal">
      <formula>19</formula>
    </cfRule>
  </conditionalFormatting>
  <conditionalFormatting sqref="A9">
    <cfRule type="cellIs" dxfId="450" priority="349" operator="equal">
      <formula>"No"</formula>
    </cfRule>
    <cfRule type="cellIs" dxfId="449" priority="350" operator="equal">
      <formula>"Yes"</formula>
    </cfRule>
  </conditionalFormatting>
  <conditionalFormatting sqref="B9">
    <cfRule type="cellIs" dxfId="448" priority="353" operator="equal">
      <formula>"No"</formula>
    </cfRule>
    <cfRule type="cellIs" dxfId="447" priority="354" operator="equal">
      <formula>"Yes"</formula>
    </cfRule>
  </conditionalFormatting>
  <conditionalFormatting sqref="B9">
    <cfRule type="cellIs" dxfId="446" priority="355" operator="equal">
      <formula>"No"</formula>
    </cfRule>
    <cfRule type="cellIs" dxfId="445" priority="356" operator="equal">
      <formula>"Yes"</formula>
    </cfRule>
  </conditionalFormatting>
  <conditionalFormatting sqref="A9">
    <cfRule type="cellIs" dxfId="444" priority="351" operator="equal">
      <formula>"No"</formula>
    </cfRule>
    <cfRule type="cellIs" dxfId="443" priority="352" operator="equal">
      <formula>"Yes"</formula>
    </cfRule>
  </conditionalFormatting>
  <conditionalFormatting sqref="A9">
    <cfRule type="cellIs" dxfId="442" priority="347" operator="equal">
      <formula>"No"</formula>
    </cfRule>
    <cfRule type="cellIs" dxfId="441" priority="348" operator="equal">
      <formula>"Yes"</formula>
    </cfRule>
  </conditionalFormatting>
  <conditionalFormatting sqref="A9">
    <cfRule type="cellIs" dxfId="440" priority="345" operator="equal">
      <formula>"No"</formula>
    </cfRule>
    <cfRule type="cellIs" dxfId="439" priority="346" operator="equal">
      <formula>"Yes"</formula>
    </cfRule>
  </conditionalFormatting>
  <conditionalFormatting sqref="D9">
    <cfRule type="cellIs" dxfId="438" priority="343" operator="equal">
      <formula>"N"</formula>
    </cfRule>
    <cfRule type="cellIs" dxfId="437" priority="344" operator="equal">
      <formula>"Y"</formula>
    </cfRule>
  </conditionalFormatting>
  <conditionalFormatting sqref="C9">
    <cfRule type="cellIs" dxfId="436" priority="341" operator="equal">
      <formula>"No"</formula>
    </cfRule>
    <cfRule type="cellIs" dxfId="435" priority="342" operator="equal">
      <formula>"Yes"</formula>
    </cfRule>
  </conditionalFormatting>
  <conditionalFormatting sqref="W9">
    <cfRule type="cellIs" dxfId="434" priority="339" operator="equal">
      <formula>"No"</formula>
    </cfRule>
    <cfRule type="cellIs" dxfId="433" priority="340" operator="equal">
      <formula>"Yes"</formula>
    </cfRule>
  </conditionalFormatting>
  <conditionalFormatting sqref="V9">
    <cfRule type="cellIs" dxfId="432" priority="333" operator="equal">
      <formula>"N"</formula>
    </cfRule>
    <cfRule type="cellIs" dxfId="431" priority="334" operator="equal">
      <formula>"Y"</formula>
    </cfRule>
  </conditionalFormatting>
  <conditionalFormatting sqref="U9">
    <cfRule type="cellIs" dxfId="430" priority="331" operator="equal">
      <formula>"No"</formula>
    </cfRule>
    <cfRule type="cellIs" dxfId="429" priority="332" operator="equal">
      <formula>"Yes"</formula>
    </cfRule>
  </conditionalFormatting>
  <conditionalFormatting sqref="S9">
    <cfRule type="cellIs" dxfId="428" priority="327" operator="equal">
      <formula>"No"</formula>
    </cfRule>
    <cfRule type="cellIs" dxfId="427" priority="328" operator="equal">
      <formula>"Yes"</formula>
    </cfRule>
  </conditionalFormatting>
  <conditionalFormatting sqref="S9">
    <cfRule type="cellIs" dxfId="426" priority="329" operator="equal">
      <formula>"No"</formula>
    </cfRule>
    <cfRule type="cellIs" dxfId="425" priority="330" operator="equal">
      <formula>"Yes"</formula>
    </cfRule>
  </conditionalFormatting>
  <conditionalFormatting sqref="S9">
    <cfRule type="cellIs" dxfId="424" priority="325" operator="equal">
      <formula>"No"</formula>
    </cfRule>
    <cfRule type="cellIs" dxfId="423" priority="326" operator="equal">
      <formula>"Yes"</formula>
    </cfRule>
  </conditionalFormatting>
  <conditionalFormatting sqref="S9">
    <cfRule type="cellIs" dxfId="422" priority="323" operator="equal">
      <formula>"No"</formula>
    </cfRule>
    <cfRule type="cellIs" dxfId="421" priority="324" operator="equal">
      <formula>"Yes"</formula>
    </cfRule>
  </conditionalFormatting>
  <conditionalFormatting sqref="E10">
    <cfRule type="cellIs" dxfId="420" priority="321" operator="equal">
      <formula>"N"</formula>
    </cfRule>
    <cfRule type="cellIs" dxfId="419" priority="322" operator="equal">
      <formula>"Y"</formula>
    </cfRule>
  </conditionalFormatting>
  <conditionalFormatting sqref="T9">
    <cfRule type="cellIs" dxfId="418" priority="319" operator="equal">
      <formula>"No"</formula>
    </cfRule>
    <cfRule type="cellIs" dxfId="417" priority="320" operator="equal">
      <formula>"Yes"</formula>
    </cfRule>
  </conditionalFormatting>
  <conditionalFormatting sqref="T9">
    <cfRule type="cellIs" dxfId="416" priority="317" operator="equal">
      <formula>"No"</formula>
    </cfRule>
    <cfRule type="cellIs" dxfId="415" priority="318" operator="equal">
      <formula>"Yes"</formula>
    </cfRule>
  </conditionalFormatting>
  <conditionalFormatting sqref="B15:C17 B21:C24">
    <cfRule type="cellIs" dxfId="414" priority="273" operator="equal">
      <formula>"No"</formula>
    </cfRule>
    <cfRule type="cellIs" dxfId="413" priority="274" operator="equal">
      <formula>"Yes"</formula>
    </cfRule>
  </conditionalFormatting>
  <conditionalFormatting sqref="B14">
    <cfRule type="cellIs" dxfId="412" priority="271" operator="equal">
      <formula>"No"</formula>
    </cfRule>
    <cfRule type="cellIs" dxfId="411" priority="272" operator="equal">
      <formula>"Yes"</formula>
    </cfRule>
  </conditionalFormatting>
  <conditionalFormatting sqref="B19">
    <cfRule type="cellIs" dxfId="410" priority="269" operator="equal">
      <formula>"No"</formula>
    </cfRule>
    <cfRule type="cellIs" dxfId="409" priority="270" operator="equal">
      <formula>"Yes"</formula>
    </cfRule>
  </conditionalFormatting>
  <conditionalFormatting sqref="C17">
    <cfRule type="cellIs" dxfId="408" priority="267" operator="equal">
      <formula>"No"</formula>
    </cfRule>
    <cfRule type="cellIs" dxfId="407" priority="268" operator="equal">
      <formula>"Yes"</formula>
    </cfRule>
  </conditionalFormatting>
  <conditionalFormatting sqref="C14">
    <cfRule type="cellIs" dxfId="406" priority="265" operator="equal">
      <formula>"No"</formula>
    </cfRule>
    <cfRule type="cellIs" dxfId="405" priority="266" operator="equal">
      <formula>"Yes"</formula>
    </cfRule>
  </conditionalFormatting>
  <conditionalFormatting sqref="C19">
    <cfRule type="cellIs" dxfId="404" priority="263" operator="equal">
      <formula>"No"</formula>
    </cfRule>
    <cfRule type="cellIs" dxfId="403" priority="264" operator="equal">
      <formula>"Yes"</formula>
    </cfRule>
  </conditionalFormatting>
  <conditionalFormatting sqref="B14:B30">
    <cfRule type="cellIs" dxfId="402" priority="261" operator="equal">
      <formula>"No"</formula>
    </cfRule>
    <cfRule type="cellIs" dxfId="401" priority="262" operator="equal">
      <formula>"Yes"</formula>
    </cfRule>
  </conditionalFormatting>
  <conditionalFormatting sqref="C20">
    <cfRule type="cellIs" dxfId="400" priority="259" operator="equal">
      <formula>"No"</formula>
    </cfRule>
    <cfRule type="cellIs" dxfId="399" priority="260" operator="equal">
      <formula>"Yes"</formula>
    </cfRule>
  </conditionalFormatting>
  <conditionalFormatting sqref="B18">
    <cfRule type="cellIs" dxfId="398" priority="257" operator="equal">
      <formula>"No"</formula>
    </cfRule>
    <cfRule type="cellIs" dxfId="397" priority="258" operator="equal">
      <formula>"Yes"</formula>
    </cfRule>
  </conditionalFormatting>
  <conditionalFormatting sqref="B18">
    <cfRule type="cellIs" dxfId="396" priority="255" operator="equal">
      <formula>"No"</formula>
    </cfRule>
    <cfRule type="cellIs" dxfId="395" priority="256" operator="equal">
      <formula>"Yes"</formula>
    </cfRule>
  </conditionalFormatting>
  <conditionalFormatting sqref="C18">
    <cfRule type="cellIs" dxfId="394" priority="253" operator="equal">
      <formula>"No"</formula>
    </cfRule>
    <cfRule type="cellIs" dxfId="393" priority="254" operator="equal">
      <formula>"Yes"</formula>
    </cfRule>
  </conditionalFormatting>
  <conditionalFormatting sqref="C18">
    <cfRule type="cellIs" dxfId="392" priority="251" operator="equal">
      <formula>"No"</formula>
    </cfRule>
    <cfRule type="cellIs" dxfId="391" priority="252" operator="equal">
      <formula>"Yes"</formula>
    </cfRule>
  </conditionalFormatting>
  <conditionalFormatting sqref="B30:C30">
    <cfRule type="cellIs" dxfId="390" priority="233" operator="equal">
      <formula>"No"</formula>
    </cfRule>
    <cfRule type="cellIs" dxfId="389" priority="234" operator="equal">
      <formula>"Yes"</formula>
    </cfRule>
  </conditionalFormatting>
  <conditionalFormatting sqref="B24:C24">
    <cfRule type="cellIs" dxfId="388" priority="249" operator="equal">
      <formula>"N"</formula>
    </cfRule>
    <cfRule type="cellIs" dxfId="387" priority="250" operator="equal">
      <formula>"Y"</formula>
    </cfRule>
  </conditionalFormatting>
  <conditionalFormatting sqref="B28:C30">
    <cfRule type="cellIs" dxfId="386" priority="247" operator="equal">
      <formula>"No"</formula>
    </cfRule>
    <cfRule type="cellIs" dxfId="385" priority="248" operator="equal">
      <formula>"Yes"</formula>
    </cfRule>
  </conditionalFormatting>
  <conditionalFormatting sqref="B26:C27">
    <cfRule type="cellIs" dxfId="384" priority="245" operator="equal">
      <formula>"No"</formula>
    </cfRule>
    <cfRule type="cellIs" dxfId="383" priority="246" operator="equal">
      <formula>"Yes"</formula>
    </cfRule>
  </conditionalFormatting>
  <conditionalFormatting sqref="B26:C27">
    <cfRule type="cellIs" dxfId="382" priority="243" operator="equal">
      <formula>"No"</formula>
    </cfRule>
    <cfRule type="cellIs" dxfId="381" priority="244" operator="equal">
      <formula>"Yes"</formula>
    </cfRule>
  </conditionalFormatting>
  <conditionalFormatting sqref="B28:C28">
    <cfRule type="cellIs" dxfId="380" priority="241" operator="equal">
      <formula>"No"</formula>
    </cfRule>
    <cfRule type="cellIs" dxfId="379" priority="242" operator="equal">
      <formula>"Yes"</formula>
    </cfRule>
  </conditionalFormatting>
  <conditionalFormatting sqref="B25:C25">
    <cfRule type="cellIs" dxfId="378" priority="239" operator="equal">
      <formula>"N"</formula>
    </cfRule>
    <cfRule type="cellIs" dxfId="377" priority="240" operator="equal">
      <formula>"Y"</formula>
    </cfRule>
  </conditionalFormatting>
  <conditionalFormatting sqref="B25:C25">
    <cfRule type="cellIs" dxfId="376" priority="237" operator="equal">
      <formula>"No"</formula>
    </cfRule>
    <cfRule type="cellIs" dxfId="375" priority="238" operator="equal">
      <formula>"Yes"</formula>
    </cfRule>
  </conditionalFormatting>
  <conditionalFormatting sqref="B29:C29">
    <cfRule type="cellIs" dxfId="374" priority="235" operator="equal">
      <formula>"No"</formula>
    </cfRule>
    <cfRule type="cellIs" dxfId="373" priority="236" operator="equal">
      <formula>"Yes"</formula>
    </cfRule>
  </conditionalFormatting>
  <conditionalFormatting sqref="S10">
    <cfRule type="cellIs" dxfId="372" priority="225" operator="equal">
      <formula>"No"</formula>
    </cfRule>
    <cfRule type="cellIs" dxfId="371" priority="226" operator="equal">
      <formula>"Yes"</formula>
    </cfRule>
  </conditionalFormatting>
  <conditionalFormatting sqref="T10">
    <cfRule type="cellIs" dxfId="370" priority="229" operator="equal">
      <formula>"No"</formula>
    </cfRule>
    <cfRule type="cellIs" dxfId="369" priority="230" operator="equal">
      <formula>"Yes"</formula>
    </cfRule>
  </conditionalFormatting>
  <conditionalFormatting sqref="T10">
    <cfRule type="cellIs" dxfId="368" priority="231" operator="equal">
      <formula>"No"</formula>
    </cfRule>
    <cfRule type="cellIs" dxfId="367" priority="232" operator="equal">
      <formula>"Yes"</formula>
    </cfRule>
  </conditionalFormatting>
  <conditionalFormatting sqref="S10">
    <cfRule type="cellIs" dxfId="366" priority="227" operator="equal">
      <formula>"No"</formula>
    </cfRule>
    <cfRule type="cellIs" dxfId="365" priority="228" operator="equal">
      <formula>"Yes"</formula>
    </cfRule>
  </conditionalFormatting>
  <conditionalFormatting sqref="S10">
    <cfRule type="cellIs" dxfId="364" priority="223" operator="equal">
      <formula>"No"</formula>
    </cfRule>
    <cfRule type="cellIs" dxfId="363" priority="224" operator="equal">
      <formula>"Yes"</formula>
    </cfRule>
  </conditionalFormatting>
  <conditionalFormatting sqref="S10">
    <cfRule type="cellIs" dxfId="362" priority="221" operator="equal">
      <formula>"No"</formula>
    </cfRule>
    <cfRule type="cellIs" dxfId="361" priority="222" operator="equal">
      <formula>"Yes"</formula>
    </cfRule>
  </conditionalFormatting>
  <conditionalFormatting sqref="R11">
    <cfRule type="cellIs" dxfId="360" priority="219" operator="equal">
      <formula>"No"</formula>
    </cfRule>
    <cfRule type="cellIs" dxfId="359" priority="220" operator="equal">
      <formula>"Yes"</formula>
    </cfRule>
  </conditionalFormatting>
  <conditionalFormatting sqref="G11">
    <cfRule type="cellIs" dxfId="358" priority="209" operator="equal">
      <formula>"N"</formula>
    </cfRule>
    <cfRule type="cellIs" dxfId="357" priority="210" operator="equal">
      <formula>"Y"</formula>
    </cfRule>
  </conditionalFormatting>
  <conditionalFormatting sqref="H11">
    <cfRule type="cellIs" dxfId="356" priority="211" operator="equal">
      <formula>"No"</formula>
    </cfRule>
    <cfRule type="cellIs" dxfId="355" priority="212" operator="equal">
      <formula>"Yes"</formula>
    </cfRule>
  </conditionalFormatting>
  <conditionalFormatting sqref="F11">
    <cfRule type="cellIs" dxfId="354" priority="217" operator="equal">
      <formula>"No"</formula>
    </cfRule>
    <cfRule type="cellIs" dxfId="353" priority="218" operator="equal">
      <formula>"Yes"</formula>
    </cfRule>
  </conditionalFormatting>
  <conditionalFormatting sqref="I11:Q11">
    <cfRule type="cellIs" dxfId="352" priority="213" operator="equal">
      <formula>"N"</formula>
    </cfRule>
    <cfRule type="cellIs" dxfId="351" priority="214" operator="equal">
      <formula>"Y"</formula>
    </cfRule>
  </conditionalFormatting>
  <conditionalFormatting sqref="G11">
    <cfRule type="cellIs" dxfId="350" priority="207" operator="equal">
      <formula>1</formula>
    </cfRule>
    <cfRule type="cellIs" dxfId="349" priority="208" operator="equal">
      <formula>20</formula>
    </cfRule>
  </conditionalFormatting>
  <conditionalFormatting sqref="G11">
    <cfRule type="cellIs" dxfId="348" priority="206" operator="equal">
      <formula>19</formula>
    </cfRule>
  </conditionalFormatting>
  <conditionalFormatting sqref="G11">
    <cfRule type="cellIs" dxfId="347" priority="205" operator="equal">
      <formula>19</formula>
    </cfRule>
  </conditionalFormatting>
  <conditionalFormatting sqref="Y11 AB11:AI11">
    <cfRule type="cellIs" dxfId="346" priority="203" operator="equal">
      <formula>"N"</formula>
    </cfRule>
    <cfRule type="cellIs" dxfId="345" priority="204" operator="equal">
      <formula>"Y"</formula>
    </cfRule>
  </conditionalFormatting>
  <conditionalFormatting sqref="Y11">
    <cfRule type="cellIs" dxfId="344" priority="201" operator="equal">
      <formula>1</formula>
    </cfRule>
    <cfRule type="cellIs" dxfId="343" priority="202" operator="equal">
      <formula>20</formula>
    </cfRule>
  </conditionalFormatting>
  <conditionalFormatting sqref="AI11 AA11 Y11">
    <cfRule type="cellIs" dxfId="342" priority="199" operator="equal">
      <formula>"No"</formula>
    </cfRule>
    <cfRule type="cellIs" dxfId="341" priority="200" operator="equal">
      <formula>"Yes"</formula>
    </cfRule>
  </conditionalFormatting>
  <conditionalFormatting sqref="Y11">
    <cfRule type="cellIs" dxfId="340" priority="198" operator="equal">
      <formula>19</formula>
    </cfRule>
  </conditionalFormatting>
  <conditionalFormatting sqref="Z11">
    <cfRule type="cellIs" dxfId="339" priority="196" operator="equal">
      <formula>"No"</formula>
    </cfRule>
    <cfRule type="cellIs" dxfId="338" priority="197" operator="equal">
      <formula>"Yes"</formula>
    </cfRule>
  </conditionalFormatting>
  <conditionalFormatting sqref="Y11">
    <cfRule type="cellIs" dxfId="337" priority="194" operator="equal">
      <formula>"No"</formula>
    </cfRule>
    <cfRule type="cellIs" dxfId="336" priority="195" operator="equal">
      <formula>"Yes"</formula>
    </cfRule>
  </conditionalFormatting>
  <conditionalFormatting sqref="Y11">
    <cfRule type="cellIs" dxfId="335" priority="192" operator="equal">
      <formula>1</formula>
    </cfRule>
    <cfRule type="cellIs" dxfId="334" priority="193" operator="equal">
      <formula>20</formula>
    </cfRule>
  </conditionalFormatting>
  <conditionalFormatting sqref="Y11">
    <cfRule type="cellIs" dxfId="333" priority="191" operator="equal">
      <formula>19</formula>
    </cfRule>
  </conditionalFormatting>
  <conditionalFormatting sqref="A11">
    <cfRule type="cellIs" dxfId="332" priority="183" operator="equal">
      <formula>"No"</formula>
    </cfRule>
    <cfRule type="cellIs" dxfId="331" priority="184" operator="equal">
      <formula>"Yes"</formula>
    </cfRule>
  </conditionalFormatting>
  <conditionalFormatting sqref="B11">
    <cfRule type="cellIs" dxfId="330" priority="187" operator="equal">
      <formula>"No"</formula>
    </cfRule>
    <cfRule type="cellIs" dxfId="329" priority="188" operator="equal">
      <formula>"Yes"</formula>
    </cfRule>
  </conditionalFormatting>
  <conditionalFormatting sqref="B11">
    <cfRule type="cellIs" dxfId="328" priority="189" operator="equal">
      <formula>"No"</formula>
    </cfRule>
    <cfRule type="cellIs" dxfId="327" priority="190" operator="equal">
      <formula>"Yes"</formula>
    </cfRule>
  </conditionalFormatting>
  <conditionalFormatting sqref="A11">
    <cfRule type="cellIs" dxfId="326" priority="185" operator="equal">
      <formula>"No"</formula>
    </cfRule>
    <cfRule type="cellIs" dxfId="325" priority="186" operator="equal">
      <formula>"Yes"</formula>
    </cfRule>
  </conditionalFormatting>
  <conditionalFormatting sqref="A11">
    <cfRule type="cellIs" dxfId="324" priority="181" operator="equal">
      <formula>"No"</formula>
    </cfRule>
    <cfRule type="cellIs" dxfId="323" priority="182" operator="equal">
      <formula>"Yes"</formula>
    </cfRule>
  </conditionalFormatting>
  <conditionalFormatting sqref="A11">
    <cfRule type="cellIs" dxfId="322" priority="179" operator="equal">
      <formula>"No"</formula>
    </cfRule>
    <cfRule type="cellIs" dxfId="321" priority="180" operator="equal">
      <formula>"Yes"</formula>
    </cfRule>
  </conditionalFormatting>
  <conditionalFormatting sqref="D11">
    <cfRule type="cellIs" dxfId="320" priority="177" operator="equal">
      <formula>"N"</formula>
    </cfRule>
    <cfRule type="cellIs" dxfId="319" priority="178" operator="equal">
      <formula>"Y"</formula>
    </cfRule>
  </conditionalFormatting>
  <conditionalFormatting sqref="C11">
    <cfRule type="cellIs" dxfId="318" priority="175" operator="equal">
      <formula>"No"</formula>
    </cfRule>
    <cfRule type="cellIs" dxfId="317" priority="176" operator="equal">
      <formula>"Yes"</formula>
    </cfRule>
  </conditionalFormatting>
  <conditionalFormatting sqref="E11">
    <cfRule type="cellIs" dxfId="316" priority="167" operator="equal">
      <formula>"N"</formula>
    </cfRule>
    <cfRule type="cellIs" dxfId="315" priority="168" operator="equal">
      <formula>"Y"</formula>
    </cfRule>
  </conditionalFormatting>
  <conditionalFormatting sqref="T11">
    <cfRule type="cellIs" dxfId="314" priority="163" operator="equal">
      <formula>"No"</formula>
    </cfRule>
    <cfRule type="cellIs" dxfId="313" priority="164" operator="equal">
      <formula>"Yes"</formula>
    </cfRule>
  </conditionalFormatting>
  <conditionalFormatting sqref="T11">
    <cfRule type="cellIs" dxfId="312" priority="165" operator="equal">
      <formula>"No"</formula>
    </cfRule>
    <cfRule type="cellIs" dxfId="311" priority="166" operator="equal">
      <formula>"Yes"</formula>
    </cfRule>
  </conditionalFormatting>
  <conditionalFormatting sqref="X11">
    <cfRule type="cellIs" dxfId="310" priority="153" operator="equal">
      <formula>"No"</formula>
    </cfRule>
    <cfRule type="cellIs" dxfId="309" priority="154" operator="equal">
      <formula>"Yes"</formula>
    </cfRule>
  </conditionalFormatting>
  <conditionalFormatting sqref="W11">
    <cfRule type="cellIs" dxfId="308" priority="151" operator="equal">
      <formula>"No"</formula>
    </cfRule>
    <cfRule type="cellIs" dxfId="307" priority="152" operator="equal">
      <formula>"Yes"</formula>
    </cfRule>
  </conditionalFormatting>
  <conditionalFormatting sqref="V11">
    <cfRule type="cellIs" dxfId="306" priority="149" operator="equal">
      <formula>"N"</formula>
    </cfRule>
    <cfRule type="cellIs" dxfId="305" priority="150" operator="equal">
      <formula>"Y"</formula>
    </cfRule>
  </conditionalFormatting>
  <conditionalFormatting sqref="U11">
    <cfRule type="cellIs" dxfId="304" priority="147" operator="equal">
      <formula>"No"</formula>
    </cfRule>
    <cfRule type="cellIs" dxfId="303" priority="148" operator="equal">
      <formula>"Yes"</formula>
    </cfRule>
  </conditionalFormatting>
  <conditionalFormatting sqref="R4">
    <cfRule type="cellIs" dxfId="302" priority="145" operator="equal">
      <formula>"No"</formula>
    </cfRule>
    <cfRule type="cellIs" dxfId="301" priority="146" operator="equal">
      <formula>"Yes"</formula>
    </cfRule>
  </conditionalFormatting>
  <conditionalFormatting sqref="E4">
    <cfRule type="cellIs" dxfId="300" priority="143" operator="equal">
      <formula>"No"</formula>
    </cfRule>
    <cfRule type="cellIs" dxfId="299" priority="144" operator="equal">
      <formula>"Yes"</formula>
    </cfRule>
  </conditionalFormatting>
  <conditionalFormatting sqref="F4">
    <cfRule type="cellIs" dxfId="298" priority="141" operator="equal">
      <formula>"No"</formula>
    </cfRule>
    <cfRule type="cellIs" dxfId="297" priority="142" operator="equal">
      <formula>"Yes"</formula>
    </cfRule>
  </conditionalFormatting>
  <conditionalFormatting sqref="X4">
    <cfRule type="cellIs" dxfId="296" priority="139" operator="equal">
      <formula>"No"</formula>
    </cfRule>
    <cfRule type="cellIs" dxfId="295" priority="140" operator="equal">
      <formula>"Yes"</formula>
    </cfRule>
  </conditionalFormatting>
  <conditionalFormatting sqref="I4:Q4">
    <cfRule type="cellIs" dxfId="294" priority="137" operator="equal">
      <formula>"N"</formula>
    </cfRule>
    <cfRule type="cellIs" dxfId="293" priority="138" operator="equal">
      <formula>"Y"</formula>
    </cfRule>
  </conditionalFormatting>
  <conditionalFormatting sqref="H4">
    <cfRule type="cellIs" dxfId="292" priority="135" operator="equal">
      <formula>"No"</formula>
    </cfRule>
    <cfRule type="cellIs" dxfId="291" priority="136" operator="equal">
      <formula>"Yes"</formula>
    </cfRule>
  </conditionalFormatting>
  <conditionalFormatting sqref="G4">
    <cfRule type="cellIs" dxfId="290" priority="133" operator="equal">
      <formula>"N"</formula>
    </cfRule>
    <cfRule type="cellIs" dxfId="289" priority="134" operator="equal">
      <formula>"Y"</formula>
    </cfRule>
  </conditionalFormatting>
  <conditionalFormatting sqref="G4">
    <cfRule type="cellIs" dxfId="288" priority="131" operator="equal">
      <formula>1</formula>
    </cfRule>
    <cfRule type="cellIs" dxfId="287" priority="132" operator="equal">
      <formula>20</formula>
    </cfRule>
  </conditionalFormatting>
  <conditionalFormatting sqref="G4">
    <cfRule type="cellIs" dxfId="286" priority="130" operator="equal">
      <formula>19</formula>
    </cfRule>
  </conditionalFormatting>
  <conditionalFormatting sqref="G4">
    <cfRule type="cellIs" dxfId="285" priority="129" operator="equal">
      <formula>19</formula>
    </cfRule>
  </conditionalFormatting>
  <conditionalFormatting sqref="AB4:AI4 Y4">
    <cfRule type="cellIs" dxfId="284" priority="127" operator="equal">
      <formula>"N"</formula>
    </cfRule>
    <cfRule type="cellIs" dxfId="283" priority="128" operator="equal">
      <formula>"Y"</formula>
    </cfRule>
  </conditionalFormatting>
  <conditionalFormatting sqref="Y4">
    <cfRule type="cellIs" dxfId="282" priority="125" operator="equal">
      <formula>1</formula>
    </cfRule>
    <cfRule type="cellIs" dxfId="281" priority="126" operator="equal">
      <formula>20</formula>
    </cfRule>
  </conditionalFormatting>
  <conditionalFormatting sqref="Y4 AA4 AI4">
    <cfRule type="cellIs" dxfId="280" priority="123" operator="equal">
      <formula>"No"</formula>
    </cfRule>
    <cfRule type="cellIs" dxfId="279" priority="124" operator="equal">
      <formula>"Yes"</formula>
    </cfRule>
  </conditionalFormatting>
  <conditionalFormatting sqref="Y4">
    <cfRule type="cellIs" dxfId="278" priority="122" operator="equal">
      <formula>19</formula>
    </cfRule>
  </conditionalFormatting>
  <conditionalFormatting sqref="Z4">
    <cfRule type="cellIs" dxfId="277" priority="120" operator="equal">
      <formula>"No"</formula>
    </cfRule>
    <cfRule type="cellIs" dxfId="276" priority="121" operator="equal">
      <formula>"Yes"</formula>
    </cfRule>
  </conditionalFormatting>
  <conditionalFormatting sqref="Y4">
    <cfRule type="cellIs" dxfId="275" priority="118" operator="equal">
      <formula>"No"</formula>
    </cfRule>
    <cfRule type="cellIs" dxfId="274" priority="119" operator="equal">
      <formula>"Yes"</formula>
    </cfRule>
  </conditionalFormatting>
  <conditionalFormatting sqref="Y4">
    <cfRule type="cellIs" dxfId="273" priority="116" operator="equal">
      <formula>1</formula>
    </cfRule>
    <cfRule type="cellIs" dxfId="272" priority="117" operator="equal">
      <formula>20</formula>
    </cfRule>
  </conditionalFormatting>
  <conditionalFormatting sqref="Y4">
    <cfRule type="cellIs" dxfId="271" priority="115" operator="equal">
      <formula>19</formula>
    </cfRule>
  </conditionalFormatting>
  <conditionalFormatting sqref="B4">
    <cfRule type="cellIs" dxfId="270" priority="103" operator="equal">
      <formula>"No"</formula>
    </cfRule>
    <cfRule type="cellIs" dxfId="269" priority="104" operator="equal">
      <formula>"Yes"</formula>
    </cfRule>
  </conditionalFormatting>
  <conditionalFormatting sqref="B4">
    <cfRule type="cellIs" dxfId="268" priority="105" operator="equal">
      <formula>"No"</formula>
    </cfRule>
    <cfRule type="cellIs" dxfId="267" priority="106" operator="equal">
      <formula>"Yes"</formula>
    </cfRule>
  </conditionalFormatting>
  <conditionalFormatting sqref="D4">
    <cfRule type="cellIs" dxfId="266" priority="101" operator="equal">
      <formula>"N"</formula>
    </cfRule>
    <cfRule type="cellIs" dxfId="265" priority="102" operator="equal">
      <formula>"Y"</formula>
    </cfRule>
  </conditionalFormatting>
  <conditionalFormatting sqref="C4">
    <cfRule type="cellIs" dxfId="264" priority="99" operator="equal">
      <formula>"No"</formula>
    </cfRule>
    <cfRule type="cellIs" dxfId="263" priority="100" operator="equal">
      <formula>"Yes"</formula>
    </cfRule>
  </conditionalFormatting>
  <conditionalFormatting sqref="W4">
    <cfRule type="cellIs" dxfId="262" priority="97" operator="equal">
      <formula>"No"</formula>
    </cfRule>
    <cfRule type="cellIs" dxfId="261" priority="98" operator="equal">
      <formula>"Yes"</formula>
    </cfRule>
  </conditionalFormatting>
  <conditionalFormatting sqref="T4">
    <cfRule type="cellIs" dxfId="260" priority="95" operator="equal">
      <formula>"No"</formula>
    </cfRule>
    <cfRule type="cellIs" dxfId="259" priority="96" operator="equal">
      <formula>"Yes"</formula>
    </cfRule>
  </conditionalFormatting>
  <conditionalFormatting sqref="T4">
    <cfRule type="cellIs" dxfId="258" priority="93" operator="equal">
      <formula>"No"</formula>
    </cfRule>
    <cfRule type="cellIs" dxfId="257" priority="94" operator="equal">
      <formula>"Yes"</formula>
    </cfRule>
  </conditionalFormatting>
  <conditionalFormatting sqref="V4">
    <cfRule type="cellIs" dxfId="256" priority="83" operator="equal">
      <formula>"N"</formula>
    </cfRule>
    <cfRule type="cellIs" dxfId="255" priority="84" operator="equal">
      <formula>"Y"</formula>
    </cfRule>
  </conditionalFormatting>
  <conditionalFormatting sqref="U4">
    <cfRule type="cellIs" dxfId="254" priority="81" operator="equal">
      <formula>"No"</formula>
    </cfRule>
    <cfRule type="cellIs" dxfId="253" priority="82" operator="equal">
      <formula>"Yes"</formula>
    </cfRule>
  </conditionalFormatting>
  <conditionalFormatting sqref="S3">
    <cfRule type="cellIs" dxfId="252" priority="61" operator="equal">
      <formula>"No"</formula>
    </cfRule>
    <cfRule type="cellIs" dxfId="251" priority="62" operator="equal">
      <formula>"Yes"</formula>
    </cfRule>
  </conditionalFormatting>
  <conditionalFormatting sqref="S3">
    <cfRule type="cellIs" dxfId="250" priority="63" operator="equal">
      <formula>"No"</formula>
    </cfRule>
    <cfRule type="cellIs" dxfId="249" priority="64" operator="equal">
      <formula>"Yes"</formula>
    </cfRule>
  </conditionalFormatting>
  <conditionalFormatting sqref="S3">
    <cfRule type="cellIs" dxfId="248" priority="59" operator="equal">
      <formula>"No"</formula>
    </cfRule>
    <cfRule type="cellIs" dxfId="247" priority="60" operator="equal">
      <formula>"Yes"</formula>
    </cfRule>
  </conditionalFormatting>
  <conditionalFormatting sqref="S3">
    <cfRule type="cellIs" dxfId="246" priority="57" operator="equal">
      <formula>"No"</formula>
    </cfRule>
    <cfRule type="cellIs" dxfId="245" priority="58" operator="equal">
      <formula>"Yes"</formula>
    </cfRule>
  </conditionalFormatting>
  <conditionalFormatting sqref="S4">
    <cfRule type="cellIs" dxfId="244" priority="53" operator="equal">
      <formula>"No"</formula>
    </cfRule>
    <cfRule type="cellIs" dxfId="243" priority="54" operator="equal">
      <formula>"Yes"</formula>
    </cfRule>
  </conditionalFormatting>
  <conditionalFormatting sqref="S4">
    <cfRule type="cellIs" dxfId="242" priority="55" operator="equal">
      <formula>"No"</formula>
    </cfRule>
    <cfRule type="cellIs" dxfId="241" priority="56" operator="equal">
      <formula>"Yes"</formula>
    </cfRule>
  </conditionalFormatting>
  <conditionalFormatting sqref="S4">
    <cfRule type="cellIs" dxfId="240" priority="51" operator="equal">
      <formula>"No"</formula>
    </cfRule>
    <cfRule type="cellIs" dxfId="239" priority="52" operator="equal">
      <formula>"Yes"</formula>
    </cfRule>
  </conditionalFormatting>
  <conditionalFormatting sqref="S4">
    <cfRule type="cellIs" dxfId="238" priority="49" operator="equal">
      <formula>"No"</formula>
    </cfRule>
    <cfRule type="cellIs" dxfId="237" priority="50" operator="equal">
      <formula>"Yes"</formula>
    </cfRule>
  </conditionalFormatting>
  <conditionalFormatting sqref="A3">
    <cfRule type="cellIs" dxfId="236" priority="45" operator="equal">
      <formula>"No"</formula>
    </cfRule>
    <cfRule type="cellIs" dxfId="235" priority="46" operator="equal">
      <formula>"Yes"</formula>
    </cfRule>
  </conditionalFormatting>
  <conditionalFormatting sqref="A3">
    <cfRule type="cellIs" dxfId="234" priority="47" operator="equal">
      <formula>"No"</formula>
    </cfRule>
    <cfRule type="cellIs" dxfId="233" priority="48" operator="equal">
      <formula>"Yes"</formula>
    </cfRule>
  </conditionalFormatting>
  <conditionalFormatting sqref="A3">
    <cfRule type="cellIs" dxfId="232" priority="43" operator="equal">
      <formula>"No"</formula>
    </cfRule>
    <cfRule type="cellIs" dxfId="231" priority="44" operator="equal">
      <formula>"Yes"</formula>
    </cfRule>
  </conditionalFormatting>
  <conditionalFormatting sqref="A3">
    <cfRule type="cellIs" dxfId="230" priority="41" operator="equal">
      <formula>"No"</formula>
    </cfRule>
    <cfRule type="cellIs" dxfId="229" priority="42" operator="equal">
      <formula>"Yes"</formula>
    </cfRule>
  </conditionalFormatting>
  <conditionalFormatting sqref="A4">
    <cfRule type="cellIs" dxfId="228" priority="37" operator="equal">
      <formula>"No"</formula>
    </cfRule>
    <cfRule type="cellIs" dxfId="227" priority="38" operator="equal">
      <formula>"Yes"</formula>
    </cfRule>
  </conditionalFormatting>
  <conditionalFormatting sqref="A4">
    <cfRule type="cellIs" dxfId="226" priority="39" operator="equal">
      <formula>"No"</formula>
    </cfRule>
    <cfRule type="cellIs" dxfId="225" priority="40" operator="equal">
      <formula>"Yes"</formula>
    </cfRule>
  </conditionalFormatting>
  <conditionalFormatting sqref="A4">
    <cfRule type="cellIs" dxfId="224" priority="35" operator="equal">
      <formula>"No"</formula>
    </cfRule>
    <cfRule type="cellIs" dxfId="223" priority="36" operator="equal">
      <formula>"Yes"</formula>
    </cfRule>
  </conditionalFormatting>
  <conditionalFormatting sqref="A4">
    <cfRule type="cellIs" dxfId="222" priority="33" operator="equal">
      <formula>"No"</formula>
    </cfRule>
    <cfRule type="cellIs" dxfId="221" priority="34" operator="equal">
      <formula>"Yes"</formula>
    </cfRule>
  </conditionalFormatting>
  <conditionalFormatting sqref="A6">
    <cfRule type="cellIs" dxfId="220" priority="29" operator="equal">
      <formula>"No"</formula>
    </cfRule>
    <cfRule type="cellIs" dxfId="219" priority="30" operator="equal">
      <formula>"Yes"</formula>
    </cfRule>
  </conditionalFormatting>
  <conditionalFormatting sqref="A6">
    <cfRule type="cellIs" dxfId="218" priority="31" operator="equal">
      <formula>"No"</formula>
    </cfRule>
    <cfRule type="cellIs" dxfId="217" priority="32" operator="equal">
      <formula>"Yes"</formula>
    </cfRule>
  </conditionalFormatting>
  <conditionalFormatting sqref="A6">
    <cfRule type="cellIs" dxfId="216" priority="27" operator="equal">
      <formula>"No"</formula>
    </cfRule>
    <cfRule type="cellIs" dxfId="215" priority="28" operator="equal">
      <formula>"Yes"</formula>
    </cfRule>
  </conditionalFormatting>
  <conditionalFormatting sqref="A6">
    <cfRule type="cellIs" dxfId="214" priority="25" operator="equal">
      <formula>"No"</formula>
    </cfRule>
    <cfRule type="cellIs" dxfId="213" priority="26" operator="equal">
      <formula>"Yes"</formula>
    </cfRule>
  </conditionalFormatting>
  <conditionalFormatting sqref="S5">
    <cfRule type="cellIs" dxfId="212" priority="21" operator="equal">
      <formula>"No"</formula>
    </cfRule>
    <cfRule type="cellIs" dxfId="211" priority="22" operator="equal">
      <formula>"Yes"</formula>
    </cfRule>
  </conditionalFormatting>
  <conditionalFormatting sqref="S5">
    <cfRule type="cellIs" dxfId="210" priority="23" operator="equal">
      <formula>"No"</formula>
    </cfRule>
    <cfRule type="cellIs" dxfId="209" priority="24" operator="equal">
      <formula>"Yes"</formula>
    </cfRule>
  </conditionalFormatting>
  <conditionalFormatting sqref="S5">
    <cfRule type="cellIs" dxfId="208" priority="19" operator="equal">
      <formula>"No"</formula>
    </cfRule>
    <cfRule type="cellIs" dxfId="207" priority="20" operator="equal">
      <formula>"Yes"</formula>
    </cfRule>
  </conditionalFormatting>
  <conditionalFormatting sqref="S5">
    <cfRule type="cellIs" dxfId="206" priority="17" operator="equal">
      <formula>"No"</formula>
    </cfRule>
    <cfRule type="cellIs" dxfId="205" priority="18" operator="equal">
      <formula>"Yes"</formula>
    </cfRule>
  </conditionalFormatting>
  <conditionalFormatting sqref="S6">
    <cfRule type="cellIs" dxfId="204" priority="13" operator="equal">
      <formula>"No"</formula>
    </cfRule>
    <cfRule type="cellIs" dxfId="203" priority="14" operator="equal">
      <formula>"Yes"</formula>
    </cfRule>
  </conditionalFormatting>
  <conditionalFormatting sqref="S6">
    <cfRule type="cellIs" dxfId="202" priority="15" operator="equal">
      <formula>"No"</formula>
    </cfRule>
    <cfRule type="cellIs" dxfId="201" priority="16" operator="equal">
      <formula>"Yes"</formula>
    </cfRule>
  </conditionalFormatting>
  <conditionalFormatting sqref="S6">
    <cfRule type="cellIs" dxfId="200" priority="11" operator="equal">
      <formula>"No"</formula>
    </cfRule>
    <cfRule type="cellIs" dxfId="199" priority="12" operator="equal">
      <formula>"Yes"</formula>
    </cfRule>
  </conditionalFormatting>
  <conditionalFormatting sqref="S6">
    <cfRule type="cellIs" dxfId="198" priority="9" operator="equal">
      <formula>"No"</formula>
    </cfRule>
    <cfRule type="cellIs" dxfId="197" priority="10" operator="equal">
      <formula>"Yes"</formula>
    </cfRule>
  </conditionalFormatting>
  <conditionalFormatting sqref="S11">
    <cfRule type="cellIs" dxfId="196" priority="5" operator="equal">
      <formula>"No"</formula>
    </cfRule>
    <cfRule type="cellIs" dxfId="195" priority="6" operator="equal">
      <formula>"Yes"</formula>
    </cfRule>
  </conditionalFormatting>
  <conditionalFormatting sqref="S11">
    <cfRule type="cellIs" dxfId="194" priority="7" operator="equal">
      <formula>"No"</formula>
    </cfRule>
    <cfRule type="cellIs" dxfId="193" priority="8" operator="equal">
      <formula>"Yes"</formula>
    </cfRule>
  </conditionalFormatting>
  <conditionalFormatting sqref="S11">
    <cfRule type="cellIs" dxfId="192" priority="3" operator="equal">
      <formula>"No"</formula>
    </cfRule>
    <cfRule type="cellIs" dxfId="191" priority="4" operator="equal">
      <formula>"Yes"</formula>
    </cfRule>
  </conditionalFormatting>
  <conditionalFormatting sqref="S11">
    <cfRule type="cellIs" dxfId="190" priority="1" operator="equal">
      <formula>"No"</formula>
    </cfRule>
    <cfRule type="cellIs" dxfId="18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0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ColWidth="9" defaultRowHeight="15.6" x14ac:dyDescent="0.3"/>
  <cols>
    <col min="1" max="1" width="14.59765625" style="39" bestFit="1" customWidth="1"/>
    <col min="2" max="2" width="15.3984375" style="39" bestFit="1" customWidth="1"/>
    <col min="3" max="3" width="6.3984375" style="39" bestFit="1" customWidth="1"/>
    <col min="4" max="4" width="4.3984375" style="39" bestFit="1" customWidth="1"/>
    <col min="5" max="5" width="5" style="39" bestFit="1" customWidth="1"/>
    <col min="6" max="6" width="0.59765625" style="56" customWidth="1"/>
    <col min="7" max="7" width="3.8984375" style="39" bestFit="1" customWidth="1"/>
    <col min="8" max="8" width="3.8984375" style="39" customWidth="1"/>
    <col min="9" max="10" width="3.8984375" style="39" bestFit="1" customWidth="1"/>
    <col min="11" max="21" width="3.8984375" style="39" customWidth="1"/>
    <col min="22" max="25" width="3.8984375" style="39" bestFit="1" customWidth="1"/>
    <col min="26" max="26" width="3.8984375" style="58" bestFit="1" customWidth="1"/>
    <col min="27" max="27" width="13" style="39" bestFit="1" customWidth="1"/>
    <col min="28" max="16384" width="9" style="39"/>
  </cols>
  <sheetData>
    <row r="1" spans="1:26" s="34" customFormat="1" ht="16.2" thickBot="1" x14ac:dyDescent="0.35">
      <c r="A1" s="53" t="s">
        <v>6</v>
      </c>
      <c r="B1" s="54" t="s">
        <v>21</v>
      </c>
      <c r="C1" s="55" t="s">
        <v>20</v>
      </c>
      <c r="D1" s="55" t="s">
        <v>1</v>
      </c>
      <c r="E1" s="55" t="s">
        <v>2</v>
      </c>
      <c r="F1" s="56"/>
      <c r="G1" s="54">
        <v>10</v>
      </c>
      <c r="H1" s="54">
        <f t="shared" ref="H1:Z1" si="0">G1+1</f>
        <v>11</v>
      </c>
      <c r="I1" s="54">
        <f t="shared" si="0"/>
        <v>12</v>
      </c>
      <c r="J1" s="54">
        <f t="shared" si="0"/>
        <v>13</v>
      </c>
      <c r="K1" s="54">
        <f t="shared" si="0"/>
        <v>14</v>
      </c>
      <c r="L1" s="54">
        <f t="shared" si="0"/>
        <v>15</v>
      </c>
      <c r="M1" s="54">
        <f t="shared" si="0"/>
        <v>16</v>
      </c>
      <c r="N1" s="54">
        <f t="shared" si="0"/>
        <v>17</v>
      </c>
      <c r="O1" s="54">
        <f t="shared" si="0"/>
        <v>18</v>
      </c>
      <c r="P1" s="54">
        <f t="shared" si="0"/>
        <v>19</v>
      </c>
      <c r="Q1" s="54">
        <f t="shared" si="0"/>
        <v>20</v>
      </c>
      <c r="R1" s="54">
        <f t="shared" si="0"/>
        <v>21</v>
      </c>
      <c r="S1" s="54">
        <f t="shared" si="0"/>
        <v>22</v>
      </c>
      <c r="T1" s="54">
        <f t="shared" si="0"/>
        <v>23</v>
      </c>
      <c r="U1" s="54">
        <f t="shared" si="0"/>
        <v>24</v>
      </c>
      <c r="V1" s="54">
        <f t="shared" si="0"/>
        <v>25</v>
      </c>
      <c r="W1" s="54">
        <f t="shared" si="0"/>
        <v>26</v>
      </c>
      <c r="X1" s="54">
        <f t="shared" si="0"/>
        <v>27</v>
      </c>
      <c r="Y1" s="54">
        <f t="shared" si="0"/>
        <v>28</v>
      </c>
      <c r="Z1" s="57">
        <f t="shared" si="0"/>
        <v>29</v>
      </c>
    </row>
    <row r="2" spans="1:26" x14ac:dyDescent="0.3">
      <c r="A2" s="62" t="s">
        <v>142</v>
      </c>
      <c r="B2" s="25" t="s">
        <v>41</v>
      </c>
      <c r="C2" s="36">
        <v>2</v>
      </c>
      <c r="D2" s="36">
        <f t="shared" ref="D2:D7" ca="1" si="1">RANDBETWEEN(1,20)</f>
        <v>10</v>
      </c>
      <c r="E2" s="36">
        <f t="shared" ref="E2:E4" ca="1" si="2">D2+C2</f>
        <v>12</v>
      </c>
      <c r="G2" s="25" t="str">
        <f t="shared" ref="G2:Z11" ca="1" si="3">IF($E2&gt;G$1-1,"Yes","No")</f>
        <v>Yes</v>
      </c>
      <c r="H2" s="25" t="str">
        <f t="shared" ca="1" si="3"/>
        <v>Yes</v>
      </c>
      <c r="I2" s="25" t="str">
        <f t="shared" ca="1" si="3"/>
        <v>Yes</v>
      </c>
      <c r="J2" s="25" t="str">
        <f t="shared" ca="1" si="3"/>
        <v>No</v>
      </c>
      <c r="K2" s="25" t="str">
        <f t="shared" ca="1" si="3"/>
        <v>No</v>
      </c>
      <c r="L2" s="25" t="str">
        <f t="shared" ca="1" si="3"/>
        <v>No</v>
      </c>
      <c r="M2" s="25" t="str">
        <f t="shared" ca="1" si="3"/>
        <v>No</v>
      </c>
      <c r="N2" s="25" t="str">
        <f t="shared" ca="1" si="3"/>
        <v>No</v>
      </c>
      <c r="O2" s="25" t="str">
        <f t="shared" ca="1" si="3"/>
        <v>No</v>
      </c>
      <c r="P2" s="25" t="str">
        <f t="shared" ca="1" si="3"/>
        <v>No</v>
      </c>
      <c r="Q2" s="25" t="str">
        <f t="shared" ca="1" si="3"/>
        <v>No</v>
      </c>
      <c r="R2" s="25" t="str">
        <f t="shared" ca="1" si="3"/>
        <v>No</v>
      </c>
      <c r="S2" s="25" t="str">
        <f t="shared" ca="1" si="3"/>
        <v>No</v>
      </c>
      <c r="T2" s="25" t="str">
        <f t="shared" ca="1" si="3"/>
        <v>No</v>
      </c>
      <c r="U2" s="25" t="str">
        <f t="shared" ca="1" si="3"/>
        <v>No</v>
      </c>
      <c r="V2" s="25" t="str">
        <f t="shared" ref="V2:Z2" ca="1" si="4">IF($E2&gt;V$1-1,"Yes","No")</f>
        <v>No</v>
      </c>
      <c r="W2" s="25" t="str">
        <f t="shared" ca="1" si="4"/>
        <v>No</v>
      </c>
      <c r="X2" s="25" t="str">
        <f t="shared" ca="1" si="4"/>
        <v>No</v>
      </c>
      <c r="Y2" s="25" t="str">
        <f t="shared" ca="1" si="4"/>
        <v>No</v>
      </c>
      <c r="Z2" s="58" t="str">
        <f t="shared" ca="1" si="4"/>
        <v>No</v>
      </c>
    </row>
    <row r="3" spans="1:26" x14ac:dyDescent="0.3">
      <c r="A3" s="62" t="s">
        <v>142</v>
      </c>
      <c r="B3" s="25" t="s">
        <v>42</v>
      </c>
      <c r="C3" s="36">
        <v>6</v>
      </c>
      <c r="D3" s="36">
        <f t="shared" ca="1" si="1"/>
        <v>7</v>
      </c>
      <c r="E3" s="36">
        <f t="shared" ca="1" si="2"/>
        <v>13</v>
      </c>
      <c r="G3" s="25" t="str">
        <f t="shared" ca="1" si="3"/>
        <v>Yes</v>
      </c>
      <c r="H3" s="25" t="str">
        <f t="shared" ca="1" si="3"/>
        <v>Yes</v>
      </c>
      <c r="I3" s="25" t="str">
        <f t="shared" ca="1" si="3"/>
        <v>Yes</v>
      </c>
      <c r="J3" s="25" t="str">
        <f t="shared" ca="1" si="3"/>
        <v>Yes</v>
      </c>
      <c r="K3" s="25" t="str">
        <f t="shared" ca="1" si="3"/>
        <v>No</v>
      </c>
      <c r="L3" s="25" t="str">
        <f t="shared" ca="1" si="3"/>
        <v>No</v>
      </c>
      <c r="M3" s="25" t="str">
        <f t="shared" ca="1" si="3"/>
        <v>No</v>
      </c>
      <c r="N3" s="25" t="str">
        <f t="shared" ca="1" si="3"/>
        <v>No</v>
      </c>
      <c r="O3" s="25" t="str">
        <f t="shared" ca="1" si="3"/>
        <v>No</v>
      </c>
      <c r="P3" s="25" t="str">
        <f t="shared" ca="1" si="3"/>
        <v>No</v>
      </c>
      <c r="Q3" s="25" t="str">
        <f t="shared" ca="1" si="3"/>
        <v>No</v>
      </c>
      <c r="R3" s="25" t="str">
        <f t="shared" ca="1" si="3"/>
        <v>No</v>
      </c>
      <c r="S3" s="25" t="str">
        <f t="shared" ca="1" si="3"/>
        <v>No</v>
      </c>
      <c r="T3" s="25" t="str">
        <f t="shared" ca="1" si="3"/>
        <v>No</v>
      </c>
      <c r="U3" s="25" t="str">
        <f t="shared" ca="1" si="3"/>
        <v>No</v>
      </c>
      <c r="V3" s="25" t="str">
        <f t="shared" ca="1" si="3"/>
        <v>No</v>
      </c>
      <c r="W3" s="25" t="str">
        <f t="shared" ca="1" si="3"/>
        <v>No</v>
      </c>
      <c r="X3" s="25" t="str">
        <f t="shared" ca="1" si="3"/>
        <v>No</v>
      </c>
      <c r="Y3" s="25" t="str">
        <f t="shared" ca="1" si="3"/>
        <v>No</v>
      </c>
      <c r="Z3" s="58" t="str">
        <f t="shared" ca="1" si="3"/>
        <v>No</v>
      </c>
    </row>
    <row r="4" spans="1:26" x14ac:dyDescent="0.3">
      <c r="A4" s="63" t="s">
        <v>142</v>
      </c>
      <c r="B4" s="59" t="s">
        <v>43</v>
      </c>
      <c r="C4" s="60">
        <v>3</v>
      </c>
      <c r="D4" s="60">
        <f t="shared" ca="1" si="1"/>
        <v>7</v>
      </c>
      <c r="E4" s="60">
        <f t="shared" ca="1" si="2"/>
        <v>10</v>
      </c>
      <c r="G4" s="59" t="str">
        <f t="shared" ca="1" si="3"/>
        <v>Yes</v>
      </c>
      <c r="H4" s="59" t="str">
        <f t="shared" ca="1" si="3"/>
        <v>No</v>
      </c>
      <c r="I4" s="59" t="str">
        <f t="shared" ca="1" si="3"/>
        <v>No</v>
      </c>
      <c r="J4" s="59" t="str">
        <f t="shared" ca="1" si="3"/>
        <v>No</v>
      </c>
      <c r="K4" s="59" t="str">
        <f t="shared" ca="1" si="3"/>
        <v>No</v>
      </c>
      <c r="L4" s="59" t="str">
        <f t="shared" ca="1" si="3"/>
        <v>No</v>
      </c>
      <c r="M4" s="59" t="str">
        <f t="shared" ca="1" si="3"/>
        <v>No</v>
      </c>
      <c r="N4" s="59" t="str">
        <f t="shared" ca="1" si="3"/>
        <v>No</v>
      </c>
      <c r="O4" s="59" t="str">
        <f t="shared" ca="1" si="3"/>
        <v>No</v>
      </c>
      <c r="P4" s="59" t="str">
        <f t="shared" ca="1" si="3"/>
        <v>No</v>
      </c>
      <c r="Q4" s="59" t="str">
        <f t="shared" ca="1" si="3"/>
        <v>No</v>
      </c>
      <c r="R4" s="59" t="str">
        <f t="shared" ca="1" si="3"/>
        <v>No</v>
      </c>
      <c r="S4" s="59" t="str">
        <f t="shared" ca="1" si="3"/>
        <v>No</v>
      </c>
      <c r="T4" s="59" t="str">
        <f t="shared" ca="1" si="3"/>
        <v>No</v>
      </c>
      <c r="U4" s="59" t="str">
        <f t="shared" ca="1" si="3"/>
        <v>No</v>
      </c>
      <c r="V4" s="59" t="str">
        <f t="shared" ca="1" si="3"/>
        <v>No</v>
      </c>
      <c r="W4" s="59" t="str">
        <f t="shared" ca="1" si="3"/>
        <v>No</v>
      </c>
      <c r="X4" s="59" t="str">
        <f t="shared" ca="1" si="3"/>
        <v>No</v>
      </c>
      <c r="Y4" s="59" t="str">
        <f t="shared" ca="1" si="3"/>
        <v>No</v>
      </c>
      <c r="Z4" s="61" t="str">
        <f t="shared" ca="1" si="3"/>
        <v>No</v>
      </c>
    </row>
    <row r="5" spans="1:26" x14ac:dyDescent="0.3">
      <c r="A5" s="62" t="s">
        <v>123</v>
      </c>
      <c r="B5" s="25" t="s">
        <v>41</v>
      </c>
      <c r="C5" s="36">
        <v>4</v>
      </c>
      <c r="D5" s="36">
        <f t="shared" ca="1" si="1"/>
        <v>11</v>
      </c>
      <c r="E5" s="36">
        <f t="shared" ref="E5:E7" ca="1" si="5">D5+C5</f>
        <v>15</v>
      </c>
      <c r="G5" s="25" t="str">
        <f t="shared" ca="1" si="3"/>
        <v>Yes</v>
      </c>
      <c r="H5" s="25" t="str">
        <f t="shared" ca="1" si="3"/>
        <v>Yes</v>
      </c>
      <c r="I5" s="25" t="str">
        <f t="shared" ca="1" si="3"/>
        <v>Yes</v>
      </c>
      <c r="J5" s="25" t="str">
        <f t="shared" ca="1" si="3"/>
        <v>Yes</v>
      </c>
      <c r="K5" s="25" t="str">
        <f t="shared" ca="1" si="3"/>
        <v>Yes</v>
      </c>
      <c r="L5" s="25" t="str">
        <f t="shared" ca="1" si="3"/>
        <v>Yes</v>
      </c>
      <c r="M5" s="25" t="str">
        <f t="shared" ca="1" si="3"/>
        <v>No</v>
      </c>
      <c r="N5" s="25" t="str">
        <f t="shared" ca="1" si="3"/>
        <v>No</v>
      </c>
      <c r="O5" s="25" t="str">
        <f t="shared" ca="1" si="3"/>
        <v>No</v>
      </c>
      <c r="P5" s="25" t="str">
        <f t="shared" ca="1" si="3"/>
        <v>No</v>
      </c>
      <c r="Q5" s="25" t="str">
        <f t="shared" ca="1" si="3"/>
        <v>No</v>
      </c>
      <c r="R5" s="25" t="str">
        <f t="shared" ca="1" si="3"/>
        <v>No</v>
      </c>
      <c r="S5" s="25" t="str">
        <f t="shared" ca="1" si="3"/>
        <v>No</v>
      </c>
      <c r="T5" s="25" t="str">
        <f t="shared" ca="1" si="3"/>
        <v>No</v>
      </c>
      <c r="U5" s="25" t="str">
        <f t="shared" ca="1" si="3"/>
        <v>No</v>
      </c>
      <c r="V5" s="25" t="str">
        <f t="shared" ca="1" si="3"/>
        <v>No</v>
      </c>
      <c r="W5" s="25" t="str">
        <f t="shared" ca="1" si="3"/>
        <v>No</v>
      </c>
      <c r="X5" s="25" t="str">
        <f t="shared" ca="1" si="3"/>
        <v>No</v>
      </c>
      <c r="Y5" s="25" t="str">
        <f t="shared" ca="1" si="3"/>
        <v>No</v>
      </c>
      <c r="Z5" s="58" t="str">
        <f t="shared" ca="1" si="3"/>
        <v>No</v>
      </c>
    </row>
    <row r="6" spans="1:26" x14ac:dyDescent="0.3">
      <c r="A6" s="62" t="s">
        <v>123</v>
      </c>
      <c r="B6" s="25" t="s">
        <v>42</v>
      </c>
      <c r="C6" s="36">
        <v>1</v>
      </c>
      <c r="D6" s="36">
        <f t="shared" ca="1" si="1"/>
        <v>3</v>
      </c>
      <c r="E6" s="36">
        <f t="shared" ca="1" si="5"/>
        <v>4</v>
      </c>
      <c r="G6" s="25" t="str">
        <f t="shared" ca="1" si="3"/>
        <v>No</v>
      </c>
      <c r="H6" s="25" t="str">
        <f t="shared" ca="1" si="3"/>
        <v>No</v>
      </c>
      <c r="I6" s="25" t="str">
        <f t="shared" ca="1" si="3"/>
        <v>No</v>
      </c>
      <c r="J6" s="25" t="str">
        <f t="shared" ca="1" si="3"/>
        <v>No</v>
      </c>
      <c r="K6" s="25" t="str">
        <f t="shared" ca="1" si="3"/>
        <v>No</v>
      </c>
      <c r="L6" s="25" t="str">
        <f t="shared" ca="1" si="3"/>
        <v>No</v>
      </c>
      <c r="M6" s="25" t="str">
        <f t="shared" ca="1" si="3"/>
        <v>No</v>
      </c>
      <c r="N6" s="25" t="str">
        <f t="shared" ca="1" si="3"/>
        <v>No</v>
      </c>
      <c r="O6" s="25" t="str">
        <f t="shared" ca="1" si="3"/>
        <v>No</v>
      </c>
      <c r="P6" s="25" t="str">
        <f t="shared" ca="1" si="3"/>
        <v>No</v>
      </c>
      <c r="Q6" s="25" t="str">
        <f t="shared" ca="1" si="3"/>
        <v>No</v>
      </c>
      <c r="R6" s="25" t="str">
        <f t="shared" ca="1" si="3"/>
        <v>No</v>
      </c>
      <c r="S6" s="25" t="str">
        <f t="shared" ca="1" si="3"/>
        <v>No</v>
      </c>
      <c r="T6" s="25" t="str">
        <f t="shared" ca="1" si="3"/>
        <v>No</v>
      </c>
      <c r="U6" s="25" t="str">
        <f t="shared" ca="1" si="3"/>
        <v>No</v>
      </c>
      <c r="V6" s="25" t="str">
        <f t="shared" ca="1" si="3"/>
        <v>No</v>
      </c>
      <c r="W6" s="25" t="str">
        <f t="shared" ca="1" si="3"/>
        <v>No</v>
      </c>
      <c r="X6" s="25" t="str">
        <f t="shared" ca="1" si="3"/>
        <v>No</v>
      </c>
      <c r="Y6" s="25" t="str">
        <f t="shared" ca="1" si="3"/>
        <v>No</v>
      </c>
      <c r="Z6" s="58" t="str">
        <f t="shared" ca="1" si="3"/>
        <v>No</v>
      </c>
    </row>
    <row r="7" spans="1:26" x14ac:dyDescent="0.3">
      <c r="A7" s="63" t="s">
        <v>123</v>
      </c>
      <c r="B7" s="59" t="s">
        <v>43</v>
      </c>
      <c r="C7" s="60">
        <v>4</v>
      </c>
      <c r="D7" s="60">
        <f t="shared" ca="1" si="1"/>
        <v>1</v>
      </c>
      <c r="E7" s="60">
        <f t="shared" ca="1" si="5"/>
        <v>5</v>
      </c>
      <c r="G7" s="59" t="str">
        <f t="shared" ca="1" si="3"/>
        <v>No</v>
      </c>
      <c r="H7" s="59" t="str">
        <f t="shared" ca="1" si="3"/>
        <v>No</v>
      </c>
      <c r="I7" s="59" t="str">
        <f t="shared" ca="1" si="3"/>
        <v>No</v>
      </c>
      <c r="J7" s="59" t="str">
        <f t="shared" ca="1" si="3"/>
        <v>No</v>
      </c>
      <c r="K7" s="59" t="str">
        <f t="shared" ca="1" si="3"/>
        <v>No</v>
      </c>
      <c r="L7" s="59" t="str">
        <f t="shared" ca="1" si="3"/>
        <v>No</v>
      </c>
      <c r="M7" s="59" t="str">
        <f t="shared" ca="1" si="3"/>
        <v>No</v>
      </c>
      <c r="N7" s="59" t="str">
        <f t="shared" ca="1" si="3"/>
        <v>No</v>
      </c>
      <c r="O7" s="59" t="str">
        <f t="shared" ca="1" si="3"/>
        <v>No</v>
      </c>
      <c r="P7" s="59" t="str">
        <f t="shared" ca="1" si="3"/>
        <v>No</v>
      </c>
      <c r="Q7" s="59" t="str">
        <f t="shared" ca="1" si="3"/>
        <v>No</v>
      </c>
      <c r="R7" s="59" t="str">
        <f t="shared" ca="1" si="3"/>
        <v>No</v>
      </c>
      <c r="S7" s="59" t="str">
        <f t="shared" ca="1" si="3"/>
        <v>No</v>
      </c>
      <c r="T7" s="59" t="str">
        <f t="shared" ca="1" si="3"/>
        <v>No</v>
      </c>
      <c r="U7" s="59" t="str">
        <f t="shared" ca="1" si="3"/>
        <v>No</v>
      </c>
      <c r="V7" s="59" t="str">
        <f t="shared" ca="1" si="3"/>
        <v>No</v>
      </c>
      <c r="W7" s="59" t="str">
        <f t="shared" ca="1" si="3"/>
        <v>No</v>
      </c>
      <c r="X7" s="59" t="str">
        <f t="shared" ca="1" si="3"/>
        <v>No</v>
      </c>
      <c r="Y7" s="59" t="str">
        <f t="shared" ca="1" si="3"/>
        <v>No</v>
      </c>
      <c r="Z7" s="61" t="str">
        <f t="shared" ca="1" si="3"/>
        <v>No</v>
      </c>
    </row>
    <row r="8" spans="1:26" x14ac:dyDescent="0.3">
      <c r="A8" s="64" t="s">
        <v>112</v>
      </c>
      <c r="B8" s="39" t="s">
        <v>41</v>
      </c>
      <c r="C8" s="184">
        <v>2</v>
      </c>
      <c r="D8" s="36">
        <f t="shared" ref="D8:D25" ca="1" si="6">RANDBETWEEN(1,20)</f>
        <v>12</v>
      </c>
      <c r="E8" s="36">
        <f t="shared" ref="E8:E10" ca="1" si="7">D8+C8</f>
        <v>14</v>
      </c>
      <c r="G8" s="25" t="str">
        <f t="shared" ca="1" si="3"/>
        <v>Yes</v>
      </c>
      <c r="H8" s="25" t="str">
        <f t="shared" ca="1" si="3"/>
        <v>Yes</v>
      </c>
      <c r="I8" s="25" t="str">
        <f t="shared" ca="1" si="3"/>
        <v>Yes</v>
      </c>
      <c r="J8" s="25" t="str">
        <f t="shared" ca="1" si="3"/>
        <v>Yes</v>
      </c>
      <c r="K8" s="25" t="str">
        <f t="shared" ca="1" si="3"/>
        <v>Yes</v>
      </c>
      <c r="L8" s="25" t="str">
        <f t="shared" ca="1" si="3"/>
        <v>No</v>
      </c>
      <c r="M8" s="25" t="str">
        <f t="shared" ca="1" si="3"/>
        <v>No</v>
      </c>
      <c r="N8" s="25" t="str">
        <f t="shared" ca="1" si="3"/>
        <v>No</v>
      </c>
      <c r="O8" s="25" t="str">
        <f t="shared" ca="1" si="3"/>
        <v>No</v>
      </c>
      <c r="P8" s="25" t="str">
        <f t="shared" ca="1" si="3"/>
        <v>No</v>
      </c>
      <c r="Q8" s="25" t="str">
        <f t="shared" ca="1" si="3"/>
        <v>No</v>
      </c>
      <c r="R8" s="25" t="str">
        <f t="shared" ca="1" si="3"/>
        <v>No</v>
      </c>
      <c r="S8" s="25" t="str">
        <f t="shared" ca="1" si="3"/>
        <v>No</v>
      </c>
      <c r="T8" s="25" t="str">
        <f t="shared" ca="1" si="3"/>
        <v>No</v>
      </c>
      <c r="U8" s="25" t="str">
        <f t="shared" ca="1" si="3"/>
        <v>No</v>
      </c>
      <c r="V8" s="25" t="str">
        <f t="shared" ref="V8:Z8" ca="1" si="8">IF($E8&gt;V$1-1,"Yes","No")</f>
        <v>No</v>
      </c>
      <c r="W8" s="25" t="str">
        <f t="shared" ca="1" si="8"/>
        <v>No</v>
      </c>
      <c r="X8" s="25" t="str">
        <f t="shared" ca="1" si="8"/>
        <v>No</v>
      </c>
      <c r="Y8" s="25" t="str">
        <f t="shared" ca="1" si="8"/>
        <v>No</v>
      </c>
      <c r="Z8" s="58" t="str">
        <f t="shared" ca="1" si="8"/>
        <v>No</v>
      </c>
    </row>
    <row r="9" spans="1:26" x14ac:dyDescent="0.3">
      <c r="A9" s="64" t="s">
        <v>112</v>
      </c>
      <c r="B9" s="25" t="s">
        <v>42</v>
      </c>
      <c r="C9" s="184">
        <v>2</v>
      </c>
      <c r="D9" s="36">
        <f t="shared" ca="1" si="6"/>
        <v>13</v>
      </c>
      <c r="E9" s="36">
        <f t="shared" ca="1" si="7"/>
        <v>15</v>
      </c>
      <c r="G9" s="25" t="str">
        <f t="shared" ref="G9:Z10" ca="1" si="9">IF($E9&gt;G$1-1,"Yes","No")</f>
        <v>Yes</v>
      </c>
      <c r="H9" s="25" t="str">
        <f t="shared" ca="1" si="9"/>
        <v>Yes</v>
      </c>
      <c r="I9" s="25" t="str">
        <f t="shared" ca="1" si="9"/>
        <v>Yes</v>
      </c>
      <c r="J9" s="25" t="str">
        <f t="shared" ca="1" si="9"/>
        <v>Yes</v>
      </c>
      <c r="K9" s="25" t="str">
        <f t="shared" ca="1" si="9"/>
        <v>Yes</v>
      </c>
      <c r="L9" s="25" t="str">
        <f t="shared" ca="1" si="9"/>
        <v>Yes</v>
      </c>
      <c r="M9" s="25" t="str">
        <f t="shared" ca="1" si="9"/>
        <v>No</v>
      </c>
      <c r="N9" s="25" t="str">
        <f t="shared" ca="1" si="9"/>
        <v>No</v>
      </c>
      <c r="O9" s="25" t="str">
        <f t="shared" ca="1" si="9"/>
        <v>No</v>
      </c>
      <c r="P9" s="25" t="str">
        <f t="shared" ca="1" si="9"/>
        <v>No</v>
      </c>
      <c r="Q9" s="25" t="str">
        <f t="shared" ca="1" si="9"/>
        <v>No</v>
      </c>
      <c r="R9" s="25" t="str">
        <f t="shared" ca="1" si="9"/>
        <v>No</v>
      </c>
      <c r="S9" s="25" t="str">
        <f t="shared" ca="1" si="9"/>
        <v>No</v>
      </c>
      <c r="T9" s="25" t="str">
        <f t="shared" ca="1" si="9"/>
        <v>No</v>
      </c>
      <c r="U9" s="25" t="str">
        <f t="shared" ca="1" si="9"/>
        <v>No</v>
      </c>
      <c r="V9" s="25" t="str">
        <f t="shared" ca="1" si="9"/>
        <v>No</v>
      </c>
      <c r="W9" s="25" t="str">
        <f t="shared" ca="1" si="9"/>
        <v>No</v>
      </c>
      <c r="X9" s="25" t="str">
        <f t="shared" ca="1" si="9"/>
        <v>No</v>
      </c>
      <c r="Y9" s="25" t="str">
        <f t="shared" ca="1" si="9"/>
        <v>No</v>
      </c>
      <c r="Z9" s="58" t="str">
        <f t="shared" ca="1" si="9"/>
        <v>No</v>
      </c>
    </row>
    <row r="10" spans="1:26" x14ac:dyDescent="0.3">
      <c r="A10" s="65" t="s">
        <v>112</v>
      </c>
      <c r="B10" s="59" t="s">
        <v>43</v>
      </c>
      <c r="C10" s="187">
        <v>5</v>
      </c>
      <c r="D10" s="60">
        <f t="shared" ca="1" si="6"/>
        <v>18</v>
      </c>
      <c r="E10" s="60">
        <f t="shared" ca="1" si="7"/>
        <v>23</v>
      </c>
      <c r="G10" s="59" t="str">
        <f t="shared" ca="1" si="9"/>
        <v>Yes</v>
      </c>
      <c r="H10" s="59" t="str">
        <f t="shared" ca="1" si="9"/>
        <v>Yes</v>
      </c>
      <c r="I10" s="59" t="str">
        <f t="shared" ca="1" si="9"/>
        <v>Yes</v>
      </c>
      <c r="J10" s="59" t="str">
        <f t="shared" ca="1" si="9"/>
        <v>Yes</v>
      </c>
      <c r="K10" s="59" t="str">
        <f t="shared" ca="1" si="9"/>
        <v>Yes</v>
      </c>
      <c r="L10" s="59" t="str">
        <f t="shared" ca="1" si="9"/>
        <v>Yes</v>
      </c>
      <c r="M10" s="59" t="str">
        <f t="shared" ca="1" si="9"/>
        <v>Yes</v>
      </c>
      <c r="N10" s="59" t="str">
        <f t="shared" ca="1" si="9"/>
        <v>Yes</v>
      </c>
      <c r="O10" s="59" t="str">
        <f t="shared" ca="1" si="9"/>
        <v>Yes</v>
      </c>
      <c r="P10" s="59" t="str">
        <f t="shared" ca="1" si="9"/>
        <v>Yes</v>
      </c>
      <c r="Q10" s="59" t="str">
        <f t="shared" ca="1" si="9"/>
        <v>Yes</v>
      </c>
      <c r="R10" s="59" t="str">
        <f t="shared" ca="1" si="9"/>
        <v>Yes</v>
      </c>
      <c r="S10" s="59" t="str">
        <f t="shared" ca="1" si="9"/>
        <v>Yes</v>
      </c>
      <c r="T10" s="59" t="str">
        <f t="shared" ca="1" si="9"/>
        <v>Yes</v>
      </c>
      <c r="U10" s="59" t="str">
        <f t="shared" ca="1" si="9"/>
        <v>No</v>
      </c>
      <c r="V10" s="59" t="str">
        <f t="shared" ca="1" si="9"/>
        <v>No</v>
      </c>
      <c r="W10" s="59" t="str">
        <f t="shared" ca="1" si="9"/>
        <v>No</v>
      </c>
      <c r="X10" s="59" t="str">
        <f t="shared" ca="1" si="9"/>
        <v>No</v>
      </c>
      <c r="Y10" s="59" t="str">
        <f t="shared" ca="1" si="9"/>
        <v>No</v>
      </c>
      <c r="Z10" s="61" t="str">
        <f t="shared" ca="1" si="9"/>
        <v>No</v>
      </c>
    </row>
    <row r="11" spans="1:26" x14ac:dyDescent="0.3">
      <c r="A11" s="64" t="s">
        <v>109</v>
      </c>
      <c r="B11" s="39" t="s">
        <v>41</v>
      </c>
      <c r="C11" s="36">
        <v>3</v>
      </c>
      <c r="D11" s="36">
        <f t="shared" ca="1" si="6"/>
        <v>17</v>
      </c>
      <c r="E11" s="36">
        <f t="shared" ref="E11:E19" ca="1" si="10">D11+C11</f>
        <v>20</v>
      </c>
      <c r="G11" s="25" t="str">
        <f t="shared" ca="1" si="3"/>
        <v>Yes</v>
      </c>
      <c r="H11" s="39" t="str">
        <f t="shared" ca="1" si="3"/>
        <v>Yes</v>
      </c>
      <c r="I11" s="39" t="str">
        <f t="shared" ca="1" si="3"/>
        <v>Yes</v>
      </c>
      <c r="J11" s="39" t="str">
        <f t="shared" ca="1" si="3"/>
        <v>Yes</v>
      </c>
      <c r="K11" s="39" t="str">
        <f t="shared" ca="1" si="3"/>
        <v>Yes</v>
      </c>
      <c r="L11" s="39" t="str">
        <f t="shared" ca="1" si="3"/>
        <v>Yes</v>
      </c>
      <c r="M11" s="39" t="str">
        <f t="shared" ca="1" si="3"/>
        <v>Yes</v>
      </c>
      <c r="N11" s="39" t="str">
        <f t="shared" ca="1" si="3"/>
        <v>Yes</v>
      </c>
      <c r="O11" s="39" t="str">
        <f t="shared" ca="1" si="3"/>
        <v>Yes</v>
      </c>
      <c r="P11" s="39" t="str">
        <f t="shared" ca="1" si="3"/>
        <v>Yes</v>
      </c>
      <c r="Q11" s="39" t="str">
        <f t="shared" ca="1" si="3"/>
        <v>Yes</v>
      </c>
      <c r="R11" s="39" t="str">
        <f t="shared" ca="1" si="3"/>
        <v>No</v>
      </c>
      <c r="S11" s="39" t="str">
        <f t="shared" ca="1" si="3"/>
        <v>No</v>
      </c>
      <c r="T11" s="39" t="str">
        <f t="shared" ca="1" si="3"/>
        <v>No</v>
      </c>
      <c r="U11" s="39" t="str">
        <f t="shared" ca="1" si="3"/>
        <v>No</v>
      </c>
      <c r="V11" s="39" t="str">
        <f t="shared" ca="1" si="3"/>
        <v>No</v>
      </c>
      <c r="W11" s="39" t="str">
        <f t="shared" ca="1" si="3"/>
        <v>No</v>
      </c>
      <c r="X11" s="39" t="str">
        <f t="shared" ca="1" si="3"/>
        <v>No</v>
      </c>
      <c r="Y11" s="39" t="str">
        <f t="shared" ca="1" si="3"/>
        <v>No</v>
      </c>
      <c r="Z11" s="58" t="str">
        <f t="shared" ca="1" si="3"/>
        <v>No</v>
      </c>
    </row>
    <row r="12" spans="1:26" x14ac:dyDescent="0.3">
      <c r="A12" s="64" t="s">
        <v>109</v>
      </c>
      <c r="B12" s="25" t="s">
        <v>42</v>
      </c>
      <c r="C12" s="36">
        <v>0</v>
      </c>
      <c r="D12" s="36">
        <f t="shared" ca="1" si="6"/>
        <v>2</v>
      </c>
      <c r="E12" s="36">
        <f t="shared" ca="1" si="10"/>
        <v>2</v>
      </c>
      <c r="G12" s="25" t="str">
        <f t="shared" ref="G12:Z24" ca="1" si="11">IF($E12&gt;G$1-1,"Yes","No")</f>
        <v>No</v>
      </c>
      <c r="H12" s="25" t="str">
        <f t="shared" ca="1" si="11"/>
        <v>No</v>
      </c>
      <c r="I12" s="25" t="str">
        <f t="shared" ca="1" si="11"/>
        <v>No</v>
      </c>
      <c r="J12" s="25" t="str">
        <f t="shared" ca="1" si="11"/>
        <v>No</v>
      </c>
      <c r="K12" s="25" t="str">
        <f t="shared" ca="1" si="11"/>
        <v>No</v>
      </c>
      <c r="L12" s="25" t="str">
        <f t="shared" ca="1" si="11"/>
        <v>No</v>
      </c>
      <c r="M12" s="25" t="str">
        <f t="shared" ca="1" si="11"/>
        <v>No</v>
      </c>
      <c r="N12" s="25" t="str">
        <f t="shared" ca="1" si="11"/>
        <v>No</v>
      </c>
      <c r="O12" s="25" t="str">
        <f t="shared" ca="1" si="11"/>
        <v>No</v>
      </c>
      <c r="P12" s="25" t="str">
        <f t="shared" ca="1" si="11"/>
        <v>No</v>
      </c>
      <c r="Q12" s="25" t="str">
        <f t="shared" ca="1" si="11"/>
        <v>No</v>
      </c>
      <c r="R12" s="25" t="str">
        <f t="shared" ca="1" si="11"/>
        <v>No</v>
      </c>
      <c r="S12" s="25" t="str">
        <f t="shared" ca="1" si="11"/>
        <v>No</v>
      </c>
      <c r="T12" s="25" t="str">
        <f t="shared" ca="1" si="11"/>
        <v>No</v>
      </c>
      <c r="U12" s="25" t="str">
        <f t="shared" ca="1" si="11"/>
        <v>No</v>
      </c>
      <c r="V12" s="25" t="str">
        <f t="shared" ca="1" si="11"/>
        <v>No</v>
      </c>
      <c r="W12" s="25" t="str">
        <f t="shared" ca="1" si="11"/>
        <v>No</v>
      </c>
      <c r="X12" s="25" t="str">
        <f t="shared" ca="1" si="11"/>
        <v>No</v>
      </c>
      <c r="Y12" s="25" t="str">
        <f t="shared" ca="1" si="11"/>
        <v>No</v>
      </c>
      <c r="Z12" s="58" t="str">
        <f t="shared" ca="1" si="11"/>
        <v>No</v>
      </c>
    </row>
    <row r="13" spans="1:26" x14ac:dyDescent="0.3">
      <c r="A13" s="65" t="s">
        <v>109</v>
      </c>
      <c r="B13" s="59" t="s">
        <v>43</v>
      </c>
      <c r="C13" s="60">
        <v>3</v>
      </c>
      <c r="D13" s="60">
        <f t="shared" ca="1" si="6"/>
        <v>13</v>
      </c>
      <c r="E13" s="60">
        <f t="shared" ca="1" si="10"/>
        <v>16</v>
      </c>
      <c r="G13" s="59" t="str">
        <f t="shared" ca="1" si="11"/>
        <v>Yes</v>
      </c>
      <c r="H13" s="59" t="str">
        <f t="shared" ca="1" si="11"/>
        <v>Yes</v>
      </c>
      <c r="I13" s="59" t="str">
        <f t="shared" ca="1" si="11"/>
        <v>Yes</v>
      </c>
      <c r="J13" s="59" t="str">
        <f t="shared" ca="1" si="11"/>
        <v>Yes</v>
      </c>
      <c r="K13" s="59" t="str">
        <f t="shared" ca="1" si="11"/>
        <v>Yes</v>
      </c>
      <c r="L13" s="59" t="str">
        <f t="shared" ca="1" si="11"/>
        <v>Yes</v>
      </c>
      <c r="M13" s="59" t="str">
        <f t="shared" ca="1" si="11"/>
        <v>Yes</v>
      </c>
      <c r="N13" s="59" t="str">
        <f t="shared" ca="1" si="11"/>
        <v>No</v>
      </c>
      <c r="O13" s="59" t="str">
        <f t="shared" ca="1" si="11"/>
        <v>No</v>
      </c>
      <c r="P13" s="59" t="str">
        <f t="shared" ca="1" si="11"/>
        <v>No</v>
      </c>
      <c r="Q13" s="59" t="str">
        <f t="shared" ca="1" si="11"/>
        <v>No</v>
      </c>
      <c r="R13" s="59" t="str">
        <f t="shared" ca="1" si="11"/>
        <v>No</v>
      </c>
      <c r="S13" s="59" t="str">
        <f t="shared" ca="1" si="11"/>
        <v>No</v>
      </c>
      <c r="T13" s="59" t="str">
        <f t="shared" ca="1" si="11"/>
        <v>No</v>
      </c>
      <c r="U13" s="59" t="str">
        <f t="shared" ca="1" si="11"/>
        <v>No</v>
      </c>
      <c r="V13" s="59" t="str">
        <f t="shared" ca="1" si="11"/>
        <v>No</v>
      </c>
      <c r="W13" s="59" t="str">
        <f t="shared" ca="1" si="11"/>
        <v>No</v>
      </c>
      <c r="X13" s="59" t="str">
        <f t="shared" ca="1" si="11"/>
        <v>No</v>
      </c>
      <c r="Y13" s="59" t="str">
        <f t="shared" ca="1" si="11"/>
        <v>No</v>
      </c>
      <c r="Z13" s="61" t="str">
        <f t="shared" ca="1" si="11"/>
        <v>No</v>
      </c>
    </row>
    <row r="14" spans="1:26" x14ac:dyDescent="0.3">
      <c r="A14" s="64" t="s">
        <v>113</v>
      </c>
      <c r="B14" s="39" t="s">
        <v>41</v>
      </c>
      <c r="C14" s="184">
        <v>2</v>
      </c>
      <c r="D14" s="36">
        <f t="shared" ca="1" si="6"/>
        <v>4</v>
      </c>
      <c r="E14" s="36">
        <f t="shared" ca="1" si="10"/>
        <v>6</v>
      </c>
      <c r="G14" s="25" t="str">
        <f t="shared" ca="1" si="11"/>
        <v>No</v>
      </c>
      <c r="H14" s="39" t="str">
        <f t="shared" ca="1" si="11"/>
        <v>No</v>
      </c>
      <c r="I14" s="39" t="str">
        <f t="shared" ca="1" si="11"/>
        <v>No</v>
      </c>
      <c r="J14" s="39" t="str">
        <f t="shared" ca="1" si="11"/>
        <v>No</v>
      </c>
      <c r="K14" s="39" t="str">
        <f t="shared" ca="1" si="11"/>
        <v>No</v>
      </c>
      <c r="L14" s="39" t="str">
        <f t="shared" ca="1" si="11"/>
        <v>No</v>
      </c>
      <c r="M14" s="39" t="str">
        <f t="shared" ca="1" si="11"/>
        <v>No</v>
      </c>
      <c r="N14" s="39" t="str">
        <f t="shared" ca="1" si="11"/>
        <v>No</v>
      </c>
      <c r="O14" s="39" t="str">
        <f t="shared" ca="1" si="11"/>
        <v>No</v>
      </c>
      <c r="P14" s="39" t="str">
        <f t="shared" ca="1" si="11"/>
        <v>No</v>
      </c>
      <c r="Q14" s="39" t="str">
        <f t="shared" ca="1" si="11"/>
        <v>No</v>
      </c>
      <c r="R14" s="39" t="str">
        <f t="shared" ca="1" si="11"/>
        <v>No</v>
      </c>
      <c r="S14" s="39" t="str">
        <f t="shared" ca="1" si="11"/>
        <v>No</v>
      </c>
      <c r="T14" s="39" t="str">
        <f t="shared" ca="1" si="11"/>
        <v>No</v>
      </c>
      <c r="U14" s="39" t="str">
        <f t="shared" ca="1" si="11"/>
        <v>No</v>
      </c>
      <c r="V14" s="39" t="str">
        <f t="shared" ca="1" si="11"/>
        <v>No</v>
      </c>
      <c r="W14" s="39" t="str">
        <f t="shared" ca="1" si="11"/>
        <v>No</v>
      </c>
      <c r="X14" s="39" t="str">
        <f t="shared" ca="1" si="11"/>
        <v>No</v>
      </c>
      <c r="Y14" s="39" t="str">
        <f t="shared" ca="1" si="11"/>
        <v>No</v>
      </c>
      <c r="Z14" s="58" t="str">
        <f t="shared" ca="1" si="11"/>
        <v>No</v>
      </c>
    </row>
    <row r="15" spans="1:26" x14ac:dyDescent="0.3">
      <c r="A15" s="64" t="s">
        <v>113</v>
      </c>
      <c r="B15" s="25" t="s">
        <v>42</v>
      </c>
      <c r="C15" s="184">
        <v>5</v>
      </c>
      <c r="D15" s="36">
        <f t="shared" ca="1" si="6"/>
        <v>14</v>
      </c>
      <c r="E15" s="36">
        <f t="shared" ca="1" si="10"/>
        <v>19</v>
      </c>
      <c r="G15" s="25" t="str">
        <f t="shared" ca="1" si="11"/>
        <v>Yes</v>
      </c>
      <c r="H15" s="25" t="str">
        <f t="shared" ca="1" si="11"/>
        <v>Yes</v>
      </c>
      <c r="I15" s="25" t="str">
        <f t="shared" ca="1" si="11"/>
        <v>Yes</v>
      </c>
      <c r="J15" s="25" t="str">
        <f t="shared" ca="1" si="11"/>
        <v>Yes</v>
      </c>
      <c r="K15" s="25" t="str">
        <f t="shared" ca="1" si="11"/>
        <v>Yes</v>
      </c>
      <c r="L15" s="25" t="str">
        <f t="shared" ca="1" si="11"/>
        <v>Yes</v>
      </c>
      <c r="M15" s="25" t="str">
        <f t="shared" ca="1" si="11"/>
        <v>Yes</v>
      </c>
      <c r="N15" s="25" t="str">
        <f t="shared" ca="1" si="11"/>
        <v>Yes</v>
      </c>
      <c r="O15" s="25" t="str">
        <f t="shared" ca="1" si="11"/>
        <v>Yes</v>
      </c>
      <c r="P15" s="25" t="str">
        <f t="shared" ca="1" si="11"/>
        <v>Yes</v>
      </c>
      <c r="Q15" s="25" t="str">
        <f t="shared" ca="1" si="11"/>
        <v>No</v>
      </c>
      <c r="R15" s="25" t="str">
        <f t="shared" ca="1" si="11"/>
        <v>No</v>
      </c>
      <c r="S15" s="25" t="str">
        <f t="shared" ca="1" si="11"/>
        <v>No</v>
      </c>
      <c r="T15" s="25" t="str">
        <f t="shared" ca="1" si="11"/>
        <v>No</v>
      </c>
      <c r="U15" s="25" t="str">
        <f t="shared" ca="1" si="11"/>
        <v>No</v>
      </c>
      <c r="V15" s="25" t="str">
        <f t="shared" ca="1" si="11"/>
        <v>No</v>
      </c>
      <c r="W15" s="25" t="str">
        <f t="shared" ca="1" si="11"/>
        <v>No</v>
      </c>
      <c r="X15" s="25" t="str">
        <f t="shared" ca="1" si="11"/>
        <v>No</v>
      </c>
      <c r="Y15" s="25" t="str">
        <f t="shared" ca="1" si="11"/>
        <v>No</v>
      </c>
      <c r="Z15" s="58" t="str">
        <f t="shared" ca="1" si="11"/>
        <v>No</v>
      </c>
    </row>
    <row r="16" spans="1:26" x14ac:dyDescent="0.3">
      <c r="A16" s="65" t="s">
        <v>113</v>
      </c>
      <c r="B16" s="59" t="s">
        <v>43</v>
      </c>
      <c r="C16" s="187">
        <v>2</v>
      </c>
      <c r="D16" s="60">
        <f t="shared" ca="1" si="6"/>
        <v>15</v>
      </c>
      <c r="E16" s="60">
        <f t="shared" ca="1" si="10"/>
        <v>17</v>
      </c>
      <c r="G16" s="59" t="str">
        <f t="shared" ca="1" si="11"/>
        <v>Yes</v>
      </c>
      <c r="H16" s="59" t="str">
        <f t="shared" ca="1" si="11"/>
        <v>Yes</v>
      </c>
      <c r="I16" s="59" t="str">
        <f t="shared" ca="1" si="11"/>
        <v>Yes</v>
      </c>
      <c r="J16" s="59" t="str">
        <f t="shared" ca="1" si="11"/>
        <v>Yes</v>
      </c>
      <c r="K16" s="59" t="str">
        <f t="shared" ca="1" si="11"/>
        <v>Yes</v>
      </c>
      <c r="L16" s="59" t="str">
        <f t="shared" ca="1" si="11"/>
        <v>Yes</v>
      </c>
      <c r="M16" s="59" t="str">
        <f t="shared" ca="1" si="11"/>
        <v>Yes</v>
      </c>
      <c r="N16" s="59" t="str">
        <f t="shared" ca="1" si="11"/>
        <v>Yes</v>
      </c>
      <c r="O16" s="59" t="str">
        <f t="shared" ca="1" si="11"/>
        <v>No</v>
      </c>
      <c r="P16" s="59" t="str">
        <f t="shared" ca="1" si="11"/>
        <v>No</v>
      </c>
      <c r="Q16" s="59" t="str">
        <f t="shared" ca="1" si="11"/>
        <v>No</v>
      </c>
      <c r="R16" s="59" t="str">
        <f t="shared" ca="1" si="11"/>
        <v>No</v>
      </c>
      <c r="S16" s="59" t="str">
        <f t="shared" ca="1" si="11"/>
        <v>No</v>
      </c>
      <c r="T16" s="59" t="str">
        <f t="shared" ca="1" si="11"/>
        <v>No</v>
      </c>
      <c r="U16" s="59" t="str">
        <f t="shared" ca="1" si="11"/>
        <v>No</v>
      </c>
      <c r="V16" s="59" t="str">
        <f t="shared" ca="1" si="11"/>
        <v>No</v>
      </c>
      <c r="W16" s="59" t="str">
        <f t="shared" ca="1" si="11"/>
        <v>No</v>
      </c>
      <c r="X16" s="59" t="str">
        <f t="shared" ca="1" si="11"/>
        <v>No</v>
      </c>
      <c r="Y16" s="59" t="str">
        <f t="shared" ca="1" si="11"/>
        <v>No</v>
      </c>
      <c r="Z16" s="61" t="str">
        <f t="shared" ca="1" si="11"/>
        <v>No</v>
      </c>
    </row>
    <row r="17" spans="1:26" x14ac:dyDescent="0.3">
      <c r="A17" s="64" t="s">
        <v>124</v>
      </c>
      <c r="B17" s="39" t="s">
        <v>41</v>
      </c>
      <c r="C17" s="184">
        <v>3</v>
      </c>
      <c r="D17" s="36">
        <f t="shared" ca="1" si="6"/>
        <v>5</v>
      </c>
      <c r="E17" s="36">
        <f t="shared" ca="1" si="10"/>
        <v>8</v>
      </c>
      <c r="G17" s="25" t="str">
        <f t="shared" ca="1" si="11"/>
        <v>No</v>
      </c>
      <c r="H17" s="39" t="str">
        <f t="shared" ca="1" si="11"/>
        <v>No</v>
      </c>
      <c r="I17" s="39" t="str">
        <f t="shared" ca="1" si="11"/>
        <v>No</v>
      </c>
      <c r="J17" s="39" t="str">
        <f t="shared" ca="1" si="11"/>
        <v>No</v>
      </c>
      <c r="K17" s="39" t="str">
        <f t="shared" ca="1" si="11"/>
        <v>No</v>
      </c>
      <c r="L17" s="39" t="str">
        <f t="shared" ca="1" si="11"/>
        <v>No</v>
      </c>
      <c r="M17" s="39" t="str">
        <f t="shared" ca="1" si="11"/>
        <v>No</v>
      </c>
      <c r="N17" s="39" t="str">
        <f t="shared" ca="1" si="11"/>
        <v>No</v>
      </c>
      <c r="O17" s="39" t="str">
        <f t="shared" ca="1" si="11"/>
        <v>No</v>
      </c>
      <c r="P17" s="39" t="str">
        <f t="shared" ca="1" si="11"/>
        <v>No</v>
      </c>
      <c r="Q17" s="39" t="str">
        <f t="shared" ca="1" si="11"/>
        <v>No</v>
      </c>
      <c r="R17" s="39" t="str">
        <f t="shared" ca="1" si="11"/>
        <v>No</v>
      </c>
      <c r="S17" s="39" t="str">
        <f t="shared" ca="1" si="11"/>
        <v>No</v>
      </c>
      <c r="T17" s="39" t="str">
        <f t="shared" ca="1" si="11"/>
        <v>No</v>
      </c>
      <c r="U17" s="39" t="str">
        <f t="shared" ca="1" si="11"/>
        <v>No</v>
      </c>
      <c r="V17" s="39" t="str">
        <f t="shared" ca="1" si="11"/>
        <v>No</v>
      </c>
      <c r="W17" s="39" t="str">
        <f t="shared" ca="1" si="11"/>
        <v>No</v>
      </c>
      <c r="X17" s="39" t="str">
        <f t="shared" ca="1" si="11"/>
        <v>No</v>
      </c>
      <c r="Y17" s="39" t="str">
        <f t="shared" ca="1" si="11"/>
        <v>No</v>
      </c>
      <c r="Z17" s="58" t="str">
        <f t="shared" ca="1" si="11"/>
        <v>No</v>
      </c>
    </row>
    <row r="18" spans="1:26" x14ac:dyDescent="0.3">
      <c r="A18" s="64" t="s">
        <v>124</v>
      </c>
      <c r="B18" s="25" t="s">
        <v>42</v>
      </c>
      <c r="C18" s="184">
        <v>3</v>
      </c>
      <c r="D18" s="36">
        <f t="shared" ca="1" si="6"/>
        <v>18</v>
      </c>
      <c r="E18" s="36">
        <f t="shared" ca="1" si="10"/>
        <v>21</v>
      </c>
      <c r="G18" s="25" t="str">
        <f t="shared" ca="1" si="11"/>
        <v>Yes</v>
      </c>
      <c r="H18" s="25" t="str">
        <f t="shared" ca="1" si="11"/>
        <v>Yes</v>
      </c>
      <c r="I18" s="25" t="str">
        <f t="shared" ca="1" si="11"/>
        <v>Yes</v>
      </c>
      <c r="J18" s="25" t="str">
        <f t="shared" ca="1" si="11"/>
        <v>Yes</v>
      </c>
      <c r="K18" s="25" t="str">
        <f t="shared" ca="1" si="11"/>
        <v>Yes</v>
      </c>
      <c r="L18" s="25" t="str">
        <f t="shared" ca="1" si="11"/>
        <v>Yes</v>
      </c>
      <c r="M18" s="25" t="str">
        <f t="shared" ca="1" si="11"/>
        <v>Yes</v>
      </c>
      <c r="N18" s="25" t="str">
        <f t="shared" ca="1" si="11"/>
        <v>Yes</v>
      </c>
      <c r="O18" s="25" t="str">
        <f t="shared" ca="1" si="11"/>
        <v>Yes</v>
      </c>
      <c r="P18" s="25" t="str">
        <f t="shared" ca="1" si="11"/>
        <v>Yes</v>
      </c>
      <c r="Q18" s="25" t="str">
        <f t="shared" ca="1" si="11"/>
        <v>Yes</v>
      </c>
      <c r="R18" s="25" t="str">
        <f t="shared" ca="1" si="11"/>
        <v>Yes</v>
      </c>
      <c r="S18" s="25" t="str">
        <f t="shared" ca="1" si="11"/>
        <v>No</v>
      </c>
      <c r="T18" s="25" t="str">
        <f t="shared" ca="1" si="11"/>
        <v>No</v>
      </c>
      <c r="U18" s="25" t="str">
        <f t="shared" ca="1" si="11"/>
        <v>No</v>
      </c>
      <c r="V18" s="25" t="str">
        <f t="shared" ca="1" si="11"/>
        <v>No</v>
      </c>
      <c r="W18" s="25" t="str">
        <f t="shared" ca="1" si="11"/>
        <v>No</v>
      </c>
      <c r="X18" s="25" t="str">
        <f t="shared" ca="1" si="11"/>
        <v>No</v>
      </c>
      <c r="Y18" s="25" t="str">
        <f t="shared" ca="1" si="11"/>
        <v>No</v>
      </c>
      <c r="Z18" s="58" t="str">
        <f t="shared" ca="1" si="11"/>
        <v>No</v>
      </c>
    </row>
    <row r="19" spans="1:26" x14ac:dyDescent="0.3">
      <c r="A19" s="65" t="s">
        <v>124</v>
      </c>
      <c r="B19" s="59" t="s">
        <v>43</v>
      </c>
      <c r="C19" s="187">
        <v>6</v>
      </c>
      <c r="D19" s="60">
        <f t="shared" ca="1" si="6"/>
        <v>9</v>
      </c>
      <c r="E19" s="60">
        <f t="shared" ca="1" si="10"/>
        <v>15</v>
      </c>
      <c r="G19" s="59" t="str">
        <f t="shared" ca="1" si="11"/>
        <v>Yes</v>
      </c>
      <c r="H19" s="59" t="str">
        <f t="shared" ca="1" si="11"/>
        <v>Yes</v>
      </c>
      <c r="I19" s="59" t="str">
        <f t="shared" ca="1" si="11"/>
        <v>Yes</v>
      </c>
      <c r="J19" s="59" t="str">
        <f t="shared" ca="1" si="11"/>
        <v>Yes</v>
      </c>
      <c r="K19" s="59" t="str">
        <f t="shared" ca="1" si="11"/>
        <v>Yes</v>
      </c>
      <c r="L19" s="59" t="str">
        <f t="shared" ca="1" si="11"/>
        <v>Yes</v>
      </c>
      <c r="M19" s="59" t="str">
        <f t="shared" ca="1" si="11"/>
        <v>No</v>
      </c>
      <c r="N19" s="59" t="str">
        <f t="shared" ca="1" si="11"/>
        <v>No</v>
      </c>
      <c r="O19" s="59" t="str">
        <f t="shared" ca="1" si="11"/>
        <v>No</v>
      </c>
      <c r="P19" s="59" t="str">
        <f t="shared" ca="1" si="11"/>
        <v>No</v>
      </c>
      <c r="Q19" s="59" t="str">
        <f t="shared" ca="1" si="11"/>
        <v>No</v>
      </c>
      <c r="R19" s="59" t="str">
        <f t="shared" ca="1" si="11"/>
        <v>No</v>
      </c>
      <c r="S19" s="59" t="str">
        <f t="shared" ca="1" si="11"/>
        <v>No</v>
      </c>
      <c r="T19" s="59" t="str">
        <f t="shared" ca="1" si="11"/>
        <v>No</v>
      </c>
      <c r="U19" s="59" t="str">
        <f t="shared" ca="1" si="11"/>
        <v>No</v>
      </c>
      <c r="V19" s="59" t="str">
        <f t="shared" ca="1" si="11"/>
        <v>No</v>
      </c>
      <c r="W19" s="59" t="str">
        <f t="shared" ca="1" si="11"/>
        <v>No</v>
      </c>
      <c r="X19" s="59" t="str">
        <f t="shared" ca="1" si="11"/>
        <v>No</v>
      </c>
      <c r="Y19" s="59" t="str">
        <f t="shared" ca="1" si="11"/>
        <v>No</v>
      </c>
      <c r="Z19" s="61" t="str">
        <f t="shared" ca="1" si="11"/>
        <v>No</v>
      </c>
    </row>
    <row r="20" spans="1:26" x14ac:dyDescent="0.3">
      <c r="A20" s="64" t="s">
        <v>137</v>
      </c>
      <c r="B20" s="39" t="s">
        <v>41</v>
      </c>
      <c r="C20" s="36">
        <v>5</v>
      </c>
      <c r="D20" s="36">
        <f t="shared" ca="1" si="6"/>
        <v>11</v>
      </c>
      <c r="E20" s="36">
        <f t="shared" ref="E20:E22" ca="1" si="12">D20+C20</f>
        <v>16</v>
      </c>
      <c r="G20" s="25" t="str">
        <f t="shared" ca="1" si="11"/>
        <v>Yes</v>
      </c>
      <c r="H20" s="39" t="str">
        <f t="shared" ca="1" si="11"/>
        <v>Yes</v>
      </c>
      <c r="I20" s="39" t="str">
        <f t="shared" ca="1" si="11"/>
        <v>Yes</v>
      </c>
      <c r="J20" s="39" t="str">
        <f t="shared" ca="1" si="11"/>
        <v>Yes</v>
      </c>
      <c r="K20" s="39" t="str">
        <f t="shared" ca="1" si="11"/>
        <v>Yes</v>
      </c>
      <c r="L20" s="39" t="str">
        <f t="shared" ca="1" si="11"/>
        <v>Yes</v>
      </c>
      <c r="M20" s="39" t="str">
        <f t="shared" ca="1" si="11"/>
        <v>Yes</v>
      </c>
      <c r="N20" s="39" t="str">
        <f t="shared" ca="1" si="11"/>
        <v>No</v>
      </c>
      <c r="O20" s="39" t="str">
        <f t="shared" ca="1" si="11"/>
        <v>No</v>
      </c>
      <c r="P20" s="39" t="str">
        <f t="shared" ca="1" si="11"/>
        <v>No</v>
      </c>
      <c r="Q20" s="39" t="str">
        <f t="shared" ca="1" si="11"/>
        <v>No</v>
      </c>
      <c r="R20" s="39" t="str">
        <f t="shared" ca="1" si="11"/>
        <v>No</v>
      </c>
      <c r="S20" s="39" t="str">
        <f t="shared" ca="1" si="11"/>
        <v>No</v>
      </c>
      <c r="T20" s="39" t="str">
        <f t="shared" ca="1" si="11"/>
        <v>No</v>
      </c>
      <c r="U20" s="39" t="str">
        <f t="shared" ca="1" si="11"/>
        <v>No</v>
      </c>
      <c r="V20" s="39" t="str">
        <f t="shared" ca="1" si="11"/>
        <v>No</v>
      </c>
      <c r="W20" s="39" t="str">
        <f t="shared" ca="1" si="11"/>
        <v>No</v>
      </c>
      <c r="X20" s="39" t="str">
        <f t="shared" ca="1" si="11"/>
        <v>No</v>
      </c>
      <c r="Y20" s="39" t="str">
        <f t="shared" ca="1" si="11"/>
        <v>No</v>
      </c>
      <c r="Z20" s="58" t="str">
        <f t="shared" ca="1" si="11"/>
        <v>No</v>
      </c>
    </row>
    <row r="21" spans="1:26" x14ac:dyDescent="0.3">
      <c r="A21" s="64" t="s">
        <v>137</v>
      </c>
      <c r="B21" s="25" t="s">
        <v>42</v>
      </c>
      <c r="C21" s="36">
        <v>5</v>
      </c>
      <c r="D21" s="36">
        <f t="shared" ca="1" si="6"/>
        <v>2</v>
      </c>
      <c r="E21" s="36">
        <f t="shared" ca="1" si="12"/>
        <v>7</v>
      </c>
      <c r="G21" s="25" t="str">
        <f t="shared" ca="1" si="11"/>
        <v>No</v>
      </c>
      <c r="H21" s="25" t="str">
        <f t="shared" ca="1" si="11"/>
        <v>No</v>
      </c>
      <c r="I21" s="25" t="str">
        <f t="shared" ca="1" si="11"/>
        <v>No</v>
      </c>
      <c r="J21" s="25" t="str">
        <f t="shared" ca="1" si="11"/>
        <v>No</v>
      </c>
      <c r="K21" s="25" t="str">
        <f t="shared" ca="1" si="11"/>
        <v>No</v>
      </c>
      <c r="L21" s="25" t="str">
        <f t="shared" ca="1" si="11"/>
        <v>No</v>
      </c>
      <c r="M21" s="25" t="str">
        <f t="shared" ca="1" si="11"/>
        <v>No</v>
      </c>
      <c r="N21" s="25" t="str">
        <f t="shared" ca="1" si="11"/>
        <v>No</v>
      </c>
      <c r="O21" s="25" t="str">
        <f t="shared" ca="1" si="11"/>
        <v>No</v>
      </c>
      <c r="P21" s="25" t="str">
        <f t="shared" ca="1" si="11"/>
        <v>No</v>
      </c>
      <c r="Q21" s="25" t="str">
        <f t="shared" ca="1" si="11"/>
        <v>No</v>
      </c>
      <c r="R21" s="25" t="str">
        <f t="shared" ca="1" si="11"/>
        <v>No</v>
      </c>
      <c r="S21" s="25" t="str">
        <f t="shared" ca="1" si="11"/>
        <v>No</v>
      </c>
      <c r="T21" s="25" t="str">
        <f t="shared" ca="1" si="11"/>
        <v>No</v>
      </c>
      <c r="U21" s="25" t="str">
        <f t="shared" ca="1" si="11"/>
        <v>No</v>
      </c>
      <c r="V21" s="25" t="str">
        <f t="shared" ca="1" si="11"/>
        <v>No</v>
      </c>
      <c r="W21" s="25" t="str">
        <f t="shared" ca="1" si="11"/>
        <v>No</v>
      </c>
      <c r="X21" s="25" t="str">
        <f t="shared" ca="1" si="11"/>
        <v>No</v>
      </c>
      <c r="Y21" s="25" t="str">
        <f t="shared" ca="1" si="11"/>
        <v>No</v>
      </c>
      <c r="Z21" s="58" t="str">
        <f t="shared" ca="1" si="11"/>
        <v>No</v>
      </c>
    </row>
    <row r="22" spans="1:26" x14ac:dyDescent="0.3">
      <c r="A22" s="65" t="s">
        <v>137</v>
      </c>
      <c r="B22" s="59" t="s">
        <v>43</v>
      </c>
      <c r="C22" s="60">
        <v>1</v>
      </c>
      <c r="D22" s="60">
        <f t="shared" ca="1" si="6"/>
        <v>14</v>
      </c>
      <c r="E22" s="60">
        <f t="shared" ca="1" si="12"/>
        <v>15</v>
      </c>
      <c r="G22" s="59" t="str">
        <f t="shared" ca="1" si="11"/>
        <v>Yes</v>
      </c>
      <c r="H22" s="59" t="str">
        <f t="shared" ca="1" si="11"/>
        <v>Yes</v>
      </c>
      <c r="I22" s="59" t="str">
        <f t="shared" ca="1" si="11"/>
        <v>Yes</v>
      </c>
      <c r="J22" s="59" t="str">
        <f t="shared" ca="1" si="11"/>
        <v>Yes</v>
      </c>
      <c r="K22" s="59" t="str">
        <f t="shared" ca="1" si="11"/>
        <v>Yes</v>
      </c>
      <c r="L22" s="59" t="str">
        <f t="shared" ca="1" si="11"/>
        <v>Yes</v>
      </c>
      <c r="M22" s="59" t="str">
        <f t="shared" ca="1" si="11"/>
        <v>No</v>
      </c>
      <c r="N22" s="59" t="str">
        <f t="shared" ca="1" si="11"/>
        <v>No</v>
      </c>
      <c r="O22" s="59" t="str">
        <f t="shared" ca="1" si="11"/>
        <v>No</v>
      </c>
      <c r="P22" s="59" t="str">
        <f t="shared" ca="1" si="11"/>
        <v>No</v>
      </c>
      <c r="Q22" s="59" t="str">
        <f t="shared" ca="1" si="11"/>
        <v>No</v>
      </c>
      <c r="R22" s="59" t="str">
        <f t="shared" ca="1" si="11"/>
        <v>No</v>
      </c>
      <c r="S22" s="59" t="str">
        <f t="shared" ca="1" si="11"/>
        <v>No</v>
      </c>
      <c r="T22" s="59" t="str">
        <f t="shared" ca="1" si="11"/>
        <v>No</v>
      </c>
      <c r="U22" s="59" t="str">
        <f t="shared" ca="1" si="11"/>
        <v>No</v>
      </c>
      <c r="V22" s="59" t="str">
        <f t="shared" ca="1" si="11"/>
        <v>No</v>
      </c>
      <c r="W22" s="59" t="str">
        <f t="shared" ca="1" si="11"/>
        <v>No</v>
      </c>
      <c r="X22" s="59" t="str">
        <f t="shared" ca="1" si="11"/>
        <v>No</v>
      </c>
      <c r="Y22" s="59" t="str">
        <f t="shared" ca="1" si="11"/>
        <v>No</v>
      </c>
      <c r="Z22" s="61" t="str">
        <f t="shared" ca="1" si="11"/>
        <v>No</v>
      </c>
    </row>
    <row r="23" spans="1:26" x14ac:dyDescent="0.3">
      <c r="A23" s="64" t="s">
        <v>169</v>
      </c>
      <c r="B23" s="39" t="s">
        <v>41</v>
      </c>
      <c r="C23" s="36">
        <v>5</v>
      </c>
      <c r="D23" s="36">
        <f t="shared" ca="1" si="6"/>
        <v>1</v>
      </c>
      <c r="E23" s="36">
        <f t="shared" ref="E23:E25" ca="1" si="13">D23+C23</f>
        <v>6</v>
      </c>
      <c r="G23" s="25" t="str">
        <f t="shared" ca="1" si="11"/>
        <v>No</v>
      </c>
      <c r="H23" s="39" t="str">
        <f t="shared" ca="1" si="11"/>
        <v>No</v>
      </c>
      <c r="I23" s="39" t="str">
        <f t="shared" ca="1" si="11"/>
        <v>No</v>
      </c>
      <c r="J23" s="39" t="str">
        <f t="shared" ca="1" si="11"/>
        <v>No</v>
      </c>
      <c r="K23" s="39" t="str">
        <f t="shared" ca="1" si="11"/>
        <v>No</v>
      </c>
      <c r="L23" s="39" t="str">
        <f t="shared" ca="1" si="11"/>
        <v>No</v>
      </c>
      <c r="M23" s="39" t="str">
        <f t="shared" ca="1" si="11"/>
        <v>No</v>
      </c>
      <c r="N23" s="39" t="str">
        <f t="shared" ca="1" si="11"/>
        <v>No</v>
      </c>
      <c r="O23" s="39" t="str">
        <f t="shared" ca="1" si="11"/>
        <v>No</v>
      </c>
      <c r="P23" s="39" t="str">
        <f t="shared" ca="1" si="11"/>
        <v>No</v>
      </c>
      <c r="Q23" s="39" t="str">
        <f t="shared" ca="1" si="11"/>
        <v>No</v>
      </c>
      <c r="R23" s="39" t="str">
        <f t="shared" ca="1" si="11"/>
        <v>No</v>
      </c>
      <c r="S23" s="39" t="str">
        <f t="shared" ca="1" si="11"/>
        <v>No</v>
      </c>
      <c r="T23" s="39" t="str">
        <f t="shared" ca="1" si="11"/>
        <v>No</v>
      </c>
      <c r="U23" s="39" t="str">
        <f t="shared" ca="1" si="11"/>
        <v>No</v>
      </c>
      <c r="V23" s="39" t="str">
        <f t="shared" ca="1" si="11"/>
        <v>No</v>
      </c>
      <c r="W23" s="39" t="str">
        <f t="shared" ca="1" si="11"/>
        <v>No</v>
      </c>
      <c r="X23" s="39" t="str">
        <f t="shared" ca="1" si="11"/>
        <v>No</v>
      </c>
      <c r="Y23" s="39" t="str">
        <f t="shared" ca="1" si="11"/>
        <v>No</v>
      </c>
      <c r="Z23" s="58" t="str">
        <f t="shared" ca="1" si="11"/>
        <v>No</v>
      </c>
    </row>
    <row r="24" spans="1:26" x14ac:dyDescent="0.3">
      <c r="A24" s="64" t="s">
        <v>169</v>
      </c>
      <c r="B24" s="25" t="s">
        <v>42</v>
      </c>
      <c r="C24" s="36">
        <v>0</v>
      </c>
      <c r="D24" s="36">
        <f t="shared" ca="1" si="6"/>
        <v>19</v>
      </c>
      <c r="E24" s="36">
        <f t="shared" ca="1" si="13"/>
        <v>19</v>
      </c>
      <c r="G24" s="25" t="str">
        <f t="shared" ca="1" si="11"/>
        <v>Yes</v>
      </c>
      <c r="H24" s="25" t="str">
        <f t="shared" ca="1" si="11"/>
        <v>Yes</v>
      </c>
      <c r="I24" s="25" t="str">
        <f t="shared" ca="1" si="11"/>
        <v>Yes</v>
      </c>
      <c r="J24" s="25" t="str">
        <f t="shared" ca="1" si="11"/>
        <v>Yes</v>
      </c>
      <c r="K24" s="25" t="str">
        <f t="shared" ca="1" si="11"/>
        <v>Yes</v>
      </c>
      <c r="L24" s="25" t="str">
        <f t="shared" ca="1" si="11"/>
        <v>Yes</v>
      </c>
      <c r="M24" s="25" t="str">
        <f t="shared" ca="1" si="11"/>
        <v>Yes</v>
      </c>
      <c r="N24" s="25" t="str">
        <f t="shared" ca="1" si="11"/>
        <v>Yes</v>
      </c>
      <c r="O24" s="25" t="str">
        <f t="shared" ca="1" si="11"/>
        <v>Yes</v>
      </c>
      <c r="P24" s="25" t="str">
        <f t="shared" ca="1" si="11"/>
        <v>Yes</v>
      </c>
      <c r="Q24" s="25" t="str">
        <f t="shared" ca="1" si="11"/>
        <v>No</v>
      </c>
      <c r="R24" s="25" t="str">
        <f t="shared" ca="1" si="11"/>
        <v>No</v>
      </c>
      <c r="S24" s="25" t="str">
        <f t="shared" ca="1" si="11"/>
        <v>No</v>
      </c>
      <c r="T24" s="25" t="str">
        <f t="shared" ca="1" si="11"/>
        <v>No</v>
      </c>
      <c r="U24" s="25" t="str">
        <f t="shared" ca="1" si="11"/>
        <v>No</v>
      </c>
      <c r="V24" s="25" t="str">
        <f t="shared" ref="V24:Z24" ca="1" si="14">IF($E24&gt;V$1-1,"Yes","No")</f>
        <v>No</v>
      </c>
      <c r="W24" s="25" t="str">
        <f t="shared" ca="1" si="14"/>
        <v>No</v>
      </c>
      <c r="X24" s="25" t="str">
        <f t="shared" ca="1" si="14"/>
        <v>No</v>
      </c>
      <c r="Y24" s="25" t="str">
        <f t="shared" ca="1" si="14"/>
        <v>No</v>
      </c>
      <c r="Z24" s="58" t="str">
        <f t="shared" ca="1" si="14"/>
        <v>No</v>
      </c>
    </row>
    <row r="25" spans="1:26" x14ac:dyDescent="0.3">
      <c r="A25" s="65" t="s">
        <v>169</v>
      </c>
      <c r="B25" s="59" t="s">
        <v>43</v>
      </c>
      <c r="C25" s="60">
        <v>0</v>
      </c>
      <c r="D25" s="60">
        <f t="shared" ca="1" si="6"/>
        <v>18</v>
      </c>
      <c r="E25" s="60">
        <f t="shared" ca="1" si="13"/>
        <v>18</v>
      </c>
      <c r="G25" s="59" t="str">
        <f t="shared" ref="G25:Z25" ca="1" si="15">IF($E25&gt;G$1-1,"Yes","No")</f>
        <v>Yes</v>
      </c>
      <c r="H25" s="59" t="str">
        <f t="shared" ca="1" si="15"/>
        <v>Yes</v>
      </c>
      <c r="I25" s="59" t="str">
        <f t="shared" ca="1" si="15"/>
        <v>Yes</v>
      </c>
      <c r="J25" s="59" t="str">
        <f t="shared" ca="1" si="15"/>
        <v>Yes</v>
      </c>
      <c r="K25" s="59" t="str">
        <f t="shared" ca="1" si="15"/>
        <v>Yes</v>
      </c>
      <c r="L25" s="59" t="str">
        <f t="shared" ca="1" si="15"/>
        <v>Yes</v>
      </c>
      <c r="M25" s="59" t="str">
        <f t="shared" ca="1" si="15"/>
        <v>Yes</v>
      </c>
      <c r="N25" s="59" t="str">
        <f t="shared" ca="1" si="15"/>
        <v>Yes</v>
      </c>
      <c r="O25" s="59" t="str">
        <f t="shared" ca="1" si="15"/>
        <v>Yes</v>
      </c>
      <c r="P25" s="59" t="str">
        <f t="shared" ca="1" si="15"/>
        <v>No</v>
      </c>
      <c r="Q25" s="59" t="str">
        <f t="shared" ca="1" si="15"/>
        <v>No</v>
      </c>
      <c r="R25" s="59" t="str">
        <f t="shared" ca="1" si="15"/>
        <v>No</v>
      </c>
      <c r="S25" s="59" t="str">
        <f t="shared" ca="1" si="15"/>
        <v>No</v>
      </c>
      <c r="T25" s="59" t="str">
        <f t="shared" ca="1" si="15"/>
        <v>No</v>
      </c>
      <c r="U25" s="59" t="str">
        <f t="shared" ca="1" si="15"/>
        <v>No</v>
      </c>
      <c r="V25" s="59" t="str">
        <f t="shared" ca="1" si="15"/>
        <v>No</v>
      </c>
      <c r="W25" s="59" t="str">
        <f t="shared" ca="1" si="15"/>
        <v>No</v>
      </c>
      <c r="X25" s="59" t="str">
        <f t="shared" ca="1" si="15"/>
        <v>No</v>
      </c>
      <c r="Y25" s="59" t="str">
        <f t="shared" ca="1" si="15"/>
        <v>No</v>
      </c>
      <c r="Z25" s="61" t="str">
        <f t="shared" ca="1" si="15"/>
        <v>No</v>
      </c>
    </row>
    <row r="26" spans="1:26" x14ac:dyDescent="0.3">
      <c r="A26" s="66"/>
      <c r="B26" s="59" t="s">
        <v>92</v>
      </c>
      <c r="C26" s="60"/>
      <c r="D26" s="60">
        <f t="shared" ref="D26:D27" ca="1" si="16">RANDBETWEEN(1,20)</f>
        <v>2</v>
      </c>
      <c r="E26" s="60">
        <f t="shared" ref="E26" ca="1" si="17">D26+C26</f>
        <v>2</v>
      </c>
      <c r="G26" s="59" t="str">
        <f t="shared" ref="G26:P33" ca="1" si="18">IF($E26&gt;G$1-1,"Yes","No")</f>
        <v>No</v>
      </c>
      <c r="H26" s="59" t="str">
        <f t="shared" ca="1" si="18"/>
        <v>No</v>
      </c>
      <c r="I26" s="59" t="str">
        <f t="shared" ca="1" si="18"/>
        <v>No</v>
      </c>
      <c r="J26" s="59" t="str">
        <f t="shared" ca="1" si="18"/>
        <v>No</v>
      </c>
      <c r="K26" s="59" t="str">
        <f t="shared" ca="1" si="18"/>
        <v>No</v>
      </c>
      <c r="L26" s="59" t="str">
        <f t="shared" ca="1" si="18"/>
        <v>No</v>
      </c>
      <c r="M26" s="59" t="str">
        <f t="shared" ca="1" si="18"/>
        <v>No</v>
      </c>
      <c r="N26" s="59" t="str">
        <f t="shared" ca="1" si="18"/>
        <v>No</v>
      </c>
      <c r="O26" s="59" t="str">
        <f t="shared" ca="1" si="18"/>
        <v>No</v>
      </c>
      <c r="P26" s="59" t="str">
        <f t="shared" ca="1" si="18"/>
        <v>No</v>
      </c>
      <c r="Q26" s="59" t="str">
        <f t="shared" ref="Q26:Z33" ca="1" si="19">IF($E26&gt;Q$1-1,"Yes","No")</f>
        <v>No</v>
      </c>
      <c r="R26" s="59" t="str">
        <f t="shared" ca="1" si="19"/>
        <v>No</v>
      </c>
      <c r="S26" s="59" t="str">
        <f t="shared" ca="1" si="19"/>
        <v>No</v>
      </c>
      <c r="T26" s="59" t="str">
        <f t="shared" ca="1" si="19"/>
        <v>No</v>
      </c>
      <c r="U26" s="59" t="str">
        <f t="shared" ca="1" si="19"/>
        <v>No</v>
      </c>
      <c r="V26" s="59" t="str">
        <f t="shared" ca="1" si="19"/>
        <v>No</v>
      </c>
      <c r="W26" s="59" t="str">
        <f t="shared" ca="1" si="19"/>
        <v>No</v>
      </c>
      <c r="X26" s="59" t="str">
        <f t="shared" ca="1" si="19"/>
        <v>No</v>
      </c>
      <c r="Y26" s="59" t="str">
        <f t="shared" ca="1" si="19"/>
        <v>No</v>
      </c>
      <c r="Z26" s="61" t="str">
        <f t="shared" ca="1" si="19"/>
        <v>No</v>
      </c>
    </row>
    <row r="27" spans="1:26" x14ac:dyDescent="0.3">
      <c r="A27" s="64"/>
      <c r="B27" s="59" t="s">
        <v>79</v>
      </c>
      <c r="C27" s="60"/>
      <c r="D27" s="60">
        <f t="shared" ca="1" si="16"/>
        <v>5</v>
      </c>
      <c r="E27" s="60">
        <f t="shared" ref="E27" ca="1" si="20">D27+C27</f>
        <v>5</v>
      </c>
      <c r="G27" s="59" t="str">
        <f t="shared" ca="1" si="18"/>
        <v>No</v>
      </c>
      <c r="H27" s="59" t="str">
        <f t="shared" ca="1" si="18"/>
        <v>No</v>
      </c>
      <c r="I27" s="59" t="str">
        <f t="shared" ca="1" si="18"/>
        <v>No</v>
      </c>
      <c r="J27" s="59" t="str">
        <f t="shared" ca="1" si="18"/>
        <v>No</v>
      </c>
      <c r="K27" s="59" t="str">
        <f t="shared" ca="1" si="18"/>
        <v>No</v>
      </c>
      <c r="L27" s="59" t="str">
        <f t="shared" ca="1" si="18"/>
        <v>No</v>
      </c>
      <c r="M27" s="59" t="str">
        <f t="shared" ca="1" si="18"/>
        <v>No</v>
      </c>
      <c r="N27" s="59" t="str">
        <f t="shared" ca="1" si="18"/>
        <v>No</v>
      </c>
      <c r="O27" s="59" t="str">
        <f t="shared" ca="1" si="18"/>
        <v>No</v>
      </c>
      <c r="P27" s="59" t="str">
        <f t="shared" ca="1" si="18"/>
        <v>No</v>
      </c>
      <c r="Q27" s="59" t="str">
        <f t="shared" ca="1" si="19"/>
        <v>No</v>
      </c>
      <c r="R27" s="59" t="str">
        <f t="shared" ca="1" si="19"/>
        <v>No</v>
      </c>
      <c r="S27" s="59" t="str">
        <f t="shared" ca="1" si="19"/>
        <v>No</v>
      </c>
      <c r="T27" s="59" t="str">
        <f t="shared" ca="1" si="19"/>
        <v>No</v>
      </c>
      <c r="U27" s="59" t="str">
        <f t="shared" ca="1" si="19"/>
        <v>No</v>
      </c>
      <c r="V27" s="59" t="str">
        <f t="shared" ca="1" si="19"/>
        <v>No</v>
      </c>
      <c r="W27" s="59" t="str">
        <f t="shared" ca="1" si="19"/>
        <v>No</v>
      </c>
      <c r="X27" s="59" t="str">
        <f t="shared" ca="1" si="19"/>
        <v>No</v>
      </c>
      <c r="Y27" s="59" t="str">
        <f t="shared" ca="1" si="19"/>
        <v>No</v>
      </c>
      <c r="Z27" s="61" t="str">
        <f t="shared" ca="1" si="19"/>
        <v>No</v>
      </c>
    </row>
    <row r="28" spans="1:26" x14ac:dyDescent="0.3">
      <c r="A28" s="66"/>
      <c r="B28" s="59" t="s">
        <v>91</v>
      </c>
      <c r="C28" s="60"/>
      <c r="D28" s="60">
        <f ca="1">RANDBETWEEN(1,20)</f>
        <v>15</v>
      </c>
      <c r="E28" s="60">
        <f ca="1">D28+C28</f>
        <v>15</v>
      </c>
      <c r="G28" s="59" t="str">
        <f t="shared" ref="G28:P29" ca="1" si="21">IF($E28&gt;G$1-1,"Yes","No")</f>
        <v>Yes</v>
      </c>
      <c r="H28" s="59" t="str">
        <f t="shared" ca="1" si="21"/>
        <v>Yes</v>
      </c>
      <c r="I28" s="59" t="str">
        <f t="shared" ca="1" si="21"/>
        <v>Yes</v>
      </c>
      <c r="J28" s="59" t="str">
        <f t="shared" ca="1" si="21"/>
        <v>Yes</v>
      </c>
      <c r="K28" s="59" t="str">
        <f t="shared" ca="1" si="21"/>
        <v>Yes</v>
      </c>
      <c r="L28" s="59" t="str">
        <f t="shared" ca="1" si="21"/>
        <v>Yes</v>
      </c>
      <c r="M28" s="59" t="str">
        <f t="shared" ca="1" si="21"/>
        <v>No</v>
      </c>
      <c r="N28" s="59" t="str">
        <f t="shared" ca="1" si="21"/>
        <v>No</v>
      </c>
      <c r="O28" s="59" t="str">
        <f t="shared" ca="1" si="21"/>
        <v>No</v>
      </c>
      <c r="P28" s="59" t="str">
        <f t="shared" ca="1" si="21"/>
        <v>No</v>
      </c>
      <c r="Q28" s="59" t="str">
        <f t="shared" ca="1" si="19"/>
        <v>No</v>
      </c>
      <c r="R28" s="59" t="str">
        <f t="shared" ca="1" si="19"/>
        <v>No</v>
      </c>
      <c r="S28" s="59" t="str">
        <f t="shared" ca="1" si="19"/>
        <v>No</v>
      </c>
      <c r="T28" s="59" t="str">
        <f t="shared" ca="1" si="19"/>
        <v>No</v>
      </c>
      <c r="U28" s="59" t="str">
        <f t="shared" ca="1" si="19"/>
        <v>No</v>
      </c>
      <c r="V28" s="59" t="str">
        <f t="shared" ca="1" si="19"/>
        <v>No</v>
      </c>
      <c r="W28" s="59" t="str">
        <f t="shared" ca="1" si="19"/>
        <v>No</v>
      </c>
      <c r="X28" s="59" t="str">
        <f t="shared" ca="1" si="19"/>
        <v>No</v>
      </c>
      <c r="Y28" s="59" t="str">
        <f t="shared" ca="1" si="19"/>
        <v>No</v>
      </c>
      <c r="Z28" s="61" t="str">
        <f t="shared" ca="1" si="19"/>
        <v>No</v>
      </c>
    </row>
    <row r="29" spans="1:26" x14ac:dyDescent="0.3">
      <c r="A29" s="65"/>
      <c r="B29" s="59" t="s">
        <v>91</v>
      </c>
      <c r="C29" s="60"/>
      <c r="D29" s="60">
        <f ca="1">RANDBETWEEN(1,20)</f>
        <v>20</v>
      </c>
      <c r="E29" s="60">
        <f t="shared" ref="E29" ca="1" si="22">D29+C29</f>
        <v>20</v>
      </c>
      <c r="G29" s="59" t="str">
        <f t="shared" ca="1" si="21"/>
        <v>Yes</v>
      </c>
      <c r="H29" s="59" t="str">
        <f t="shared" ca="1" si="21"/>
        <v>Yes</v>
      </c>
      <c r="I29" s="59" t="str">
        <f t="shared" ca="1" si="21"/>
        <v>Yes</v>
      </c>
      <c r="J29" s="59" t="str">
        <f t="shared" ca="1" si="21"/>
        <v>Yes</v>
      </c>
      <c r="K29" s="59" t="str">
        <f t="shared" ca="1" si="21"/>
        <v>Yes</v>
      </c>
      <c r="L29" s="59" t="str">
        <f t="shared" ca="1" si="21"/>
        <v>Yes</v>
      </c>
      <c r="M29" s="59" t="str">
        <f t="shared" ca="1" si="21"/>
        <v>Yes</v>
      </c>
      <c r="N29" s="59" t="str">
        <f t="shared" ca="1" si="21"/>
        <v>Yes</v>
      </c>
      <c r="O29" s="59" t="str">
        <f t="shared" ca="1" si="21"/>
        <v>Yes</v>
      </c>
      <c r="P29" s="59" t="str">
        <f t="shared" ca="1" si="21"/>
        <v>Yes</v>
      </c>
      <c r="Q29" s="59" t="str">
        <f t="shared" ca="1" si="19"/>
        <v>Yes</v>
      </c>
      <c r="R29" s="59" t="str">
        <f t="shared" ca="1" si="19"/>
        <v>No</v>
      </c>
      <c r="S29" s="59" t="str">
        <f t="shared" ca="1" si="19"/>
        <v>No</v>
      </c>
      <c r="T29" s="59" t="str">
        <f t="shared" ca="1" si="19"/>
        <v>No</v>
      </c>
      <c r="U29" s="59" t="str">
        <f t="shared" ca="1" si="19"/>
        <v>No</v>
      </c>
      <c r="V29" s="59" t="str">
        <f t="shared" ca="1" si="19"/>
        <v>No</v>
      </c>
      <c r="W29" s="59" t="str">
        <f t="shared" ca="1" si="19"/>
        <v>No</v>
      </c>
      <c r="X29" s="59" t="str">
        <f t="shared" ca="1" si="19"/>
        <v>No</v>
      </c>
      <c r="Y29" s="59" t="str">
        <f t="shared" ca="1" si="19"/>
        <v>No</v>
      </c>
      <c r="Z29" s="61" t="str">
        <f t="shared" ca="1" si="19"/>
        <v>No</v>
      </c>
    </row>
    <row r="30" spans="1:26" x14ac:dyDescent="0.3">
      <c r="A30" s="65"/>
      <c r="B30" s="59" t="s">
        <v>84</v>
      </c>
      <c r="C30" s="60"/>
      <c r="D30" s="60">
        <f t="shared" ref="D30:D33" ca="1" si="23">RANDBETWEEN(1,20)</f>
        <v>12</v>
      </c>
      <c r="E30" s="60">
        <f t="shared" ref="E30" ca="1" si="24">D30+C30</f>
        <v>12</v>
      </c>
      <c r="G30" s="59" t="str">
        <f t="shared" ca="1" si="18"/>
        <v>Yes</v>
      </c>
      <c r="H30" s="59" t="str">
        <f t="shared" ca="1" si="18"/>
        <v>Yes</v>
      </c>
      <c r="I30" s="59" t="str">
        <f t="shared" ca="1" si="18"/>
        <v>Yes</v>
      </c>
      <c r="J30" s="59" t="str">
        <f t="shared" ca="1" si="18"/>
        <v>No</v>
      </c>
      <c r="K30" s="59" t="str">
        <f t="shared" ca="1" si="18"/>
        <v>No</v>
      </c>
      <c r="L30" s="59" t="str">
        <f t="shared" ca="1" si="18"/>
        <v>No</v>
      </c>
      <c r="M30" s="59" t="str">
        <f t="shared" ca="1" si="18"/>
        <v>No</v>
      </c>
      <c r="N30" s="59" t="str">
        <f t="shared" ca="1" si="18"/>
        <v>No</v>
      </c>
      <c r="O30" s="59" t="str">
        <f t="shared" ca="1" si="18"/>
        <v>No</v>
      </c>
      <c r="P30" s="59" t="str">
        <f t="shared" ca="1" si="18"/>
        <v>No</v>
      </c>
      <c r="Q30" s="59" t="str">
        <f t="shared" ca="1" si="19"/>
        <v>No</v>
      </c>
      <c r="R30" s="59" t="str">
        <f t="shared" ca="1" si="19"/>
        <v>No</v>
      </c>
      <c r="S30" s="59" t="str">
        <f t="shared" ca="1" si="19"/>
        <v>No</v>
      </c>
      <c r="T30" s="59" t="str">
        <f t="shared" ca="1" si="19"/>
        <v>No</v>
      </c>
      <c r="U30" s="59" t="str">
        <f t="shared" ca="1" si="19"/>
        <v>No</v>
      </c>
      <c r="V30" s="59" t="str">
        <f t="shared" ca="1" si="19"/>
        <v>No</v>
      </c>
      <c r="W30" s="59" t="str">
        <f t="shared" ca="1" si="19"/>
        <v>No</v>
      </c>
      <c r="X30" s="59" t="str">
        <f t="shared" ca="1" si="19"/>
        <v>No</v>
      </c>
      <c r="Y30" s="59" t="str">
        <f t="shared" ca="1" si="19"/>
        <v>No</v>
      </c>
      <c r="Z30" s="61" t="str">
        <f t="shared" ca="1" si="19"/>
        <v>No</v>
      </c>
    </row>
    <row r="31" spans="1:26" x14ac:dyDescent="0.3">
      <c r="A31" s="66"/>
      <c r="B31" s="59" t="s">
        <v>90</v>
      </c>
      <c r="C31" s="60"/>
      <c r="D31" s="60">
        <f t="shared" ca="1" si="23"/>
        <v>17</v>
      </c>
      <c r="E31" s="60">
        <f t="shared" ref="E31" ca="1" si="25">D31+C31</f>
        <v>17</v>
      </c>
      <c r="G31" s="59" t="str">
        <f t="shared" ca="1" si="18"/>
        <v>Yes</v>
      </c>
      <c r="H31" s="59" t="str">
        <f t="shared" ca="1" si="18"/>
        <v>Yes</v>
      </c>
      <c r="I31" s="59" t="str">
        <f t="shared" ca="1" si="18"/>
        <v>Yes</v>
      </c>
      <c r="J31" s="59" t="str">
        <f t="shared" ca="1" si="18"/>
        <v>Yes</v>
      </c>
      <c r="K31" s="59" t="str">
        <f t="shared" ca="1" si="18"/>
        <v>Yes</v>
      </c>
      <c r="L31" s="59" t="str">
        <f t="shared" ca="1" si="18"/>
        <v>Yes</v>
      </c>
      <c r="M31" s="59" t="str">
        <f t="shared" ca="1" si="18"/>
        <v>Yes</v>
      </c>
      <c r="N31" s="59" t="str">
        <f t="shared" ca="1" si="18"/>
        <v>Yes</v>
      </c>
      <c r="O31" s="59" t="str">
        <f t="shared" ca="1" si="18"/>
        <v>No</v>
      </c>
      <c r="P31" s="59" t="str">
        <f t="shared" ca="1" si="18"/>
        <v>No</v>
      </c>
      <c r="Q31" s="59" t="str">
        <f t="shared" ca="1" si="19"/>
        <v>No</v>
      </c>
      <c r="R31" s="59" t="str">
        <f t="shared" ca="1" si="19"/>
        <v>No</v>
      </c>
      <c r="S31" s="59" t="str">
        <f t="shared" ca="1" si="19"/>
        <v>No</v>
      </c>
      <c r="T31" s="59" t="str">
        <f t="shared" ca="1" si="19"/>
        <v>No</v>
      </c>
      <c r="U31" s="59" t="str">
        <f t="shared" ca="1" si="19"/>
        <v>No</v>
      </c>
      <c r="V31" s="59" t="str">
        <f t="shared" ca="1" si="19"/>
        <v>No</v>
      </c>
      <c r="W31" s="59" t="str">
        <f t="shared" ca="1" si="19"/>
        <v>No</v>
      </c>
      <c r="X31" s="59" t="str">
        <f t="shared" ca="1" si="19"/>
        <v>No</v>
      </c>
      <c r="Y31" s="59" t="str">
        <f t="shared" ca="1" si="19"/>
        <v>No</v>
      </c>
      <c r="Z31" s="61" t="str">
        <f t="shared" ca="1" si="19"/>
        <v>No</v>
      </c>
    </row>
    <row r="32" spans="1:26" x14ac:dyDescent="0.3">
      <c r="A32" s="65"/>
      <c r="B32" s="59" t="s">
        <v>90</v>
      </c>
      <c r="C32" s="60"/>
      <c r="D32" s="60">
        <f t="shared" ca="1" si="23"/>
        <v>18</v>
      </c>
      <c r="E32" s="60">
        <f t="shared" ref="E32" ca="1" si="26">D32+C32</f>
        <v>18</v>
      </c>
      <c r="G32" s="59" t="str">
        <f t="shared" ca="1" si="18"/>
        <v>Yes</v>
      </c>
      <c r="H32" s="59" t="str">
        <f t="shared" ca="1" si="18"/>
        <v>Yes</v>
      </c>
      <c r="I32" s="59" t="str">
        <f t="shared" ca="1" si="18"/>
        <v>Yes</v>
      </c>
      <c r="J32" s="59" t="str">
        <f t="shared" ca="1" si="18"/>
        <v>Yes</v>
      </c>
      <c r="K32" s="59" t="str">
        <f t="shared" ca="1" si="18"/>
        <v>Yes</v>
      </c>
      <c r="L32" s="59" t="str">
        <f t="shared" ca="1" si="18"/>
        <v>Yes</v>
      </c>
      <c r="M32" s="59" t="str">
        <f t="shared" ca="1" si="18"/>
        <v>Yes</v>
      </c>
      <c r="N32" s="59" t="str">
        <f t="shared" ca="1" si="18"/>
        <v>Yes</v>
      </c>
      <c r="O32" s="59" t="str">
        <f t="shared" ca="1" si="18"/>
        <v>Yes</v>
      </c>
      <c r="P32" s="59" t="str">
        <f t="shared" ca="1" si="18"/>
        <v>No</v>
      </c>
      <c r="Q32" s="59" t="str">
        <f t="shared" ca="1" si="19"/>
        <v>No</v>
      </c>
      <c r="R32" s="59" t="str">
        <f t="shared" ca="1" si="19"/>
        <v>No</v>
      </c>
      <c r="S32" s="59" t="str">
        <f t="shared" ca="1" si="19"/>
        <v>No</v>
      </c>
      <c r="T32" s="59" t="str">
        <f t="shared" ca="1" si="19"/>
        <v>No</v>
      </c>
      <c r="U32" s="59" t="str">
        <f t="shared" ca="1" si="19"/>
        <v>No</v>
      </c>
      <c r="V32" s="59" t="str">
        <f t="shared" ca="1" si="19"/>
        <v>No</v>
      </c>
      <c r="W32" s="59" t="str">
        <f t="shared" ca="1" si="19"/>
        <v>No</v>
      </c>
      <c r="X32" s="59" t="str">
        <f t="shared" ca="1" si="19"/>
        <v>No</v>
      </c>
      <c r="Y32" s="59" t="str">
        <f t="shared" ca="1" si="19"/>
        <v>No</v>
      </c>
      <c r="Z32" s="61" t="str">
        <f t="shared" ca="1" si="19"/>
        <v>No</v>
      </c>
    </row>
    <row r="33" spans="1:26" x14ac:dyDescent="0.3">
      <c r="A33" s="65"/>
      <c r="B33" s="59" t="s">
        <v>73</v>
      </c>
      <c r="C33" s="60"/>
      <c r="D33" s="60">
        <f t="shared" ca="1" si="23"/>
        <v>12</v>
      </c>
      <c r="E33" s="60">
        <f t="shared" ref="E33" ca="1" si="27">D33+C33</f>
        <v>12</v>
      </c>
      <c r="G33" s="59" t="str">
        <f t="shared" ca="1" si="18"/>
        <v>Yes</v>
      </c>
      <c r="H33" s="59" t="str">
        <f t="shared" ca="1" si="18"/>
        <v>Yes</v>
      </c>
      <c r="I33" s="59" t="str">
        <f t="shared" ca="1" si="18"/>
        <v>Yes</v>
      </c>
      <c r="J33" s="59" t="str">
        <f t="shared" ca="1" si="18"/>
        <v>No</v>
      </c>
      <c r="K33" s="59" t="str">
        <f t="shared" ca="1" si="18"/>
        <v>No</v>
      </c>
      <c r="L33" s="59" t="str">
        <f t="shared" ca="1" si="18"/>
        <v>No</v>
      </c>
      <c r="M33" s="59" t="str">
        <f t="shared" ca="1" si="18"/>
        <v>No</v>
      </c>
      <c r="N33" s="59" t="str">
        <f t="shared" ca="1" si="18"/>
        <v>No</v>
      </c>
      <c r="O33" s="59" t="str">
        <f t="shared" ca="1" si="18"/>
        <v>No</v>
      </c>
      <c r="P33" s="59" t="str">
        <f t="shared" ca="1" si="18"/>
        <v>No</v>
      </c>
      <c r="Q33" s="59" t="str">
        <f t="shared" ca="1" si="19"/>
        <v>No</v>
      </c>
      <c r="R33" s="59" t="str">
        <f t="shared" ca="1" si="19"/>
        <v>No</v>
      </c>
      <c r="S33" s="59" t="str">
        <f t="shared" ca="1" si="19"/>
        <v>No</v>
      </c>
      <c r="T33" s="59" t="str">
        <f t="shared" ca="1" si="19"/>
        <v>No</v>
      </c>
      <c r="U33" s="59" t="str">
        <f t="shared" ca="1" si="19"/>
        <v>No</v>
      </c>
      <c r="V33" s="59" t="str">
        <f t="shared" ca="1" si="19"/>
        <v>No</v>
      </c>
      <c r="W33" s="59" t="str">
        <f t="shared" ca="1" si="19"/>
        <v>No</v>
      </c>
      <c r="X33" s="59" t="str">
        <f t="shared" ca="1" si="19"/>
        <v>No</v>
      </c>
      <c r="Y33" s="59" t="str">
        <f t="shared" ca="1" si="19"/>
        <v>No</v>
      </c>
      <c r="Z33" s="61" t="str">
        <f t="shared" ca="1" si="19"/>
        <v>No</v>
      </c>
    </row>
    <row r="34" spans="1:26" x14ac:dyDescent="0.3">
      <c r="A34" s="65"/>
      <c r="B34" s="59" t="s">
        <v>83</v>
      </c>
      <c r="C34" s="60"/>
      <c r="D34" s="60">
        <f t="shared" ref="D34:D40" ca="1" si="28">RANDBETWEEN(1,20)</f>
        <v>20</v>
      </c>
      <c r="E34" s="60">
        <f t="shared" ref="E34" ca="1" si="29">D34+C34</f>
        <v>20</v>
      </c>
      <c r="G34" s="59" t="str">
        <f t="shared" ref="G34:P40" ca="1" si="30">IF($E34&gt;G$1-1,"Yes","No")</f>
        <v>Yes</v>
      </c>
      <c r="H34" s="59" t="str">
        <f t="shared" ca="1" si="30"/>
        <v>Yes</v>
      </c>
      <c r="I34" s="59" t="str">
        <f t="shared" ca="1" si="30"/>
        <v>Yes</v>
      </c>
      <c r="J34" s="59" t="str">
        <f t="shared" ca="1" si="30"/>
        <v>Yes</v>
      </c>
      <c r="K34" s="59" t="str">
        <f t="shared" ca="1" si="30"/>
        <v>Yes</v>
      </c>
      <c r="L34" s="59" t="str">
        <f t="shared" ca="1" si="30"/>
        <v>Yes</v>
      </c>
      <c r="M34" s="59" t="str">
        <f t="shared" ca="1" si="30"/>
        <v>Yes</v>
      </c>
      <c r="N34" s="59" t="str">
        <f t="shared" ca="1" si="30"/>
        <v>Yes</v>
      </c>
      <c r="O34" s="59" t="str">
        <f t="shared" ca="1" si="30"/>
        <v>Yes</v>
      </c>
      <c r="P34" s="59" t="str">
        <f t="shared" ca="1" si="30"/>
        <v>Yes</v>
      </c>
      <c r="Q34" s="59" t="str">
        <f t="shared" ref="Q34:Z40" ca="1" si="31">IF($E34&gt;Q$1-1,"Yes","No")</f>
        <v>Yes</v>
      </c>
      <c r="R34" s="59" t="str">
        <f t="shared" ca="1" si="31"/>
        <v>No</v>
      </c>
      <c r="S34" s="59" t="str">
        <f t="shared" ca="1" si="31"/>
        <v>No</v>
      </c>
      <c r="T34" s="59" t="str">
        <f t="shared" ca="1" si="31"/>
        <v>No</v>
      </c>
      <c r="U34" s="59" t="str">
        <f t="shared" ca="1" si="31"/>
        <v>No</v>
      </c>
      <c r="V34" s="59" t="str">
        <f t="shared" ca="1" si="31"/>
        <v>No</v>
      </c>
      <c r="W34" s="59" t="str">
        <f t="shared" ca="1" si="31"/>
        <v>No</v>
      </c>
      <c r="X34" s="59" t="str">
        <f t="shared" ca="1" si="31"/>
        <v>No</v>
      </c>
      <c r="Y34" s="59" t="str">
        <f t="shared" ca="1" si="31"/>
        <v>No</v>
      </c>
      <c r="Z34" s="61" t="str">
        <f t="shared" ca="1" si="31"/>
        <v>No</v>
      </c>
    </row>
    <row r="35" spans="1:26" x14ac:dyDescent="0.3">
      <c r="A35" s="65"/>
      <c r="B35" s="59" t="s">
        <v>81</v>
      </c>
      <c r="C35" s="60"/>
      <c r="D35" s="60">
        <f t="shared" ca="1" si="28"/>
        <v>19</v>
      </c>
      <c r="E35" s="60">
        <f ca="1">D35+C35</f>
        <v>19</v>
      </c>
      <c r="G35" s="59" t="str">
        <f t="shared" ca="1" si="30"/>
        <v>Yes</v>
      </c>
      <c r="H35" s="59" t="str">
        <f t="shared" ca="1" si="30"/>
        <v>Yes</v>
      </c>
      <c r="I35" s="59" t="str">
        <f t="shared" ca="1" si="30"/>
        <v>Yes</v>
      </c>
      <c r="J35" s="59" t="str">
        <f t="shared" ca="1" si="30"/>
        <v>Yes</v>
      </c>
      <c r="K35" s="59" t="str">
        <f t="shared" ca="1" si="30"/>
        <v>Yes</v>
      </c>
      <c r="L35" s="59" t="str">
        <f t="shared" ca="1" si="30"/>
        <v>Yes</v>
      </c>
      <c r="M35" s="59" t="str">
        <f t="shared" ca="1" si="30"/>
        <v>Yes</v>
      </c>
      <c r="N35" s="59" t="str">
        <f t="shared" ca="1" si="30"/>
        <v>Yes</v>
      </c>
      <c r="O35" s="59" t="str">
        <f t="shared" ca="1" si="30"/>
        <v>Yes</v>
      </c>
      <c r="P35" s="59" t="str">
        <f t="shared" ca="1" si="30"/>
        <v>Yes</v>
      </c>
      <c r="Q35" s="59" t="str">
        <f t="shared" ca="1" si="31"/>
        <v>No</v>
      </c>
      <c r="R35" s="59" t="str">
        <f t="shared" ca="1" si="31"/>
        <v>No</v>
      </c>
      <c r="S35" s="59" t="str">
        <f t="shared" ca="1" si="31"/>
        <v>No</v>
      </c>
      <c r="T35" s="59" t="str">
        <f t="shared" ca="1" si="31"/>
        <v>No</v>
      </c>
      <c r="U35" s="59" t="str">
        <f t="shared" ca="1" si="31"/>
        <v>No</v>
      </c>
      <c r="V35" s="59" t="str">
        <f t="shared" ca="1" si="31"/>
        <v>No</v>
      </c>
      <c r="W35" s="59" t="str">
        <f t="shared" ca="1" si="31"/>
        <v>No</v>
      </c>
      <c r="X35" s="59" t="str">
        <f t="shared" ca="1" si="31"/>
        <v>No</v>
      </c>
      <c r="Y35" s="59" t="str">
        <f t="shared" ca="1" si="31"/>
        <v>No</v>
      </c>
      <c r="Z35" s="61" t="str">
        <f t="shared" ca="1" si="31"/>
        <v>No</v>
      </c>
    </row>
    <row r="36" spans="1:26" x14ac:dyDescent="0.3">
      <c r="A36" s="65"/>
      <c r="B36" s="59" t="s">
        <v>87</v>
      </c>
      <c r="C36" s="60"/>
      <c r="D36" s="60">
        <f t="shared" ca="1" si="28"/>
        <v>6</v>
      </c>
      <c r="E36" s="60">
        <f t="shared" ref="E36" ca="1" si="32">D36+C36</f>
        <v>6</v>
      </c>
      <c r="G36" s="59" t="str">
        <f t="shared" ca="1" si="30"/>
        <v>No</v>
      </c>
      <c r="H36" s="59" t="str">
        <f t="shared" ca="1" si="30"/>
        <v>No</v>
      </c>
      <c r="I36" s="59" t="str">
        <f t="shared" ca="1" si="30"/>
        <v>No</v>
      </c>
      <c r="J36" s="59" t="str">
        <f t="shared" ca="1" si="30"/>
        <v>No</v>
      </c>
      <c r="K36" s="59" t="str">
        <f t="shared" ca="1" si="30"/>
        <v>No</v>
      </c>
      <c r="L36" s="59" t="str">
        <f t="shared" ca="1" si="30"/>
        <v>No</v>
      </c>
      <c r="M36" s="59" t="str">
        <f t="shared" ca="1" si="30"/>
        <v>No</v>
      </c>
      <c r="N36" s="59" t="str">
        <f t="shared" ca="1" si="30"/>
        <v>No</v>
      </c>
      <c r="O36" s="59" t="str">
        <f t="shared" ca="1" si="30"/>
        <v>No</v>
      </c>
      <c r="P36" s="59" t="str">
        <f t="shared" ca="1" si="30"/>
        <v>No</v>
      </c>
      <c r="Q36" s="59" t="str">
        <f t="shared" ca="1" si="31"/>
        <v>No</v>
      </c>
      <c r="R36" s="59" t="str">
        <f t="shared" ca="1" si="31"/>
        <v>No</v>
      </c>
      <c r="S36" s="59" t="str">
        <f t="shared" ca="1" si="31"/>
        <v>No</v>
      </c>
      <c r="T36" s="59" t="str">
        <f t="shared" ca="1" si="31"/>
        <v>No</v>
      </c>
      <c r="U36" s="59" t="str">
        <f t="shared" ca="1" si="31"/>
        <v>No</v>
      </c>
      <c r="V36" s="59" t="str">
        <f t="shared" ca="1" si="31"/>
        <v>No</v>
      </c>
      <c r="W36" s="59" t="str">
        <f t="shared" ca="1" si="31"/>
        <v>No</v>
      </c>
      <c r="X36" s="59" t="str">
        <f t="shared" ca="1" si="31"/>
        <v>No</v>
      </c>
      <c r="Y36" s="59" t="str">
        <f t="shared" ca="1" si="31"/>
        <v>No</v>
      </c>
      <c r="Z36" s="61" t="str">
        <f t="shared" ca="1" si="31"/>
        <v>No</v>
      </c>
    </row>
    <row r="37" spans="1:26" x14ac:dyDescent="0.3">
      <c r="A37" s="65"/>
      <c r="B37" s="59" t="s">
        <v>72</v>
      </c>
      <c r="C37" s="60"/>
      <c r="D37" s="60">
        <f t="shared" ca="1" si="28"/>
        <v>11</v>
      </c>
      <c r="E37" s="60">
        <f t="shared" ref="E37" ca="1" si="33">D37+C37</f>
        <v>11</v>
      </c>
      <c r="G37" s="59" t="str">
        <f t="shared" ca="1" si="30"/>
        <v>Yes</v>
      </c>
      <c r="H37" s="59" t="str">
        <f t="shared" ca="1" si="30"/>
        <v>Yes</v>
      </c>
      <c r="I37" s="59" t="str">
        <f t="shared" ca="1" si="30"/>
        <v>No</v>
      </c>
      <c r="J37" s="59" t="str">
        <f t="shared" ca="1" si="30"/>
        <v>No</v>
      </c>
      <c r="K37" s="59" t="str">
        <f t="shared" ca="1" si="30"/>
        <v>No</v>
      </c>
      <c r="L37" s="59" t="str">
        <f t="shared" ca="1" si="30"/>
        <v>No</v>
      </c>
      <c r="M37" s="59" t="str">
        <f t="shared" ca="1" si="30"/>
        <v>No</v>
      </c>
      <c r="N37" s="59" t="str">
        <f t="shared" ca="1" si="30"/>
        <v>No</v>
      </c>
      <c r="O37" s="59" t="str">
        <f t="shared" ca="1" si="30"/>
        <v>No</v>
      </c>
      <c r="P37" s="59" t="str">
        <f t="shared" ca="1" si="30"/>
        <v>No</v>
      </c>
      <c r="Q37" s="59" t="str">
        <f t="shared" ca="1" si="31"/>
        <v>No</v>
      </c>
      <c r="R37" s="59" t="str">
        <f t="shared" ca="1" si="31"/>
        <v>No</v>
      </c>
      <c r="S37" s="59" t="str">
        <f t="shared" ca="1" si="31"/>
        <v>No</v>
      </c>
      <c r="T37" s="59" t="str">
        <f t="shared" ca="1" si="31"/>
        <v>No</v>
      </c>
      <c r="U37" s="59" t="str">
        <f t="shared" ca="1" si="31"/>
        <v>No</v>
      </c>
      <c r="V37" s="59" t="str">
        <f t="shared" ca="1" si="31"/>
        <v>No</v>
      </c>
      <c r="W37" s="59" t="str">
        <f t="shared" ca="1" si="31"/>
        <v>No</v>
      </c>
      <c r="X37" s="59" t="str">
        <f t="shared" ca="1" si="31"/>
        <v>No</v>
      </c>
      <c r="Y37" s="59" t="str">
        <f t="shared" ca="1" si="31"/>
        <v>No</v>
      </c>
      <c r="Z37" s="61" t="str">
        <f t="shared" ca="1" si="31"/>
        <v>No</v>
      </c>
    </row>
    <row r="38" spans="1:26" x14ac:dyDescent="0.3">
      <c r="A38" s="65"/>
      <c r="B38" s="59" t="s">
        <v>80</v>
      </c>
      <c r="C38" s="60"/>
      <c r="D38" s="60">
        <f t="shared" ca="1" si="28"/>
        <v>4</v>
      </c>
      <c r="E38" s="60">
        <f t="shared" ref="E38" ca="1" si="34">D38+C38</f>
        <v>4</v>
      </c>
      <c r="G38" s="59" t="str">
        <f t="shared" ca="1" si="30"/>
        <v>No</v>
      </c>
      <c r="H38" s="59" t="str">
        <f t="shared" ca="1" si="30"/>
        <v>No</v>
      </c>
      <c r="I38" s="59" t="str">
        <f t="shared" ca="1" si="30"/>
        <v>No</v>
      </c>
      <c r="J38" s="59" t="str">
        <f t="shared" ca="1" si="30"/>
        <v>No</v>
      </c>
      <c r="K38" s="59" t="str">
        <f t="shared" ca="1" si="30"/>
        <v>No</v>
      </c>
      <c r="L38" s="59" t="str">
        <f t="shared" ca="1" si="30"/>
        <v>No</v>
      </c>
      <c r="M38" s="59" t="str">
        <f t="shared" ca="1" si="30"/>
        <v>No</v>
      </c>
      <c r="N38" s="59" t="str">
        <f t="shared" ca="1" si="30"/>
        <v>No</v>
      </c>
      <c r="O38" s="59" t="str">
        <f t="shared" ca="1" si="30"/>
        <v>No</v>
      </c>
      <c r="P38" s="59" t="str">
        <f t="shared" ca="1" si="30"/>
        <v>No</v>
      </c>
      <c r="Q38" s="59" t="str">
        <f t="shared" ca="1" si="31"/>
        <v>No</v>
      </c>
      <c r="R38" s="59" t="str">
        <f t="shared" ca="1" si="31"/>
        <v>No</v>
      </c>
      <c r="S38" s="59" t="str">
        <f t="shared" ca="1" si="31"/>
        <v>No</v>
      </c>
      <c r="T38" s="59" t="str">
        <f t="shared" ca="1" si="31"/>
        <v>No</v>
      </c>
      <c r="U38" s="59" t="str">
        <f t="shared" ca="1" si="31"/>
        <v>No</v>
      </c>
      <c r="V38" s="59" t="str">
        <f t="shared" ca="1" si="31"/>
        <v>No</v>
      </c>
      <c r="W38" s="59" t="str">
        <f t="shared" ca="1" si="31"/>
        <v>No</v>
      </c>
      <c r="X38" s="59" t="str">
        <f t="shared" ca="1" si="31"/>
        <v>No</v>
      </c>
      <c r="Y38" s="59" t="str">
        <f t="shared" ca="1" si="31"/>
        <v>No</v>
      </c>
      <c r="Z38" s="61" t="str">
        <f t="shared" ca="1" si="31"/>
        <v>No</v>
      </c>
    </row>
    <row r="39" spans="1:26" x14ac:dyDescent="0.3">
      <c r="A39" s="65"/>
      <c r="B39" s="59" t="s">
        <v>100</v>
      </c>
      <c r="C39" s="60"/>
      <c r="D39" s="60">
        <f t="shared" ca="1" si="28"/>
        <v>3</v>
      </c>
      <c r="E39" s="60">
        <f t="shared" ref="E39" ca="1" si="35">D39+C39</f>
        <v>3</v>
      </c>
      <c r="G39" s="59" t="str">
        <f t="shared" ca="1" si="30"/>
        <v>No</v>
      </c>
      <c r="H39" s="59" t="str">
        <f t="shared" ca="1" si="30"/>
        <v>No</v>
      </c>
      <c r="I39" s="59" t="str">
        <f t="shared" ca="1" si="30"/>
        <v>No</v>
      </c>
      <c r="J39" s="59" t="str">
        <f t="shared" ca="1" si="30"/>
        <v>No</v>
      </c>
      <c r="K39" s="59" t="str">
        <f t="shared" ca="1" si="30"/>
        <v>No</v>
      </c>
      <c r="L39" s="59" t="str">
        <f t="shared" ca="1" si="30"/>
        <v>No</v>
      </c>
      <c r="M39" s="59" t="str">
        <f t="shared" ca="1" si="30"/>
        <v>No</v>
      </c>
      <c r="N39" s="59" t="str">
        <f t="shared" ca="1" si="30"/>
        <v>No</v>
      </c>
      <c r="O39" s="59" t="str">
        <f t="shared" ca="1" si="30"/>
        <v>No</v>
      </c>
      <c r="P39" s="59" t="str">
        <f t="shared" ca="1" si="30"/>
        <v>No</v>
      </c>
      <c r="Q39" s="59" t="str">
        <f t="shared" ca="1" si="31"/>
        <v>No</v>
      </c>
      <c r="R39" s="59" t="str">
        <f t="shared" ca="1" si="31"/>
        <v>No</v>
      </c>
      <c r="S39" s="59" t="str">
        <f t="shared" ca="1" si="31"/>
        <v>No</v>
      </c>
      <c r="T39" s="59" t="str">
        <f t="shared" ca="1" si="31"/>
        <v>No</v>
      </c>
      <c r="U39" s="59" t="str">
        <f t="shared" ca="1" si="31"/>
        <v>No</v>
      </c>
      <c r="V39" s="59" t="str">
        <f t="shared" ca="1" si="31"/>
        <v>No</v>
      </c>
      <c r="W39" s="59" t="str">
        <f t="shared" ca="1" si="31"/>
        <v>No</v>
      </c>
      <c r="X39" s="59" t="str">
        <f t="shared" ca="1" si="31"/>
        <v>No</v>
      </c>
      <c r="Y39" s="59" t="str">
        <f t="shared" ca="1" si="31"/>
        <v>No</v>
      </c>
      <c r="Z39" s="61" t="str">
        <f t="shared" ca="1" si="31"/>
        <v>No</v>
      </c>
    </row>
    <row r="40" spans="1:26" x14ac:dyDescent="0.3">
      <c r="A40" s="65"/>
      <c r="B40" s="59" t="s">
        <v>86</v>
      </c>
      <c r="C40" s="60"/>
      <c r="D40" s="60">
        <f t="shared" ca="1" si="28"/>
        <v>4</v>
      </c>
      <c r="E40" s="60">
        <f t="shared" ref="E40" ca="1" si="36">D40+C40</f>
        <v>4</v>
      </c>
      <c r="G40" s="59" t="str">
        <f t="shared" ca="1" si="30"/>
        <v>No</v>
      </c>
      <c r="H40" s="59" t="str">
        <f t="shared" ca="1" si="30"/>
        <v>No</v>
      </c>
      <c r="I40" s="59" t="str">
        <f t="shared" ca="1" si="30"/>
        <v>No</v>
      </c>
      <c r="J40" s="59" t="str">
        <f t="shared" ca="1" si="30"/>
        <v>No</v>
      </c>
      <c r="K40" s="59" t="str">
        <f t="shared" ca="1" si="30"/>
        <v>No</v>
      </c>
      <c r="L40" s="59" t="str">
        <f t="shared" ca="1" si="30"/>
        <v>No</v>
      </c>
      <c r="M40" s="59" t="str">
        <f t="shared" ca="1" si="30"/>
        <v>No</v>
      </c>
      <c r="N40" s="59" t="str">
        <f t="shared" ca="1" si="30"/>
        <v>No</v>
      </c>
      <c r="O40" s="59" t="str">
        <f t="shared" ca="1" si="30"/>
        <v>No</v>
      </c>
      <c r="P40" s="59" t="str">
        <f t="shared" ca="1" si="30"/>
        <v>No</v>
      </c>
      <c r="Q40" s="59" t="str">
        <f t="shared" ca="1" si="31"/>
        <v>No</v>
      </c>
      <c r="R40" s="59" t="str">
        <f t="shared" ca="1" si="31"/>
        <v>No</v>
      </c>
      <c r="S40" s="59" t="str">
        <f t="shared" ca="1" si="31"/>
        <v>No</v>
      </c>
      <c r="T40" s="59" t="str">
        <f t="shared" ca="1" si="31"/>
        <v>No</v>
      </c>
      <c r="U40" s="59" t="str">
        <f t="shared" ca="1" si="31"/>
        <v>No</v>
      </c>
      <c r="V40" s="59" t="str">
        <f t="shared" ca="1" si="31"/>
        <v>No</v>
      </c>
      <c r="W40" s="59" t="str">
        <f t="shared" ca="1" si="31"/>
        <v>No</v>
      </c>
      <c r="X40" s="59" t="str">
        <f t="shared" ca="1" si="31"/>
        <v>No</v>
      </c>
      <c r="Y40" s="59" t="str">
        <f t="shared" ca="1" si="31"/>
        <v>No</v>
      </c>
      <c r="Z40" s="61" t="str">
        <f t="shared" ca="1" si="31"/>
        <v>No</v>
      </c>
    </row>
  </sheetData>
  <sortState xmlns:xlrd2="http://schemas.microsoft.com/office/spreadsheetml/2017/richdata2" ref="B17:B30">
    <sortCondition ref="B17:B30"/>
  </sortState>
  <conditionalFormatting sqref="D41:D1048576">
    <cfRule type="cellIs" dxfId="188" priority="1405" operator="equal">
      <formula>20</formula>
    </cfRule>
    <cfRule type="cellIs" dxfId="187" priority="1406" operator="equal">
      <formula>1</formula>
    </cfRule>
  </conditionalFormatting>
  <conditionalFormatting sqref="A38">
    <cfRule type="cellIs" dxfId="186" priority="807" operator="equal">
      <formula>"No"</formula>
    </cfRule>
    <cfRule type="cellIs" dxfId="185" priority="808" operator="equal">
      <formula>"Yes"</formula>
    </cfRule>
  </conditionalFormatting>
  <conditionalFormatting sqref="G38:Z38">
    <cfRule type="cellIs" dxfId="184" priority="805" operator="equal">
      <formula>"No"</formula>
    </cfRule>
    <cfRule type="cellIs" dxfId="183" priority="806" operator="equal">
      <formula>"Yes"</formula>
    </cfRule>
  </conditionalFormatting>
  <conditionalFormatting sqref="G38:Z38">
    <cfRule type="cellIs" dxfId="182" priority="803" operator="equal">
      <formula>"No"</formula>
    </cfRule>
    <cfRule type="cellIs" dxfId="181" priority="804" operator="equal">
      <formula>"Yes"</formula>
    </cfRule>
  </conditionalFormatting>
  <conditionalFormatting sqref="G35:Z35">
    <cfRule type="cellIs" dxfId="180" priority="799" operator="equal">
      <formula>"No"</formula>
    </cfRule>
    <cfRule type="cellIs" dxfId="179" priority="800" operator="equal">
      <formula>"Yes"</formula>
    </cfRule>
  </conditionalFormatting>
  <conditionalFormatting sqref="G35:Z35">
    <cfRule type="cellIs" dxfId="178" priority="797" operator="equal">
      <formula>"No"</formula>
    </cfRule>
    <cfRule type="cellIs" dxfId="177" priority="798" operator="equal">
      <formula>"Yes"</formula>
    </cfRule>
  </conditionalFormatting>
  <conditionalFormatting sqref="A39 A35">
    <cfRule type="cellIs" dxfId="176" priority="585" operator="equal">
      <formula>"No"</formula>
    </cfRule>
    <cfRule type="cellIs" dxfId="175" priority="586" operator="equal">
      <formula>"Yes"</formula>
    </cfRule>
  </conditionalFormatting>
  <conditionalFormatting sqref="G39:Z39">
    <cfRule type="cellIs" dxfId="174" priority="583" operator="equal">
      <formula>"No"</formula>
    </cfRule>
    <cfRule type="cellIs" dxfId="173" priority="584" operator="equal">
      <formula>"Yes"</formula>
    </cfRule>
  </conditionalFormatting>
  <conditionalFormatting sqref="G39:Z39">
    <cfRule type="cellIs" dxfId="172" priority="581" operator="equal">
      <formula>"No"</formula>
    </cfRule>
    <cfRule type="cellIs" dxfId="171" priority="582" operator="equal">
      <formula>"Yes"</formula>
    </cfRule>
  </conditionalFormatting>
  <conditionalFormatting sqref="G28:Z28">
    <cfRule type="cellIs" dxfId="170" priority="579" operator="equal">
      <formula>"No"</formula>
    </cfRule>
    <cfRule type="cellIs" dxfId="169" priority="580" operator="equal">
      <formula>"Yes"</formula>
    </cfRule>
  </conditionalFormatting>
  <conditionalFormatting sqref="G28:Z28">
    <cfRule type="cellIs" dxfId="168" priority="577" operator="equal">
      <formula>"No"</formula>
    </cfRule>
    <cfRule type="cellIs" dxfId="167" priority="578" operator="equal">
      <formula>"Yes"</formula>
    </cfRule>
  </conditionalFormatting>
  <conditionalFormatting sqref="G30:Z30">
    <cfRule type="cellIs" dxfId="166" priority="563" operator="equal">
      <formula>"No"</formula>
    </cfRule>
    <cfRule type="cellIs" dxfId="165" priority="564" operator="equal">
      <formula>"Yes"</formula>
    </cfRule>
  </conditionalFormatting>
  <conditionalFormatting sqref="G30:Z30">
    <cfRule type="cellIs" dxfId="164" priority="561" operator="equal">
      <formula>"No"</formula>
    </cfRule>
    <cfRule type="cellIs" dxfId="163" priority="562" operator="equal">
      <formula>"Yes"</formula>
    </cfRule>
  </conditionalFormatting>
  <conditionalFormatting sqref="A30">
    <cfRule type="cellIs" dxfId="162" priority="559" operator="equal">
      <formula>"No"</formula>
    </cfRule>
    <cfRule type="cellIs" dxfId="161" priority="560" operator="equal">
      <formula>"Yes"</formula>
    </cfRule>
  </conditionalFormatting>
  <conditionalFormatting sqref="G36:Z36">
    <cfRule type="cellIs" dxfId="160" priority="507" operator="equal">
      <formula>"No"</formula>
    </cfRule>
    <cfRule type="cellIs" dxfId="159" priority="508" operator="equal">
      <formula>"Yes"</formula>
    </cfRule>
  </conditionalFormatting>
  <conditionalFormatting sqref="G36:Z36">
    <cfRule type="cellIs" dxfId="158" priority="505" operator="equal">
      <formula>"No"</formula>
    </cfRule>
    <cfRule type="cellIs" dxfId="157" priority="506" operator="equal">
      <formula>"Yes"</formula>
    </cfRule>
  </conditionalFormatting>
  <conditionalFormatting sqref="G37:Z37">
    <cfRule type="cellIs" dxfId="156" priority="501" operator="equal">
      <formula>"No"</formula>
    </cfRule>
    <cfRule type="cellIs" dxfId="155" priority="502" operator="equal">
      <formula>"Yes"</formula>
    </cfRule>
  </conditionalFormatting>
  <conditionalFormatting sqref="G37:Z37">
    <cfRule type="cellIs" dxfId="154" priority="499" operator="equal">
      <formula>"No"</formula>
    </cfRule>
    <cfRule type="cellIs" dxfId="153" priority="500" operator="equal">
      <formula>"Yes"</formula>
    </cfRule>
  </conditionalFormatting>
  <conditionalFormatting sqref="G33:Z33">
    <cfRule type="cellIs" dxfId="152" priority="469" operator="equal">
      <formula>"No"</formula>
    </cfRule>
    <cfRule type="cellIs" dxfId="151" priority="470" operator="equal">
      <formula>"Yes"</formula>
    </cfRule>
  </conditionalFormatting>
  <conditionalFormatting sqref="G33:Z33">
    <cfRule type="cellIs" dxfId="150" priority="467" operator="equal">
      <formula>"No"</formula>
    </cfRule>
    <cfRule type="cellIs" dxfId="149" priority="468" operator="equal">
      <formula>"Yes"</formula>
    </cfRule>
  </conditionalFormatting>
  <conditionalFormatting sqref="A33">
    <cfRule type="cellIs" dxfId="148" priority="465" operator="equal">
      <formula>"No"</formula>
    </cfRule>
    <cfRule type="cellIs" dxfId="147" priority="466" operator="equal">
      <formula>"Yes"</formula>
    </cfRule>
  </conditionalFormatting>
  <conditionalFormatting sqref="G8:Z10">
    <cfRule type="cellIs" dxfId="146" priority="439" operator="equal">
      <formula>"No"</formula>
    </cfRule>
    <cfRule type="cellIs" dxfId="145" priority="440" operator="equal">
      <formula>"Yes"</formula>
    </cfRule>
  </conditionalFormatting>
  <conditionalFormatting sqref="G8:Z8">
    <cfRule type="cellIs" dxfId="144" priority="437" operator="equal">
      <formula>"No"</formula>
    </cfRule>
    <cfRule type="cellIs" dxfId="143" priority="438" operator="equal">
      <formula>"Yes"</formula>
    </cfRule>
  </conditionalFormatting>
  <conditionalFormatting sqref="G9:Z10">
    <cfRule type="cellIs" dxfId="142" priority="435" operator="equal">
      <formula>"No"</formula>
    </cfRule>
    <cfRule type="cellIs" dxfId="141" priority="436" operator="equal">
      <formula>"Yes"</formula>
    </cfRule>
  </conditionalFormatting>
  <conditionalFormatting sqref="G26:Z26">
    <cfRule type="cellIs" dxfId="140" priority="365" operator="equal">
      <formula>"No"</formula>
    </cfRule>
    <cfRule type="cellIs" dxfId="139" priority="366" operator="equal">
      <formula>"Yes"</formula>
    </cfRule>
  </conditionalFormatting>
  <conditionalFormatting sqref="G26:Z26">
    <cfRule type="cellIs" dxfId="138" priority="363" operator="equal">
      <formula>"No"</formula>
    </cfRule>
    <cfRule type="cellIs" dxfId="137" priority="364" operator="equal">
      <formula>"Yes"</formula>
    </cfRule>
  </conditionalFormatting>
  <conditionalFormatting sqref="A26">
    <cfRule type="cellIs" dxfId="136" priority="361" operator="equal">
      <formula>"No"</formula>
    </cfRule>
    <cfRule type="cellIs" dxfId="135" priority="362" operator="equal">
      <formula>"Yes"</formula>
    </cfRule>
  </conditionalFormatting>
  <conditionalFormatting sqref="G27:Z27">
    <cfRule type="cellIs" dxfId="134" priority="359" operator="equal">
      <formula>"No"</formula>
    </cfRule>
    <cfRule type="cellIs" dxfId="133" priority="360" operator="equal">
      <formula>"Yes"</formula>
    </cfRule>
  </conditionalFormatting>
  <conditionalFormatting sqref="G27:Z27">
    <cfRule type="cellIs" dxfId="132" priority="357" operator="equal">
      <formula>"No"</formula>
    </cfRule>
    <cfRule type="cellIs" dxfId="131" priority="358" operator="equal">
      <formula>"Yes"</formula>
    </cfRule>
  </conditionalFormatting>
  <conditionalFormatting sqref="G29:Z29">
    <cfRule type="cellIs" dxfId="130" priority="337" operator="equal">
      <formula>"No"</formula>
    </cfRule>
    <cfRule type="cellIs" dxfId="129" priority="338" operator="equal">
      <formula>"Yes"</formula>
    </cfRule>
  </conditionalFormatting>
  <conditionalFormatting sqref="G29:Z29">
    <cfRule type="cellIs" dxfId="128" priority="335" operator="equal">
      <formula>"No"</formula>
    </cfRule>
    <cfRule type="cellIs" dxfId="127" priority="336" operator="equal">
      <formula>"Yes"</formula>
    </cfRule>
  </conditionalFormatting>
  <conditionalFormatting sqref="G34:Z34">
    <cfRule type="cellIs" dxfId="126" priority="333" operator="equal">
      <formula>"No"</formula>
    </cfRule>
    <cfRule type="cellIs" dxfId="125" priority="334" operator="equal">
      <formula>"Yes"</formula>
    </cfRule>
  </conditionalFormatting>
  <conditionalFormatting sqref="G34:Z34">
    <cfRule type="cellIs" dxfId="124" priority="331" operator="equal">
      <formula>"No"</formula>
    </cfRule>
    <cfRule type="cellIs" dxfId="123" priority="332" operator="equal">
      <formula>"Yes"</formula>
    </cfRule>
  </conditionalFormatting>
  <conditionalFormatting sqref="A34">
    <cfRule type="cellIs" dxfId="122" priority="327" operator="equal">
      <formula>"No"</formula>
    </cfRule>
    <cfRule type="cellIs" dxfId="121" priority="328" operator="equal">
      <formula>"Yes"</formula>
    </cfRule>
  </conditionalFormatting>
  <conditionalFormatting sqref="G31:Z31">
    <cfRule type="cellIs" dxfId="120" priority="307" operator="equal">
      <formula>"No"</formula>
    </cfRule>
    <cfRule type="cellIs" dxfId="119" priority="308" operator="equal">
      <formula>"Yes"</formula>
    </cfRule>
  </conditionalFormatting>
  <conditionalFormatting sqref="G31:Z31">
    <cfRule type="cellIs" dxfId="118" priority="305" operator="equal">
      <formula>"No"</formula>
    </cfRule>
    <cfRule type="cellIs" dxfId="117" priority="306" operator="equal">
      <formula>"Yes"</formula>
    </cfRule>
  </conditionalFormatting>
  <conditionalFormatting sqref="G2:Z4">
    <cfRule type="cellIs" dxfId="116" priority="185" operator="equal">
      <formula>"No"</formula>
    </cfRule>
    <cfRule type="cellIs" dxfId="115" priority="186" operator="equal">
      <formula>"Yes"</formula>
    </cfRule>
  </conditionalFormatting>
  <conditionalFormatting sqref="G2:Z2">
    <cfRule type="cellIs" dxfId="114" priority="183" operator="equal">
      <formula>"No"</formula>
    </cfRule>
    <cfRule type="cellIs" dxfId="113" priority="184" operator="equal">
      <formula>"Yes"</formula>
    </cfRule>
  </conditionalFormatting>
  <conditionalFormatting sqref="G3:Z4">
    <cfRule type="cellIs" dxfId="112" priority="181" operator="equal">
      <formula>"No"</formula>
    </cfRule>
    <cfRule type="cellIs" dxfId="111" priority="182" operator="equal">
      <formula>"Yes"</formula>
    </cfRule>
  </conditionalFormatting>
  <conditionalFormatting sqref="A37">
    <cfRule type="cellIs" dxfId="110" priority="167" operator="equal">
      <formula>"No"</formula>
    </cfRule>
    <cfRule type="cellIs" dxfId="109" priority="168" operator="equal">
      <formula>"Yes"</formula>
    </cfRule>
  </conditionalFormatting>
  <conditionalFormatting sqref="A36">
    <cfRule type="cellIs" dxfId="108" priority="165" operator="equal">
      <formula>"No"</formula>
    </cfRule>
    <cfRule type="cellIs" dxfId="107" priority="166" operator="equal">
      <formula>"Yes"</formula>
    </cfRule>
  </conditionalFormatting>
  <conditionalFormatting sqref="A28">
    <cfRule type="cellIs" dxfId="106" priority="155" operator="equal">
      <formula>"No"</formula>
    </cfRule>
    <cfRule type="cellIs" dxfId="105" priority="156" operator="equal">
      <formula>"Yes"</formula>
    </cfRule>
  </conditionalFormatting>
  <conditionalFormatting sqref="A27">
    <cfRule type="cellIs" dxfId="104" priority="149" operator="equal">
      <formula>"No"</formula>
    </cfRule>
    <cfRule type="cellIs" dxfId="103" priority="150" operator="equal">
      <formula>"Yes"</formula>
    </cfRule>
  </conditionalFormatting>
  <conditionalFormatting sqref="A29">
    <cfRule type="cellIs" dxfId="102" priority="137" operator="equal">
      <formula>"No"</formula>
    </cfRule>
    <cfRule type="cellIs" dxfId="101" priority="138" operator="equal">
      <formula>"Yes"</formula>
    </cfRule>
  </conditionalFormatting>
  <conditionalFormatting sqref="A40">
    <cfRule type="cellIs" dxfId="100" priority="135" operator="equal">
      <formula>"No"</formula>
    </cfRule>
    <cfRule type="cellIs" dxfId="99" priority="136" operator="equal">
      <formula>"Yes"</formula>
    </cfRule>
  </conditionalFormatting>
  <conditionalFormatting sqref="G40:Z40">
    <cfRule type="cellIs" dxfId="98" priority="133" operator="equal">
      <formula>"No"</formula>
    </cfRule>
    <cfRule type="cellIs" dxfId="97" priority="134" operator="equal">
      <formula>"Yes"</formula>
    </cfRule>
  </conditionalFormatting>
  <conditionalFormatting sqref="G40:Z40">
    <cfRule type="cellIs" dxfId="96" priority="131" operator="equal">
      <formula>"No"</formula>
    </cfRule>
    <cfRule type="cellIs" dxfId="95" priority="132" operator="equal">
      <formula>"Yes"</formula>
    </cfRule>
  </conditionalFormatting>
  <conditionalFormatting sqref="A2">
    <cfRule type="cellIs" dxfId="94" priority="129" operator="equal">
      <formula>"No"</formula>
    </cfRule>
    <cfRule type="cellIs" dxfId="93" priority="130" operator="equal">
      <formula>"Yes"</formula>
    </cfRule>
  </conditionalFormatting>
  <conditionalFormatting sqref="A3:A4">
    <cfRule type="cellIs" dxfId="92" priority="127" operator="equal">
      <formula>"No"</formula>
    </cfRule>
    <cfRule type="cellIs" dxfId="91" priority="128" operator="equal">
      <formula>"Yes"</formula>
    </cfRule>
  </conditionalFormatting>
  <conditionalFormatting sqref="G11:Z13">
    <cfRule type="cellIs" dxfId="90" priority="125" operator="equal">
      <formula>"No"</formula>
    </cfRule>
    <cfRule type="cellIs" dxfId="89" priority="126" operator="equal">
      <formula>"Yes"</formula>
    </cfRule>
  </conditionalFormatting>
  <conditionalFormatting sqref="G11:Z11">
    <cfRule type="cellIs" dxfId="88" priority="123" operator="equal">
      <formula>"No"</formula>
    </cfRule>
    <cfRule type="cellIs" dxfId="87" priority="124" operator="equal">
      <formula>"Yes"</formula>
    </cfRule>
  </conditionalFormatting>
  <conditionalFormatting sqref="G12:Z13">
    <cfRule type="cellIs" dxfId="86" priority="121" operator="equal">
      <formula>"No"</formula>
    </cfRule>
    <cfRule type="cellIs" dxfId="85" priority="122" operator="equal">
      <formula>"Yes"</formula>
    </cfRule>
  </conditionalFormatting>
  <conditionalFormatting sqref="A11">
    <cfRule type="cellIs" dxfId="84" priority="119" operator="equal">
      <formula>"No"</formula>
    </cfRule>
    <cfRule type="cellIs" dxfId="83" priority="120" operator="equal">
      <formula>"Yes"</formula>
    </cfRule>
  </conditionalFormatting>
  <conditionalFormatting sqref="A12:A13">
    <cfRule type="cellIs" dxfId="82" priority="117" operator="equal">
      <formula>"No"</formula>
    </cfRule>
    <cfRule type="cellIs" dxfId="81" priority="118" operator="equal">
      <formula>"Yes"</formula>
    </cfRule>
  </conditionalFormatting>
  <conditionalFormatting sqref="G14:Z16">
    <cfRule type="cellIs" dxfId="80" priority="115" operator="equal">
      <formula>"No"</formula>
    </cfRule>
    <cfRule type="cellIs" dxfId="79" priority="116" operator="equal">
      <formula>"Yes"</formula>
    </cfRule>
  </conditionalFormatting>
  <conditionalFormatting sqref="G14:Z14">
    <cfRule type="cellIs" dxfId="78" priority="113" operator="equal">
      <formula>"No"</formula>
    </cfRule>
    <cfRule type="cellIs" dxfId="77" priority="114" operator="equal">
      <formula>"Yes"</formula>
    </cfRule>
  </conditionalFormatting>
  <conditionalFormatting sqref="G15:Z16">
    <cfRule type="cellIs" dxfId="76" priority="111" operator="equal">
      <formula>"No"</formula>
    </cfRule>
    <cfRule type="cellIs" dxfId="75" priority="112" operator="equal">
      <formula>"Yes"</formula>
    </cfRule>
  </conditionalFormatting>
  <conditionalFormatting sqref="A14">
    <cfRule type="cellIs" dxfId="74" priority="109" operator="equal">
      <formula>"No"</formula>
    </cfRule>
    <cfRule type="cellIs" dxfId="73" priority="110" operator="equal">
      <formula>"Yes"</formula>
    </cfRule>
  </conditionalFormatting>
  <conditionalFormatting sqref="A15:A16">
    <cfRule type="cellIs" dxfId="72" priority="107" operator="equal">
      <formula>"No"</formula>
    </cfRule>
    <cfRule type="cellIs" dxfId="71" priority="108" operator="equal">
      <formula>"Yes"</formula>
    </cfRule>
  </conditionalFormatting>
  <conditionalFormatting sqref="G17:Z19">
    <cfRule type="cellIs" dxfId="70" priority="105" operator="equal">
      <formula>"No"</formula>
    </cfRule>
    <cfRule type="cellIs" dxfId="69" priority="106" operator="equal">
      <formula>"Yes"</formula>
    </cfRule>
  </conditionalFormatting>
  <conditionalFormatting sqref="G17:Z17">
    <cfRule type="cellIs" dxfId="68" priority="103" operator="equal">
      <formula>"No"</formula>
    </cfRule>
    <cfRule type="cellIs" dxfId="67" priority="104" operator="equal">
      <formula>"Yes"</formula>
    </cfRule>
  </conditionalFormatting>
  <conditionalFormatting sqref="G18:Z19">
    <cfRule type="cellIs" dxfId="66" priority="101" operator="equal">
      <formula>"No"</formula>
    </cfRule>
    <cfRule type="cellIs" dxfId="65" priority="102" operator="equal">
      <formula>"Yes"</formula>
    </cfRule>
  </conditionalFormatting>
  <conditionalFormatting sqref="A17">
    <cfRule type="cellIs" dxfId="64" priority="99" operator="equal">
      <formula>"No"</formula>
    </cfRule>
    <cfRule type="cellIs" dxfId="63" priority="100" operator="equal">
      <formula>"Yes"</formula>
    </cfRule>
  </conditionalFormatting>
  <conditionalFormatting sqref="A18:A19">
    <cfRule type="cellIs" dxfId="62" priority="97" operator="equal">
      <formula>"No"</formula>
    </cfRule>
    <cfRule type="cellIs" dxfId="61" priority="98" operator="equal">
      <formula>"Yes"</formula>
    </cfRule>
  </conditionalFormatting>
  <conditionalFormatting sqref="A31">
    <cfRule type="cellIs" dxfId="60" priority="95" operator="equal">
      <formula>"No"</formula>
    </cfRule>
    <cfRule type="cellIs" dxfId="59" priority="96" operator="equal">
      <formula>"Yes"</formula>
    </cfRule>
  </conditionalFormatting>
  <conditionalFormatting sqref="A32">
    <cfRule type="cellIs" dxfId="58" priority="51" operator="equal">
      <formula>"No"</formula>
    </cfRule>
    <cfRule type="cellIs" dxfId="57" priority="52" operator="equal">
      <formula>"Yes"</formula>
    </cfRule>
  </conditionalFormatting>
  <conditionalFormatting sqref="G32:Z32">
    <cfRule type="cellIs" dxfId="56" priority="57" operator="equal">
      <formula>"No"</formula>
    </cfRule>
    <cfRule type="cellIs" dxfId="55" priority="58" operator="equal">
      <formula>"Yes"</formula>
    </cfRule>
  </conditionalFormatting>
  <conditionalFormatting sqref="G32:Z32">
    <cfRule type="cellIs" dxfId="54" priority="55" operator="equal">
      <formula>"No"</formula>
    </cfRule>
    <cfRule type="cellIs" dxfId="53" priority="56" operator="equal">
      <formula>"Yes"</formula>
    </cfRule>
  </conditionalFormatting>
  <conditionalFormatting sqref="A8">
    <cfRule type="cellIs" dxfId="52" priority="33" operator="equal">
      <formula>"No"</formula>
    </cfRule>
    <cfRule type="cellIs" dxfId="51" priority="34" operator="equal">
      <formula>"Yes"</formula>
    </cfRule>
  </conditionalFormatting>
  <conditionalFormatting sqref="A9:A10">
    <cfRule type="cellIs" dxfId="50" priority="31" operator="equal">
      <formula>"No"</formula>
    </cfRule>
    <cfRule type="cellIs" dxfId="49" priority="32" operator="equal">
      <formula>"Yes"</formula>
    </cfRule>
  </conditionalFormatting>
  <conditionalFormatting sqref="G20:Z22">
    <cfRule type="cellIs" dxfId="48" priority="29" operator="equal">
      <formula>"No"</formula>
    </cfRule>
    <cfRule type="cellIs" dxfId="47" priority="30" operator="equal">
      <formula>"Yes"</formula>
    </cfRule>
  </conditionalFormatting>
  <conditionalFormatting sqref="G20:Z20">
    <cfRule type="cellIs" dxfId="46" priority="27" operator="equal">
      <formula>"No"</formula>
    </cfRule>
    <cfRule type="cellIs" dxfId="45" priority="28" operator="equal">
      <formula>"Yes"</formula>
    </cfRule>
  </conditionalFormatting>
  <conditionalFormatting sqref="G21:Z22">
    <cfRule type="cellIs" dxfId="44" priority="25" operator="equal">
      <formula>"No"</formula>
    </cfRule>
    <cfRule type="cellIs" dxfId="43" priority="26" operator="equal">
      <formula>"Yes"</formula>
    </cfRule>
  </conditionalFormatting>
  <conditionalFormatting sqref="A20">
    <cfRule type="cellIs" dxfId="42" priority="23" operator="equal">
      <formula>"No"</formula>
    </cfRule>
    <cfRule type="cellIs" dxfId="41" priority="24" operator="equal">
      <formula>"Yes"</formula>
    </cfRule>
  </conditionalFormatting>
  <conditionalFormatting sqref="A21:A22">
    <cfRule type="cellIs" dxfId="40" priority="21" operator="equal">
      <formula>"No"</formula>
    </cfRule>
    <cfRule type="cellIs" dxfId="39" priority="22" operator="equal">
      <formula>"Yes"</formula>
    </cfRule>
  </conditionalFormatting>
  <conditionalFormatting sqref="G23:Z25">
    <cfRule type="cellIs" dxfId="38" priority="19" operator="equal">
      <formula>"No"</formula>
    </cfRule>
    <cfRule type="cellIs" dxfId="37" priority="20" operator="equal">
      <formula>"Yes"</formula>
    </cfRule>
  </conditionalFormatting>
  <conditionalFormatting sqref="G23:Z23">
    <cfRule type="cellIs" dxfId="36" priority="17" operator="equal">
      <formula>"No"</formula>
    </cfRule>
    <cfRule type="cellIs" dxfId="35" priority="18" operator="equal">
      <formula>"Yes"</formula>
    </cfRule>
  </conditionalFormatting>
  <conditionalFormatting sqref="G24:Z25">
    <cfRule type="cellIs" dxfId="34" priority="15" operator="equal">
      <formula>"No"</formula>
    </cfRule>
    <cfRule type="cellIs" dxfId="33" priority="16" operator="equal">
      <formula>"Yes"</formula>
    </cfRule>
  </conditionalFormatting>
  <conditionalFormatting sqref="A23">
    <cfRule type="cellIs" dxfId="32" priority="13" operator="equal">
      <formula>"No"</formula>
    </cfRule>
    <cfRule type="cellIs" dxfId="31" priority="14" operator="equal">
      <formula>"Yes"</formula>
    </cfRule>
  </conditionalFormatting>
  <conditionalFormatting sqref="A24:A25">
    <cfRule type="cellIs" dxfId="30" priority="11" operator="equal">
      <formula>"No"</formula>
    </cfRule>
    <cfRule type="cellIs" dxfId="29" priority="12" operator="equal">
      <formula>"Yes"</formula>
    </cfRule>
  </conditionalFormatting>
  <conditionalFormatting sqref="G5:Z7">
    <cfRule type="cellIs" dxfId="28" priority="9" operator="equal">
      <formula>"No"</formula>
    </cfRule>
    <cfRule type="cellIs" dxfId="27" priority="10" operator="equal">
      <formula>"Yes"</formula>
    </cfRule>
  </conditionalFormatting>
  <conditionalFormatting sqref="G5:Z5">
    <cfRule type="cellIs" dxfId="26" priority="7" operator="equal">
      <formula>"No"</formula>
    </cfRule>
    <cfRule type="cellIs" dxfId="25" priority="8" operator="equal">
      <formula>"Yes"</formula>
    </cfRule>
  </conditionalFormatting>
  <conditionalFormatting sqref="G6:Z7">
    <cfRule type="cellIs" dxfId="24" priority="5" operator="equal">
      <formula>"No"</formula>
    </cfRule>
    <cfRule type="cellIs" dxfId="23" priority="6" operator="equal">
      <formula>"Yes"</formula>
    </cfRule>
  </conditionalFormatting>
  <conditionalFormatting sqref="A5">
    <cfRule type="cellIs" dxfId="22" priority="3" operator="equal">
      <formula>"No"</formula>
    </cfRule>
    <cfRule type="cellIs" dxfId="21" priority="4" operator="equal">
      <formula>"Yes"</formula>
    </cfRule>
  </conditionalFormatting>
  <conditionalFormatting sqref="A6:A7">
    <cfRule type="cellIs" dxfId="20" priority="1" operator="equal">
      <formula>"No"</formula>
    </cfRule>
    <cfRule type="cellIs" dxfId="1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ColWidth="9" defaultRowHeight="15.6" x14ac:dyDescent="0.3"/>
  <cols>
    <col min="1" max="1" width="17.09765625" style="39" bestFit="1" customWidth="1"/>
    <col min="2" max="2" width="9.8984375" style="39" bestFit="1" customWidth="1"/>
    <col min="3" max="3" width="2.8984375" style="39" bestFit="1" customWidth="1"/>
    <col min="4" max="4" width="6.3984375" style="39" bestFit="1" customWidth="1"/>
    <col min="5" max="5" width="7.3984375" style="39" bestFit="1" customWidth="1"/>
    <col min="6" max="6" width="4.19921875" style="39" bestFit="1" customWidth="1"/>
    <col min="7" max="7" width="4.69921875" style="39" bestFit="1" customWidth="1"/>
    <col min="8" max="8" width="4.59765625" style="39" bestFit="1" customWidth="1"/>
    <col min="9" max="9" width="7.19921875" style="39" bestFit="1" customWidth="1"/>
    <col min="10" max="10" width="5.3984375" style="39" bestFit="1" customWidth="1"/>
    <col min="11" max="11" width="4.09765625" style="39" bestFit="1" customWidth="1"/>
    <col min="12" max="12" width="5.3984375" style="39" bestFit="1" customWidth="1"/>
    <col min="13" max="13" width="6.09765625" style="39" bestFit="1" customWidth="1"/>
    <col min="14" max="14" width="4.3984375" style="39" bestFit="1" customWidth="1"/>
    <col min="15" max="15" width="5.69921875" style="39" bestFit="1" customWidth="1"/>
    <col min="16" max="16" width="6.19921875" style="39" bestFit="1" customWidth="1"/>
    <col min="17" max="17" width="9" style="39" bestFit="1" customWidth="1"/>
    <col min="18" max="18" width="7.8984375" style="39" bestFit="1" customWidth="1"/>
    <col min="19" max="19" width="9" style="39" bestFit="1" customWidth="1"/>
    <col min="20" max="20" width="7.3984375" style="39" bestFit="1" customWidth="1"/>
    <col min="21" max="21" width="4.3984375" style="39" bestFit="1" customWidth="1"/>
    <col min="22" max="22" width="6.59765625" style="39" hidden="1" customWidth="1"/>
    <col min="23" max="23" width="7.3984375" style="39" bestFit="1" customWidth="1"/>
    <col min="24" max="16384" width="9" style="39"/>
  </cols>
  <sheetData>
    <row r="1" spans="1:25" s="34" customFormat="1" ht="16.2" thickBot="1" x14ac:dyDescent="0.35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5" s="4" customFormat="1" ht="47.4" thickBot="1" x14ac:dyDescent="0.35">
      <c r="A2" s="1" t="s">
        <v>6</v>
      </c>
      <c r="B2" s="23" t="s">
        <v>26</v>
      </c>
      <c r="C2" s="24"/>
      <c r="D2" s="15" t="s">
        <v>28</v>
      </c>
      <c r="E2" s="3" t="s">
        <v>29</v>
      </c>
      <c r="F2" s="8" t="s">
        <v>30</v>
      </c>
      <c r="G2" s="7" t="s">
        <v>31</v>
      </c>
      <c r="H2" s="6" t="s">
        <v>32</v>
      </c>
      <c r="I2" s="14" t="s">
        <v>33</v>
      </c>
      <c r="J2" s="2" t="s">
        <v>46</v>
      </c>
      <c r="K2" s="9" t="s">
        <v>34</v>
      </c>
      <c r="L2" s="11" t="s">
        <v>35</v>
      </c>
      <c r="M2" s="12" t="s">
        <v>36</v>
      </c>
      <c r="N2" s="13" t="s">
        <v>37</v>
      </c>
      <c r="O2" s="2" t="s">
        <v>38</v>
      </c>
      <c r="P2" s="10" t="s">
        <v>107</v>
      </c>
      <c r="Q2" s="120" t="s">
        <v>93</v>
      </c>
      <c r="R2" s="3" t="s">
        <v>47</v>
      </c>
      <c r="S2" s="5" t="s">
        <v>45</v>
      </c>
      <c r="T2" s="16" t="s">
        <v>0</v>
      </c>
      <c r="U2" s="19" t="s">
        <v>27</v>
      </c>
      <c r="V2" s="18" t="s">
        <v>48</v>
      </c>
      <c r="W2" s="17" t="s">
        <v>39</v>
      </c>
      <c r="Y2" s="185" t="s">
        <v>182</v>
      </c>
    </row>
    <row r="3" spans="1:25" x14ac:dyDescent="0.3">
      <c r="A3" s="77" t="s">
        <v>63</v>
      </c>
      <c r="B3" s="78" t="s">
        <v>40</v>
      </c>
      <c r="C3" s="79">
        <v>0</v>
      </c>
      <c r="D3" s="80"/>
      <c r="E3" s="81">
        <v>3</v>
      </c>
      <c r="F3" s="82"/>
      <c r="G3" s="83"/>
      <c r="H3" s="84"/>
      <c r="I3" s="85"/>
      <c r="J3" s="86"/>
      <c r="K3" s="87"/>
      <c r="L3" s="88"/>
      <c r="M3" s="89"/>
      <c r="N3" s="90"/>
      <c r="O3" s="86"/>
      <c r="P3" s="91"/>
      <c r="Q3" s="118"/>
      <c r="R3" s="81">
        <f t="shared" ref="R3:R20" si="0">SUM(D3:Q3)</f>
        <v>3</v>
      </c>
      <c r="S3" s="92"/>
      <c r="T3" s="93"/>
      <c r="U3" s="94">
        <v>43</v>
      </c>
      <c r="V3" s="95">
        <f t="shared" ref="V3:V5" si="1">U3+T3-(R3+S3)</f>
        <v>40</v>
      </c>
      <c r="W3" s="96">
        <f t="shared" ref="W3:W5" si="2">SMALL(U3:V3,1)</f>
        <v>40</v>
      </c>
      <c r="Y3" s="188"/>
    </row>
    <row r="4" spans="1:25" x14ac:dyDescent="0.3">
      <c r="A4" s="97" t="s">
        <v>64</v>
      </c>
      <c r="B4" s="98" t="s">
        <v>40</v>
      </c>
      <c r="C4" s="99">
        <v>0</v>
      </c>
      <c r="D4" s="100"/>
      <c r="E4" s="101"/>
      <c r="F4" s="102"/>
      <c r="G4" s="103"/>
      <c r="H4" s="104"/>
      <c r="I4" s="105"/>
      <c r="J4" s="106"/>
      <c r="K4" s="107"/>
      <c r="L4" s="108"/>
      <c r="M4" s="109"/>
      <c r="N4" s="110"/>
      <c r="O4" s="106"/>
      <c r="P4" s="111"/>
      <c r="Q4" s="119"/>
      <c r="R4" s="101">
        <f t="shared" si="0"/>
        <v>0</v>
      </c>
      <c r="S4" s="112"/>
      <c r="T4" s="113"/>
      <c r="U4" s="114">
        <v>38</v>
      </c>
      <c r="V4" s="115">
        <f t="shared" si="1"/>
        <v>38</v>
      </c>
      <c r="W4" s="116">
        <f t="shared" si="2"/>
        <v>38</v>
      </c>
      <c r="Y4" s="189"/>
    </row>
    <row r="5" spans="1:25" x14ac:dyDescent="0.3">
      <c r="A5" s="97" t="s">
        <v>49</v>
      </c>
      <c r="B5" s="98" t="s">
        <v>40</v>
      </c>
      <c r="C5" s="99">
        <v>0</v>
      </c>
      <c r="D5" s="100"/>
      <c r="E5" s="101">
        <v>3</v>
      </c>
      <c r="F5" s="102"/>
      <c r="G5" s="103"/>
      <c r="H5" s="104"/>
      <c r="I5" s="105"/>
      <c r="J5" s="106"/>
      <c r="K5" s="107"/>
      <c r="L5" s="108"/>
      <c r="M5" s="109"/>
      <c r="N5" s="110"/>
      <c r="O5" s="106"/>
      <c r="P5" s="111"/>
      <c r="Q5" s="119"/>
      <c r="R5" s="101">
        <f t="shared" si="0"/>
        <v>3</v>
      </c>
      <c r="S5" s="112"/>
      <c r="T5" s="113"/>
      <c r="U5" s="114">
        <v>48</v>
      </c>
      <c r="V5" s="115">
        <f t="shared" si="1"/>
        <v>45</v>
      </c>
      <c r="W5" s="116">
        <f t="shared" si="2"/>
        <v>45</v>
      </c>
      <c r="Y5" s="189"/>
    </row>
    <row r="6" spans="1:25" x14ac:dyDescent="0.3">
      <c r="A6" s="97" t="s">
        <v>102</v>
      </c>
      <c r="B6" s="98" t="s">
        <v>40</v>
      </c>
      <c r="C6" s="99">
        <v>0</v>
      </c>
      <c r="D6" s="100"/>
      <c r="E6" s="101"/>
      <c r="F6" s="102"/>
      <c r="G6" s="103"/>
      <c r="H6" s="104"/>
      <c r="I6" s="105"/>
      <c r="J6" s="106"/>
      <c r="K6" s="107"/>
      <c r="L6" s="108"/>
      <c r="M6" s="109"/>
      <c r="N6" s="110"/>
      <c r="O6" s="106"/>
      <c r="P6" s="111"/>
      <c r="Q6" s="119"/>
      <c r="R6" s="101">
        <f t="shared" si="0"/>
        <v>0</v>
      </c>
      <c r="S6" s="112"/>
      <c r="T6" s="113"/>
      <c r="U6" s="114">
        <v>42</v>
      </c>
      <c r="V6" s="115">
        <f t="shared" ref="V6" si="3">U6+T6-(R6+S6)</f>
        <v>42</v>
      </c>
      <c r="W6" s="116">
        <f t="shared" ref="W6" si="4">SMALL(U6:V6,1)</f>
        <v>42</v>
      </c>
      <c r="Y6" s="189"/>
    </row>
    <row r="7" spans="1:25" x14ac:dyDescent="0.3">
      <c r="A7" s="117" t="s">
        <v>142</v>
      </c>
      <c r="B7" s="98" t="s">
        <v>40</v>
      </c>
      <c r="C7" s="99">
        <v>0</v>
      </c>
      <c r="D7" s="100">
        <v>13</v>
      </c>
      <c r="E7" s="101">
        <v>19</v>
      </c>
      <c r="F7" s="102"/>
      <c r="G7" s="103"/>
      <c r="H7" s="104"/>
      <c r="I7" s="105"/>
      <c r="J7" s="106"/>
      <c r="K7" s="107"/>
      <c r="L7" s="108"/>
      <c r="M7" s="109"/>
      <c r="N7" s="110"/>
      <c r="O7" s="106"/>
      <c r="P7" s="111"/>
      <c r="Q7" s="119"/>
      <c r="R7" s="101">
        <f t="shared" si="0"/>
        <v>32</v>
      </c>
      <c r="S7" s="112"/>
      <c r="T7" s="113">
        <v>22</v>
      </c>
      <c r="U7" s="114">
        <v>35</v>
      </c>
      <c r="V7" s="115">
        <f t="shared" ref="V7" si="5">U7+T7-(R7+S7)</f>
        <v>25</v>
      </c>
      <c r="W7" s="116">
        <f t="shared" ref="W7" si="6">SMALL(U7:V7,1)</f>
        <v>25</v>
      </c>
      <c r="Y7" s="189"/>
    </row>
    <row r="8" spans="1:25" ht="18" x14ac:dyDescent="0.4">
      <c r="A8" s="173" t="s">
        <v>121</v>
      </c>
      <c r="B8" s="98" t="s">
        <v>40</v>
      </c>
      <c r="C8" s="99">
        <v>0</v>
      </c>
      <c r="D8" s="100">
        <v>24</v>
      </c>
      <c r="E8" s="101">
        <v>22</v>
      </c>
      <c r="F8" s="102"/>
      <c r="G8" s="103"/>
      <c r="H8" s="104"/>
      <c r="I8" s="105"/>
      <c r="J8" s="106"/>
      <c r="K8" s="107"/>
      <c r="L8" s="108"/>
      <c r="M8" s="109"/>
      <c r="N8" s="110"/>
      <c r="O8" s="106"/>
      <c r="P8" s="111"/>
      <c r="Q8" s="119"/>
      <c r="R8" s="101">
        <f t="shared" si="0"/>
        <v>46</v>
      </c>
      <c r="S8" s="112">
        <v>1</v>
      </c>
      <c r="T8" s="113">
        <v>22</v>
      </c>
      <c r="U8" s="114">
        <v>19</v>
      </c>
      <c r="V8" s="115">
        <f t="shared" ref="V8:V12" si="7">U8+T8-(R8+S8)</f>
        <v>-6</v>
      </c>
      <c r="W8" s="116">
        <f t="shared" ref="W8:W12" si="8">SMALL(U8:V8,1)</f>
        <v>-6</v>
      </c>
      <c r="Y8" s="189"/>
    </row>
    <row r="9" spans="1:25" ht="18" x14ac:dyDescent="0.4">
      <c r="A9" s="173" t="s">
        <v>120</v>
      </c>
      <c r="B9" s="98" t="s">
        <v>40</v>
      </c>
      <c r="C9" s="99">
        <v>0</v>
      </c>
      <c r="D9" s="100"/>
      <c r="E9" s="101">
        <v>30</v>
      </c>
      <c r="F9" s="102"/>
      <c r="G9" s="103"/>
      <c r="H9" s="104"/>
      <c r="I9" s="105"/>
      <c r="J9" s="106"/>
      <c r="K9" s="107"/>
      <c r="L9" s="108"/>
      <c r="M9" s="109"/>
      <c r="N9" s="110"/>
      <c r="O9" s="106"/>
      <c r="P9" s="111"/>
      <c r="Q9" s="119"/>
      <c r="R9" s="101">
        <f t="shared" si="0"/>
        <v>30</v>
      </c>
      <c r="S9" s="112">
        <v>4</v>
      </c>
      <c r="T9" s="113"/>
      <c r="U9" s="114">
        <v>19</v>
      </c>
      <c r="V9" s="115">
        <f t="shared" si="7"/>
        <v>-15</v>
      </c>
      <c r="W9" s="116">
        <f t="shared" si="8"/>
        <v>-15</v>
      </c>
      <c r="Y9" s="189"/>
    </row>
    <row r="10" spans="1:25" ht="18" x14ac:dyDescent="0.4">
      <c r="A10" s="173" t="s">
        <v>118</v>
      </c>
      <c r="B10" s="98" t="s">
        <v>40</v>
      </c>
      <c r="C10" s="99">
        <v>0</v>
      </c>
      <c r="D10" s="100"/>
      <c r="E10" s="101">
        <v>11</v>
      </c>
      <c r="F10" s="102"/>
      <c r="G10" s="103"/>
      <c r="H10" s="104"/>
      <c r="I10" s="105"/>
      <c r="J10" s="106"/>
      <c r="K10" s="107"/>
      <c r="L10" s="108"/>
      <c r="M10" s="109"/>
      <c r="N10" s="110"/>
      <c r="O10" s="106"/>
      <c r="P10" s="111"/>
      <c r="Q10" s="119"/>
      <c r="R10" s="101">
        <f t="shared" si="0"/>
        <v>11</v>
      </c>
      <c r="S10" s="112"/>
      <c r="T10" s="113">
        <v>11</v>
      </c>
      <c r="U10" s="114">
        <v>22</v>
      </c>
      <c r="V10" s="115">
        <f t="shared" si="7"/>
        <v>22</v>
      </c>
      <c r="W10" s="116">
        <f t="shared" si="8"/>
        <v>22</v>
      </c>
      <c r="Y10" s="189"/>
    </row>
    <row r="11" spans="1:25" ht="18" x14ac:dyDescent="0.4">
      <c r="A11" s="173" t="s">
        <v>119</v>
      </c>
      <c r="B11" s="98" t="s">
        <v>40</v>
      </c>
      <c r="C11" s="99">
        <v>0</v>
      </c>
      <c r="D11" s="100"/>
      <c r="E11" s="101">
        <v>26</v>
      </c>
      <c r="F11" s="102"/>
      <c r="G11" s="103"/>
      <c r="H11" s="104"/>
      <c r="I11" s="105"/>
      <c r="J11" s="106"/>
      <c r="K11" s="107"/>
      <c r="L11" s="108"/>
      <c r="M11" s="109"/>
      <c r="N11" s="110"/>
      <c r="O11" s="106"/>
      <c r="P11" s="111">
        <v>14</v>
      </c>
      <c r="Q11" s="119"/>
      <c r="R11" s="101">
        <f t="shared" si="0"/>
        <v>40</v>
      </c>
      <c r="S11" s="112"/>
      <c r="T11" s="113">
        <v>14</v>
      </c>
      <c r="U11" s="114">
        <v>22</v>
      </c>
      <c r="V11" s="115">
        <f t="shared" si="7"/>
        <v>-4</v>
      </c>
      <c r="W11" s="116">
        <f t="shared" si="8"/>
        <v>-4</v>
      </c>
      <c r="Y11" s="189"/>
    </row>
    <row r="12" spans="1:25" x14ac:dyDescent="0.3">
      <c r="A12" s="173" t="s">
        <v>125</v>
      </c>
      <c r="B12" s="98" t="s">
        <v>183</v>
      </c>
      <c r="C12" s="99">
        <v>10</v>
      </c>
      <c r="D12" s="100"/>
      <c r="E12" s="101">
        <v>40</v>
      </c>
      <c r="F12" s="102"/>
      <c r="G12" s="103"/>
      <c r="H12" s="104"/>
      <c r="I12" s="105"/>
      <c r="J12" s="106"/>
      <c r="K12" s="107"/>
      <c r="L12" s="108"/>
      <c r="M12" s="109"/>
      <c r="N12" s="110"/>
      <c r="O12" s="106"/>
      <c r="P12" s="111">
        <v>6</v>
      </c>
      <c r="Q12" s="119"/>
      <c r="R12" s="101">
        <f t="shared" si="0"/>
        <v>46</v>
      </c>
      <c r="S12" s="112"/>
      <c r="T12" s="113">
        <v>22</v>
      </c>
      <c r="U12" s="114">
        <v>28</v>
      </c>
      <c r="V12" s="115">
        <f t="shared" si="7"/>
        <v>4</v>
      </c>
      <c r="W12" s="116">
        <f t="shared" si="8"/>
        <v>4</v>
      </c>
      <c r="X12" s="39" t="s">
        <v>184</v>
      </c>
      <c r="Y12" s="186">
        <v>50</v>
      </c>
    </row>
    <row r="13" spans="1:25" x14ac:dyDescent="0.3">
      <c r="A13" s="173" t="s">
        <v>122</v>
      </c>
      <c r="B13" s="98" t="s">
        <v>183</v>
      </c>
      <c r="C13" s="99">
        <v>10</v>
      </c>
      <c r="D13" s="100"/>
      <c r="E13" s="101">
        <v>31</v>
      </c>
      <c r="F13" s="102"/>
      <c r="G13" s="103"/>
      <c r="H13" s="104"/>
      <c r="I13" s="105"/>
      <c r="J13" s="106"/>
      <c r="K13" s="107"/>
      <c r="L13" s="108"/>
      <c r="M13" s="109"/>
      <c r="N13" s="110"/>
      <c r="O13" s="106"/>
      <c r="P13" s="111"/>
      <c r="Q13" s="119"/>
      <c r="R13" s="101">
        <f t="shared" si="0"/>
        <v>31</v>
      </c>
      <c r="S13" s="112"/>
      <c r="T13" s="113">
        <v>12</v>
      </c>
      <c r="U13" s="114">
        <v>23</v>
      </c>
      <c r="V13" s="115">
        <f t="shared" ref="V13:V15" si="9">U13+T13-(R13+S13)</f>
        <v>4</v>
      </c>
      <c r="W13" s="116">
        <f t="shared" ref="W13:W15" si="10">SMALL(U13:V13,1)</f>
        <v>4</v>
      </c>
      <c r="X13" s="39" t="s">
        <v>180</v>
      </c>
      <c r="Y13" s="186">
        <v>0</v>
      </c>
    </row>
    <row r="14" spans="1:25" x14ac:dyDescent="0.3">
      <c r="A14" s="173" t="s">
        <v>137</v>
      </c>
      <c r="B14" s="98" t="s">
        <v>40</v>
      </c>
      <c r="C14" s="99">
        <v>0</v>
      </c>
      <c r="D14" s="100"/>
      <c r="E14" s="101">
        <v>3</v>
      </c>
      <c r="F14" s="102"/>
      <c r="G14" s="103"/>
      <c r="H14" s="104"/>
      <c r="I14" s="105"/>
      <c r="J14" s="106"/>
      <c r="K14" s="107"/>
      <c r="L14" s="108"/>
      <c r="M14" s="109"/>
      <c r="N14" s="110"/>
      <c r="O14" s="106"/>
      <c r="P14" s="111">
        <v>10</v>
      </c>
      <c r="Q14" s="119"/>
      <c r="R14" s="101">
        <f t="shared" si="0"/>
        <v>13</v>
      </c>
      <c r="S14" s="112"/>
      <c r="T14" s="113"/>
      <c r="U14" s="114">
        <v>13</v>
      </c>
      <c r="V14" s="115">
        <f t="shared" si="9"/>
        <v>0</v>
      </c>
      <c r="W14" s="116">
        <f t="shared" si="10"/>
        <v>0</v>
      </c>
      <c r="Y14" s="189"/>
    </row>
    <row r="15" spans="1:25" x14ac:dyDescent="0.3">
      <c r="A15" s="177" t="s">
        <v>123</v>
      </c>
      <c r="B15" s="98" t="s">
        <v>40</v>
      </c>
      <c r="C15" s="99">
        <v>0</v>
      </c>
      <c r="D15" s="100"/>
      <c r="E15" s="101">
        <v>2</v>
      </c>
      <c r="F15" s="102"/>
      <c r="G15" s="103"/>
      <c r="H15" s="104"/>
      <c r="I15" s="105"/>
      <c r="J15" s="106"/>
      <c r="K15" s="107"/>
      <c r="L15" s="108"/>
      <c r="M15" s="109"/>
      <c r="N15" s="110"/>
      <c r="O15" s="106"/>
      <c r="P15" s="111"/>
      <c r="Q15" s="119">
        <v>16</v>
      </c>
      <c r="R15" s="101">
        <f t="shared" si="0"/>
        <v>18</v>
      </c>
      <c r="S15" s="112"/>
      <c r="T15" s="113"/>
      <c r="U15" s="114">
        <v>33</v>
      </c>
      <c r="V15" s="115">
        <f t="shared" si="9"/>
        <v>15</v>
      </c>
      <c r="W15" s="116">
        <f t="shared" si="10"/>
        <v>15</v>
      </c>
      <c r="Y15" s="189"/>
    </row>
    <row r="16" spans="1:25" x14ac:dyDescent="0.3">
      <c r="A16" s="173" t="s">
        <v>170</v>
      </c>
      <c r="B16" s="98" t="s">
        <v>40</v>
      </c>
      <c r="C16" s="99">
        <v>0</v>
      </c>
      <c r="D16" s="100"/>
      <c r="E16" s="101">
        <v>12</v>
      </c>
      <c r="F16" s="102"/>
      <c r="G16" s="103"/>
      <c r="H16" s="104"/>
      <c r="I16" s="105"/>
      <c r="J16" s="106"/>
      <c r="K16" s="107"/>
      <c r="L16" s="108"/>
      <c r="M16" s="109"/>
      <c r="N16" s="110"/>
      <c r="O16" s="106"/>
      <c r="P16" s="111"/>
      <c r="Q16" s="119"/>
      <c r="R16" s="101">
        <f t="shared" si="0"/>
        <v>12</v>
      </c>
      <c r="S16" s="112"/>
      <c r="T16" s="113"/>
      <c r="U16" s="114">
        <v>5</v>
      </c>
      <c r="V16" s="115">
        <f t="shared" ref="V16" si="11">U16+T16-(R16+S16)</f>
        <v>-7</v>
      </c>
      <c r="W16" s="116">
        <f t="shared" ref="W16" si="12">SMALL(U16:V16,1)</f>
        <v>-7</v>
      </c>
      <c r="Y16" s="189"/>
    </row>
    <row r="17" spans="1:25" x14ac:dyDescent="0.3">
      <c r="A17" s="173" t="s">
        <v>171</v>
      </c>
      <c r="B17" s="98" t="s">
        <v>40</v>
      </c>
      <c r="C17" s="99">
        <v>0</v>
      </c>
      <c r="D17" s="100"/>
      <c r="E17" s="101">
        <v>16</v>
      </c>
      <c r="F17" s="102"/>
      <c r="G17" s="103"/>
      <c r="H17" s="104"/>
      <c r="I17" s="105"/>
      <c r="J17" s="106"/>
      <c r="K17" s="107"/>
      <c r="L17" s="108"/>
      <c r="M17" s="109"/>
      <c r="N17" s="110"/>
      <c r="O17" s="106"/>
      <c r="P17" s="111"/>
      <c r="Q17" s="119"/>
      <c r="R17" s="101">
        <f t="shared" si="0"/>
        <v>16</v>
      </c>
      <c r="S17" s="112"/>
      <c r="T17" s="113"/>
      <c r="U17" s="114">
        <v>5</v>
      </c>
      <c r="V17" s="115">
        <f t="shared" ref="V17:V20" si="13">U17+T17-(R17+S17)</f>
        <v>-11</v>
      </c>
      <c r="W17" s="116">
        <f t="shared" ref="W17:W20" si="14">SMALL(U17:V17,1)</f>
        <v>-11</v>
      </c>
      <c r="Y17" s="189"/>
    </row>
    <row r="18" spans="1:25" x14ac:dyDescent="0.3">
      <c r="A18" s="173" t="s">
        <v>172</v>
      </c>
      <c r="B18" s="98" t="s">
        <v>40</v>
      </c>
      <c r="C18" s="99">
        <v>0</v>
      </c>
      <c r="D18" s="100"/>
      <c r="E18" s="101">
        <v>8</v>
      </c>
      <c r="F18" s="102"/>
      <c r="G18" s="103"/>
      <c r="H18" s="104"/>
      <c r="I18" s="105"/>
      <c r="J18" s="106"/>
      <c r="K18" s="107"/>
      <c r="L18" s="108"/>
      <c r="M18" s="109"/>
      <c r="N18" s="110"/>
      <c r="O18" s="106"/>
      <c r="P18" s="111"/>
      <c r="Q18" s="119"/>
      <c r="R18" s="101">
        <f t="shared" si="0"/>
        <v>8</v>
      </c>
      <c r="S18" s="112"/>
      <c r="T18" s="113"/>
      <c r="U18" s="114">
        <v>5</v>
      </c>
      <c r="V18" s="115">
        <f t="shared" si="13"/>
        <v>-3</v>
      </c>
      <c r="W18" s="116">
        <f t="shared" si="14"/>
        <v>-3</v>
      </c>
      <c r="Y18" s="189"/>
    </row>
    <row r="19" spans="1:25" x14ac:dyDescent="0.3">
      <c r="A19" s="173" t="s">
        <v>178</v>
      </c>
      <c r="B19" s="98" t="s">
        <v>40</v>
      </c>
      <c r="C19" s="99">
        <v>0</v>
      </c>
      <c r="D19" s="100"/>
      <c r="E19" s="101"/>
      <c r="F19" s="102"/>
      <c r="G19" s="103"/>
      <c r="H19" s="104"/>
      <c r="I19" s="105"/>
      <c r="J19" s="106"/>
      <c r="K19" s="107"/>
      <c r="L19" s="108"/>
      <c r="M19" s="109"/>
      <c r="N19" s="110"/>
      <c r="O19" s="106"/>
      <c r="P19" s="111">
        <v>13</v>
      </c>
      <c r="Q19" s="119"/>
      <c r="R19" s="101">
        <f t="shared" si="0"/>
        <v>13</v>
      </c>
      <c r="S19" s="112"/>
      <c r="T19" s="113"/>
      <c r="U19" s="114">
        <v>5</v>
      </c>
      <c r="V19" s="115">
        <f t="shared" si="13"/>
        <v>-8</v>
      </c>
      <c r="W19" s="116">
        <f t="shared" si="14"/>
        <v>-8</v>
      </c>
      <c r="Y19" s="189"/>
    </row>
    <row r="20" spans="1:25" ht="16.2" thickBot="1" x14ac:dyDescent="0.35">
      <c r="A20" s="173" t="s">
        <v>179</v>
      </c>
      <c r="B20" s="98" t="s">
        <v>40</v>
      </c>
      <c r="C20" s="99">
        <v>0</v>
      </c>
      <c r="D20" s="100"/>
      <c r="E20" s="101"/>
      <c r="F20" s="102"/>
      <c r="G20" s="103"/>
      <c r="H20" s="104"/>
      <c r="I20" s="105"/>
      <c r="J20" s="106"/>
      <c r="K20" s="107"/>
      <c r="L20" s="108"/>
      <c r="M20" s="109"/>
      <c r="N20" s="110"/>
      <c r="O20" s="106"/>
      <c r="P20" s="111"/>
      <c r="Q20" s="119"/>
      <c r="R20" s="101">
        <f t="shared" si="0"/>
        <v>0</v>
      </c>
      <c r="S20" s="112"/>
      <c r="T20" s="113"/>
      <c r="U20" s="114">
        <v>5</v>
      </c>
      <c r="V20" s="115">
        <f t="shared" si="13"/>
        <v>5</v>
      </c>
      <c r="W20" s="116">
        <f t="shared" si="14"/>
        <v>5</v>
      </c>
      <c r="Y20" s="190"/>
    </row>
  </sheetData>
  <sortState xmlns:xlrd2="http://schemas.microsoft.com/office/spreadsheetml/2017/richdata2" ref="A3:W8">
    <sortCondition ref="A3:A8"/>
  </sortState>
  <conditionalFormatting sqref="W2">
    <cfRule type="cellIs" dxfId="18" priority="211" operator="lessThan">
      <formula>1</formula>
    </cfRule>
  </conditionalFormatting>
  <conditionalFormatting sqref="W3:W4">
    <cfRule type="cellIs" dxfId="17" priority="203" stopIfTrue="1" operator="lessThan">
      <formula>0.5</formula>
    </cfRule>
  </conditionalFormatting>
  <conditionalFormatting sqref="W3:W4">
    <cfRule type="cellIs" dxfId="16" priority="1257" operator="lessThan">
      <formula>$U3/2</formula>
    </cfRule>
  </conditionalFormatting>
  <conditionalFormatting sqref="W5">
    <cfRule type="cellIs" dxfId="15" priority="147" stopIfTrue="1" operator="lessThan">
      <formula>0.5</formula>
    </cfRule>
  </conditionalFormatting>
  <conditionalFormatting sqref="W5">
    <cfRule type="cellIs" dxfId="14" priority="148" operator="lessThan">
      <formula>$U5/2</formula>
    </cfRule>
  </conditionalFormatting>
  <conditionalFormatting sqref="W8:W11">
    <cfRule type="cellIs" dxfId="13" priority="19" stopIfTrue="1" operator="lessThan">
      <formula>0.5</formula>
    </cfRule>
  </conditionalFormatting>
  <conditionalFormatting sqref="W8:W11">
    <cfRule type="cellIs" dxfId="12" priority="20" operator="lessThan">
      <formula>$U8/2</formula>
    </cfRule>
  </conditionalFormatting>
  <conditionalFormatting sqref="W6">
    <cfRule type="cellIs" dxfId="11" priority="17" stopIfTrue="1" operator="lessThan">
      <formula>0.5</formula>
    </cfRule>
  </conditionalFormatting>
  <conditionalFormatting sqref="W6">
    <cfRule type="cellIs" dxfId="10" priority="18" operator="lessThan">
      <formula>$U6/2</formula>
    </cfRule>
  </conditionalFormatting>
  <conditionalFormatting sqref="W12">
    <cfRule type="cellIs" dxfId="9" priority="15" stopIfTrue="1" operator="lessThan">
      <formula>0.5</formula>
    </cfRule>
  </conditionalFormatting>
  <conditionalFormatting sqref="W12">
    <cfRule type="cellIs" dxfId="8" priority="16" operator="lessThan">
      <formula>$U12/2</formula>
    </cfRule>
  </conditionalFormatting>
  <conditionalFormatting sqref="W13:W15">
    <cfRule type="cellIs" dxfId="7" priority="11" stopIfTrue="1" operator="lessThan">
      <formula>0.5</formula>
    </cfRule>
  </conditionalFormatting>
  <conditionalFormatting sqref="W13:W15">
    <cfRule type="cellIs" dxfId="6" priority="12" operator="lessThan">
      <formula>$U13/2</formula>
    </cfRule>
  </conditionalFormatting>
  <conditionalFormatting sqref="W7">
    <cfRule type="cellIs" dxfId="5" priority="7" stopIfTrue="1" operator="lessThan">
      <formula>0.5</formula>
    </cfRule>
  </conditionalFormatting>
  <conditionalFormatting sqref="W7">
    <cfRule type="cellIs" dxfId="4" priority="8" operator="lessThan">
      <formula>$U7/2</formula>
    </cfRule>
  </conditionalFormatting>
  <conditionalFormatting sqref="W16">
    <cfRule type="cellIs" dxfId="3" priority="3" stopIfTrue="1" operator="lessThan">
      <formula>0.5</formula>
    </cfRule>
  </conditionalFormatting>
  <conditionalFormatting sqref="W16">
    <cfRule type="cellIs" dxfId="2" priority="4" operator="lessThan">
      <formula>$U16/2</formula>
    </cfRule>
  </conditionalFormatting>
  <conditionalFormatting sqref="W17:W20">
    <cfRule type="cellIs" dxfId="1" priority="1" stopIfTrue="1" operator="lessThan">
      <formula>0.5</formula>
    </cfRule>
  </conditionalFormatting>
  <conditionalFormatting sqref="W17:W20">
    <cfRule type="cellIs" dxfId="0" priority="2" operator="lessThan">
      <formula>$U17/2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39" customWidth="1"/>
    <col min="2" max="2" width="8.59765625" style="34" bestFit="1" customWidth="1"/>
    <col min="3" max="3" width="3.8984375" style="39" customWidth="1"/>
    <col min="4" max="8" width="3.8984375" style="39" bestFit="1" customWidth="1"/>
    <col min="9" max="14" width="8.69921875" style="39" customWidth="1"/>
    <col min="15" max="16384" width="9" style="39"/>
  </cols>
  <sheetData>
    <row r="1" spans="1:16" s="34" customFormat="1" ht="16.8" thickTop="1" thickBot="1" x14ac:dyDescent="0.35">
      <c r="B1" s="67"/>
      <c r="C1" s="68" t="s">
        <v>14</v>
      </c>
      <c r="D1" s="68" t="s">
        <v>15</v>
      </c>
      <c r="E1" s="68" t="s">
        <v>16</v>
      </c>
      <c r="F1" s="68" t="s">
        <v>17</v>
      </c>
      <c r="G1" s="68" t="s">
        <v>18</v>
      </c>
      <c r="H1" s="69" t="s">
        <v>19</v>
      </c>
    </row>
    <row r="2" spans="1:16" x14ac:dyDescent="0.3">
      <c r="B2" s="70" t="s">
        <v>13</v>
      </c>
      <c r="C2" s="71">
        <f ca="1">RANDBETWEEN(1,3)</f>
        <v>2</v>
      </c>
      <c r="D2" s="71">
        <f ca="1">RANDBETWEEN(1,3)+RANDBETWEEN(1,3)</f>
        <v>4</v>
      </c>
      <c r="E2" s="71">
        <f ca="1">RANDBETWEEN(1,3)+RANDBETWEEN(1,3)+RANDBETWEEN(1,3)</f>
        <v>9</v>
      </c>
      <c r="F2" s="71">
        <f ca="1">RANDBETWEEN(1,3)+RANDBETWEEN(1,3)+RANDBETWEEN(1,3)+RANDBETWEEN(1,3)</f>
        <v>9</v>
      </c>
      <c r="G2" s="71">
        <f ca="1">RANDBETWEEN(1,3)+RANDBETWEEN(1,3)+RANDBETWEEN(1,3)+RANDBETWEEN(1,3)+RANDBETWEEN(1,3)</f>
        <v>9</v>
      </c>
      <c r="H2" s="72">
        <f ca="1">RANDBETWEEN(1,3)+RANDBETWEEN(1,3)+RANDBETWEEN(1,3)+RANDBETWEEN(1,3)+RANDBETWEEN(1,3)+RANDBETWEEN(1,3)</f>
        <v>14</v>
      </c>
      <c r="L2" s="34"/>
      <c r="M2" s="34"/>
      <c r="N2" s="34"/>
      <c r="O2" s="34"/>
      <c r="P2" s="34"/>
    </row>
    <row r="3" spans="1:16" x14ac:dyDescent="0.3">
      <c r="B3" s="73" t="s">
        <v>12</v>
      </c>
      <c r="C3" s="74">
        <f ca="1">RANDBETWEEN(1,4)</f>
        <v>1</v>
      </c>
      <c r="D3" s="74">
        <f ca="1">RANDBETWEEN(1,4)+RANDBETWEEN(1,4)</f>
        <v>8</v>
      </c>
      <c r="E3" s="74">
        <f ca="1">RANDBETWEEN(1,4)+RANDBETWEEN(1,4)+RANDBETWEEN(1,4)</f>
        <v>6</v>
      </c>
      <c r="F3" s="74">
        <f ca="1">RANDBETWEEN(1,4)+RANDBETWEEN(1,4)+RANDBETWEEN(1,4)+RANDBETWEEN(1,4)</f>
        <v>11</v>
      </c>
      <c r="G3" s="74">
        <f ca="1">RANDBETWEEN(1,4)+RANDBETWEEN(1,4)+RANDBETWEEN(1,4)+RANDBETWEEN(1,4)+RANDBETWEEN(1,4)</f>
        <v>12</v>
      </c>
      <c r="H3" s="75">
        <f ca="1">RANDBETWEEN(1,4)+RANDBETWEEN(1,4)+RANDBETWEEN(1,4)+RANDBETWEEN(1,4)+RANDBETWEEN(1,4)+RANDBETWEEN(1,4)</f>
        <v>19</v>
      </c>
      <c r="L3" s="34"/>
      <c r="M3" s="34"/>
      <c r="N3" s="34"/>
      <c r="O3" s="34"/>
      <c r="P3" s="34"/>
    </row>
    <row r="4" spans="1:16" x14ac:dyDescent="0.3">
      <c r="B4" s="73" t="s">
        <v>11</v>
      </c>
      <c r="C4" s="74">
        <f ca="1">RANDBETWEEN(1,6)</f>
        <v>2</v>
      </c>
      <c r="D4" s="74">
        <f ca="1">RANDBETWEEN(1,6)+RANDBETWEEN(1,6)</f>
        <v>12</v>
      </c>
      <c r="E4" s="74">
        <f ca="1">RANDBETWEEN(1,6)+RANDBETWEEN(1,6)+RANDBETWEEN(1,6)</f>
        <v>15</v>
      </c>
      <c r="F4" s="74">
        <f ca="1">RANDBETWEEN(1,6)+RANDBETWEEN(1,6)+RANDBETWEEN(1,6)+RANDBETWEEN(1,6)</f>
        <v>8</v>
      </c>
      <c r="G4" s="74">
        <f ca="1">RANDBETWEEN(1,6)+RANDBETWEEN(1,6)+RANDBETWEEN(1,6)+RANDBETWEEN(1,6)+RANDBETWEEN(1,6)</f>
        <v>20</v>
      </c>
      <c r="H4" s="75">
        <f ca="1">RANDBETWEEN(1,6)+RANDBETWEEN(1,6)+RANDBETWEEN(1,6)+RANDBETWEEN(1,6)+RANDBETWEEN(1,6)+RANDBETWEEN(1,6)</f>
        <v>27</v>
      </c>
      <c r="L4" s="34"/>
      <c r="M4" s="34"/>
      <c r="N4" s="34"/>
      <c r="O4" s="34"/>
      <c r="P4" s="34"/>
    </row>
    <row r="5" spans="1:16" x14ac:dyDescent="0.3">
      <c r="B5" s="73" t="s">
        <v>10</v>
      </c>
      <c r="C5" s="74">
        <f ca="1">RANDBETWEEN(1,8)</f>
        <v>8</v>
      </c>
      <c r="D5" s="74">
        <f ca="1">RANDBETWEEN(1,8)+RANDBETWEEN(1,8)</f>
        <v>14</v>
      </c>
      <c r="E5" s="74">
        <f ca="1">RANDBETWEEN(1,8)+RANDBETWEEN(1,8)+RANDBETWEEN(1,8)</f>
        <v>16</v>
      </c>
      <c r="F5" s="74">
        <f ca="1">RANDBETWEEN(1,8)+RANDBETWEEN(1,8)+RANDBETWEEN(1,8)+RANDBETWEEN(1,8)</f>
        <v>18</v>
      </c>
      <c r="G5" s="74">
        <f ca="1">RANDBETWEEN(1,8)+RANDBETWEEN(1,8)+RANDBETWEEN(1,8)+RANDBETWEEN(1,8)+RANDBETWEEN(1,8)</f>
        <v>29</v>
      </c>
      <c r="H5" s="75">
        <f ca="1">RANDBETWEEN(1,8)+RANDBETWEEN(1,8)+RANDBETWEEN(1,8)+RANDBETWEEN(1,8)+RANDBETWEEN(1,8)+RANDBETWEEN(1,8)</f>
        <v>25</v>
      </c>
      <c r="L5" s="34"/>
      <c r="M5" s="34"/>
      <c r="N5" s="34"/>
      <c r="O5" s="34"/>
      <c r="P5" s="34"/>
    </row>
    <row r="6" spans="1:16" x14ac:dyDescent="0.3">
      <c r="B6" s="73" t="s">
        <v>9</v>
      </c>
      <c r="C6" s="74">
        <f ca="1">RANDBETWEEN(1,10)</f>
        <v>3</v>
      </c>
      <c r="D6" s="74">
        <f ca="1">RANDBETWEEN(1,10)+RANDBETWEEN(1,10)</f>
        <v>3</v>
      </c>
      <c r="E6" s="74">
        <f ca="1">RANDBETWEEN(1,10)+RANDBETWEEN(1,10)+RANDBETWEEN(1,10)</f>
        <v>20</v>
      </c>
      <c r="F6" s="74">
        <f ca="1">RANDBETWEEN(1,10)+RANDBETWEEN(1,10)+RANDBETWEEN(1,10)+RANDBETWEEN(1,10)</f>
        <v>28</v>
      </c>
      <c r="G6" s="74">
        <f ca="1">RANDBETWEEN(1,10)+RANDBETWEEN(1,10)+RANDBETWEEN(1,10)+RANDBETWEEN(1,10)+RANDBETWEEN(1,10)</f>
        <v>36</v>
      </c>
      <c r="H6" s="75">
        <f ca="1">RANDBETWEEN(1,10)+RANDBETWEEN(1,10)+RANDBETWEEN(1,10)+RANDBETWEEN(1,10)+RANDBETWEEN(1,10)+RANDBETWEEN(1,10)</f>
        <v>36</v>
      </c>
      <c r="L6" s="34"/>
      <c r="M6" s="34"/>
      <c r="N6" s="34"/>
      <c r="O6" s="34"/>
      <c r="P6" s="34"/>
    </row>
    <row r="7" spans="1:16" x14ac:dyDescent="0.3">
      <c r="B7" s="73" t="s">
        <v>8</v>
      </c>
      <c r="C7" s="74">
        <f ca="1">RANDBETWEEN(1,12)</f>
        <v>10</v>
      </c>
      <c r="D7" s="74">
        <f ca="1">RANDBETWEEN(1,12)+RANDBETWEEN(1,12)</f>
        <v>18</v>
      </c>
      <c r="E7" s="74">
        <f ca="1">RANDBETWEEN(1,12)+RANDBETWEEN(1,12)+RANDBETWEEN(1,12)</f>
        <v>15</v>
      </c>
      <c r="F7" s="74">
        <f ca="1">RANDBETWEEN(1,12)+RANDBETWEEN(1,12)+RANDBETWEEN(1,12)+RANDBETWEEN(1,12)</f>
        <v>20</v>
      </c>
      <c r="G7" s="74">
        <f ca="1">RANDBETWEEN(1,12)+RANDBETWEEN(1,12)+RANDBETWEEN(1,12)+RANDBETWEEN(1,12)+RANDBETWEEN(1,12)</f>
        <v>32</v>
      </c>
      <c r="H7" s="75">
        <f ca="1">RANDBETWEEN(1,12)+RANDBETWEEN(1,12)+RANDBETWEEN(1,12)+RANDBETWEEN(1,12)+RANDBETWEEN(1,12)+RANDBETWEEN(1,12)</f>
        <v>40</v>
      </c>
      <c r="L7" s="34"/>
      <c r="M7" s="34"/>
      <c r="N7" s="34"/>
      <c r="O7" s="34"/>
      <c r="P7" s="34"/>
    </row>
    <row r="8" spans="1:16" x14ac:dyDescent="0.3">
      <c r="B8" s="73" t="s">
        <v>7</v>
      </c>
      <c r="C8" s="74">
        <f ca="1">RANDBETWEEN(1,20)</f>
        <v>20</v>
      </c>
      <c r="D8" s="74">
        <f ca="1">RANDBETWEEN(1,20)+RANDBETWEEN(1,20)</f>
        <v>22</v>
      </c>
      <c r="E8" s="74">
        <f ca="1">RANDBETWEEN(1,20)+RANDBETWEEN(1,20)+RANDBETWEEN(1,20)</f>
        <v>32</v>
      </c>
      <c r="F8" s="74">
        <f ca="1">RANDBETWEEN(1,20)+RANDBETWEEN(1,20)+RANDBETWEEN(1,20)+RANDBETWEEN(1,20)</f>
        <v>53</v>
      </c>
      <c r="G8" s="74">
        <f ca="1">RANDBETWEEN(1,20)+RANDBETWEEN(1,20)+RANDBETWEEN(1,20)+RANDBETWEEN(1,20)+RANDBETWEEN(1,20)</f>
        <v>44</v>
      </c>
      <c r="H8" s="75">
        <f ca="1">RANDBETWEEN(1,20)+RANDBETWEEN(1,20)+RANDBETWEEN(1,20)+RANDBETWEEN(1,20)+RANDBETWEEN(1,20)+RANDBETWEEN(1,20)</f>
        <v>62</v>
      </c>
      <c r="L8" s="34"/>
      <c r="M8" s="34"/>
      <c r="N8" s="34"/>
      <c r="O8" s="34"/>
      <c r="P8" s="34"/>
    </row>
    <row r="9" spans="1:16" ht="16.2" thickBot="1" x14ac:dyDescent="0.35">
      <c r="B9" s="165" t="s">
        <v>22</v>
      </c>
      <c r="C9" s="166">
        <f ca="1">RANDBETWEEN(1,100)</f>
        <v>5</v>
      </c>
      <c r="D9" s="166">
        <f ca="1">RANDBETWEEN(1,100)+RANDBETWEEN(1,100)</f>
        <v>131</v>
      </c>
      <c r="E9" s="166">
        <f ca="1">RANDBETWEEN(1,100)+RANDBETWEEN(1,100)+RANDBETWEEN(1,100)</f>
        <v>139</v>
      </c>
      <c r="F9" s="166">
        <f ca="1">RANDBETWEEN(1,100)+RANDBETWEEN(1,100)+RANDBETWEEN(1,100)+RANDBETWEEN(1,100)</f>
        <v>212</v>
      </c>
      <c r="G9" s="166">
        <f ca="1">RANDBETWEEN(1,100)+RANDBETWEEN(1,100)+RANDBETWEEN(1,100)+RANDBETWEEN(1,100)+RANDBETWEEN(1,100)</f>
        <v>228</v>
      </c>
      <c r="H9" s="167">
        <f ca="1">RANDBETWEEN(1,100)+RANDBETWEEN(1,100)+RANDBETWEEN(1,100)+RANDBETWEEN(1,100)+RANDBETWEEN(1,100)+RANDBETWEEN(1,100)</f>
        <v>302</v>
      </c>
      <c r="L9" s="34"/>
      <c r="M9" s="34"/>
      <c r="N9" s="34"/>
      <c r="O9" s="34"/>
      <c r="P9" s="34"/>
    </row>
    <row r="10" spans="1:16" ht="16.2" thickTop="1" x14ac:dyDescent="0.3">
      <c r="A10" s="34"/>
      <c r="C10" s="34"/>
      <c r="D10" s="34"/>
      <c r="E10" s="34"/>
      <c r="F10" s="34"/>
    </row>
    <row r="11" spans="1:16" x14ac:dyDescent="0.3">
      <c r="A11" s="34"/>
      <c r="C11" s="34"/>
      <c r="D11" s="34"/>
      <c r="E11" s="34"/>
      <c r="F11" s="34"/>
    </row>
    <row r="12" spans="1:16" x14ac:dyDescent="0.3">
      <c r="A12" s="34"/>
      <c r="C12" s="34"/>
      <c r="D12" s="34"/>
      <c r="E12" s="34"/>
      <c r="F12" s="34"/>
    </row>
    <row r="13" spans="1:16" x14ac:dyDescent="0.3">
      <c r="A13" s="34"/>
      <c r="C13" s="34"/>
      <c r="D13" s="34"/>
      <c r="E13" s="34"/>
      <c r="F13" s="34"/>
    </row>
    <row r="14" spans="1:16" x14ac:dyDescent="0.3">
      <c r="A14" s="34"/>
      <c r="C14" s="34"/>
      <c r="D14" s="34"/>
      <c r="E14" s="34"/>
      <c r="F14" s="34"/>
    </row>
    <row r="15" spans="1:16" x14ac:dyDescent="0.3">
      <c r="A15" s="34"/>
      <c r="C15" s="34"/>
      <c r="D15" s="34"/>
      <c r="E15" s="34"/>
      <c r="F15" s="34"/>
    </row>
    <row r="16" spans="1:16" x14ac:dyDescent="0.3">
      <c r="A16" s="34"/>
      <c r="C16" s="34"/>
      <c r="D16" s="34"/>
      <c r="E16" s="34"/>
      <c r="F16" s="34"/>
    </row>
    <row r="17" spans="1:7" x14ac:dyDescent="0.3">
      <c r="A17" s="34"/>
      <c r="C17" s="34"/>
      <c r="D17" s="34"/>
      <c r="E17" s="34"/>
      <c r="F17" s="34"/>
    </row>
    <row r="18" spans="1:7" x14ac:dyDescent="0.3">
      <c r="A18" s="34"/>
      <c r="C18" s="34"/>
      <c r="D18" s="34"/>
      <c r="E18" s="34"/>
      <c r="F18" s="34"/>
    </row>
    <row r="19" spans="1:7" x14ac:dyDescent="0.3">
      <c r="A19" s="34"/>
      <c r="C19" s="34"/>
      <c r="D19" s="34"/>
      <c r="E19" s="34"/>
      <c r="F19" s="34"/>
    </row>
    <row r="20" spans="1:7" x14ac:dyDescent="0.3">
      <c r="A20" s="34"/>
      <c r="C20" s="34"/>
      <c r="D20" s="34"/>
      <c r="E20" s="34"/>
      <c r="F20" s="34"/>
    </row>
    <row r="21" spans="1:7" x14ac:dyDescent="0.3">
      <c r="A21" s="34"/>
      <c r="C21" s="34"/>
      <c r="D21" s="34"/>
      <c r="E21" s="34"/>
      <c r="F21" s="34"/>
    </row>
    <row r="22" spans="1:7" x14ac:dyDescent="0.3">
      <c r="A22" s="34"/>
      <c r="C22" s="34"/>
      <c r="D22" s="34"/>
      <c r="E22" s="34"/>
      <c r="F22" s="34"/>
    </row>
    <row r="23" spans="1:7" x14ac:dyDescent="0.3">
      <c r="A23" s="34"/>
      <c r="C23" s="34"/>
      <c r="D23" s="34"/>
      <c r="E23" s="34"/>
      <c r="F23" s="34"/>
    </row>
    <row r="24" spans="1:7" x14ac:dyDescent="0.3">
      <c r="A24" s="34"/>
      <c r="C24" s="34"/>
      <c r="D24" s="34"/>
      <c r="E24" s="34"/>
      <c r="F24" s="34"/>
    </row>
    <row r="25" spans="1:7" x14ac:dyDescent="0.3">
      <c r="A25" s="34"/>
      <c r="C25" s="34"/>
      <c r="D25" s="34"/>
      <c r="E25" s="34"/>
      <c r="F25" s="34"/>
    </row>
    <row r="26" spans="1:7" x14ac:dyDescent="0.3">
      <c r="A26" s="34"/>
      <c r="C26" s="34"/>
      <c r="D26" s="34"/>
      <c r="E26" s="34"/>
      <c r="F26" s="34"/>
    </row>
    <row r="27" spans="1:7" x14ac:dyDescent="0.3">
      <c r="A27" s="34"/>
      <c r="C27" s="34"/>
      <c r="D27" s="34"/>
      <c r="E27" s="34"/>
      <c r="F27" s="34"/>
    </row>
    <row r="28" spans="1:7" x14ac:dyDescent="0.3">
      <c r="A28" s="34"/>
      <c r="C28" s="34"/>
      <c r="D28" s="34"/>
      <c r="E28" s="34"/>
      <c r="F28" s="34"/>
    </row>
    <row r="29" spans="1:7" x14ac:dyDescent="0.3">
      <c r="A29" s="34"/>
      <c r="C29" s="34"/>
      <c r="D29" s="34"/>
      <c r="E29" s="34"/>
      <c r="F29" s="34"/>
    </row>
    <row r="30" spans="1:7" x14ac:dyDescent="0.3">
      <c r="A30" s="34"/>
      <c r="C30" s="34"/>
      <c r="D30" s="34"/>
      <c r="E30" s="34"/>
      <c r="F30" s="34"/>
    </row>
    <row r="31" spans="1:7" x14ac:dyDescent="0.3">
      <c r="C31" s="34"/>
      <c r="D31" s="34"/>
      <c r="E31" s="34"/>
      <c r="F31" s="34"/>
      <c r="G31" s="34"/>
    </row>
    <row r="32" spans="1:7" x14ac:dyDescent="0.3">
      <c r="C32" s="34"/>
      <c r="D32" s="34"/>
      <c r="E32" s="34"/>
      <c r="F32" s="34"/>
      <c r="G32" s="34"/>
    </row>
    <row r="33" spans="3:7" x14ac:dyDescent="0.3">
      <c r="C33" s="34"/>
      <c r="D33" s="34"/>
      <c r="E33" s="34"/>
      <c r="F33" s="34"/>
      <c r="G33" s="34"/>
    </row>
    <row r="34" spans="3:7" x14ac:dyDescent="0.3">
      <c r="C34" s="34"/>
      <c r="D34" s="34"/>
      <c r="E34" s="34"/>
      <c r="F34" s="34"/>
      <c r="G34" s="34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2013-08-28T21:04:47Z</cp:lastPrinted>
  <dcterms:created xsi:type="dcterms:W3CDTF">2011-08-12T18:00:42Z</dcterms:created>
  <dcterms:modified xsi:type="dcterms:W3CDTF">2022-05-06T13:07:24Z</dcterms:modified>
</cp:coreProperties>
</file>