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10305" yWindow="-15" windowWidth="10200" windowHeight="8730"/>
  </bookViews>
  <sheets>
    <sheet name="Initiative" sheetId="13" r:id="rId1"/>
    <sheet name="Attacks" sheetId="15" r:id="rId2"/>
    <sheet name="Saves" sheetId="16" r:id="rId3"/>
    <sheet name="HPs" sheetId="14" r:id="rId4"/>
    <sheet name="Rolls" sheetId="12" r:id="rId5"/>
  </sheets>
  <calcPr calcId="145621"/>
</workbook>
</file>

<file path=xl/calcChain.xml><?xml version="1.0" encoding="utf-8"?>
<calcChain xmlns="http://schemas.openxmlformats.org/spreadsheetml/2006/main">
  <c r="Y4" i="15" l="1"/>
  <c r="Z4" i="15" s="1"/>
  <c r="AH4" i="15" s="1"/>
  <c r="G4" i="15"/>
  <c r="H4" i="15" s="1"/>
  <c r="N4" i="15" l="1"/>
  <c r="O4" i="15"/>
  <c r="K4" i="15"/>
  <c r="AE4" i="15"/>
  <c r="AI4" i="15"/>
  <c r="L4" i="15"/>
  <c r="P4" i="15"/>
  <c r="AB4" i="15"/>
  <c r="AF4" i="15"/>
  <c r="M4" i="15"/>
  <c r="Q4" i="15"/>
  <c r="AC4" i="15"/>
  <c r="AG4" i="15"/>
  <c r="J4" i="15"/>
  <c r="AD4" i="15"/>
  <c r="R6" i="14"/>
  <c r="V6" i="14" s="1"/>
  <c r="W6" i="14" s="1"/>
  <c r="D4" i="16" l="1"/>
  <c r="E4" i="16" s="1"/>
  <c r="D3" i="16"/>
  <c r="E3" i="16" s="1"/>
  <c r="D2" i="16"/>
  <c r="E2" i="16" s="1"/>
  <c r="H1" i="16"/>
  <c r="I1" i="16" s="1"/>
  <c r="Y3" i="15"/>
  <c r="Z3" i="15" s="1"/>
  <c r="G3" i="15"/>
  <c r="H3" i="15" s="1"/>
  <c r="I2" i="16" l="1"/>
  <c r="H2" i="16"/>
  <c r="G2" i="16"/>
  <c r="G3" i="16"/>
  <c r="J3" i="16"/>
  <c r="I3" i="16"/>
  <c r="H3" i="16"/>
  <c r="I4" i="16"/>
  <c r="H4" i="16"/>
  <c r="G4" i="16"/>
  <c r="K4" i="16"/>
  <c r="J1" i="16"/>
  <c r="K1" i="16" s="1"/>
  <c r="N3" i="15"/>
  <c r="J3" i="15"/>
  <c r="Q3" i="15"/>
  <c r="M3" i="15"/>
  <c r="K3" i="15"/>
  <c r="P3" i="15"/>
  <c r="L3" i="15"/>
  <c r="O3" i="15"/>
  <c r="AI3" i="15"/>
  <c r="AE3" i="15"/>
  <c r="AH3" i="15"/>
  <c r="AD3" i="15"/>
  <c r="AG3" i="15"/>
  <c r="AC3" i="15"/>
  <c r="AF3" i="15"/>
  <c r="AB3" i="15"/>
  <c r="L1" i="16" l="1"/>
  <c r="K2" i="16"/>
  <c r="J4" i="16"/>
  <c r="K3" i="16"/>
  <c r="J2" i="16"/>
  <c r="M1" i="16" l="1"/>
  <c r="L2" i="16"/>
  <c r="L4" i="16"/>
  <c r="L3" i="16"/>
  <c r="N1" i="16" l="1"/>
  <c r="M2" i="16"/>
  <c r="M3" i="16"/>
  <c r="M4" i="16"/>
  <c r="O1" i="16" l="1"/>
  <c r="N2" i="16"/>
  <c r="N4" i="16"/>
  <c r="N3" i="16"/>
  <c r="P1" i="16" l="1"/>
  <c r="O3" i="16"/>
  <c r="O4" i="16"/>
  <c r="O2" i="16"/>
  <c r="Q1" i="16" l="1"/>
  <c r="P2" i="16"/>
  <c r="P4" i="16"/>
  <c r="P3" i="16"/>
  <c r="R1" i="16" l="1"/>
  <c r="Q3" i="16"/>
  <c r="Q4" i="16"/>
  <c r="Q2" i="16"/>
  <c r="S1" i="16" l="1"/>
  <c r="R3" i="16"/>
  <c r="R2" i="16"/>
  <c r="R4" i="16"/>
  <c r="T1" i="16" l="1"/>
  <c r="S2" i="16"/>
  <c r="S3" i="16"/>
  <c r="S4" i="16"/>
  <c r="U1" i="16" l="1"/>
  <c r="T2" i="16"/>
  <c r="T4" i="16"/>
  <c r="T3" i="16"/>
  <c r="V1" i="16" l="1"/>
  <c r="U2" i="16"/>
  <c r="U4" i="16"/>
  <c r="U3" i="16"/>
  <c r="W1" i="16" l="1"/>
  <c r="V2" i="16"/>
  <c r="V4" i="16"/>
  <c r="V3" i="16"/>
  <c r="X1" i="16" l="1"/>
  <c r="W2" i="16"/>
  <c r="W3" i="16"/>
  <c r="W4" i="16"/>
  <c r="Y1" i="16" l="1"/>
  <c r="X3" i="16"/>
  <c r="X2" i="16"/>
  <c r="X4" i="16"/>
  <c r="Z1" i="16" l="1"/>
  <c r="Y4" i="16"/>
  <c r="Y2" i="16"/>
  <c r="Y3" i="16"/>
  <c r="Z2" i="16" l="1"/>
  <c r="Z4" i="16"/>
  <c r="Z3" i="16"/>
  <c r="R5" i="14" l="1"/>
  <c r="V5" i="14" s="1"/>
  <c r="W5" i="14" s="1"/>
  <c r="D3" i="13" l="1"/>
  <c r="D2" i="13"/>
  <c r="D5" i="13" l="1"/>
  <c r="L11" i="13" l="1"/>
  <c r="H9" i="13" l="1"/>
  <c r="H8" i="13"/>
  <c r="H7" i="13"/>
  <c r="H11" i="13" l="1"/>
  <c r="H10" i="13"/>
  <c r="E2" i="13" l="1"/>
  <c r="E3" i="13"/>
  <c r="R3" i="14" l="1"/>
  <c r="V3" i="14" s="1"/>
  <c r="W3" i="14" s="1"/>
  <c r="R4" i="14"/>
  <c r="V4" i="14" s="1"/>
  <c r="W4" i="14" s="1"/>
  <c r="C5" i="12" l="1"/>
  <c r="D5" i="12"/>
  <c r="E5" i="12"/>
  <c r="F5" i="12"/>
  <c r="C6" i="12"/>
  <c r="D6" i="12"/>
  <c r="E6" i="12"/>
  <c r="F6" i="12"/>
  <c r="C7" i="12"/>
  <c r="D7" i="12"/>
  <c r="E7" i="12"/>
  <c r="F7" i="12"/>
  <c r="C8" i="12"/>
  <c r="D8" i="12"/>
  <c r="E8" i="12"/>
  <c r="F8" i="12"/>
  <c r="C9" i="12"/>
  <c r="D9" i="12"/>
  <c r="E9" i="12"/>
  <c r="F9" i="12"/>
  <c r="D2" i="12"/>
  <c r="E2" i="12"/>
  <c r="F2" i="12"/>
  <c r="G2" i="12"/>
  <c r="H2" i="12"/>
  <c r="D3" i="12"/>
  <c r="E3" i="12"/>
  <c r="F3" i="12"/>
  <c r="G3" i="12"/>
  <c r="H3" i="12"/>
  <c r="D4" i="12"/>
  <c r="E4" i="12"/>
  <c r="F4" i="12"/>
  <c r="G4" i="12"/>
  <c r="H4" i="12"/>
  <c r="G5" i="12"/>
  <c r="H5" i="12"/>
  <c r="G6" i="12"/>
  <c r="H6" i="12"/>
  <c r="G7" i="12"/>
  <c r="H7" i="12"/>
  <c r="G8" i="12"/>
  <c r="H8" i="12"/>
  <c r="G9" i="12"/>
  <c r="H9" i="12"/>
  <c r="C2" i="12"/>
  <c r="C3" i="12"/>
  <c r="C4" i="12"/>
</calcChain>
</file>

<file path=xl/comments1.xml><?xml version="1.0" encoding="utf-8"?>
<comments xmlns="http://schemas.openxmlformats.org/spreadsheetml/2006/main">
  <authors>
    <author>Alexis Álvarez</author>
  </authors>
  <commentList>
    <comment ref="B3" authorId="0">
      <text>
        <r>
          <rPr>
            <sz val="12"/>
            <color theme="1"/>
            <rFont val="Times New Roman"/>
            <family val="2"/>
          </rPr>
          <t>1d6+5</t>
        </r>
      </text>
    </comment>
    <comment ref="T3" authorId="0">
      <text>
        <r>
          <rPr>
            <sz val="12"/>
            <color theme="1"/>
            <rFont val="Times New Roman"/>
            <family val="2"/>
          </rPr>
          <t>1d6+2</t>
        </r>
      </text>
    </comment>
    <comment ref="B4" authorId="0">
      <text>
        <r>
          <rPr>
            <sz val="12"/>
            <color theme="1"/>
            <rFont val="Times New Roman"/>
            <family val="2"/>
          </rPr>
          <t>1d6+5</t>
        </r>
      </text>
    </comment>
    <comment ref="T4" authorId="0">
      <text>
        <r>
          <rPr>
            <sz val="12"/>
            <color theme="1"/>
            <rFont val="Times New Roman"/>
            <family val="2"/>
          </rPr>
          <t>1d6+2</t>
        </r>
      </text>
    </comment>
  </commentList>
</comments>
</file>

<file path=xl/sharedStrings.xml><?xml version="1.0" encoding="utf-8"?>
<sst xmlns="http://schemas.openxmlformats.org/spreadsheetml/2006/main" count="159" uniqueCount="128">
  <si>
    <t>Healing</t>
  </si>
  <si>
    <t>Roll</t>
  </si>
  <si>
    <t>Total</t>
  </si>
  <si>
    <t>Character</t>
  </si>
  <si>
    <t>d20 roll</t>
  </si>
  <si>
    <t>d12 roll</t>
  </si>
  <si>
    <t>d10 roll</t>
  </si>
  <si>
    <t>d8 roll</t>
  </si>
  <si>
    <t>d6 roll</t>
  </si>
  <si>
    <t>d4 roll</t>
  </si>
  <si>
    <t>d3 roll</t>
  </si>
  <si>
    <t>1d</t>
  </si>
  <si>
    <t>2d</t>
  </si>
  <si>
    <t>3d</t>
  </si>
  <si>
    <t>4d</t>
  </si>
  <si>
    <t>5d</t>
  </si>
  <si>
    <t>6d</t>
  </si>
  <si>
    <t>d100 roll</t>
  </si>
  <si>
    <t>Initiative</t>
  </si>
  <si>
    <t>Modified Roll</t>
  </si>
  <si>
    <t>Hit-Point Tally</t>
  </si>
  <si>
    <t>Damage Reduction</t>
  </si>
  <si>
    <t>HPs</t>
  </si>
  <si>
    <t>Melee</t>
  </si>
  <si>
    <t>Ranged</t>
  </si>
  <si>
    <t>Fire</t>
  </si>
  <si>
    <t>Cold</t>
  </si>
  <si>
    <t>Acid</t>
  </si>
  <si>
    <t>Electric</t>
  </si>
  <si>
    <t>Evil</t>
  </si>
  <si>
    <t>Good</t>
  </si>
  <si>
    <t>Chaos</t>
  </si>
  <si>
    <t>Law</t>
  </si>
  <si>
    <t>Silver</t>
  </si>
  <si>
    <t>Current HPs</t>
  </si>
  <si>
    <t>none</t>
  </si>
  <si>
    <t>Group</t>
  </si>
  <si>
    <t>Bloodloss</t>
  </si>
  <si>
    <t>Sonic</t>
  </si>
  <si>
    <t>Total Damage</t>
  </si>
  <si>
    <t>Calcul. Total</t>
  </si>
  <si>
    <t>Jadin</t>
  </si>
  <si>
    <t>Party Composition</t>
  </si>
  <si>
    <t>ECL</t>
  </si>
  <si>
    <t>Classes</t>
  </si>
  <si>
    <t>Class</t>
  </si>
  <si>
    <t>Levels</t>
  </si>
  <si>
    <t>rogue</t>
  </si>
  <si>
    <t>cleric</t>
  </si>
  <si>
    <t>Avg. ECL</t>
  </si>
  <si>
    <t>Party Members</t>
  </si>
  <si>
    <t>Aegis</t>
  </si>
  <si>
    <t>Faram</t>
  </si>
  <si>
    <t>centaur</t>
  </si>
  <si>
    <t>Arena CR</t>
  </si>
  <si>
    <t>Campaign CR</t>
  </si>
  <si>
    <t>Multiple encounters</t>
  </si>
  <si>
    <t>Single encounter</t>
  </si>
  <si>
    <t>Total Levels</t>
  </si>
  <si>
    <t>diviner</t>
  </si>
  <si>
    <t>ranger</t>
  </si>
  <si>
    <t>Nonlethal</t>
  </si>
  <si>
    <t>cleric / seeker</t>
  </si>
  <si>
    <t>rogue / diviner / seer</t>
  </si>
  <si>
    <t>centaur / ranger</t>
  </si>
  <si>
    <t>Jason</t>
  </si>
  <si>
    <r>
      <t>Faram</t>
    </r>
    <r>
      <rPr>
        <i/>
        <vertAlign val="superscript"/>
        <sz val="12"/>
        <color rgb="FF00B050"/>
        <rFont val="Times New Roman"/>
        <family val="1"/>
      </rPr>
      <t>cg</t>
    </r>
  </si>
  <si>
    <t>scout</t>
  </si>
  <si>
    <t>Divine</t>
  </si>
  <si>
    <t>unseen seer</t>
  </si>
  <si>
    <t>seeker o’ m. isle</t>
  </si>
  <si>
    <t>seven</t>
  </si>
  <si>
    <t>fiendish ape</t>
  </si>
  <si>
    <t>Attack Type</t>
  </si>
  <si>
    <t>BAB</t>
  </si>
  <si>
    <t>Str+</t>
  </si>
  <si>
    <t>W+</t>
  </si>
  <si>
    <t>Other+</t>
  </si>
  <si>
    <t>d20</t>
  </si>
  <si>
    <t>Dex+</t>
  </si>
  <si>
    <t>ar</t>
  </si>
  <si>
    <t>post-raging fatigue penalty</t>
  </si>
  <si>
    <t>brk</t>
  </si>
  <si>
    <t>barkskin variable bonus</t>
  </si>
  <si>
    <t>bs</t>
  </si>
  <si>
    <t>bull’s strength +2 bonus</t>
  </si>
  <si>
    <t>barkskin +2 bonus</t>
  </si>
  <si>
    <t>cg</t>
  </si>
  <si>
    <t>cat’s grace +2 bonus</t>
  </si>
  <si>
    <t>d</t>
  </si>
  <si>
    <t>desecrate +1 bonus</t>
  </si>
  <si>
    <t>ma</t>
  </si>
  <si>
    <t>mage armor +4 bonus</t>
  </si>
  <si>
    <t>mv</t>
  </si>
  <si>
    <t>magic vestment +2 bonus</t>
  </si>
  <si>
    <t>haste +1 bonus</t>
  </si>
  <si>
    <t>p</t>
  </si>
  <si>
    <t>possession +1 bonus</t>
  </si>
  <si>
    <t>pfc</t>
  </si>
  <si>
    <t>+2 deflection bonus vs. Chaotic opponents</t>
  </si>
  <si>
    <t>pfe</t>
  </si>
  <si>
    <t>+2 deflection bonus vs. Evil opponents</t>
  </si>
  <si>
    <t>pfg</t>
  </si>
  <si>
    <t>+2 deflection bonus vs. Good opponents</t>
  </si>
  <si>
    <t>pfl</t>
  </si>
  <si>
    <t>+2 deflection bonus vs. Lawful opponents</t>
  </si>
  <si>
    <t>r</t>
  </si>
  <si>
    <t>raging bonus/penalty</t>
  </si>
  <si>
    <t>sh</t>
  </si>
  <si>
    <t>shield +4 bonus</t>
  </si>
  <si>
    <t>sof</t>
  </si>
  <si>
    <t>shield of faith variable bonus</t>
  </si>
  <si>
    <t>Check/Save vs…</t>
  </si>
  <si>
    <t>Ranks</t>
  </si>
  <si>
    <t>Save</t>
  </si>
  <si>
    <t>Fortitude</t>
  </si>
  <si>
    <t>Reflex</t>
  </si>
  <si>
    <t>Will</t>
  </si>
  <si>
    <t>ape</t>
  </si>
  <si>
    <t>Bite</t>
  </si>
  <si>
    <t>2 Claws</t>
  </si>
  <si>
    <t>fiendish ape 1</t>
  </si>
  <si>
    <t>fiendish ape 2</t>
  </si>
  <si>
    <t>Stoneskin Absorbs</t>
  </si>
  <si>
    <t>40 points</t>
  </si>
  <si>
    <t>Faram (lizardfolk)</t>
  </si>
  <si>
    <t>lizardfolk</t>
  </si>
  <si>
    <t>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</si>
</sst>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6" x14ac:knownFonts="1">
    <font>
      <sz val="12"/>
      <color theme="1"/>
      <name val="Times New Roman"/>
      <family val="2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  <font>
      <sz val="12"/>
      <color theme="1"/>
      <name val="Times New Roman"/>
      <family val="2"/>
    </font>
    <font>
      <b/>
      <sz val="12"/>
      <color rgb="FF00B050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color rgb="FF00B050"/>
      <name val="Times New Roman"/>
      <family val="1"/>
    </font>
    <font>
      <b/>
      <sz val="12"/>
      <color rgb="FFFF0000"/>
      <name val="Times New Roman"/>
      <family val="1"/>
    </font>
    <font>
      <sz val="12"/>
      <color rgb="FFFF0000"/>
      <name val="Times New Roman"/>
      <family val="1"/>
    </font>
    <font>
      <b/>
      <sz val="12"/>
      <color theme="0"/>
      <name val="Times New Roman"/>
      <family val="1"/>
    </font>
    <font>
      <sz val="12"/>
      <color theme="0"/>
      <name val="Times New Roman"/>
      <family val="1"/>
    </font>
    <font>
      <i/>
      <vertAlign val="superscript"/>
      <sz val="12"/>
      <color rgb="FF00B050"/>
      <name val="Times New Roman"/>
      <family val="1"/>
    </font>
    <font>
      <b/>
      <vertAlign val="superscript"/>
      <sz val="12"/>
      <color theme="1"/>
      <name val="Times New Roman"/>
      <family val="1"/>
    </font>
  </fonts>
  <fills count="2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rgb="FFFDBFB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14999847407452621"/>
        <bgColor indexed="64"/>
      </patternFill>
    </fill>
  </fills>
  <borders count="73">
    <border>
      <left/>
      <right/>
      <top/>
      <bottom/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double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double">
        <color auto="1"/>
      </right>
      <top/>
      <bottom style="hair">
        <color auto="1"/>
      </bottom>
      <diagonal/>
    </border>
    <border>
      <left style="double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 style="double">
        <color auto="1"/>
      </right>
      <top style="double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auto="1"/>
      </right>
      <top style="medium">
        <color auto="1"/>
      </top>
      <bottom style="hair">
        <color indexed="64"/>
      </bottom>
      <diagonal/>
    </border>
    <border>
      <left style="thin">
        <color indexed="64"/>
      </left>
      <right style="medium">
        <color auto="1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 style="hair">
        <color indexed="64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indexed="64"/>
      </left>
      <right/>
      <top style="medium">
        <color auto="1"/>
      </top>
      <bottom style="hair">
        <color auto="1"/>
      </bottom>
      <diagonal/>
    </border>
    <border>
      <left/>
      <right style="thin">
        <color indexed="64"/>
      </right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thick">
        <color auto="1"/>
      </right>
      <top/>
      <bottom style="medium">
        <color indexed="64"/>
      </bottom>
      <diagonal/>
    </border>
    <border>
      <left/>
      <right style="thick">
        <color auto="1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hair">
        <color auto="1"/>
      </bottom>
      <diagonal/>
    </border>
  </borders>
  <cellStyleXfs count="5">
    <xf numFmtId="0" fontId="0" fillId="0" borderId="0"/>
    <xf numFmtId="0" fontId="4" fillId="0" borderId="0"/>
    <xf numFmtId="0" fontId="6" fillId="0" borderId="0"/>
    <xf numFmtId="0" fontId="8" fillId="0" borderId="0"/>
    <xf numFmtId="0" fontId="3" fillId="0" borderId="0"/>
  </cellStyleXfs>
  <cellXfs count="157">
    <xf numFmtId="0" fontId="0" fillId="0" borderId="0" xfId="0"/>
    <xf numFmtId="0" fontId="1" fillId="0" borderId="15" xfId="0" applyFont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0" fillId="10" borderId="16" xfId="0" applyFont="1" applyFill="1" applyBorder="1" applyAlignment="1">
      <alignment horizontal="center" vertical="center" wrapText="1"/>
    </xf>
    <xf numFmtId="0" fontId="1" fillId="9" borderId="16" xfId="0" applyFont="1" applyFill="1" applyBorder="1" applyAlignment="1">
      <alignment horizontal="center" vertical="center" wrapText="1"/>
    </xf>
    <xf numFmtId="0" fontId="1" fillId="11" borderId="16" xfId="0" applyFont="1" applyFill="1" applyBorder="1" applyAlignment="1">
      <alignment horizontal="center" vertical="center" wrapText="1"/>
    </xf>
    <xf numFmtId="0" fontId="1" fillId="12" borderId="16" xfId="0" applyFont="1" applyFill="1" applyBorder="1" applyAlignment="1">
      <alignment horizontal="center" vertical="center" wrapText="1"/>
    </xf>
    <xf numFmtId="0" fontId="1" fillId="7" borderId="16" xfId="0" applyFont="1" applyFill="1" applyBorder="1" applyAlignment="1">
      <alignment horizontal="center" vertical="center" wrapText="1"/>
    </xf>
    <xf numFmtId="0" fontId="1" fillId="14" borderId="16" xfId="0" applyFont="1" applyFill="1" applyBorder="1" applyAlignment="1">
      <alignment horizontal="center" vertical="center" wrapText="1"/>
    </xf>
    <xf numFmtId="0" fontId="1" fillId="15" borderId="16" xfId="0" applyFont="1" applyFill="1" applyBorder="1" applyAlignment="1">
      <alignment horizontal="center" vertical="center" wrapText="1"/>
    </xf>
    <xf numFmtId="0" fontId="1" fillId="16" borderId="16" xfId="0" applyFont="1" applyFill="1" applyBorder="1" applyAlignment="1">
      <alignment horizontal="center" vertical="center" wrapText="1"/>
    </xf>
    <xf numFmtId="0" fontId="1" fillId="8" borderId="16" xfId="0" applyFont="1" applyFill="1" applyBorder="1" applyAlignment="1">
      <alignment horizontal="center" vertical="center" wrapText="1"/>
    </xf>
    <xf numFmtId="0" fontId="12" fillId="13" borderId="16" xfId="0" applyFont="1" applyFill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4" borderId="21" xfId="0" applyFont="1" applyFill="1" applyBorder="1" applyAlignment="1">
      <alignment horizontal="center" vertical="center" wrapText="1"/>
    </xf>
    <xf numFmtId="0" fontId="1" fillId="5" borderId="20" xfId="0" applyFont="1" applyFill="1" applyBorder="1" applyAlignment="1">
      <alignment horizontal="center" vertical="center" wrapText="1"/>
    </xf>
    <xf numFmtId="0" fontId="1" fillId="4" borderId="28" xfId="0" applyFont="1" applyFill="1" applyBorder="1" applyAlignment="1">
      <alignment horizontal="center" vertical="center" wrapText="1"/>
    </xf>
    <xf numFmtId="0" fontId="1" fillId="3" borderId="28" xfId="0" applyFont="1" applyFill="1" applyBorder="1" applyAlignment="1">
      <alignment horizontal="center" vertical="center" wrapText="1"/>
    </xf>
    <xf numFmtId="0" fontId="1" fillId="2" borderId="30" xfId="0" applyFont="1" applyFill="1" applyBorder="1" applyAlignment="1">
      <alignment horizontal="centerContinuous" vertical="center" wrapText="1"/>
    </xf>
    <xf numFmtId="0" fontId="1" fillId="2" borderId="23" xfId="0" applyFont="1" applyFill="1" applyBorder="1" applyAlignment="1">
      <alignment horizontal="centerContinuous" vertical="center" wrapText="1"/>
    </xf>
    <xf numFmtId="0" fontId="1" fillId="0" borderId="0" xfId="0" applyFont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26" xfId="1" applyFont="1" applyBorder="1" applyAlignment="1">
      <alignment horizontal="center" vertical="center"/>
    </xf>
    <xf numFmtId="0" fontId="1" fillId="0" borderId="14" xfId="1" applyFont="1" applyBorder="1" applyAlignment="1">
      <alignment horizontal="center" vertical="center"/>
    </xf>
    <xf numFmtId="0" fontId="1" fillId="0" borderId="27" xfId="1" applyFont="1" applyBorder="1" applyAlignment="1">
      <alignment horizontal="center" vertical="center"/>
    </xf>
    <xf numFmtId="0" fontId="1" fillId="0" borderId="0" xfId="1" applyFont="1" applyAlignment="1">
      <alignment horizontal="center" vertical="center"/>
    </xf>
    <xf numFmtId="0" fontId="2" fillId="0" borderId="25" xfId="1" applyFont="1" applyBorder="1" applyAlignment="1">
      <alignment horizontal="center" vertical="center"/>
    </xf>
    <xf numFmtId="0" fontId="2" fillId="0" borderId="13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9" fillId="6" borderId="0" xfId="1" applyFont="1" applyFill="1" applyBorder="1" applyAlignment="1">
      <alignment horizontal="center" vertical="center"/>
    </xf>
    <xf numFmtId="0" fontId="9" fillId="6" borderId="13" xfId="1" applyFont="1" applyFill="1" applyBorder="1" applyAlignment="1">
      <alignment horizontal="center" vertical="center"/>
    </xf>
    <xf numFmtId="0" fontId="7" fillId="0" borderId="10" xfId="2" applyFont="1" applyBorder="1" applyAlignment="1">
      <alignment horizontal="center" vertical="center"/>
    </xf>
    <xf numFmtId="0" fontId="7" fillId="0" borderId="11" xfId="2" applyFont="1" applyBorder="1" applyAlignment="1">
      <alignment horizontal="center" vertical="center"/>
    </xf>
    <xf numFmtId="0" fontId="7" fillId="0" borderId="12" xfId="2" applyFont="1" applyBorder="1" applyAlignment="1">
      <alignment horizontal="center" vertical="center"/>
    </xf>
    <xf numFmtId="0" fontId="7" fillId="0" borderId="7" xfId="2" applyFont="1" applyBorder="1" applyAlignment="1">
      <alignment horizontal="center" vertical="center"/>
    </xf>
    <xf numFmtId="0" fontId="6" fillId="0" borderId="8" xfId="2" applyBorder="1" applyAlignment="1">
      <alignment horizontal="center" vertical="center"/>
    </xf>
    <xf numFmtId="0" fontId="6" fillId="0" borderId="9" xfId="2" applyBorder="1" applyAlignment="1">
      <alignment horizontal="center" vertical="center"/>
    </xf>
    <xf numFmtId="0" fontId="7" fillId="0" borderId="1" xfId="2" applyFont="1" applyBorder="1" applyAlignment="1">
      <alignment horizontal="center" vertical="center"/>
    </xf>
    <xf numFmtId="0" fontId="6" fillId="0" borderId="2" xfId="2" applyBorder="1" applyAlignment="1">
      <alignment horizontal="center" vertical="center"/>
    </xf>
    <xf numFmtId="0" fontId="6" fillId="0" borderId="3" xfId="2" applyBorder="1" applyAlignment="1">
      <alignment horizontal="center" vertical="center"/>
    </xf>
    <xf numFmtId="0" fontId="1" fillId="0" borderId="0" xfId="0" applyFont="1" applyAlignment="1">
      <alignment horizontal="centerContinuous" vertical="center"/>
    </xf>
    <xf numFmtId="0" fontId="5" fillId="6" borderId="52" xfId="0" applyFont="1" applyFill="1" applyBorder="1" applyAlignment="1">
      <alignment horizontal="center" vertical="center"/>
    </xf>
    <xf numFmtId="0" fontId="2" fillId="2" borderId="53" xfId="0" quotePrefix="1" applyFont="1" applyFill="1" applyBorder="1" applyAlignment="1">
      <alignment horizontal="center" vertical="center"/>
    </xf>
    <xf numFmtId="0" fontId="2" fillId="2" borderId="54" xfId="0" applyFont="1" applyFill="1" applyBorder="1" applyAlignment="1">
      <alignment horizontal="center" vertical="center"/>
    </xf>
    <xf numFmtId="0" fontId="2" fillId="0" borderId="55" xfId="0" applyFont="1" applyBorder="1" applyAlignment="1">
      <alignment horizontal="center" vertical="center"/>
    </xf>
    <xf numFmtId="0" fontId="2" fillId="0" borderId="56" xfId="0" applyFont="1" applyBorder="1" applyAlignment="1">
      <alignment horizontal="center" vertical="center"/>
    </xf>
    <xf numFmtId="0" fontId="2" fillId="12" borderId="56" xfId="0" applyFont="1" applyFill="1" applyBorder="1" applyAlignment="1">
      <alignment horizontal="center" vertical="center"/>
    </xf>
    <xf numFmtId="0" fontId="2" fillId="11" borderId="56" xfId="0" applyFont="1" applyFill="1" applyBorder="1" applyAlignment="1">
      <alignment horizontal="center" vertical="center"/>
    </xf>
    <xf numFmtId="0" fontId="2" fillId="9" borderId="56" xfId="0" applyFont="1" applyFill="1" applyBorder="1" applyAlignment="1">
      <alignment horizontal="center" vertical="center"/>
    </xf>
    <xf numFmtId="0" fontId="13" fillId="13" borderId="56" xfId="0" applyFont="1" applyFill="1" applyBorder="1" applyAlignment="1">
      <alignment horizontal="center" vertical="center"/>
    </xf>
    <xf numFmtId="0" fontId="2" fillId="2" borderId="56" xfId="0" applyFont="1" applyFill="1" applyBorder="1" applyAlignment="1">
      <alignment horizontal="center" vertical="center"/>
    </xf>
    <xf numFmtId="0" fontId="2" fillId="7" borderId="56" xfId="0" applyFont="1" applyFill="1" applyBorder="1" applyAlignment="1">
      <alignment horizontal="center" vertical="center"/>
    </xf>
    <xf numFmtId="0" fontId="2" fillId="15" borderId="56" xfId="0" applyFont="1" applyFill="1" applyBorder="1" applyAlignment="1">
      <alignment horizontal="center" vertical="center"/>
    </xf>
    <xf numFmtId="0" fontId="2" fillId="16" borderId="56" xfId="0" applyFont="1" applyFill="1" applyBorder="1" applyAlignment="1">
      <alignment horizontal="center" vertical="center"/>
    </xf>
    <xf numFmtId="0" fontId="2" fillId="8" borderId="56" xfId="0" applyFont="1" applyFill="1" applyBorder="1" applyAlignment="1">
      <alignment horizontal="center" vertical="center"/>
    </xf>
    <xf numFmtId="0" fontId="2" fillId="14" borderId="56" xfId="0" applyFont="1" applyFill="1" applyBorder="1" applyAlignment="1">
      <alignment horizontal="center" vertical="center"/>
    </xf>
    <xf numFmtId="0" fontId="11" fillId="10" borderId="56" xfId="0" applyFont="1" applyFill="1" applyBorder="1" applyAlignment="1">
      <alignment horizontal="center" vertical="center"/>
    </xf>
    <xf numFmtId="0" fontId="2" fillId="4" borderId="57" xfId="0" applyFont="1" applyFill="1" applyBorder="1" applyAlignment="1">
      <alignment horizontal="center" vertical="center"/>
    </xf>
    <xf numFmtId="0" fontId="1" fillId="3" borderId="51" xfId="0" applyFont="1" applyFill="1" applyBorder="1" applyAlignment="1">
      <alignment horizontal="center" vertical="center"/>
    </xf>
    <xf numFmtId="0" fontId="2" fillId="4" borderId="51" xfId="0" applyFont="1" applyFill="1" applyBorder="1" applyAlignment="1">
      <alignment horizontal="center" vertical="center"/>
    </xf>
    <xf numFmtId="0" fontId="2" fillId="5" borderId="31" xfId="0" applyFont="1" applyFill="1" applyBorder="1" applyAlignment="1">
      <alignment horizontal="center" vertical="center"/>
    </xf>
    <xf numFmtId="0" fontId="5" fillId="6" borderId="17" xfId="0" applyFont="1" applyFill="1" applyBorder="1" applyAlignment="1">
      <alignment horizontal="center" vertical="center"/>
    </xf>
    <xf numFmtId="0" fontId="2" fillId="2" borderId="50" xfId="0" quotePrefix="1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12" borderId="2" xfId="0" applyFont="1" applyFill="1" applyBorder="1" applyAlignment="1">
      <alignment horizontal="center" vertical="center"/>
    </xf>
    <xf numFmtId="0" fontId="2" fillId="11" borderId="2" xfId="0" applyFont="1" applyFill="1" applyBorder="1" applyAlignment="1">
      <alignment horizontal="center" vertical="center"/>
    </xf>
    <xf numFmtId="0" fontId="2" fillId="9" borderId="2" xfId="0" applyFont="1" applyFill="1" applyBorder="1" applyAlignment="1">
      <alignment horizontal="center" vertical="center"/>
    </xf>
    <xf numFmtId="0" fontId="13" fillId="13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7" borderId="2" xfId="0" applyFont="1" applyFill="1" applyBorder="1" applyAlignment="1">
      <alignment horizontal="center" vertical="center"/>
    </xf>
    <xf numFmtId="0" fontId="2" fillId="15" borderId="2" xfId="0" applyFont="1" applyFill="1" applyBorder="1" applyAlignment="1">
      <alignment horizontal="center" vertical="center"/>
    </xf>
    <xf numFmtId="0" fontId="2" fillId="16" borderId="2" xfId="0" applyFont="1" applyFill="1" applyBorder="1" applyAlignment="1">
      <alignment horizontal="center" vertical="center"/>
    </xf>
    <xf numFmtId="0" fontId="2" fillId="8" borderId="2" xfId="0" applyFont="1" applyFill="1" applyBorder="1" applyAlignment="1">
      <alignment horizontal="center" vertical="center"/>
    </xf>
    <xf numFmtId="0" fontId="2" fillId="14" borderId="2" xfId="0" applyFont="1" applyFill="1" applyBorder="1" applyAlignment="1">
      <alignment horizontal="center" vertical="center"/>
    </xf>
    <xf numFmtId="0" fontId="11" fillId="10" borderId="2" xfId="0" applyFont="1" applyFill="1" applyBorder="1" applyAlignment="1">
      <alignment horizontal="center" vertical="center"/>
    </xf>
    <xf numFmtId="0" fontId="2" fillId="4" borderId="22" xfId="0" applyFont="1" applyFill="1" applyBorder="1" applyAlignment="1">
      <alignment horizontal="center" vertical="center"/>
    </xf>
    <xf numFmtId="0" fontId="1" fillId="3" borderId="29" xfId="0" applyFont="1" applyFill="1" applyBorder="1" applyAlignment="1">
      <alignment horizontal="center" vertical="center"/>
    </xf>
    <xf numFmtId="0" fontId="2" fillId="4" borderId="29" xfId="0" applyFont="1" applyFill="1" applyBorder="1" applyAlignment="1">
      <alignment horizontal="center" vertical="center"/>
    </xf>
    <xf numFmtId="0" fontId="2" fillId="5" borderId="32" xfId="0" applyFont="1" applyFill="1" applyBorder="1" applyAlignment="1">
      <alignment horizontal="center" vertical="center"/>
    </xf>
    <xf numFmtId="0" fontId="2" fillId="17" borderId="56" xfId="0" applyFont="1" applyFill="1" applyBorder="1" applyAlignment="1">
      <alignment horizontal="center" vertical="center"/>
    </xf>
    <xf numFmtId="0" fontId="2" fillId="17" borderId="2" xfId="0" applyFont="1" applyFill="1" applyBorder="1" applyAlignment="1">
      <alignment horizontal="center" vertical="center"/>
    </xf>
    <xf numFmtId="0" fontId="7" fillId="17" borderId="16" xfId="0" applyFont="1" applyFill="1" applyBorder="1" applyAlignment="1">
      <alignment horizontal="center" vertical="center" wrapText="1"/>
    </xf>
    <xf numFmtId="0" fontId="1" fillId="6" borderId="0" xfId="1" applyFont="1" applyFill="1" applyAlignment="1">
      <alignment horizontal="centerContinuous" vertical="center"/>
    </xf>
    <xf numFmtId="0" fontId="7" fillId="6" borderId="33" xfId="4" applyFont="1" applyFill="1" applyBorder="1" applyAlignment="1">
      <alignment horizontal="center" vertical="center"/>
    </xf>
    <xf numFmtId="0" fontId="7" fillId="6" borderId="34" xfId="4" applyFont="1" applyFill="1" applyBorder="1" applyAlignment="1">
      <alignment horizontal="center" vertical="center"/>
    </xf>
    <xf numFmtId="0" fontId="7" fillId="6" borderId="35" xfId="4" applyFont="1" applyFill="1" applyBorder="1" applyAlignment="1">
      <alignment horizontal="center" vertical="center"/>
    </xf>
    <xf numFmtId="0" fontId="2" fillId="6" borderId="0" xfId="1" applyFont="1" applyFill="1" applyAlignment="1">
      <alignment horizontal="center" vertical="center"/>
    </xf>
    <xf numFmtId="0" fontId="7" fillId="6" borderId="48" xfId="4" applyFont="1" applyFill="1" applyBorder="1" applyAlignment="1">
      <alignment horizontal="center" vertical="center"/>
    </xf>
    <xf numFmtId="0" fontId="7" fillId="6" borderId="49" xfId="4" applyFont="1" applyFill="1" applyBorder="1" applyAlignment="1">
      <alignment horizontal="center" vertical="center"/>
    </xf>
    <xf numFmtId="0" fontId="3" fillId="6" borderId="36" xfId="4" applyFont="1" applyFill="1" applyBorder="1" applyAlignment="1">
      <alignment horizontal="center" vertical="center"/>
    </xf>
    <xf numFmtId="0" fontId="3" fillId="6" borderId="37" xfId="4" applyFill="1" applyBorder="1" applyAlignment="1">
      <alignment horizontal="center" vertical="center"/>
    </xf>
    <xf numFmtId="0" fontId="3" fillId="6" borderId="38" xfId="4" applyFont="1" applyFill="1" applyBorder="1" applyAlignment="1">
      <alignment horizontal="center" vertical="center"/>
    </xf>
    <xf numFmtId="0" fontId="3" fillId="6" borderId="39" xfId="4" applyFont="1" applyFill="1" applyBorder="1" applyAlignment="1">
      <alignment horizontal="center" vertical="center"/>
    </xf>
    <xf numFmtId="0" fontId="3" fillId="6" borderId="41" xfId="4" applyFill="1" applyBorder="1" applyAlignment="1">
      <alignment horizontal="center" vertical="center"/>
    </xf>
    <xf numFmtId="0" fontId="3" fillId="6" borderId="13" xfId="4" applyFill="1" applyBorder="1" applyAlignment="1">
      <alignment horizontal="center" vertical="center"/>
    </xf>
    <xf numFmtId="0" fontId="3" fillId="6" borderId="40" xfId="4" applyFill="1" applyBorder="1" applyAlignment="1">
      <alignment horizontal="center" vertical="center"/>
    </xf>
    <xf numFmtId="0" fontId="7" fillId="6" borderId="39" xfId="4" applyFont="1" applyFill="1" applyBorder="1" applyAlignment="1">
      <alignment horizontal="right" vertical="center"/>
    </xf>
    <xf numFmtId="164" fontId="7" fillId="6" borderId="0" xfId="4" applyNumberFormat="1" applyFont="1" applyFill="1" applyBorder="1" applyAlignment="1">
      <alignment horizontal="center" vertical="center"/>
    </xf>
    <xf numFmtId="1" fontId="7" fillId="6" borderId="0" xfId="4" applyNumberFormat="1" applyFont="1" applyFill="1" applyBorder="1" applyAlignment="1">
      <alignment horizontal="center" vertical="center"/>
    </xf>
    <xf numFmtId="0" fontId="7" fillId="6" borderId="44" xfId="4" applyFont="1" applyFill="1" applyBorder="1" applyAlignment="1">
      <alignment horizontal="center" vertical="center"/>
    </xf>
    <xf numFmtId="0" fontId="7" fillId="6" borderId="45" xfId="4" applyFont="1" applyFill="1" applyBorder="1" applyAlignment="1">
      <alignment horizontal="center" vertical="center"/>
    </xf>
    <xf numFmtId="0" fontId="7" fillId="6" borderId="0" xfId="4" applyFont="1" applyFill="1" applyBorder="1" applyAlignment="1">
      <alignment horizontal="center" vertical="center"/>
    </xf>
    <xf numFmtId="0" fontId="7" fillId="6" borderId="44" xfId="4" applyFont="1" applyFill="1" applyBorder="1" applyAlignment="1">
      <alignment horizontal="right" vertical="center"/>
    </xf>
    <xf numFmtId="164" fontId="7" fillId="6" borderId="46" xfId="4" applyNumberFormat="1" applyFont="1" applyFill="1" applyBorder="1" applyAlignment="1">
      <alignment horizontal="center" vertical="center"/>
    </xf>
    <xf numFmtId="0" fontId="3" fillId="6" borderId="47" xfId="4" applyFill="1" applyBorder="1" applyAlignment="1">
      <alignment horizontal="center" vertical="center"/>
    </xf>
    <xf numFmtId="0" fontId="7" fillId="18" borderId="4" xfId="2" applyFont="1" applyFill="1" applyBorder="1" applyAlignment="1">
      <alignment horizontal="center" vertical="center"/>
    </xf>
    <xf numFmtId="0" fontId="6" fillId="18" borderId="5" xfId="2" applyFill="1" applyBorder="1" applyAlignment="1">
      <alignment horizontal="center" vertical="center"/>
    </xf>
    <xf numFmtId="0" fontId="6" fillId="18" borderId="6" xfId="2" applyFill="1" applyBorder="1" applyAlignment="1">
      <alignment horizontal="center" vertical="center"/>
    </xf>
    <xf numFmtId="0" fontId="3" fillId="6" borderId="58" xfId="4" applyFont="1" applyFill="1" applyBorder="1" applyAlignment="1">
      <alignment horizontal="center" vertical="center"/>
    </xf>
    <xf numFmtId="0" fontId="3" fillId="6" borderId="59" xfId="4" applyFill="1" applyBorder="1" applyAlignment="1">
      <alignment horizontal="center" vertical="center"/>
    </xf>
    <xf numFmtId="0" fontId="3" fillId="8" borderId="39" xfId="4" applyFont="1" applyFill="1" applyBorder="1" applyAlignment="1">
      <alignment horizontal="center" vertical="center"/>
    </xf>
    <xf numFmtId="0" fontId="3" fillId="8" borderId="13" xfId="4" applyFill="1" applyBorder="1" applyAlignment="1">
      <alignment horizontal="center" vertical="center"/>
    </xf>
    <xf numFmtId="0" fontId="3" fillId="8" borderId="40" xfId="4" applyFill="1" applyBorder="1" applyAlignment="1">
      <alignment horizontal="center" vertical="center"/>
    </xf>
    <xf numFmtId="0" fontId="3" fillId="8" borderId="42" xfId="4" applyFont="1" applyFill="1" applyBorder="1" applyAlignment="1">
      <alignment horizontal="center" vertical="center"/>
    </xf>
    <xf numFmtId="0" fontId="3" fillId="8" borderId="14" xfId="4" applyFont="1" applyFill="1" applyBorder="1" applyAlignment="1">
      <alignment horizontal="center" vertical="center"/>
    </xf>
    <xf numFmtId="0" fontId="3" fillId="8" borderId="43" xfId="4" applyFont="1" applyFill="1" applyBorder="1" applyAlignment="1">
      <alignment horizontal="center" vertical="center"/>
    </xf>
    <xf numFmtId="0" fontId="5" fillId="11" borderId="17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 textRotation="90"/>
    </xf>
    <xf numFmtId="0" fontId="1" fillId="0" borderId="26" xfId="0" applyFont="1" applyBorder="1" applyAlignment="1">
      <alignment horizontal="center" vertical="center" textRotation="90"/>
    </xf>
    <xf numFmtId="0" fontId="1" fillId="0" borderId="0" xfId="0" applyFont="1" applyAlignment="1">
      <alignment horizontal="center" vertical="center" textRotation="90"/>
    </xf>
    <xf numFmtId="0" fontId="1" fillId="0" borderId="60" xfId="0" applyFont="1" applyBorder="1" applyAlignment="1">
      <alignment horizontal="right" vertical="center"/>
    </xf>
    <xf numFmtId="0" fontId="1" fillId="0" borderId="60" xfId="0" applyFont="1" applyBorder="1" applyAlignment="1">
      <alignment horizontal="center" vertical="center"/>
    </xf>
    <xf numFmtId="0" fontId="1" fillId="17" borderId="61" xfId="0" applyFont="1" applyFill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61" xfId="0" applyFont="1" applyBorder="1" applyAlignment="1">
      <alignment horizontal="center" vertical="center"/>
    </xf>
    <xf numFmtId="0" fontId="1" fillId="0" borderId="62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17" borderId="0" xfId="0" applyFont="1" applyFill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63" xfId="0" applyFont="1" applyBorder="1" applyAlignment="1">
      <alignment horizontal="center" vertical="center"/>
    </xf>
    <xf numFmtId="0" fontId="1" fillId="6" borderId="13" xfId="0" applyFont="1" applyFill="1" applyBorder="1" applyAlignment="1">
      <alignment horizontal="right" vertical="center"/>
    </xf>
    <xf numFmtId="0" fontId="2" fillId="6" borderId="13" xfId="0" applyFont="1" applyFill="1" applyBorder="1" applyAlignment="1">
      <alignment horizontal="center" vertical="center"/>
    </xf>
    <xf numFmtId="0" fontId="15" fillId="0" borderId="0" xfId="0" applyFont="1" applyBorder="1" applyAlignment="1">
      <alignment horizontal="right"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2" fillId="0" borderId="0" xfId="0" applyFont="1" applyAlignment="1"/>
    <xf numFmtId="0" fontId="1" fillId="0" borderId="64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2" fillId="0" borderId="65" xfId="0" applyFont="1" applyBorder="1" applyAlignment="1">
      <alignment horizontal="center" vertical="center"/>
    </xf>
    <xf numFmtId="0" fontId="1" fillId="0" borderId="66" xfId="0" applyFont="1" applyBorder="1" applyAlignment="1">
      <alignment horizontal="center" vertical="center"/>
    </xf>
    <xf numFmtId="0" fontId="2" fillId="11" borderId="63" xfId="0" applyFont="1" applyFill="1" applyBorder="1" applyAlignment="1">
      <alignment horizontal="center" vertical="center"/>
    </xf>
    <xf numFmtId="0" fontId="2" fillId="0" borderId="67" xfId="0" applyFont="1" applyBorder="1" applyAlignment="1">
      <alignment horizontal="center" vertical="center"/>
    </xf>
    <xf numFmtId="0" fontId="2" fillId="11" borderId="68" xfId="0" applyFont="1" applyFill="1" applyBorder="1" applyAlignment="1">
      <alignment horizontal="center" vertical="center"/>
    </xf>
    <xf numFmtId="0" fontId="2" fillId="0" borderId="69" xfId="0" applyFont="1" applyBorder="1" applyAlignment="1">
      <alignment horizontal="center" vertical="center"/>
    </xf>
    <xf numFmtId="0" fontId="2" fillId="0" borderId="70" xfId="0" applyFont="1" applyBorder="1" applyAlignment="1">
      <alignment horizontal="center" vertical="center"/>
    </xf>
    <xf numFmtId="0" fontId="2" fillId="0" borderId="71" xfId="0" applyFont="1" applyBorder="1" applyAlignment="1">
      <alignment horizontal="center" vertical="center"/>
    </xf>
    <xf numFmtId="0" fontId="1" fillId="8" borderId="60" xfId="0" applyFont="1" applyFill="1" applyBorder="1" applyAlignment="1">
      <alignment horizontal="center" vertical="center" wrapText="1"/>
    </xf>
    <xf numFmtId="0" fontId="2" fillId="19" borderId="72" xfId="0" applyFont="1" applyFill="1" applyBorder="1" applyAlignment="1">
      <alignment horizontal="center" vertical="center"/>
    </xf>
    <xf numFmtId="0" fontId="2" fillId="8" borderId="72" xfId="0" applyFont="1" applyFill="1" applyBorder="1" applyAlignment="1">
      <alignment horizontal="center" vertical="center"/>
    </xf>
  </cellXfs>
  <cellStyles count="5">
    <cellStyle name="Normal" xfId="0" builtinId="0"/>
    <cellStyle name="Normal 2" xfId="2"/>
    <cellStyle name="Normal 2 2" xfId="4"/>
    <cellStyle name="Normal 3" xfId="1"/>
    <cellStyle name="Normal 4" xfId="3"/>
  </cellStyles>
  <dxfs count="341">
    <dxf>
      <font>
        <b val="0"/>
        <i/>
      </font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 val="0"/>
        <i/>
      </font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 val="0"/>
        <i/>
      </font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rgb="FFCCFF99"/>
        </patternFill>
      </fill>
    </dxf>
    <dxf>
      <font>
        <b/>
        <i val="0"/>
      </font>
      <fill>
        <patternFill>
          <bgColor rgb="FFCCFF33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rgb="FFCCFF99"/>
        </patternFill>
      </fill>
    </dxf>
    <dxf>
      <font>
        <b/>
        <i val="0"/>
      </font>
      <fill>
        <patternFill>
          <bgColor rgb="FFCCFF33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rgb="FFCCFF99"/>
        </patternFill>
      </fill>
    </dxf>
    <dxf>
      <font>
        <b/>
        <i val="0"/>
      </font>
      <fill>
        <patternFill>
          <bgColor rgb="FFCCFF33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rgb="FFCCFF99"/>
        </patternFill>
      </fill>
    </dxf>
    <dxf>
      <font>
        <b/>
        <i val="0"/>
      </font>
      <fill>
        <patternFill>
          <bgColor rgb="FFCCFF33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00FFFF"/>
      <color rgb="FF99FFCC"/>
      <color rgb="FF00FF00"/>
      <color rgb="FFCCFF99"/>
      <color rgb="FFFDBFB9"/>
      <color rgb="FF0000FF"/>
      <color rgb="FFFF6600"/>
      <color rgb="FFCCFF33"/>
      <color rgb="FFFFCC66"/>
      <color rgb="FF99FF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area3DChart>
        <c:grouping val="standard"/>
        <c:varyColors val="0"/>
        <c:ser>
          <c:idx val="0"/>
          <c:order val="0"/>
          <c:tx>
            <c:strRef>
              <c:f>Rolls!$B$2</c:f>
              <c:strCache>
                <c:ptCount val="1"/>
                <c:pt idx="0">
                  <c:v>d3 roll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Rolls!$C$2:$H$2</c:f>
              <c:numCache>
                <c:formatCode>General</c:formatCode>
                <c:ptCount val="6"/>
                <c:pt idx="0">
                  <c:v>3</c:v>
                </c:pt>
                <c:pt idx="1">
                  <c:v>2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  <c:pt idx="5">
                  <c:v>10</c:v>
                </c:pt>
              </c:numCache>
            </c:numRef>
          </c:val>
        </c:ser>
        <c:ser>
          <c:idx val="1"/>
          <c:order val="1"/>
          <c:tx>
            <c:strRef>
              <c:f>Rolls!$B$3</c:f>
              <c:strCache>
                <c:ptCount val="1"/>
                <c:pt idx="0">
                  <c:v>d4 roll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Rolls!$C$3:$H$3</c:f>
              <c:numCache>
                <c:formatCode>General</c:formatCode>
                <c:ptCount val="6"/>
                <c:pt idx="0">
                  <c:v>4</c:v>
                </c:pt>
                <c:pt idx="1">
                  <c:v>5</c:v>
                </c:pt>
                <c:pt idx="2">
                  <c:v>4</c:v>
                </c:pt>
                <c:pt idx="3">
                  <c:v>9</c:v>
                </c:pt>
                <c:pt idx="4">
                  <c:v>12</c:v>
                </c:pt>
                <c:pt idx="5">
                  <c:v>10</c:v>
                </c:pt>
              </c:numCache>
            </c:numRef>
          </c:val>
        </c:ser>
        <c:ser>
          <c:idx val="2"/>
          <c:order val="2"/>
          <c:tx>
            <c:strRef>
              <c:f>Rolls!$B$4</c:f>
              <c:strCache>
                <c:ptCount val="1"/>
                <c:pt idx="0">
                  <c:v>d6 roll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Rolls!$C$4:$H$4</c:f>
              <c:numCache>
                <c:formatCode>General</c:formatCode>
                <c:ptCount val="6"/>
                <c:pt idx="0">
                  <c:v>5</c:v>
                </c:pt>
                <c:pt idx="1">
                  <c:v>3</c:v>
                </c:pt>
                <c:pt idx="2">
                  <c:v>10</c:v>
                </c:pt>
                <c:pt idx="3">
                  <c:v>18</c:v>
                </c:pt>
                <c:pt idx="4">
                  <c:v>16</c:v>
                </c:pt>
                <c:pt idx="5">
                  <c:v>23</c:v>
                </c:pt>
              </c:numCache>
            </c:numRef>
          </c:val>
        </c:ser>
        <c:ser>
          <c:idx val="3"/>
          <c:order val="3"/>
          <c:tx>
            <c:strRef>
              <c:f>Rolls!$B$5</c:f>
              <c:strCache>
                <c:ptCount val="1"/>
                <c:pt idx="0">
                  <c:v>d8 roll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Rolls!$C$5:$H$5</c:f>
              <c:numCache>
                <c:formatCode>General</c:formatCode>
                <c:ptCount val="6"/>
                <c:pt idx="0">
                  <c:v>6</c:v>
                </c:pt>
                <c:pt idx="1">
                  <c:v>5</c:v>
                </c:pt>
                <c:pt idx="2">
                  <c:v>15</c:v>
                </c:pt>
                <c:pt idx="3">
                  <c:v>14</c:v>
                </c:pt>
                <c:pt idx="4">
                  <c:v>30</c:v>
                </c:pt>
                <c:pt idx="5">
                  <c:v>21</c:v>
                </c:pt>
              </c:numCache>
            </c:numRef>
          </c:val>
        </c:ser>
        <c:ser>
          <c:idx val="4"/>
          <c:order val="4"/>
          <c:tx>
            <c:strRef>
              <c:f>Rolls!$B$6</c:f>
              <c:strCache>
                <c:ptCount val="1"/>
                <c:pt idx="0">
                  <c:v>d10 roll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Rolls!$C$6:$H$6</c:f>
              <c:numCache>
                <c:formatCode>General</c:formatCode>
                <c:ptCount val="6"/>
                <c:pt idx="0">
                  <c:v>3</c:v>
                </c:pt>
                <c:pt idx="1">
                  <c:v>12</c:v>
                </c:pt>
                <c:pt idx="2">
                  <c:v>14</c:v>
                </c:pt>
                <c:pt idx="3">
                  <c:v>13</c:v>
                </c:pt>
                <c:pt idx="4">
                  <c:v>25</c:v>
                </c:pt>
                <c:pt idx="5">
                  <c:v>34</c:v>
                </c:pt>
              </c:numCache>
            </c:numRef>
          </c:val>
        </c:ser>
        <c:ser>
          <c:idx val="5"/>
          <c:order val="5"/>
          <c:tx>
            <c:strRef>
              <c:f>Rolls!$B$7</c:f>
              <c:strCache>
                <c:ptCount val="1"/>
                <c:pt idx="0">
                  <c:v>d12 roll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Rolls!$C$7:$H$7</c:f>
              <c:numCache>
                <c:formatCode>General</c:formatCode>
                <c:ptCount val="6"/>
                <c:pt idx="0">
                  <c:v>1</c:v>
                </c:pt>
                <c:pt idx="1">
                  <c:v>5</c:v>
                </c:pt>
                <c:pt idx="2">
                  <c:v>23</c:v>
                </c:pt>
                <c:pt idx="3">
                  <c:v>22</c:v>
                </c:pt>
                <c:pt idx="4">
                  <c:v>32</c:v>
                </c:pt>
                <c:pt idx="5">
                  <c:v>49</c:v>
                </c:pt>
              </c:numCache>
            </c:numRef>
          </c:val>
        </c:ser>
        <c:ser>
          <c:idx val="6"/>
          <c:order val="6"/>
          <c:tx>
            <c:strRef>
              <c:f>Rolls!$B$8</c:f>
              <c:strCache>
                <c:ptCount val="1"/>
                <c:pt idx="0">
                  <c:v>d20 roll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Rolls!$C$8:$H$8</c:f>
              <c:numCache>
                <c:formatCode>General</c:formatCode>
                <c:ptCount val="6"/>
                <c:pt idx="0">
                  <c:v>14</c:v>
                </c:pt>
                <c:pt idx="1">
                  <c:v>25</c:v>
                </c:pt>
                <c:pt idx="2">
                  <c:v>13</c:v>
                </c:pt>
                <c:pt idx="3">
                  <c:v>27</c:v>
                </c:pt>
                <c:pt idx="4">
                  <c:v>53</c:v>
                </c:pt>
                <c:pt idx="5">
                  <c:v>54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4902784"/>
        <c:axId val="34905088"/>
        <c:axId val="9196864"/>
      </c:area3DChart>
      <c:catAx>
        <c:axId val="3490278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34905088"/>
        <c:crosses val="autoZero"/>
        <c:auto val="1"/>
        <c:lblAlgn val="ctr"/>
        <c:lblOffset val="100"/>
        <c:noMultiLvlLbl val="0"/>
      </c:catAx>
      <c:valAx>
        <c:axId val="349050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34902784"/>
        <c:crosses val="autoZero"/>
        <c:crossBetween val="midCat"/>
      </c:valAx>
      <c:serAx>
        <c:axId val="919686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34905088"/>
        <c:crosses val="autoZero"/>
      </c:serAx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area3DChart>
        <c:grouping val="standard"/>
        <c:varyColors val="0"/>
        <c:ser>
          <c:idx val="0"/>
          <c:order val="0"/>
          <c:tx>
            <c:strRef>
              <c:f>Rolls!$C$1</c:f>
              <c:strCache>
                <c:ptCount val="1"/>
                <c:pt idx="0">
                  <c:v>1d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Rolls!$C$2:$C$8</c:f>
              <c:numCache>
                <c:formatCode>General</c:formatCode>
                <c:ptCount val="7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3</c:v>
                </c:pt>
                <c:pt idx="5">
                  <c:v>1</c:v>
                </c:pt>
                <c:pt idx="6">
                  <c:v>14</c:v>
                </c:pt>
              </c:numCache>
            </c:numRef>
          </c:val>
        </c:ser>
        <c:ser>
          <c:idx val="1"/>
          <c:order val="1"/>
          <c:tx>
            <c:strRef>
              <c:f>Rolls!$D$1</c:f>
              <c:strCache>
                <c:ptCount val="1"/>
                <c:pt idx="0">
                  <c:v>2d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Rolls!$D$2:$D$8</c:f>
              <c:numCache>
                <c:formatCode>General</c:formatCode>
                <c:ptCount val="7"/>
                <c:pt idx="0">
                  <c:v>2</c:v>
                </c:pt>
                <c:pt idx="1">
                  <c:v>5</c:v>
                </c:pt>
                <c:pt idx="2">
                  <c:v>3</c:v>
                </c:pt>
                <c:pt idx="3">
                  <c:v>5</c:v>
                </c:pt>
                <c:pt idx="4">
                  <c:v>12</c:v>
                </c:pt>
                <c:pt idx="5">
                  <c:v>5</c:v>
                </c:pt>
                <c:pt idx="6">
                  <c:v>25</c:v>
                </c:pt>
              </c:numCache>
            </c:numRef>
          </c:val>
        </c:ser>
        <c:ser>
          <c:idx val="2"/>
          <c:order val="2"/>
          <c:tx>
            <c:strRef>
              <c:f>Rolls!$E$1</c:f>
              <c:strCache>
                <c:ptCount val="1"/>
                <c:pt idx="0">
                  <c:v>3d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Rolls!$E$2:$E$8</c:f>
              <c:numCache>
                <c:formatCode>General</c:formatCode>
                <c:ptCount val="7"/>
                <c:pt idx="0">
                  <c:v>5</c:v>
                </c:pt>
                <c:pt idx="1">
                  <c:v>4</c:v>
                </c:pt>
                <c:pt idx="2">
                  <c:v>10</c:v>
                </c:pt>
                <c:pt idx="3">
                  <c:v>15</c:v>
                </c:pt>
                <c:pt idx="4">
                  <c:v>14</c:v>
                </c:pt>
                <c:pt idx="5">
                  <c:v>23</c:v>
                </c:pt>
                <c:pt idx="6">
                  <c:v>13</c:v>
                </c:pt>
              </c:numCache>
            </c:numRef>
          </c:val>
        </c:ser>
        <c:ser>
          <c:idx val="3"/>
          <c:order val="3"/>
          <c:tx>
            <c:strRef>
              <c:f>Rolls!$F$1</c:f>
              <c:strCache>
                <c:ptCount val="1"/>
                <c:pt idx="0">
                  <c:v>4d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Rolls!$F$2:$F$8</c:f>
              <c:numCache>
                <c:formatCode>General</c:formatCode>
                <c:ptCount val="7"/>
                <c:pt idx="0">
                  <c:v>7</c:v>
                </c:pt>
                <c:pt idx="1">
                  <c:v>9</c:v>
                </c:pt>
                <c:pt idx="2">
                  <c:v>18</c:v>
                </c:pt>
                <c:pt idx="3">
                  <c:v>14</c:v>
                </c:pt>
                <c:pt idx="4">
                  <c:v>13</c:v>
                </c:pt>
                <c:pt idx="5">
                  <c:v>22</c:v>
                </c:pt>
                <c:pt idx="6">
                  <c:v>27</c:v>
                </c:pt>
              </c:numCache>
            </c:numRef>
          </c:val>
        </c:ser>
        <c:ser>
          <c:idx val="4"/>
          <c:order val="4"/>
          <c:tx>
            <c:strRef>
              <c:f>Rolls!$G$1</c:f>
              <c:strCache>
                <c:ptCount val="1"/>
                <c:pt idx="0">
                  <c:v>5d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Rolls!$G$2:$G$8</c:f>
              <c:numCache>
                <c:formatCode>General</c:formatCode>
                <c:ptCount val="7"/>
                <c:pt idx="0">
                  <c:v>10</c:v>
                </c:pt>
                <c:pt idx="1">
                  <c:v>12</c:v>
                </c:pt>
                <c:pt idx="2">
                  <c:v>16</c:v>
                </c:pt>
                <c:pt idx="3">
                  <c:v>30</c:v>
                </c:pt>
                <c:pt idx="4">
                  <c:v>25</c:v>
                </c:pt>
                <c:pt idx="5">
                  <c:v>32</c:v>
                </c:pt>
                <c:pt idx="6">
                  <c:v>53</c:v>
                </c:pt>
              </c:numCache>
            </c:numRef>
          </c:val>
        </c:ser>
        <c:ser>
          <c:idx val="5"/>
          <c:order val="5"/>
          <c:tx>
            <c:strRef>
              <c:f>Rolls!$H$1</c:f>
              <c:strCache>
                <c:ptCount val="1"/>
                <c:pt idx="0">
                  <c:v>6d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Rolls!$H$2:$H$8</c:f>
              <c:numCache>
                <c:formatCode>General</c:formatCode>
                <c:ptCount val="7"/>
                <c:pt idx="0">
                  <c:v>10</c:v>
                </c:pt>
                <c:pt idx="1">
                  <c:v>10</c:v>
                </c:pt>
                <c:pt idx="2">
                  <c:v>23</c:v>
                </c:pt>
                <c:pt idx="3">
                  <c:v>21</c:v>
                </c:pt>
                <c:pt idx="4">
                  <c:v>34</c:v>
                </c:pt>
                <c:pt idx="5">
                  <c:v>49</c:v>
                </c:pt>
                <c:pt idx="6">
                  <c:v>54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7518464"/>
        <c:axId val="67520000"/>
        <c:axId val="42241536"/>
      </c:area3DChart>
      <c:catAx>
        <c:axId val="6751846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67520000"/>
        <c:crosses val="autoZero"/>
        <c:auto val="1"/>
        <c:lblAlgn val="ctr"/>
        <c:lblOffset val="100"/>
        <c:noMultiLvlLbl val="0"/>
      </c:catAx>
      <c:valAx>
        <c:axId val="675200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67518464"/>
        <c:crosses val="autoZero"/>
        <c:crossBetween val="midCat"/>
      </c:valAx>
      <c:serAx>
        <c:axId val="4224153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900" baseline="0">
                <a:latin typeface="Times New Roman" pitchFamily="18" charset="0"/>
              </a:defRPr>
            </a:pPr>
            <a:endParaRPr lang="en-US"/>
          </a:p>
        </c:txPr>
        <c:crossAx val="67520000"/>
        <c:crosses val="autoZero"/>
      </c:ser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surface3DChart>
        <c:wireframe val="0"/>
        <c:ser>
          <c:idx val="0"/>
          <c:order val="0"/>
          <c:tx>
            <c:strRef>
              <c:f>Rolls!$B$2</c:f>
              <c:strCache>
                <c:ptCount val="1"/>
                <c:pt idx="0">
                  <c:v>d3 roll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Rolls!$C$2:$H$2</c:f>
              <c:numCache>
                <c:formatCode>General</c:formatCode>
                <c:ptCount val="6"/>
                <c:pt idx="0">
                  <c:v>3</c:v>
                </c:pt>
                <c:pt idx="1">
                  <c:v>2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  <c:pt idx="5">
                  <c:v>10</c:v>
                </c:pt>
              </c:numCache>
            </c:numRef>
          </c:val>
        </c:ser>
        <c:ser>
          <c:idx val="1"/>
          <c:order val="1"/>
          <c:tx>
            <c:strRef>
              <c:f>Rolls!$B$3</c:f>
              <c:strCache>
                <c:ptCount val="1"/>
                <c:pt idx="0">
                  <c:v>d4 roll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Rolls!$C$3:$H$3</c:f>
              <c:numCache>
                <c:formatCode>General</c:formatCode>
                <c:ptCount val="6"/>
                <c:pt idx="0">
                  <c:v>4</c:v>
                </c:pt>
                <c:pt idx="1">
                  <c:v>5</c:v>
                </c:pt>
                <c:pt idx="2">
                  <c:v>4</c:v>
                </c:pt>
                <c:pt idx="3">
                  <c:v>9</c:v>
                </c:pt>
                <c:pt idx="4">
                  <c:v>12</c:v>
                </c:pt>
                <c:pt idx="5">
                  <c:v>10</c:v>
                </c:pt>
              </c:numCache>
            </c:numRef>
          </c:val>
        </c:ser>
        <c:ser>
          <c:idx val="2"/>
          <c:order val="2"/>
          <c:tx>
            <c:strRef>
              <c:f>Rolls!$B$4</c:f>
              <c:strCache>
                <c:ptCount val="1"/>
                <c:pt idx="0">
                  <c:v>d6 roll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Rolls!$C$4:$H$4</c:f>
              <c:numCache>
                <c:formatCode>General</c:formatCode>
                <c:ptCount val="6"/>
                <c:pt idx="0">
                  <c:v>5</c:v>
                </c:pt>
                <c:pt idx="1">
                  <c:v>3</c:v>
                </c:pt>
                <c:pt idx="2">
                  <c:v>10</c:v>
                </c:pt>
                <c:pt idx="3">
                  <c:v>18</c:v>
                </c:pt>
                <c:pt idx="4">
                  <c:v>16</c:v>
                </c:pt>
                <c:pt idx="5">
                  <c:v>23</c:v>
                </c:pt>
              </c:numCache>
            </c:numRef>
          </c:val>
        </c:ser>
        <c:ser>
          <c:idx val="3"/>
          <c:order val="3"/>
          <c:tx>
            <c:strRef>
              <c:f>Rolls!$B$5</c:f>
              <c:strCache>
                <c:ptCount val="1"/>
                <c:pt idx="0">
                  <c:v>d8 roll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Rolls!$C$5:$H$5</c:f>
              <c:numCache>
                <c:formatCode>General</c:formatCode>
                <c:ptCount val="6"/>
                <c:pt idx="0">
                  <c:v>6</c:v>
                </c:pt>
                <c:pt idx="1">
                  <c:v>5</c:v>
                </c:pt>
                <c:pt idx="2">
                  <c:v>15</c:v>
                </c:pt>
                <c:pt idx="3">
                  <c:v>14</c:v>
                </c:pt>
                <c:pt idx="4">
                  <c:v>30</c:v>
                </c:pt>
                <c:pt idx="5">
                  <c:v>21</c:v>
                </c:pt>
              </c:numCache>
            </c:numRef>
          </c:val>
        </c:ser>
        <c:ser>
          <c:idx val="4"/>
          <c:order val="4"/>
          <c:tx>
            <c:strRef>
              <c:f>Rolls!$B$6</c:f>
              <c:strCache>
                <c:ptCount val="1"/>
                <c:pt idx="0">
                  <c:v>d10 roll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Rolls!$C$6:$H$6</c:f>
              <c:numCache>
                <c:formatCode>General</c:formatCode>
                <c:ptCount val="6"/>
                <c:pt idx="0">
                  <c:v>3</c:v>
                </c:pt>
                <c:pt idx="1">
                  <c:v>12</c:v>
                </c:pt>
                <c:pt idx="2">
                  <c:v>14</c:v>
                </c:pt>
                <c:pt idx="3">
                  <c:v>13</c:v>
                </c:pt>
                <c:pt idx="4">
                  <c:v>25</c:v>
                </c:pt>
                <c:pt idx="5">
                  <c:v>34</c:v>
                </c:pt>
              </c:numCache>
            </c:numRef>
          </c:val>
        </c:ser>
        <c:ser>
          <c:idx val="5"/>
          <c:order val="5"/>
          <c:tx>
            <c:strRef>
              <c:f>Rolls!$B$7</c:f>
              <c:strCache>
                <c:ptCount val="1"/>
                <c:pt idx="0">
                  <c:v>d12 roll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Rolls!$C$7:$H$7</c:f>
              <c:numCache>
                <c:formatCode>General</c:formatCode>
                <c:ptCount val="6"/>
                <c:pt idx="0">
                  <c:v>1</c:v>
                </c:pt>
                <c:pt idx="1">
                  <c:v>5</c:v>
                </c:pt>
                <c:pt idx="2">
                  <c:v>23</c:v>
                </c:pt>
                <c:pt idx="3">
                  <c:v>22</c:v>
                </c:pt>
                <c:pt idx="4">
                  <c:v>32</c:v>
                </c:pt>
                <c:pt idx="5">
                  <c:v>49</c:v>
                </c:pt>
              </c:numCache>
            </c:numRef>
          </c:val>
        </c:ser>
        <c:ser>
          <c:idx val="6"/>
          <c:order val="6"/>
          <c:tx>
            <c:strRef>
              <c:f>Rolls!$B$8</c:f>
              <c:strCache>
                <c:ptCount val="1"/>
                <c:pt idx="0">
                  <c:v>d20 roll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Rolls!$C$8:$H$8</c:f>
              <c:numCache>
                <c:formatCode>General</c:formatCode>
                <c:ptCount val="6"/>
                <c:pt idx="0">
                  <c:v>14</c:v>
                </c:pt>
                <c:pt idx="1">
                  <c:v>25</c:v>
                </c:pt>
                <c:pt idx="2">
                  <c:v>13</c:v>
                </c:pt>
                <c:pt idx="3">
                  <c:v>27</c:v>
                </c:pt>
                <c:pt idx="4">
                  <c:v>53</c:v>
                </c:pt>
                <c:pt idx="5">
                  <c:v>54</c:v>
                </c:pt>
              </c:numCache>
            </c:numRef>
          </c:val>
        </c:ser>
        <c:bandFmts/>
        <c:axId val="124876288"/>
        <c:axId val="124878208"/>
        <c:axId val="45432832"/>
      </c:surface3DChart>
      <c:catAx>
        <c:axId val="12487628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24878208"/>
        <c:crosses val="autoZero"/>
        <c:auto val="1"/>
        <c:lblAlgn val="ctr"/>
        <c:lblOffset val="100"/>
        <c:noMultiLvlLbl val="0"/>
      </c:catAx>
      <c:valAx>
        <c:axId val="1248782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24876288"/>
        <c:crosses val="autoZero"/>
        <c:crossBetween val="midCat"/>
      </c:valAx>
      <c:serAx>
        <c:axId val="4543283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24878208"/>
        <c:crosses val="autoZero"/>
      </c:serAx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228599</xdr:colOff>
      <xdr:row>0</xdr:row>
      <xdr:rowOff>66674</xdr:rowOff>
    </xdr:from>
    <xdr:to>
      <xdr:col>22</xdr:col>
      <xdr:colOff>447675</xdr:colOff>
      <xdr:row>16</xdr:row>
      <xdr:rowOff>47625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85724</xdr:colOff>
      <xdr:row>0</xdr:row>
      <xdr:rowOff>66675</xdr:rowOff>
    </xdr:from>
    <xdr:to>
      <xdr:col>15</xdr:col>
      <xdr:colOff>219075</xdr:colOff>
      <xdr:row>16</xdr:row>
      <xdr:rowOff>39017</xdr:rowOff>
    </xdr:to>
    <xdr:graphicFrame macro="">
      <xdr:nvGraphicFramePr>
        <xdr:cNvPr id="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</xdr:colOff>
      <xdr:row>16</xdr:row>
      <xdr:rowOff>47625</xdr:rowOff>
    </xdr:from>
    <xdr:to>
      <xdr:col>15</xdr:col>
      <xdr:colOff>238126</xdr:colOff>
      <xdr:row>32</xdr:row>
      <xdr:rowOff>19050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showGridLines="0" tabSelected="1" zoomScaleNormal="100" workbookViewId="0"/>
  </sheetViews>
  <sheetFormatPr defaultRowHeight="15.75" x14ac:dyDescent="0.25"/>
  <cols>
    <col min="1" max="1" width="13.125" style="31" bestFit="1" customWidth="1"/>
    <col min="2" max="2" width="6.125" style="31" bestFit="1" customWidth="1"/>
    <col min="3" max="3" width="8.375" style="31" bestFit="1" customWidth="1"/>
    <col min="4" max="4" width="4.375" style="31" bestFit="1" customWidth="1"/>
    <col min="5" max="5" width="12.5" style="31" bestFit="1" customWidth="1"/>
    <col min="6" max="6" width="3" style="31" customWidth="1"/>
    <col min="7" max="7" width="14.125" style="31" bestFit="1" customWidth="1"/>
    <col min="8" max="8" width="4.75" style="31" bestFit="1" customWidth="1"/>
    <col min="9" max="9" width="16.375" style="31" bestFit="1" customWidth="1"/>
    <col min="10" max="10" width="3" style="31" customWidth="1"/>
    <col min="11" max="11" width="13.375" style="31" bestFit="1" customWidth="1"/>
    <col min="12" max="12" width="6.5" style="31" bestFit="1" customWidth="1"/>
    <col min="13" max="16384" width="9" style="31"/>
  </cols>
  <sheetData>
    <row r="1" spans="1:12" s="28" customFormat="1" ht="16.5" thickBot="1" x14ac:dyDescent="0.3">
      <c r="A1" s="25" t="s">
        <v>3</v>
      </c>
      <c r="B1" s="26" t="s">
        <v>36</v>
      </c>
      <c r="C1" s="27" t="s">
        <v>18</v>
      </c>
      <c r="D1" s="27" t="s">
        <v>1</v>
      </c>
      <c r="E1" s="26" t="s">
        <v>19</v>
      </c>
      <c r="G1" s="87" t="s">
        <v>42</v>
      </c>
      <c r="H1" s="87"/>
      <c r="I1" s="87"/>
      <c r="J1" s="87"/>
      <c r="K1" s="87"/>
      <c r="L1" s="87"/>
    </row>
    <row r="2" spans="1:12" ht="17.25" thickTop="1" thickBot="1" x14ac:dyDescent="0.3">
      <c r="A2" s="32" t="s">
        <v>51</v>
      </c>
      <c r="B2" s="33">
        <v>1</v>
      </c>
      <c r="C2" s="29">
        <v>3</v>
      </c>
      <c r="D2" s="23">
        <f t="shared" ref="D2:D3" ca="1" si="0">RANDBETWEEN(1,20)</f>
        <v>13</v>
      </c>
      <c r="E2" s="30">
        <f t="shared" ref="E2:E3" ca="1" si="1">D2+C2</f>
        <v>16</v>
      </c>
      <c r="G2" s="88" t="s">
        <v>3</v>
      </c>
      <c r="H2" s="89" t="s">
        <v>43</v>
      </c>
      <c r="I2" s="90" t="s">
        <v>44</v>
      </c>
      <c r="J2" s="91"/>
      <c r="K2" s="92" t="s">
        <v>45</v>
      </c>
      <c r="L2" s="93" t="s">
        <v>46</v>
      </c>
    </row>
    <row r="3" spans="1:12" ht="18.75" x14ac:dyDescent="0.25">
      <c r="A3" s="32" t="s">
        <v>66</v>
      </c>
      <c r="B3" s="33">
        <v>1</v>
      </c>
      <c r="C3" s="29">
        <v>4</v>
      </c>
      <c r="D3" s="23">
        <f t="shared" ca="1" si="0"/>
        <v>9</v>
      </c>
      <c r="E3" s="30">
        <f t="shared" ca="1" si="1"/>
        <v>13</v>
      </c>
      <c r="G3" s="94" t="s">
        <v>51</v>
      </c>
      <c r="H3" s="95">
        <v>7</v>
      </c>
      <c r="I3" s="96" t="s">
        <v>64</v>
      </c>
      <c r="J3" s="91"/>
      <c r="K3" s="97" t="s">
        <v>53</v>
      </c>
      <c r="L3" s="98">
        <v>4</v>
      </c>
    </row>
    <row r="4" spans="1:12" x14ac:dyDescent="0.25">
      <c r="G4" s="97" t="s">
        <v>52</v>
      </c>
      <c r="H4" s="99">
        <v>7</v>
      </c>
      <c r="I4" s="100" t="s">
        <v>63</v>
      </c>
      <c r="J4" s="91"/>
      <c r="K4" s="97" t="s">
        <v>60</v>
      </c>
      <c r="L4" s="98">
        <v>3</v>
      </c>
    </row>
    <row r="5" spans="1:12" x14ac:dyDescent="0.25">
      <c r="D5" s="23">
        <f t="shared" ref="D5" ca="1" si="2">RANDBETWEEN(1,20)</f>
        <v>6</v>
      </c>
      <c r="G5" s="115" t="s">
        <v>41</v>
      </c>
      <c r="H5" s="116" t="s">
        <v>71</v>
      </c>
      <c r="I5" s="117" t="s">
        <v>62</v>
      </c>
      <c r="J5" s="91"/>
      <c r="K5" s="97" t="s">
        <v>48</v>
      </c>
      <c r="L5" s="98">
        <v>6</v>
      </c>
    </row>
    <row r="6" spans="1:12" ht="16.5" thickBot="1" x14ac:dyDescent="0.3">
      <c r="G6" s="118" t="s">
        <v>65</v>
      </c>
      <c r="H6" s="119" t="s">
        <v>71</v>
      </c>
      <c r="I6" s="120" t="s">
        <v>67</v>
      </c>
      <c r="J6" s="91"/>
      <c r="K6" s="97" t="s">
        <v>69</v>
      </c>
      <c r="L6" s="98">
        <v>1</v>
      </c>
    </row>
    <row r="7" spans="1:12" x14ac:dyDescent="0.25">
      <c r="G7" s="101" t="s">
        <v>49</v>
      </c>
      <c r="H7" s="102">
        <f>AVERAGE(H3:H6)</f>
        <v>7</v>
      </c>
      <c r="I7" s="100"/>
      <c r="J7" s="91"/>
      <c r="K7" s="97" t="s">
        <v>70</v>
      </c>
      <c r="L7" s="98">
        <v>1</v>
      </c>
    </row>
    <row r="8" spans="1:12" x14ac:dyDescent="0.25">
      <c r="G8" s="101" t="s">
        <v>58</v>
      </c>
      <c r="H8" s="103">
        <f>SUM(H3:H6)</f>
        <v>14</v>
      </c>
      <c r="I8" s="100"/>
      <c r="J8" s="91"/>
      <c r="K8" s="97" t="s">
        <v>67</v>
      </c>
      <c r="L8" s="98">
        <v>7</v>
      </c>
    </row>
    <row r="9" spans="1:12" x14ac:dyDescent="0.25">
      <c r="G9" s="101" t="s">
        <v>50</v>
      </c>
      <c r="H9" s="106">
        <f>COUNT(H3:H6)</f>
        <v>2</v>
      </c>
      <c r="I9" s="100"/>
      <c r="J9" s="91"/>
      <c r="K9" s="97" t="s">
        <v>59</v>
      </c>
      <c r="L9" s="98">
        <v>4</v>
      </c>
    </row>
    <row r="10" spans="1:12" x14ac:dyDescent="0.25">
      <c r="G10" s="101" t="s">
        <v>55</v>
      </c>
      <c r="H10" s="102">
        <f>((H7)*(H9/4))</f>
        <v>3.5</v>
      </c>
      <c r="I10" s="100" t="s">
        <v>56</v>
      </c>
      <c r="J10" s="91"/>
      <c r="K10" s="113" t="s">
        <v>47</v>
      </c>
      <c r="L10" s="114">
        <v>2</v>
      </c>
    </row>
    <row r="11" spans="1:12" ht="16.5" thickBot="1" x14ac:dyDescent="0.3">
      <c r="G11" s="107" t="s">
        <v>54</v>
      </c>
      <c r="H11" s="108">
        <f>((H7)*(H9/2))</f>
        <v>7</v>
      </c>
      <c r="I11" s="109" t="s">
        <v>57</v>
      </c>
      <c r="J11" s="91"/>
      <c r="K11" s="104" t="s">
        <v>2</v>
      </c>
      <c r="L11" s="105">
        <f>SUM(L3:L10)</f>
        <v>28</v>
      </c>
    </row>
    <row r="12" spans="1:12" ht="16.5" thickTop="1" x14ac:dyDescent="0.25"/>
  </sheetData>
  <sortState ref="A2:E11">
    <sortCondition descending="1" ref="E2:E11"/>
    <sortCondition descending="1" ref="C2:C11"/>
  </sortState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I35"/>
  <sheetViews>
    <sheetView showGridLines="0" zoomScaleNormal="100" workbookViewId="0"/>
  </sheetViews>
  <sheetFormatPr defaultColWidth="9.125" defaultRowHeight="15.75" x14ac:dyDescent="0.25"/>
  <cols>
    <col min="1" max="1" width="15.75" style="135" bestFit="1" customWidth="1"/>
    <col min="2" max="2" width="13.5" style="135" bestFit="1" customWidth="1"/>
    <col min="3" max="3" width="4.75" style="24" customWidth="1"/>
    <col min="4" max="4" width="4.5" style="24" bestFit="1" customWidth="1"/>
    <col min="5" max="5" width="3.875" style="24" bestFit="1" customWidth="1"/>
    <col min="6" max="6" width="6.875" style="24" bestFit="1" customWidth="1"/>
    <col min="7" max="7" width="3.875" style="24" bestFit="1" customWidth="1"/>
    <col min="8" max="8" width="5.25" style="24" bestFit="1" customWidth="1"/>
    <col min="9" max="9" width="0.375" style="24" customWidth="1"/>
    <col min="10" max="11" width="3.375" style="24" bestFit="1" customWidth="1"/>
    <col min="12" max="12" width="2.875" style="24" bestFit="1" customWidth="1"/>
    <col min="13" max="14" width="3.375" style="24" bestFit="1" customWidth="1"/>
    <col min="15" max="16" width="2.875" style="24" bestFit="1" customWidth="1"/>
    <col min="17" max="17" width="2.875" style="135" bestFit="1" customWidth="1"/>
    <col min="18" max="18" width="0.375" style="135" customWidth="1"/>
    <col min="19" max="19" width="15.875" style="135" bestFit="1" customWidth="1"/>
    <col min="20" max="20" width="15.125" style="135" bestFit="1" customWidth="1"/>
    <col min="21" max="21" width="5" style="135" bestFit="1" customWidth="1"/>
    <col min="22" max="22" width="5.5" style="135" customWidth="1"/>
    <col min="23" max="23" width="3.875" style="135" bestFit="1" customWidth="1"/>
    <col min="24" max="24" width="6.875" style="24" bestFit="1" customWidth="1"/>
    <col min="25" max="25" width="3.875" style="24" bestFit="1" customWidth="1"/>
    <col min="26" max="26" width="5.25" style="24" bestFit="1" customWidth="1"/>
    <col min="27" max="27" width="0.375" style="24" customWidth="1"/>
    <col min="28" max="28" width="2.875" style="24" bestFit="1" customWidth="1"/>
    <col min="29" max="30" width="3.875" style="24" bestFit="1" customWidth="1"/>
    <col min="31" max="31" width="2.875" style="24" bestFit="1" customWidth="1"/>
    <col min="32" max="32" width="3.875" style="24" bestFit="1" customWidth="1"/>
    <col min="33" max="34" width="2.875" style="24" bestFit="1" customWidth="1"/>
    <col min="35" max="35" width="3.875" style="135" bestFit="1" customWidth="1"/>
    <col min="36" max="16384" width="9.125" style="24"/>
  </cols>
  <sheetData>
    <row r="1" spans="1:35" s="124" customFormat="1" ht="52.5" thickBot="1" x14ac:dyDescent="0.3">
      <c r="A1" s="122"/>
      <c r="B1" s="122"/>
      <c r="C1" s="123"/>
      <c r="D1" s="123"/>
      <c r="E1" s="123"/>
      <c r="F1" s="123"/>
      <c r="G1" s="123"/>
      <c r="H1" s="123"/>
      <c r="I1" s="123"/>
      <c r="J1" s="123"/>
      <c r="K1" s="123" t="s">
        <v>118</v>
      </c>
      <c r="L1" s="123"/>
      <c r="M1" s="123"/>
      <c r="N1" s="123"/>
      <c r="O1" s="123"/>
      <c r="P1" s="123"/>
      <c r="Q1" s="123"/>
      <c r="R1" s="123"/>
      <c r="S1" s="123"/>
      <c r="T1" s="123"/>
      <c r="U1" s="123"/>
      <c r="V1" s="123"/>
      <c r="W1" s="123"/>
      <c r="X1" s="123"/>
      <c r="Y1" s="123"/>
      <c r="Z1" s="123"/>
      <c r="AA1" s="123"/>
      <c r="AB1" s="123"/>
      <c r="AC1" s="123"/>
      <c r="AD1" s="123"/>
      <c r="AE1" s="123"/>
      <c r="AF1" s="123" t="s">
        <v>51</v>
      </c>
      <c r="AG1" s="123"/>
      <c r="AH1" s="123" t="s">
        <v>52</v>
      </c>
      <c r="AI1" s="123" t="s">
        <v>126</v>
      </c>
    </row>
    <row r="2" spans="1:35" s="22" customFormat="1" ht="16.5" thickBot="1" x14ac:dyDescent="0.3">
      <c r="A2" s="125" t="s">
        <v>3</v>
      </c>
      <c r="B2" s="126" t="s">
        <v>73</v>
      </c>
      <c r="C2" s="127" t="s">
        <v>74</v>
      </c>
      <c r="D2" s="128" t="s">
        <v>75</v>
      </c>
      <c r="E2" s="129" t="s">
        <v>76</v>
      </c>
      <c r="F2" s="128" t="s">
        <v>77</v>
      </c>
      <c r="G2" s="128" t="s">
        <v>78</v>
      </c>
      <c r="H2" s="128" t="s">
        <v>2</v>
      </c>
      <c r="I2" s="128"/>
      <c r="J2" s="128">
        <v>12</v>
      </c>
      <c r="K2" s="130">
        <v>14</v>
      </c>
      <c r="L2" s="130">
        <v>16</v>
      </c>
      <c r="M2" s="130">
        <v>18</v>
      </c>
      <c r="N2" s="130">
        <v>20</v>
      </c>
      <c r="O2" s="130">
        <v>22</v>
      </c>
      <c r="P2" s="130">
        <v>24</v>
      </c>
      <c r="Q2" s="131">
        <v>26</v>
      </c>
      <c r="R2" s="132"/>
      <c r="S2" s="125" t="s">
        <v>3</v>
      </c>
      <c r="T2" s="126" t="s">
        <v>73</v>
      </c>
      <c r="U2" s="127" t="s">
        <v>74</v>
      </c>
      <c r="V2" s="129" t="s">
        <v>79</v>
      </c>
      <c r="W2" s="129" t="s">
        <v>76</v>
      </c>
      <c r="X2" s="128" t="s">
        <v>77</v>
      </c>
      <c r="Y2" s="128" t="s">
        <v>78</v>
      </c>
      <c r="Z2" s="128" t="s">
        <v>2</v>
      </c>
      <c r="AA2" s="128"/>
      <c r="AB2" s="128">
        <v>13</v>
      </c>
      <c r="AC2" s="130">
        <v>15</v>
      </c>
      <c r="AD2" s="130">
        <v>17</v>
      </c>
      <c r="AE2" s="130">
        <v>19</v>
      </c>
      <c r="AF2" s="130">
        <v>21</v>
      </c>
      <c r="AG2" s="130">
        <v>23</v>
      </c>
      <c r="AH2" s="130">
        <v>25</v>
      </c>
      <c r="AI2" s="131">
        <v>29</v>
      </c>
    </row>
    <row r="3" spans="1:35" x14ac:dyDescent="0.25">
      <c r="A3" s="137" t="s">
        <v>72</v>
      </c>
      <c r="B3" s="138" t="s">
        <v>120</v>
      </c>
      <c r="C3" s="133">
        <v>3</v>
      </c>
      <c r="D3" s="23">
        <v>4</v>
      </c>
      <c r="E3" s="23">
        <v>0</v>
      </c>
      <c r="F3" s="23">
        <v>0</v>
      </c>
      <c r="G3" s="23">
        <f t="shared" ref="G3:G4" ca="1" si="0">RANDBETWEEN(1,20)</f>
        <v>7</v>
      </c>
      <c r="H3" s="23">
        <f t="shared" ref="H3" ca="1" si="1">SUM(C3:G3)</f>
        <v>14</v>
      </c>
      <c r="I3" s="134"/>
      <c r="J3" s="23" t="str">
        <f t="shared" ref="J3:Q4" ca="1" si="2">IF($H3&gt;J$2-1,"Y","N")</f>
        <v>Y</v>
      </c>
      <c r="K3" s="135" t="str">
        <f t="shared" ca="1" si="2"/>
        <v>Y</v>
      </c>
      <c r="L3" s="135" t="str">
        <f t="shared" ca="1" si="2"/>
        <v>N</v>
      </c>
      <c r="M3" s="135" t="str">
        <f t="shared" ca="1" si="2"/>
        <v>N</v>
      </c>
      <c r="N3" s="135" t="str">
        <f t="shared" ca="1" si="2"/>
        <v>N</v>
      </c>
      <c r="O3" s="135" t="str">
        <f t="shared" ca="1" si="2"/>
        <v>N</v>
      </c>
      <c r="P3" s="135" t="str">
        <f t="shared" ca="1" si="2"/>
        <v>N</v>
      </c>
      <c r="Q3" s="136" t="str">
        <f t="shared" ca="1" si="2"/>
        <v>N</v>
      </c>
      <c r="S3" s="137" t="s">
        <v>72</v>
      </c>
      <c r="T3" s="138" t="s">
        <v>119</v>
      </c>
      <c r="U3" s="133">
        <v>3</v>
      </c>
      <c r="V3" s="23">
        <v>-1</v>
      </c>
      <c r="W3" s="23">
        <v>0</v>
      </c>
      <c r="X3" s="23">
        <v>0</v>
      </c>
      <c r="Y3" s="23">
        <f t="shared" ref="Y3:Y4" ca="1" si="3">RANDBETWEEN(1,20)</f>
        <v>5</v>
      </c>
      <c r="Z3" s="23">
        <f t="shared" ref="Z3" ca="1" si="4">SUM(U3:Y3)</f>
        <v>7</v>
      </c>
      <c r="AA3" s="134"/>
      <c r="AB3" s="23" t="str">
        <f t="shared" ref="AB3:AI4" ca="1" si="5">IF($Z3&gt;AB$2-1,"Y","N")</f>
        <v>N</v>
      </c>
      <c r="AC3" s="135" t="str">
        <f t="shared" ca="1" si="5"/>
        <v>N</v>
      </c>
      <c r="AD3" s="135" t="str">
        <f t="shared" ca="1" si="5"/>
        <v>N</v>
      </c>
      <c r="AE3" s="135" t="str">
        <f t="shared" ca="1" si="5"/>
        <v>N</v>
      </c>
      <c r="AF3" s="135" t="str">
        <f t="shared" ca="1" si="5"/>
        <v>N</v>
      </c>
      <c r="AG3" s="135" t="str">
        <f t="shared" ca="1" si="5"/>
        <v>N</v>
      </c>
      <c r="AH3" s="135" t="str">
        <f t="shared" ca="1" si="5"/>
        <v>N</v>
      </c>
      <c r="AI3" s="136" t="str">
        <f t="shared" ca="1" si="5"/>
        <v>N</v>
      </c>
    </row>
    <row r="4" spans="1:35" x14ac:dyDescent="0.25">
      <c r="A4" s="137" t="s">
        <v>125</v>
      </c>
      <c r="B4" s="138" t="s">
        <v>120</v>
      </c>
      <c r="C4" s="133">
        <v>3</v>
      </c>
      <c r="D4" s="23">
        <v>4</v>
      </c>
      <c r="E4" s="23">
        <v>0</v>
      </c>
      <c r="F4" s="23">
        <v>0</v>
      </c>
      <c r="G4" s="23">
        <f t="shared" ca="1" si="0"/>
        <v>18</v>
      </c>
      <c r="H4" s="23">
        <f t="shared" ref="H4" ca="1" si="6">SUM(C4:G4)</f>
        <v>25</v>
      </c>
      <c r="I4" s="134"/>
      <c r="J4" s="23" t="str">
        <f t="shared" ca="1" si="2"/>
        <v>Y</v>
      </c>
      <c r="K4" s="135" t="str">
        <f t="shared" ca="1" si="2"/>
        <v>Y</v>
      </c>
      <c r="L4" s="135" t="str">
        <f t="shared" ca="1" si="2"/>
        <v>Y</v>
      </c>
      <c r="M4" s="135" t="str">
        <f t="shared" ca="1" si="2"/>
        <v>Y</v>
      </c>
      <c r="N4" s="135" t="str">
        <f t="shared" ca="1" si="2"/>
        <v>Y</v>
      </c>
      <c r="O4" s="135" t="str">
        <f t="shared" ca="1" si="2"/>
        <v>Y</v>
      </c>
      <c r="P4" s="135" t="str">
        <f t="shared" ca="1" si="2"/>
        <v>Y</v>
      </c>
      <c r="Q4" s="136" t="str">
        <f t="shared" ca="1" si="2"/>
        <v>N</v>
      </c>
      <c r="S4" s="137" t="s">
        <v>125</v>
      </c>
      <c r="T4" s="138" t="s">
        <v>119</v>
      </c>
      <c r="U4" s="133">
        <v>3</v>
      </c>
      <c r="V4" s="23">
        <v>-1</v>
      </c>
      <c r="W4" s="23">
        <v>0</v>
      </c>
      <c r="X4" s="23">
        <v>0</v>
      </c>
      <c r="Y4" s="23">
        <f t="shared" ca="1" si="3"/>
        <v>19</v>
      </c>
      <c r="Z4" s="23">
        <f t="shared" ref="Z4" ca="1" si="7">SUM(U4:Y4)</f>
        <v>21</v>
      </c>
      <c r="AA4" s="134"/>
      <c r="AB4" s="23" t="str">
        <f t="shared" ca="1" si="5"/>
        <v>Y</v>
      </c>
      <c r="AC4" s="135" t="str">
        <f t="shared" ca="1" si="5"/>
        <v>Y</v>
      </c>
      <c r="AD4" s="135" t="str">
        <f t="shared" ca="1" si="5"/>
        <v>Y</v>
      </c>
      <c r="AE4" s="135" t="str">
        <f t="shared" ca="1" si="5"/>
        <v>Y</v>
      </c>
      <c r="AF4" s="135" t="str">
        <f t="shared" ca="1" si="5"/>
        <v>Y</v>
      </c>
      <c r="AG4" s="135" t="str">
        <f t="shared" ca="1" si="5"/>
        <v>N</v>
      </c>
      <c r="AH4" s="135" t="str">
        <f t="shared" ca="1" si="5"/>
        <v>N</v>
      </c>
      <c r="AI4" s="136" t="str">
        <f t="shared" ca="1" si="5"/>
        <v>N</v>
      </c>
    </row>
    <row r="5" spans="1:35" x14ac:dyDescent="0.25">
      <c r="C5" s="135"/>
      <c r="D5" s="135"/>
      <c r="E5" s="135"/>
      <c r="F5" s="135"/>
      <c r="G5" s="135"/>
      <c r="H5" s="135"/>
      <c r="I5" s="135"/>
      <c r="J5" s="135"/>
      <c r="K5" s="135"/>
      <c r="L5" s="135"/>
      <c r="M5" s="135"/>
      <c r="N5" s="135"/>
      <c r="O5" s="135"/>
      <c r="P5" s="135"/>
      <c r="X5" s="135"/>
      <c r="Y5" s="135"/>
      <c r="Z5" s="135"/>
      <c r="AA5" s="135"/>
      <c r="AB5" s="135"/>
      <c r="AC5" s="135"/>
      <c r="AD5" s="135"/>
      <c r="AE5" s="135"/>
      <c r="AF5" s="135"/>
      <c r="AG5" s="135"/>
      <c r="AH5" s="135"/>
    </row>
    <row r="6" spans="1:35" ht="18.75" x14ac:dyDescent="0.25">
      <c r="B6" s="139" t="s">
        <v>80</v>
      </c>
      <c r="C6" s="140" t="s">
        <v>81</v>
      </c>
      <c r="Q6" s="24"/>
      <c r="R6" s="24"/>
      <c r="S6" s="141"/>
      <c r="T6" s="24"/>
      <c r="U6" s="24"/>
      <c r="V6" s="24"/>
      <c r="W6" s="24"/>
    </row>
    <row r="7" spans="1:35" ht="18.75" x14ac:dyDescent="0.25">
      <c r="B7" s="139" t="s">
        <v>82</v>
      </c>
      <c r="C7" s="140" t="s">
        <v>83</v>
      </c>
      <c r="Q7" s="24"/>
      <c r="R7" s="24"/>
      <c r="S7" s="140"/>
      <c r="T7" s="140"/>
      <c r="U7" s="24"/>
      <c r="V7" s="24"/>
      <c r="W7" s="24"/>
    </row>
    <row r="8" spans="1:35" ht="18.75" x14ac:dyDescent="0.25">
      <c r="A8" s="24"/>
      <c r="B8" s="139" t="s">
        <v>84</v>
      </c>
      <c r="C8" s="140" t="s">
        <v>85</v>
      </c>
      <c r="Q8" s="24"/>
      <c r="R8" s="24"/>
      <c r="S8" s="140"/>
      <c r="T8" s="140"/>
      <c r="U8" s="24"/>
      <c r="V8" s="24"/>
      <c r="W8" s="24"/>
      <c r="AI8" s="24"/>
    </row>
    <row r="9" spans="1:35" ht="18.75" x14ac:dyDescent="0.25">
      <c r="A9" s="24"/>
      <c r="B9" s="139" t="s">
        <v>84</v>
      </c>
      <c r="C9" s="140" t="s">
        <v>86</v>
      </c>
      <c r="Q9" s="24"/>
      <c r="R9" s="24"/>
      <c r="S9" s="140"/>
      <c r="T9" s="140"/>
      <c r="U9" s="24"/>
      <c r="V9" s="24"/>
      <c r="W9" s="24"/>
      <c r="AI9" s="24"/>
    </row>
    <row r="10" spans="1:35" ht="18.75" x14ac:dyDescent="0.25">
      <c r="A10" s="24"/>
      <c r="B10" s="139" t="s">
        <v>87</v>
      </c>
      <c r="C10" s="142" t="s">
        <v>88</v>
      </c>
      <c r="Q10" s="24"/>
      <c r="R10" s="24"/>
      <c r="S10" s="24"/>
      <c r="T10" s="140"/>
      <c r="U10" s="24"/>
      <c r="V10" s="24"/>
      <c r="W10" s="24"/>
      <c r="AI10" s="24"/>
    </row>
    <row r="11" spans="1:35" ht="18.75" x14ac:dyDescent="0.25">
      <c r="A11" s="24"/>
      <c r="B11" s="139" t="s">
        <v>89</v>
      </c>
      <c r="C11" s="140" t="s">
        <v>90</v>
      </c>
      <c r="Q11" s="24"/>
      <c r="R11" s="24"/>
      <c r="S11" s="24"/>
      <c r="T11" s="24"/>
      <c r="U11" s="24"/>
      <c r="V11" s="24"/>
      <c r="W11" s="24"/>
      <c r="AI11" s="24"/>
    </row>
    <row r="12" spans="1:35" ht="18.75" x14ac:dyDescent="0.25">
      <c r="A12" s="24"/>
      <c r="B12" s="139" t="s">
        <v>91</v>
      </c>
      <c r="C12" s="140" t="s">
        <v>92</v>
      </c>
      <c r="Q12" s="24"/>
      <c r="R12" s="24"/>
      <c r="S12" s="24"/>
      <c r="T12" s="24"/>
      <c r="U12" s="24"/>
      <c r="V12" s="24"/>
      <c r="W12" s="24"/>
      <c r="AI12" s="24"/>
    </row>
    <row r="13" spans="1:35" ht="18.75" x14ac:dyDescent="0.25">
      <c r="A13" s="24"/>
      <c r="B13" s="139" t="s">
        <v>93</v>
      </c>
      <c r="C13" s="140" t="s">
        <v>94</v>
      </c>
      <c r="Q13" s="24"/>
      <c r="R13" s="24"/>
      <c r="S13" s="24"/>
      <c r="T13" s="24"/>
      <c r="U13" s="24"/>
      <c r="V13" s="24"/>
      <c r="W13" s="24"/>
      <c r="AI13" s="24"/>
    </row>
    <row r="14" spans="1:35" ht="18.75" x14ac:dyDescent="0.25">
      <c r="A14" s="24"/>
      <c r="B14" s="139" t="s">
        <v>127</v>
      </c>
      <c r="C14" s="140" t="s">
        <v>95</v>
      </c>
      <c r="Q14" s="24"/>
      <c r="R14" s="24"/>
      <c r="S14" s="24"/>
      <c r="T14" s="24"/>
      <c r="U14" s="24"/>
      <c r="V14" s="24"/>
      <c r="W14" s="24"/>
      <c r="AI14" s="24"/>
    </row>
    <row r="15" spans="1:35" ht="18.75" x14ac:dyDescent="0.25">
      <c r="A15" s="24"/>
      <c r="B15" s="139" t="s">
        <v>96</v>
      </c>
      <c r="C15" s="142" t="s">
        <v>97</v>
      </c>
      <c r="Q15" s="24"/>
      <c r="R15" s="24"/>
      <c r="S15" s="24"/>
      <c r="T15" s="24"/>
      <c r="U15" s="24"/>
      <c r="V15" s="24"/>
      <c r="W15" s="24"/>
      <c r="AI15" s="24"/>
    </row>
    <row r="16" spans="1:35" ht="18.75" x14ac:dyDescent="0.25">
      <c r="A16" s="24"/>
      <c r="B16" s="139" t="s">
        <v>98</v>
      </c>
      <c r="C16" s="142" t="s">
        <v>99</v>
      </c>
      <c r="S16" s="24"/>
      <c r="T16" s="24"/>
      <c r="AI16" s="24"/>
    </row>
    <row r="17" spans="1:35" ht="18.75" x14ac:dyDescent="0.25">
      <c r="A17" s="24"/>
      <c r="B17" s="139" t="s">
        <v>100</v>
      </c>
      <c r="C17" s="140" t="s">
        <v>101</v>
      </c>
      <c r="AI17" s="24"/>
    </row>
    <row r="18" spans="1:35" ht="18.75" x14ac:dyDescent="0.25">
      <c r="B18" s="139" t="s">
        <v>102</v>
      </c>
      <c r="C18" s="140" t="s">
        <v>103</v>
      </c>
    </row>
    <row r="19" spans="1:35" ht="18.75" x14ac:dyDescent="0.25">
      <c r="B19" s="139" t="s">
        <v>104</v>
      </c>
      <c r="C19" s="140" t="s">
        <v>105</v>
      </c>
    </row>
    <row r="20" spans="1:35" ht="18.75" x14ac:dyDescent="0.25">
      <c r="B20" s="139" t="s">
        <v>106</v>
      </c>
      <c r="C20" s="140" t="s">
        <v>107</v>
      </c>
    </row>
    <row r="21" spans="1:35" ht="18.75" x14ac:dyDescent="0.25">
      <c r="B21" s="139" t="s">
        <v>108</v>
      </c>
      <c r="C21" s="140" t="s">
        <v>109</v>
      </c>
    </row>
    <row r="22" spans="1:35" ht="18.75" x14ac:dyDescent="0.25">
      <c r="B22" s="139" t="s">
        <v>110</v>
      </c>
      <c r="C22" s="140" t="s">
        <v>111</v>
      </c>
    </row>
    <row r="23" spans="1:35" ht="18.75" x14ac:dyDescent="0.25">
      <c r="B23" s="139"/>
      <c r="C23" s="140"/>
    </row>
    <row r="24" spans="1:35" ht="18.75" x14ac:dyDescent="0.25">
      <c r="B24" s="139"/>
      <c r="C24" s="140"/>
    </row>
    <row r="25" spans="1:35" ht="18.75" x14ac:dyDescent="0.25">
      <c r="B25" s="139"/>
      <c r="C25" s="140"/>
    </row>
    <row r="26" spans="1:35" ht="18.75" x14ac:dyDescent="0.25">
      <c r="B26" s="139"/>
      <c r="C26" s="140"/>
    </row>
    <row r="27" spans="1:35" ht="18.75" x14ac:dyDescent="0.25">
      <c r="B27" s="139"/>
      <c r="C27" s="140"/>
    </row>
    <row r="28" spans="1:35" ht="18.75" x14ac:dyDescent="0.25">
      <c r="B28" s="139"/>
      <c r="C28" s="140"/>
    </row>
    <row r="29" spans="1:35" ht="18.75" x14ac:dyDescent="0.25">
      <c r="B29" s="139"/>
      <c r="C29" s="140"/>
    </row>
    <row r="30" spans="1:35" ht="18.75" x14ac:dyDescent="0.25">
      <c r="B30" s="139"/>
      <c r="C30" s="140"/>
    </row>
    <row r="31" spans="1:35" ht="18.75" x14ac:dyDescent="0.25">
      <c r="B31" s="139"/>
      <c r="C31" s="140"/>
    </row>
    <row r="32" spans="1:35" ht="18.75" x14ac:dyDescent="0.25">
      <c r="B32" s="139"/>
      <c r="C32" s="140"/>
    </row>
    <row r="33" spans="2:3" ht="18.75" x14ac:dyDescent="0.25">
      <c r="B33" s="139"/>
      <c r="C33" s="140"/>
    </row>
    <row r="34" spans="2:3" ht="18.75" x14ac:dyDescent="0.25">
      <c r="B34" s="139"/>
      <c r="C34" s="140"/>
    </row>
    <row r="35" spans="2:3" ht="18.75" x14ac:dyDescent="0.25">
      <c r="B35" s="139"/>
      <c r="C35" s="140"/>
    </row>
  </sheetData>
  <conditionalFormatting sqref="C2:J2 V2:Z2 B1:I1 D12:N12 A14:A35 M13:N15 O12:R15 D13:L16 M16:R16 A36:XFD1048576 D17:XFD35 U12:W16 X7:XFD16 D7:W11 D6:XFD6 AJ1:XFD5">
    <cfRule type="cellIs" dxfId="340" priority="875" operator="equal">
      <formula>"N"</formula>
    </cfRule>
    <cfRule type="cellIs" dxfId="339" priority="876" operator="equal">
      <formula>"Y"</formula>
    </cfRule>
  </conditionalFormatting>
  <conditionalFormatting sqref="G1:G2 Y12:Y1048576 Y2 G6:G1048576 Y6">
    <cfRule type="cellIs" dxfId="338" priority="873" operator="equal">
      <formula>1</formula>
    </cfRule>
    <cfRule type="cellIs" dxfId="337" priority="874" operator="equal">
      <formula>20</formula>
    </cfRule>
  </conditionalFormatting>
  <conditionalFormatting sqref="M2">
    <cfRule type="cellIs" dxfId="336" priority="861" operator="equal">
      <formula>"No"</formula>
    </cfRule>
    <cfRule type="cellIs" dxfId="335" priority="862" operator="equal">
      <formula>"Yes"</formula>
    </cfRule>
  </conditionalFormatting>
  <conditionalFormatting sqref="R2:S2">
    <cfRule type="cellIs" dxfId="334" priority="869" operator="equal">
      <formula>"No"</formula>
    </cfRule>
    <cfRule type="cellIs" dxfId="333" priority="870" operator="equal">
      <formula>"Yes"</formula>
    </cfRule>
  </conditionalFormatting>
  <conditionalFormatting sqref="M2">
    <cfRule type="cellIs" dxfId="332" priority="867" operator="equal">
      <formula>"No"</formula>
    </cfRule>
    <cfRule type="cellIs" dxfId="331" priority="868" operator="equal">
      <formula>"Yes"</formula>
    </cfRule>
  </conditionalFormatting>
  <conditionalFormatting sqref="N2">
    <cfRule type="cellIs" dxfId="330" priority="865" operator="equal">
      <formula>"No"</formula>
    </cfRule>
    <cfRule type="cellIs" dxfId="329" priority="866" operator="equal">
      <formula>"Yes"</formula>
    </cfRule>
  </conditionalFormatting>
  <conditionalFormatting sqref="N2">
    <cfRule type="cellIs" dxfId="328" priority="863" operator="equal">
      <formula>"No"</formula>
    </cfRule>
    <cfRule type="cellIs" dxfId="327" priority="864" operator="equal">
      <formula>"Yes"</formula>
    </cfRule>
  </conditionalFormatting>
  <conditionalFormatting sqref="R2:S2">
    <cfRule type="cellIs" dxfId="326" priority="871" operator="equal">
      <formula>"No"</formula>
    </cfRule>
    <cfRule type="cellIs" dxfId="325" priority="872" operator="equal">
      <formula>"Yes"</formula>
    </cfRule>
  </conditionalFormatting>
  <conditionalFormatting sqref="R2:S2">
    <cfRule type="cellIs" dxfId="324" priority="857" operator="equal">
      <formula>"No"</formula>
    </cfRule>
    <cfRule type="cellIs" dxfId="323" priority="858" operator="equal">
      <formula>"Yes"</formula>
    </cfRule>
  </conditionalFormatting>
  <conditionalFormatting sqref="R2:S2">
    <cfRule type="cellIs" dxfId="322" priority="859" operator="equal">
      <formula>"No"</formula>
    </cfRule>
    <cfRule type="cellIs" dxfId="321" priority="860" operator="equal">
      <formula>"Yes"</formula>
    </cfRule>
  </conditionalFormatting>
  <conditionalFormatting sqref="P2">
    <cfRule type="cellIs" dxfId="320" priority="855" operator="equal">
      <formula>"No"</formula>
    </cfRule>
    <cfRule type="cellIs" dxfId="319" priority="856" operator="equal">
      <formula>"Yes"</formula>
    </cfRule>
  </conditionalFormatting>
  <conditionalFormatting sqref="P2">
    <cfRule type="cellIs" dxfId="318" priority="853" operator="equal">
      <formula>"No"</formula>
    </cfRule>
    <cfRule type="cellIs" dxfId="317" priority="854" operator="equal">
      <formula>"Yes"</formula>
    </cfRule>
  </conditionalFormatting>
  <conditionalFormatting sqref="P2">
    <cfRule type="cellIs" dxfId="316" priority="851" operator="equal">
      <formula>"No"</formula>
    </cfRule>
    <cfRule type="cellIs" dxfId="315" priority="852" operator="equal">
      <formula>"Yes"</formula>
    </cfRule>
  </conditionalFormatting>
  <conditionalFormatting sqref="L2">
    <cfRule type="cellIs" dxfId="314" priority="847" operator="equal">
      <formula>"No"</formula>
    </cfRule>
    <cfRule type="cellIs" dxfId="313" priority="848" operator="equal">
      <formula>"Yes"</formula>
    </cfRule>
  </conditionalFormatting>
  <conditionalFormatting sqref="L2">
    <cfRule type="cellIs" dxfId="312" priority="849" operator="equal">
      <formula>"No"</formula>
    </cfRule>
    <cfRule type="cellIs" dxfId="311" priority="850" operator="equal">
      <formula>"Yes"</formula>
    </cfRule>
  </conditionalFormatting>
  <conditionalFormatting sqref="J2">
    <cfRule type="cellIs" dxfId="310" priority="839" operator="equal">
      <formula>"No"</formula>
    </cfRule>
    <cfRule type="cellIs" dxfId="309" priority="840" operator="equal">
      <formula>"Yes"</formula>
    </cfRule>
  </conditionalFormatting>
  <conditionalFormatting sqref="L2">
    <cfRule type="cellIs" dxfId="308" priority="841" operator="equal">
      <formula>"No"</formula>
    </cfRule>
    <cfRule type="cellIs" dxfId="307" priority="842" operator="equal">
      <formula>"Yes"</formula>
    </cfRule>
  </conditionalFormatting>
  <conditionalFormatting sqref="J2">
    <cfRule type="cellIs" dxfId="306" priority="837" operator="equal">
      <formula>"No"</formula>
    </cfRule>
    <cfRule type="cellIs" dxfId="305" priority="838" operator="equal">
      <formula>"Yes"</formula>
    </cfRule>
  </conditionalFormatting>
  <conditionalFormatting sqref="L2">
    <cfRule type="cellIs" dxfId="304" priority="835" operator="equal">
      <formula>"No"</formula>
    </cfRule>
    <cfRule type="cellIs" dxfId="303" priority="836" operator="equal">
      <formula>"Yes"</formula>
    </cfRule>
  </conditionalFormatting>
  <conditionalFormatting sqref="N2">
    <cfRule type="cellIs" dxfId="302" priority="833" operator="equal">
      <formula>"No"</formula>
    </cfRule>
    <cfRule type="cellIs" dxfId="301" priority="834" operator="equal">
      <formula>"Yes"</formula>
    </cfRule>
  </conditionalFormatting>
  <conditionalFormatting sqref="N2">
    <cfRule type="cellIs" dxfId="300" priority="831" operator="equal">
      <formula>"No"</formula>
    </cfRule>
    <cfRule type="cellIs" dxfId="299" priority="832" operator="equal">
      <formula>"Yes"</formula>
    </cfRule>
  </conditionalFormatting>
  <conditionalFormatting sqref="N2">
    <cfRule type="cellIs" dxfId="298" priority="829" operator="equal">
      <formula>"No"</formula>
    </cfRule>
    <cfRule type="cellIs" dxfId="297" priority="830" operator="equal">
      <formula>"Yes"</formula>
    </cfRule>
  </conditionalFormatting>
  <conditionalFormatting sqref="M2">
    <cfRule type="cellIs" dxfId="296" priority="823" operator="equal">
      <formula>"No"</formula>
    </cfRule>
    <cfRule type="cellIs" dxfId="295" priority="824" operator="equal">
      <formula>"Yes"</formula>
    </cfRule>
  </conditionalFormatting>
  <conditionalFormatting sqref="M2">
    <cfRule type="cellIs" dxfId="294" priority="827" operator="equal">
      <formula>"No"</formula>
    </cfRule>
    <cfRule type="cellIs" dxfId="293" priority="828" operator="equal">
      <formula>"Yes"</formula>
    </cfRule>
  </conditionalFormatting>
  <conditionalFormatting sqref="M2">
    <cfRule type="cellIs" dxfId="292" priority="825" operator="equal">
      <formula>"No"</formula>
    </cfRule>
    <cfRule type="cellIs" dxfId="291" priority="826" operator="equal">
      <formula>"Yes"</formula>
    </cfRule>
  </conditionalFormatting>
  <conditionalFormatting sqref="O2">
    <cfRule type="cellIs" dxfId="290" priority="813" operator="equal">
      <formula>"No"</formula>
    </cfRule>
    <cfRule type="cellIs" dxfId="289" priority="814" operator="equal">
      <formula>"Yes"</formula>
    </cfRule>
  </conditionalFormatting>
  <conditionalFormatting sqref="O2">
    <cfRule type="cellIs" dxfId="288" priority="811" operator="equal">
      <formula>"No"</formula>
    </cfRule>
    <cfRule type="cellIs" dxfId="287" priority="812" operator="equal">
      <formula>"Yes"</formula>
    </cfRule>
  </conditionalFormatting>
  <conditionalFormatting sqref="O2">
    <cfRule type="cellIs" dxfId="286" priority="809" operator="equal">
      <formula>"No"</formula>
    </cfRule>
    <cfRule type="cellIs" dxfId="285" priority="810" operator="equal">
      <formula>"Yes"</formula>
    </cfRule>
  </conditionalFormatting>
  <conditionalFormatting sqref="O2">
    <cfRule type="cellIs" dxfId="284" priority="807" operator="equal">
      <formula>"No"</formula>
    </cfRule>
    <cfRule type="cellIs" dxfId="283" priority="808" operator="equal">
      <formula>"Yes"</formula>
    </cfRule>
  </conditionalFormatting>
  <conditionalFormatting sqref="O2">
    <cfRule type="cellIs" dxfId="282" priority="805" operator="equal">
      <formula>"No"</formula>
    </cfRule>
    <cfRule type="cellIs" dxfId="281" priority="806" operator="equal">
      <formula>"Yes"</formula>
    </cfRule>
  </conditionalFormatting>
  <conditionalFormatting sqref="AB2">
    <cfRule type="cellIs" dxfId="280" priority="803" operator="equal">
      <formula>"No"</formula>
    </cfRule>
    <cfRule type="cellIs" dxfId="279" priority="804" operator="equal">
      <formula>"Yes"</formula>
    </cfRule>
  </conditionalFormatting>
  <conditionalFormatting sqref="AC2">
    <cfRule type="cellIs" dxfId="278" priority="799" operator="equal">
      <formula>"No"</formula>
    </cfRule>
    <cfRule type="cellIs" dxfId="277" priority="800" operator="equal">
      <formula>"Yes"</formula>
    </cfRule>
  </conditionalFormatting>
  <conditionalFormatting sqref="AF2">
    <cfRule type="cellIs" dxfId="276" priority="801" operator="equal">
      <formula>"No"</formula>
    </cfRule>
    <cfRule type="cellIs" dxfId="275" priority="802" operator="equal">
      <formula>"Yes"</formula>
    </cfRule>
  </conditionalFormatting>
  <conditionalFormatting sqref="AC2">
    <cfRule type="cellIs" dxfId="274" priority="797" operator="equal">
      <formula>"No"</formula>
    </cfRule>
    <cfRule type="cellIs" dxfId="273" priority="798" operator="equal">
      <formula>"Yes"</formula>
    </cfRule>
  </conditionalFormatting>
  <conditionalFormatting sqref="AF2">
    <cfRule type="cellIs" dxfId="272" priority="795" operator="equal">
      <formula>"No"</formula>
    </cfRule>
    <cfRule type="cellIs" dxfId="271" priority="796" operator="equal">
      <formula>"Yes"</formula>
    </cfRule>
  </conditionalFormatting>
  <conditionalFormatting sqref="AD2">
    <cfRule type="cellIs" dxfId="270" priority="791" operator="equal">
      <formula>"No"</formula>
    </cfRule>
    <cfRule type="cellIs" dxfId="269" priority="792" operator="equal">
      <formula>"Yes"</formula>
    </cfRule>
  </conditionalFormatting>
  <conditionalFormatting sqref="AD2">
    <cfRule type="cellIs" dxfId="268" priority="793" operator="equal">
      <formula>"No"</formula>
    </cfRule>
    <cfRule type="cellIs" dxfId="267" priority="794" operator="equal">
      <formula>"Yes"</formula>
    </cfRule>
  </conditionalFormatting>
  <conditionalFormatting sqref="AB2">
    <cfRule type="cellIs" dxfId="266" priority="785" operator="equal">
      <formula>"No"</formula>
    </cfRule>
    <cfRule type="cellIs" dxfId="265" priority="786" operator="equal">
      <formula>"Yes"</formula>
    </cfRule>
  </conditionalFormatting>
  <conditionalFormatting sqref="AC2">
    <cfRule type="cellIs" dxfId="264" priority="779" operator="equal">
      <formula>"No"</formula>
    </cfRule>
    <cfRule type="cellIs" dxfId="263" priority="780" operator="equal">
      <formula>"Yes"</formula>
    </cfRule>
  </conditionalFormatting>
  <conditionalFormatting sqref="AC2">
    <cfRule type="cellIs" dxfId="262" priority="789" operator="equal">
      <formula>"No"</formula>
    </cfRule>
    <cfRule type="cellIs" dxfId="261" priority="790" operator="equal">
      <formula>"Yes"</formula>
    </cfRule>
  </conditionalFormatting>
  <conditionalFormatting sqref="AD2">
    <cfRule type="cellIs" dxfId="260" priority="787" operator="equal">
      <formula>"No"</formula>
    </cfRule>
    <cfRule type="cellIs" dxfId="259" priority="788" operator="equal">
      <formula>"Yes"</formula>
    </cfRule>
  </conditionalFormatting>
  <conditionalFormatting sqref="AB2">
    <cfRule type="cellIs" dxfId="258" priority="783" operator="equal">
      <formula>"No"</formula>
    </cfRule>
    <cfRule type="cellIs" dxfId="257" priority="784" operator="equal">
      <formula>"Yes"</formula>
    </cfRule>
  </conditionalFormatting>
  <conditionalFormatting sqref="AD2">
    <cfRule type="cellIs" dxfId="256" priority="781" operator="equal">
      <formula>"No"</formula>
    </cfRule>
    <cfRule type="cellIs" dxfId="255" priority="782" operator="equal">
      <formula>"Yes"</formula>
    </cfRule>
  </conditionalFormatting>
  <conditionalFormatting sqref="AF2">
    <cfRule type="cellIs" dxfId="254" priority="777" operator="equal">
      <formula>"No"</formula>
    </cfRule>
    <cfRule type="cellIs" dxfId="253" priority="778" operator="equal">
      <formula>"Yes"</formula>
    </cfRule>
  </conditionalFormatting>
  <conditionalFormatting sqref="AF2">
    <cfRule type="cellIs" dxfId="252" priority="775" operator="equal">
      <formula>"No"</formula>
    </cfRule>
    <cfRule type="cellIs" dxfId="251" priority="776" operator="equal">
      <formula>"Yes"</formula>
    </cfRule>
  </conditionalFormatting>
  <conditionalFormatting sqref="AF2">
    <cfRule type="cellIs" dxfId="250" priority="773" operator="equal">
      <formula>"No"</formula>
    </cfRule>
    <cfRule type="cellIs" dxfId="249" priority="774" operator="equal">
      <formula>"Yes"</formula>
    </cfRule>
  </conditionalFormatting>
  <conditionalFormatting sqref="T2">
    <cfRule type="cellIs" dxfId="248" priority="771" operator="equal">
      <formula>"No"</formula>
    </cfRule>
    <cfRule type="cellIs" dxfId="247" priority="772" operator="equal">
      <formula>"Yes"</formula>
    </cfRule>
  </conditionalFormatting>
  <conditionalFormatting sqref="U2">
    <cfRule type="cellIs" dxfId="246" priority="769" operator="equal">
      <formula>"No"</formula>
    </cfRule>
    <cfRule type="cellIs" dxfId="245" priority="770" operator="equal">
      <formula>"Yes"</formula>
    </cfRule>
  </conditionalFormatting>
  <conditionalFormatting sqref="AA2">
    <cfRule type="cellIs" dxfId="244" priority="767" operator="equal">
      <formula>"No"</formula>
    </cfRule>
    <cfRule type="cellIs" dxfId="243" priority="768" operator="equal">
      <formula>"Yes"</formula>
    </cfRule>
  </conditionalFormatting>
  <conditionalFormatting sqref="Y7:Y11">
    <cfRule type="cellIs" dxfId="242" priority="765" operator="equal">
      <formula>1</formula>
    </cfRule>
    <cfRule type="cellIs" dxfId="241" priority="766" operator="equal">
      <formula>20</formula>
    </cfRule>
  </conditionalFormatting>
  <conditionalFormatting sqref="R2">
    <cfRule type="cellIs" dxfId="240" priority="763" operator="equal">
      <formula>"No"</formula>
    </cfRule>
    <cfRule type="cellIs" dxfId="239" priority="764" operator="equal">
      <formula>"Yes"</formula>
    </cfRule>
  </conditionalFormatting>
  <conditionalFormatting sqref="A2">
    <cfRule type="cellIs" dxfId="238" priority="759" operator="equal">
      <formula>"No"</formula>
    </cfRule>
    <cfRule type="cellIs" dxfId="237" priority="760" operator="equal">
      <formula>"Yes"</formula>
    </cfRule>
  </conditionalFormatting>
  <conditionalFormatting sqref="A2">
    <cfRule type="cellIs" dxfId="236" priority="761" operator="equal">
      <formula>"No"</formula>
    </cfRule>
    <cfRule type="cellIs" dxfId="235" priority="762" operator="equal">
      <formula>"Yes"</formula>
    </cfRule>
  </conditionalFormatting>
  <conditionalFormatting sqref="A2">
    <cfRule type="cellIs" dxfId="234" priority="755" operator="equal">
      <formula>"No"</formula>
    </cfRule>
    <cfRule type="cellIs" dxfId="233" priority="756" operator="equal">
      <formula>"Yes"</formula>
    </cfRule>
  </conditionalFormatting>
  <conditionalFormatting sqref="A2">
    <cfRule type="cellIs" dxfId="232" priority="757" operator="equal">
      <formula>"No"</formula>
    </cfRule>
    <cfRule type="cellIs" dxfId="231" priority="758" operator="equal">
      <formula>"Yes"</formula>
    </cfRule>
  </conditionalFormatting>
  <conditionalFormatting sqref="B2">
    <cfRule type="cellIs" dxfId="230" priority="753" operator="equal">
      <formula>"No"</formula>
    </cfRule>
    <cfRule type="cellIs" dxfId="229" priority="754" operator="equal">
      <formula>"Yes"</formula>
    </cfRule>
  </conditionalFormatting>
  <conditionalFormatting sqref="Q2">
    <cfRule type="cellIs" dxfId="228" priority="751" operator="equal">
      <formula>"No"</formula>
    </cfRule>
    <cfRule type="cellIs" dxfId="227" priority="752" operator="equal">
      <formula>"Yes"</formula>
    </cfRule>
  </conditionalFormatting>
  <conditionalFormatting sqref="Q2">
    <cfRule type="cellIs" dxfId="226" priority="749" operator="equal">
      <formula>"No"</formula>
    </cfRule>
    <cfRule type="cellIs" dxfId="225" priority="750" operator="equal">
      <formula>"Yes"</formula>
    </cfRule>
  </conditionalFormatting>
  <conditionalFormatting sqref="Q2">
    <cfRule type="cellIs" dxfId="224" priority="745" operator="equal">
      <formula>"No"</formula>
    </cfRule>
    <cfRule type="cellIs" dxfId="223" priority="746" operator="equal">
      <formula>"Yes"</formula>
    </cfRule>
  </conditionalFormatting>
  <conditionalFormatting sqref="Q2">
    <cfRule type="cellIs" dxfId="222" priority="747" operator="equal">
      <formula>"No"</formula>
    </cfRule>
    <cfRule type="cellIs" dxfId="221" priority="748" operator="equal">
      <formula>"Yes"</formula>
    </cfRule>
  </conditionalFormatting>
  <conditionalFormatting sqref="AI2">
    <cfRule type="cellIs" dxfId="220" priority="743" operator="equal">
      <formula>"No"</formula>
    </cfRule>
    <cfRule type="cellIs" dxfId="219" priority="744" operator="equal">
      <formula>"Yes"</formula>
    </cfRule>
  </conditionalFormatting>
  <conditionalFormatting sqref="AI2">
    <cfRule type="cellIs" dxfId="218" priority="741" operator="equal">
      <formula>"No"</formula>
    </cfRule>
    <cfRule type="cellIs" dxfId="217" priority="742" operator="equal">
      <formula>"Yes"</formula>
    </cfRule>
  </conditionalFormatting>
  <conditionalFormatting sqref="AI2">
    <cfRule type="cellIs" dxfId="216" priority="737" operator="equal">
      <formula>"No"</formula>
    </cfRule>
    <cfRule type="cellIs" dxfId="215" priority="738" operator="equal">
      <formula>"Yes"</formula>
    </cfRule>
  </conditionalFormatting>
  <conditionalFormatting sqref="AI2">
    <cfRule type="cellIs" dxfId="214" priority="739" operator="equal">
      <formula>"No"</formula>
    </cfRule>
    <cfRule type="cellIs" dxfId="213" priority="740" operator="equal">
      <formula>"Yes"</formula>
    </cfRule>
  </conditionalFormatting>
  <conditionalFormatting sqref="B23:C35">
    <cfRule type="cellIs" dxfId="212" priority="735" operator="equal">
      <formula>"No"</formula>
    </cfRule>
    <cfRule type="cellIs" dxfId="211" priority="736" operator="equal">
      <formula>"Yes"</formula>
    </cfRule>
  </conditionalFormatting>
  <conditionalFormatting sqref="S10">
    <cfRule type="cellIs" dxfId="210" priority="733" operator="equal">
      <formula>"N"</formula>
    </cfRule>
    <cfRule type="cellIs" dxfId="209" priority="734" operator="equal">
      <formula>"Y"</formula>
    </cfRule>
  </conditionalFormatting>
  <conditionalFormatting sqref="S6">
    <cfRule type="cellIs" dxfId="208" priority="731" operator="equal">
      <formula>"N"</formula>
    </cfRule>
    <cfRule type="cellIs" dxfId="207" priority="732" operator="equal">
      <formula>"Y"</formula>
    </cfRule>
  </conditionalFormatting>
  <conditionalFormatting sqref="W8:W12">
    <cfRule type="cellIs" dxfId="206" priority="729" operator="equal">
      <formula>"N"</formula>
    </cfRule>
    <cfRule type="cellIs" dxfId="205" priority="730" operator="equal">
      <formula>"Y"</formula>
    </cfRule>
  </conditionalFormatting>
  <conditionalFormatting sqref="M11:S11">
    <cfRule type="cellIs" dxfId="204" priority="727" operator="equal">
      <formula>"N"</formula>
    </cfRule>
    <cfRule type="cellIs" dxfId="203" priority="728" operator="equal">
      <formula>"Y"</formula>
    </cfRule>
  </conditionalFormatting>
  <conditionalFormatting sqref="O12">
    <cfRule type="cellIs" dxfId="202" priority="725" operator="equal">
      <formula>"N"</formula>
    </cfRule>
    <cfRule type="cellIs" dxfId="201" priority="726" operator="equal">
      <formula>"Y"</formula>
    </cfRule>
  </conditionalFormatting>
  <conditionalFormatting sqref="J1">
    <cfRule type="cellIs" dxfId="200" priority="723" operator="equal">
      <formula>"N"</formula>
    </cfRule>
    <cfRule type="cellIs" dxfId="199" priority="724" operator="equal">
      <formula>"Y"</formula>
    </cfRule>
  </conditionalFormatting>
  <conditionalFormatting sqref="T7">
    <cfRule type="cellIs" dxfId="198" priority="689" operator="equal">
      <formula>"N"</formula>
    </cfRule>
    <cfRule type="cellIs" dxfId="197" priority="690" operator="equal">
      <formula>"Y"</formula>
    </cfRule>
  </conditionalFormatting>
  <conditionalFormatting sqref="T8:T9">
    <cfRule type="cellIs" dxfId="196" priority="687" operator="equal">
      <formula>"N"</formula>
    </cfRule>
    <cfRule type="cellIs" dxfId="195" priority="688" operator="equal">
      <formula>"Y"</formula>
    </cfRule>
  </conditionalFormatting>
  <conditionalFormatting sqref="T10">
    <cfRule type="cellIs" dxfId="194" priority="685" operator="equal">
      <formula>"N"</formula>
    </cfRule>
    <cfRule type="cellIs" dxfId="193" priority="686" operator="equal">
      <formula>"Y"</formula>
    </cfRule>
  </conditionalFormatting>
  <conditionalFormatting sqref="AD2">
    <cfRule type="cellIs" dxfId="192" priority="635" operator="equal">
      <formula>"No"</formula>
    </cfRule>
    <cfRule type="cellIs" dxfId="191" priority="636" operator="equal">
      <formula>"Yes"</formula>
    </cfRule>
  </conditionalFormatting>
  <conditionalFormatting sqref="AD2">
    <cfRule type="cellIs" dxfId="190" priority="633" operator="equal">
      <formula>"No"</formula>
    </cfRule>
    <cfRule type="cellIs" dxfId="189" priority="634" operator="equal">
      <formula>"Yes"</formula>
    </cfRule>
  </conditionalFormatting>
  <conditionalFormatting sqref="AD2">
    <cfRule type="cellIs" dxfId="188" priority="629" operator="equal">
      <formula>"No"</formula>
    </cfRule>
    <cfRule type="cellIs" dxfId="187" priority="630" operator="equal">
      <formula>"Yes"</formula>
    </cfRule>
  </conditionalFormatting>
  <conditionalFormatting sqref="AD2">
    <cfRule type="cellIs" dxfId="186" priority="631" operator="equal">
      <formula>"No"</formula>
    </cfRule>
    <cfRule type="cellIs" dxfId="185" priority="632" operator="equal">
      <formula>"Yes"</formula>
    </cfRule>
  </conditionalFormatting>
  <conditionalFormatting sqref="AG2">
    <cfRule type="cellIs" dxfId="184" priority="627" operator="equal">
      <formula>"No"</formula>
    </cfRule>
    <cfRule type="cellIs" dxfId="183" priority="628" operator="equal">
      <formula>"Yes"</formula>
    </cfRule>
  </conditionalFormatting>
  <conditionalFormatting sqref="AG2">
    <cfRule type="cellIs" dxfId="182" priority="625" operator="equal">
      <formula>"No"</formula>
    </cfRule>
    <cfRule type="cellIs" dxfId="181" priority="626" operator="equal">
      <formula>"Yes"</formula>
    </cfRule>
  </conditionalFormatting>
  <conditionalFormatting sqref="AG2">
    <cfRule type="cellIs" dxfId="180" priority="623" operator="equal">
      <formula>"No"</formula>
    </cfRule>
    <cfRule type="cellIs" dxfId="179" priority="624" operator="equal">
      <formula>"Yes"</formula>
    </cfRule>
  </conditionalFormatting>
  <conditionalFormatting sqref="AH2">
    <cfRule type="cellIs" dxfId="178" priority="619" operator="equal">
      <formula>"No"</formula>
    </cfRule>
    <cfRule type="cellIs" dxfId="177" priority="620" operator="equal">
      <formula>"Yes"</formula>
    </cfRule>
  </conditionalFormatting>
  <conditionalFormatting sqref="AH2">
    <cfRule type="cellIs" dxfId="176" priority="621" operator="equal">
      <formula>"No"</formula>
    </cfRule>
    <cfRule type="cellIs" dxfId="175" priority="622" operator="equal">
      <formula>"Yes"</formula>
    </cfRule>
  </conditionalFormatting>
  <conditionalFormatting sqref="AH2">
    <cfRule type="cellIs" dxfId="174" priority="613" operator="equal">
      <formula>"No"</formula>
    </cfRule>
    <cfRule type="cellIs" dxfId="173" priority="614" operator="equal">
      <formula>"Yes"</formula>
    </cfRule>
  </conditionalFormatting>
  <conditionalFormatting sqref="AH2">
    <cfRule type="cellIs" dxfId="172" priority="617" operator="equal">
      <formula>"No"</formula>
    </cfRule>
    <cfRule type="cellIs" dxfId="171" priority="618" operator="equal">
      <formula>"Yes"</formula>
    </cfRule>
  </conditionalFormatting>
  <conditionalFormatting sqref="AH2">
    <cfRule type="cellIs" dxfId="170" priority="615" operator="equal">
      <formula>"No"</formula>
    </cfRule>
    <cfRule type="cellIs" dxfId="169" priority="616" operator="equal">
      <formula>"Yes"</formula>
    </cfRule>
  </conditionalFormatting>
  <conditionalFormatting sqref="AH2">
    <cfRule type="cellIs" dxfId="168" priority="609" operator="equal">
      <formula>"No"</formula>
    </cfRule>
    <cfRule type="cellIs" dxfId="167" priority="610" operator="equal">
      <formula>"Yes"</formula>
    </cfRule>
  </conditionalFormatting>
  <conditionalFormatting sqref="AH2">
    <cfRule type="cellIs" dxfId="166" priority="611" operator="equal">
      <formula>"No"</formula>
    </cfRule>
    <cfRule type="cellIs" dxfId="165" priority="612" operator="equal">
      <formula>"Yes"</formula>
    </cfRule>
  </conditionalFormatting>
  <conditionalFormatting sqref="AH2">
    <cfRule type="cellIs" dxfId="164" priority="607" operator="equal">
      <formula>"No"</formula>
    </cfRule>
    <cfRule type="cellIs" dxfId="163" priority="608" operator="equal">
      <formula>"Yes"</formula>
    </cfRule>
  </conditionalFormatting>
  <conditionalFormatting sqref="AH2">
    <cfRule type="cellIs" dxfId="162" priority="605" operator="equal">
      <formula>"No"</formula>
    </cfRule>
    <cfRule type="cellIs" dxfId="161" priority="606" operator="equal">
      <formula>"Yes"</formula>
    </cfRule>
  </conditionalFormatting>
  <conditionalFormatting sqref="AE2">
    <cfRule type="cellIs" dxfId="160" priority="597" operator="equal">
      <formula>"No"</formula>
    </cfRule>
    <cfRule type="cellIs" dxfId="159" priority="598" operator="equal">
      <formula>"Yes"</formula>
    </cfRule>
  </conditionalFormatting>
  <conditionalFormatting sqref="AE2">
    <cfRule type="cellIs" dxfId="158" priority="603" operator="equal">
      <formula>"No"</formula>
    </cfRule>
    <cfRule type="cellIs" dxfId="157" priority="604" operator="equal">
      <formula>"Yes"</formula>
    </cfRule>
  </conditionalFormatting>
  <conditionalFormatting sqref="AE2">
    <cfRule type="cellIs" dxfId="156" priority="601" operator="equal">
      <formula>"No"</formula>
    </cfRule>
    <cfRule type="cellIs" dxfId="155" priority="602" operator="equal">
      <formula>"Yes"</formula>
    </cfRule>
  </conditionalFormatting>
  <conditionalFormatting sqref="AE2">
    <cfRule type="cellIs" dxfId="154" priority="599" operator="equal">
      <formula>"No"</formula>
    </cfRule>
    <cfRule type="cellIs" dxfId="153" priority="600" operator="equal">
      <formula>"Yes"</formula>
    </cfRule>
  </conditionalFormatting>
  <conditionalFormatting sqref="K2">
    <cfRule type="cellIs" dxfId="152" priority="595" operator="equal">
      <formula>"No"</formula>
    </cfRule>
    <cfRule type="cellIs" dxfId="151" priority="596" operator="equal">
      <formula>"Yes"</formula>
    </cfRule>
  </conditionalFormatting>
  <conditionalFormatting sqref="K2">
    <cfRule type="cellIs" dxfId="150" priority="593" operator="equal">
      <formula>"No"</formula>
    </cfRule>
    <cfRule type="cellIs" dxfId="149" priority="594" operator="equal">
      <formula>"Yes"</formula>
    </cfRule>
  </conditionalFormatting>
  <conditionalFormatting sqref="K2">
    <cfRule type="cellIs" dxfId="148" priority="591" operator="equal">
      <formula>"No"</formula>
    </cfRule>
    <cfRule type="cellIs" dxfId="147" priority="592" operator="equal">
      <formula>"Yes"</formula>
    </cfRule>
  </conditionalFormatting>
  <conditionalFormatting sqref="K2">
    <cfRule type="cellIs" dxfId="146" priority="589" operator="equal">
      <formula>"No"</formula>
    </cfRule>
    <cfRule type="cellIs" dxfId="145" priority="590" operator="equal">
      <formula>"Yes"</formula>
    </cfRule>
  </conditionalFormatting>
  <conditionalFormatting sqref="A3">
    <cfRule type="cellIs" dxfId="144" priority="583" operator="equal">
      <formula>"No"</formula>
    </cfRule>
    <cfRule type="cellIs" dxfId="143" priority="584" operator="equal">
      <formula>"Yes"</formula>
    </cfRule>
  </conditionalFormatting>
  <conditionalFormatting sqref="R3 H3 AA3 AI3">
    <cfRule type="cellIs" dxfId="142" priority="579" operator="equal">
      <formula>"No"</formula>
    </cfRule>
    <cfRule type="cellIs" dxfId="141" priority="580" operator="equal">
      <formula>"Yes"</formula>
    </cfRule>
  </conditionalFormatting>
  <conditionalFormatting sqref="I3:Q3 AB3:AI3 D3:F3">
    <cfRule type="cellIs" dxfId="140" priority="581" operator="equal">
      <formula>"N"</formula>
    </cfRule>
    <cfRule type="cellIs" dxfId="139" priority="582" operator="equal">
      <formula>"Y"</formula>
    </cfRule>
  </conditionalFormatting>
  <conditionalFormatting sqref="G3">
    <cfRule type="cellIs" dxfId="138" priority="577" operator="equal">
      <formula>"N"</formula>
    </cfRule>
    <cfRule type="cellIs" dxfId="137" priority="578" operator="equal">
      <formula>"Y"</formula>
    </cfRule>
  </conditionalFormatting>
  <conditionalFormatting sqref="G3">
    <cfRule type="cellIs" dxfId="136" priority="575" operator="equal">
      <formula>1</formula>
    </cfRule>
    <cfRule type="cellIs" dxfId="135" priority="576" operator="equal">
      <formula>20</formula>
    </cfRule>
  </conditionalFormatting>
  <conditionalFormatting sqref="G3">
    <cfRule type="cellIs" dxfId="134" priority="574" operator="equal">
      <formula>19</formula>
    </cfRule>
  </conditionalFormatting>
  <conditionalFormatting sqref="G3">
    <cfRule type="cellIs" dxfId="133" priority="573" operator="equal">
      <formula>19</formula>
    </cfRule>
  </conditionalFormatting>
  <conditionalFormatting sqref="C3">
    <cfRule type="cellIs" dxfId="132" priority="571" operator="equal">
      <formula>"No"</formula>
    </cfRule>
    <cfRule type="cellIs" dxfId="131" priority="572" operator="equal">
      <formula>"Yes"</formula>
    </cfRule>
  </conditionalFormatting>
  <conditionalFormatting sqref="Z3">
    <cfRule type="cellIs" dxfId="130" priority="567" operator="equal">
      <formula>"No"</formula>
    </cfRule>
    <cfRule type="cellIs" dxfId="129" priority="568" operator="equal">
      <formula>"Yes"</formula>
    </cfRule>
  </conditionalFormatting>
  <conditionalFormatting sqref="W3:X3">
    <cfRule type="cellIs" dxfId="128" priority="569" operator="equal">
      <formula>"N"</formula>
    </cfRule>
    <cfRule type="cellIs" dxfId="127" priority="570" operator="equal">
      <formula>"Y"</formula>
    </cfRule>
  </conditionalFormatting>
  <conditionalFormatting sqref="Y3">
    <cfRule type="cellIs" dxfId="126" priority="565" operator="equal">
      <formula>"N"</formula>
    </cfRule>
    <cfRule type="cellIs" dxfId="125" priority="566" operator="equal">
      <formula>"Y"</formula>
    </cfRule>
  </conditionalFormatting>
  <conditionalFormatting sqref="Y3">
    <cfRule type="cellIs" dxfId="124" priority="563" operator="equal">
      <formula>1</formula>
    </cfRule>
    <cfRule type="cellIs" dxfId="123" priority="564" operator="equal">
      <formula>20</formula>
    </cfRule>
  </conditionalFormatting>
  <conditionalFormatting sqref="Y3">
    <cfRule type="cellIs" dxfId="122" priority="562" operator="equal">
      <formula>19</formula>
    </cfRule>
  </conditionalFormatting>
  <conditionalFormatting sqref="Y3">
    <cfRule type="cellIs" dxfId="121" priority="561" operator="equal">
      <formula>19</formula>
    </cfRule>
  </conditionalFormatting>
  <conditionalFormatting sqref="B3">
    <cfRule type="cellIs" dxfId="120" priority="559" operator="equal">
      <formula>"No"</formula>
    </cfRule>
    <cfRule type="cellIs" dxfId="119" priority="560" operator="equal">
      <formula>"Yes"</formula>
    </cfRule>
  </conditionalFormatting>
  <conditionalFormatting sqref="K1">
    <cfRule type="cellIs" dxfId="118" priority="513" operator="equal">
      <formula>"N"</formula>
    </cfRule>
    <cfRule type="cellIs" dxfId="117" priority="514" operator="equal">
      <formula>"Y"</formula>
    </cfRule>
  </conditionalFormatting>
  <conditionalFormatting sqref="V3">
    <cfRule type="cellIs" dxfId="116" priority="509" operator="equal">
      <formula>"N"</formula>
    </cfRule>
    <cfRule type="cellIs" dxfId="115" priority="510" operator="equal">
      <formula>"Y"</formula>
    </cfRule>
  </conditionalFormatting>
  <conditionalFormatting sqref="U3">
    <cfRule type="cellIs" dxfId="114" priority="507" operator="equal">
      <formula>"No"</formula>
    </cfRule>
    <cfRule type="cellIs" dxfId="113" priority="508" operator="equal">
      <formula>"Yes"</formula>
    </cfRule>
  </conditionalFormatting>
  <conditionalFormatting sqref="M1:AI1">
    <cfRule type="cellIs" dxfId="112" priority="471" operator="equal">
      <formula>"No"</formula>
    </cfRule>
    <cfRule type="cellIs" dxfId="111" priority="472" operator="equal">
      <formula>"Yes"</formula>
    </cfRule>
  </conditionalFormatting>
  <conditionalFormatting sqref="M1:AI1">
    <cfRule type="cellIs" dxfId="110" priority="473" operator="equal">
      <formula>"No"</formula>
    </cfRule>
    <cfRule type="cellIs" dxfId="109" priority="474" operator="equal">
      <formula>"Yes"</formula>
    </cfRule>
  </conditionalFormatting>
  <conditionalFormatting sqref="M1:AI1">
    <cfRule type="cellIs" dxfId="108" priority="467" operator="equal">
      <formula>"No"</formula>
    </cfRule>
    <cfRule type="cellIs" dxfId="107" priority="468" operator="equal">
      <formula>"Yes"</formula>
    </cfRule>
  </conditionalFormatting>
  <conditionalFormatting sqref="M1:AI1">
    <cfRule type="cellIs" dxfId="106" priority="469" operator="equal">
      <formula>"No"</formula>
    </cfRule>
    <cfRule type="cellIs" dxfId="105" priority="470" operator="equal">
      <formula>"Yes"</formula>
    </cfRule>
  </conditionalFormatting>
  <conditionalFormatting sqref="M1:AI1">
    <cfRule type="cellIs" dxfId="104" priority="465" operator="equal">
      <formula>"No"</formula>
    </cfRule>
    <cfRule type="cellIs" dxfId="103" priority="466" operator="equal">
      <formula>"Yes"</formula>
    </cfRule>
  </conditionalFormatting>
  <conditionalFormatting sqref="M1:AI1">
    <cfRule type="cellIs" dxfId="102" priority="463" operator="equal">
      <formula>"No"</formula>
    </cfRule>
    <cfRule type="cellIs" dxfId="101" priority="464" operator="equal">
      <formula>"Yes"</formula>
    </cfRule>
  </conditionalFormatting>
  <conditionalFormatting sqref="B7:C9 B13:C16">
    <cfRule type="cellIs" dxfId="100" priority="267" operator="equal">
      <formula>"No"</formula>
    </cfRule>
    <cfRule type="cellIs" dxfId="99" priority="268" operator="equal">
      <formula>"Yes"</formula>
    </cfRule>
  </conditionalFormatting>
  <conditionalFormatting sqref="B6">
    <cfRule type="cellIs" dxfId="98" priority="265" operator="equal">
      <formula>"No"</formula>
    </cfRule>
    <cfRule type="cellIs" dxfId="97" priority="266" operator="equal">
      <formula>"Yes"</formula>
    </cfRule>
  </conditionalFormatting>
  <conditionalFormatting sqref="B11">
    <cfRule type="cellIs" dxfId="96" priority="263" operator="equal">
      <formula>"No"</formula>
    </cfRule>
    <cfRule type="cellIs" dxfId="95" priority="264" operator="equal">
      <formula>"Yes"</formula>
    </cfRule>
  </conditionalFormatting>
  <conditionalFormatting sqref="C9">
    <cfRule type="cellIs" dxfId="94" priority="261" operator="equal">
      <formula>"No"</formula>
    </cfRule>
    <cfRule type="cellIs" dxfId="93" priority="262" operator="equal">
      <formula>"Yes"</formula>
    </cfRule>
  </conditionalFormatting>
  <conditionalFormatting sqref="C6">
    <cfRule type="cellIs" dxfId="92" priority="259" operator="equal">
      <formula>"No"</formula>
    </cfRule>
    <cfRule type="cellIs" dxfId="91" priority="260" operator="equal">
      <formula>"Yes"</formula>
    </cfRule>
  </conditionalFormatting>
  <conditionalFormatting sqref="C11">
    <cfRule type="cellIs" dxfId="90" priority="257" operator="equal">
      <formula>"No"</formula>
    </cfRule>
    <cfRule type="cellIs" dxfId="89" priority="258" operator="equal">
      <formula>"Yes"</formula>
    </cfRule>
  </conditionalFormatting>
  <conditionalFormatting sqref="B6:B22">
    <cfRule type="cellIs" dxfId="88" priority="255" operator="equal">
      <formula>"No"</formula>
    </cfRule>
    <cfRule type="cellIs" dxfId="87" priority="256" operator="equal">
      <formula>"Yes"</formula>
    </cfRule>
  </conditionalFormatting>
  <conditionalFormatting sqref="C12">
    <cfRule type="cellIs" dxfId="86" priority="253" operator="equal">
      <formula>"No"</formula>
    </cfRule>
    <cfRule type="cellIs" dxfId="85" priority="254" operator="equal">
      <formula>"Yes"</formula>
    </cfRule>
  </conditionalFormatting>
  <conditionalFormatting sqref="B10">
    <cfRule type="cellIs" dxfId="84" priority="251" operator="equal">
      <formula>"No"</formula>
    </cfRule>
    <cfRule type="cellIs" dxfId="83" priority="252" operator="equal">
      <formula>"Yes"</formula>
    </cfRule>
  </conditionalFormatting>
  <conditionalFormatting sqref="B10">
    <cfRule type="cellIs" dxfId="82" priority="249" operator="equal">
      <formula>"No"</formula>
    </cfRule>
    <cfRule type="cellIs" dxfId="81" priority="250" operator="equal">
      <formula>"Yes"</formula>
    </cfRule>
  </conditionalFormatting>
  <conditionalFormatting sqref="C10">
    <cfRule type="cellIs" dxfId="80" priority="247" operator="equal">
      <formula>"No"</formula>
    </cfRule>
    <cfRule type="cellIs" dxfId="79" priority="248" operator="equal">
      <formula>"Yes"</formula>
    </cfRule>
  </conditionalFormatting>
  <conditionalFormatting sqref="C10">
    <cfRule type="cellIs" dxfId="78" priority="245" operator="equal">
      <formula>"No"</formula>
    </cfRule>
    <cfRule type="cellIs" dxfId="77" priority="246" operator="equal">
      <formula>"Yes"</formula>
    </cfRule>
  </conditionalFormatting>
  <conditionalFormatting sqref="B22:C22">
    <cfRule type="cellIs" dxfId="76" priority="227" operator="equal">
      <formula>"No"</formula>
    </cfRule>
    <cfRule type="cellIs" dxfId="75" priority="228" operator="equal">
      <formula>"Yes"</formula>
    </cfRule>
  </conditionalFormatting>
  <conditionalFormatting sqref="B16:C16">
    <cfRule type="cellIs" dxfId="74" priority="243" operator="equal">
      <formula>"N"</formula>
    </cfRule>
    <cfRule type="cellIs" dxfId="73" priority="244" operator="equal">
      <formula>"Y"</formula>
    </cfRule>
  </conditionalFormatting>
  <conditionalFormatting sqref="B20:C22">
    <cfRule type="cellIs" dxfId="72" priority="241" operator="equal">
      <formula>"No"</formula>
    </cfRule>
    <cfRule type="cellIs" dxfId="71" priority="242" operator="equal">
      <formula>"Yes"</formula>
    </cfRule>
  </conditionalFormatting>
  <conditionalFormatting sqref="B18:C19">
    <cfRule type="cellIs" dxfId="70" priority="239" operator="equal">
      <formula>"No"</formula>
    </cfRule>
    <cfRule type="cellIs" dxfId="69" priority="240" operator="equal">
      <formula>"Yes"</formula>
    </cfRule>
  </conditionalFormatting>
  <conditionalFormatting sqref="B18:C19">
    <cfRule type="cellIs" dxfId="68" priority="237" operator="equal">
      <formula>"No"</formula>
    </cfRule>
    <cfRule type="cellIs" dxfId="67" priority="238" operator="equal">
      <formula>"Yes"</formula>
    </cfRule>
  </conditionalFormatting>
  <conditionalFormatting sqref="B20:C20">
    <cfRule type="cellIs" dxfId="66" priority="235" operator="equal">
      <formula>"No"</formula>
    </cfRule>
    <cfRule type="cellIs" dxfId="65" priority="236" operator="equal">
      <formula>"Yes"</formula>
    </cfRule>
  </conditionalFormatting>
  <conditionalFormatting sqref="B17:C17">
    <cfRule type="cellIs" dxfId="64" priority="233" operator="equal">
      <formula>"N"</formula>
    </cfRule>
    <cfRule type="cellIs" dxfId="63" priority="234" operator="equal">
      <formula>"Y"</formula>
    </cfRule>
  </conditionalFormatting>
  <conditionalFormatting sqref="B17:C17">
    <cfRule type="cellIs" dxfId="62" priority="231" operator="equal">
      <formula>"No"</formula>
    </cfRule>
    <cfRule type="cellIs" dxfId="61" priority="232" operator="equal">
      <formula>"Yes"</formula>
    </cfRule>
  </conditionalFormatting>
  <conditionalFormatting sqref="B21:C21">
    <cfRule type="cellIs" dxfId="60" priority="229" operator="equal">
      <formula>"No"</formula>
    </cfRule>
    <cfRule type="cellIs" dxfId="59" priority="230" operator="equal">
      <formula>"Yes"</formula>
    </cfRule>
  </conditionalFormatting>
  <conditionalFormatting sqref="L1">
    <cfRule type="cellIs" dxfId="58" priority="41" operator="equal">
      <formula>"N"</formula>
    </cfRule>
    <cfRule type="cellIs" dxfId="57" priority="42" operator="equal">
      <formula>"Y"</formula>
    </cfRule>
  </conditionalFormatting>
  <conditionalFormatting sqref="S3">
    <cfRule type="cellIs" dxfId="56" priority="39" operator="equal">
      <formula>"No"</formula>
    </cfRule>
    <cfRule type="cellIs" dxfId="55" priority="40" operator="equal">
      <formula>"Yes"</formula>
    </cfRule>
  </conditionalFormatting>
  <conditionalFormatting sqref="T3">
    <cfRule type="cellIs" dxfId="54" priority="37" operator="equal">
      <formula>"No"</formula>
    </cfRule>
    <cfRule type="cellIs" dxfId="53" priority="38" operator="equal">
      <formula>"Yes"</formula>
    </cfRule>
  </conditionalFormatting>
  <conditionalFormatting sqref="A4">
    <cfRule type="cellIs" dxfId="52" priority="35" operator="equal">
      <formula>"No"</formula>
    </cfRule>
    <cfRule type="cellIs" dxfId="51" priority="36" operator="equal">
      <formula>"Yes"</formula>
    </cfRule>
  </conditionalFormatting>
  <conditionalFormatting sqref="R4 H4 AA4 AI4">
    <cfRule type="cellIs" dxfId="50" priority="31" operator="equal">
      <formula>"No"</formula>
    </cfRule>
    <cfRule type="cellIs" dxfId="49" priority="32" operator="equal">
      <formula>"Yes"</formula>
    </cfRule>
  </conditionalFormatting>
  <conditionalFormatting sqref="I4:Q4 AB4:AI4 D4:F4">
    <cfRule type="cellIs" dxfId="48" priority="33" operator="equal">
      <formula>"N"</formula>
    </cfRule>
    <cfRule type="cellIs" dxfId="47" priority="34" operator="equal">
      <formula>"Y"</formula>
    </cfRule>
  </conditionalFormatting>
  <conditionalFormatting sqref="G4">
    <cfRule type="cellIs" dxfId="46" priority="29" operator="equal">
      <formula>"N"</formula>
    </cfRule>
    <cfRule type="cellIs" dxfId="45" priority="30" operator="equal">
      <formula>"Y"</formula>
    </cfRule>
  </conditionalFormatting>
  <conditionalFormatting sqref="G4">
    <cfRule type="cellIs" dxfId="44" priority="27" operator="equal">
      <formula>1</formula>
    </cfRule>
    <cfRule type="cellIs" dxfId="43" priority="28" operator="equal">
      <formula>20</formula>
    </cfRule>
  </conditionalFormatting>
  <conditionalFormatting sqref="G4">
    <cfRule type="cellIs" dxfId="42" priority="26" operator="equal">
      <formula>19</formula>
    </cfRule>
  </conditionalFormatting>
  <conditionalFormatting sqref="G4">
    <cfRule type="cellIs" dxfId="41" priority="25" operator="equal">
      <formula>19</formula>
    </cfRule>
  </conditionalFormatting>
  <conditionalFormatting sqref="C4">
    <cfRule type="cellIs" dxfId="40" priority="23" operator="equal">
      <formula>"No"</formula>
    </cfRule>
    <cfRule type="cellIs" dxfId="39" priority="24" operator="equal">
      <formula>"Yes"</formula>
    </cfRule>
  </conditionalFormatting>
  <conditionalFormatting sqref="Z4">
    <cfRule type="cellIs" dxfId="38" priority="19" operator="equal">
      <formula>"No"</formula>
    </cfRule>
    <cfRule type="cellIs" dxfId="37" priority="20" operator="equal">
      <formula>"Yes"</formula>
    </cfRule>
  </conditionalFormatting>
  <conditionalFormatting sqref="W4:X4">
    <cfRule type="cellIs" dxfId="36" priority="21" operator="equal">
      <formula>"N"</formula>
    </cfRule>
    <cfRule type="cellIs" dxfId="35" priority="22" operator="equal">
      <formula>"Y"</formula>
    </cfRule>
  </conditionalFormatting>
  <conditionalFormatting sqref="Y4">
    <cfRule type="cellIs" dxfId="34" priority="17" operator="equal">
      <formula>"N"</formula>
    </cfRule>
    <cfRule type="cellIs" dxfId="33" priority="18" operator="equal">
      <formula>"Y"</formula>
    </cfRule>
  </conditionalFormatting>
  <conditionalFormatting sqref="Y4">
    <cfRule type="cellIs" dxfId="32" priority="15" operator="equal">
      <formula>1</formula>
    </cfRule>
    <cfRule type="cellIs" dxfId="31" priority="16" operator="equal">
      <formula>20</formula>
    </cfRule>
  </conditionalFormatting>
  <conditionalFormatting sqref="Y4">
    <cfRule type="cellIs" dxfId="30" priority="14" operator="equal">
      <formula>19</formula>
    </cfRule>
  </conditionalFormatting>
  <conditionalFormatting sqref="Y4">
    <cfRule type="cellIs" dxfId="29" priority="13" operator="equal">
      <formula>19</formula>
    </cfRule>
  </conditionalFormatting>
  <conditionalFormatting sqref="B4">
    <cfRule type="cellIs" dxfId="28" priority="11" operator="equal">
      <formula>"No"</formula>
    </cfRule>
    <cfRule type="cellIs" dxfId="27" priority="12" operator="equal">
      <formula>"Yes"</formula>
    </cfRule>
  </conditionalFormatting>
  <conditionalFormatting sqref="V4">
    <cfRule type="cellIs" dxfId="26" priority="9" operator="equal">
      <formula>"N"</formula>
    </cfRule>
    <cfRule type="cellIs" dxfId="25" priority="10" operator="equal">
      <formula>"Y"</formula>
    </cfRule>
  </conditionalFormatting>
  <conditionalFormatting sqref="U4">
    <cfRule type="cellIs" dxfId="24" priority="7" operator="equal">
      <formula>"No"</formula>
    </cfRule>
    <cfRule type="cellIs" dxfId="23" priority="8" operator="equal">
      <formula>"Yes"</formula>
    </cfRule>
  </conditionalFormatting>
  <conditionalFormatting sqref="T4">
    <cfRule type="cellIs" dxfId="22" priority="3" operator="equal">
      <formula>"No"</formula>
    </cfRule>
    <cfRule type="cellIs" dxfId="21" priority="4" operator="equal">
      <formula>"Yes"</formula>
    </cfRule>
  </conditionalFormatting>
  <conditionalFormatting sqref="S4">
    <cfRule type="cellIs" dxfId="20" priority="1" operator="equal">
      <formula>"No"</formula>
    </cfRule>
    <cfRule type="cellIs" dxfId="19" priority="2" operator="equal">
      <formula>"Yes"</formula>
    </cfRule>
  </conditionalFormatting>
  <pageMargins left="0.7" right="0.7" top="0.75" bottom="0.75" header="0.3" footer="0.3"/>
  <pageSetup orientation="portrait" horizontalDpi="300" verticalDpi="3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"/>
  <sheetViews>
    <sheetView showGridLines="0" workbookViewId="0">
      <pane ySplit="1" topLeftCell="A2" activePane="bottomLeft" state="frozen"/>
      <selection activeCell="A9" sqref="A9"/>
      <selection pane="bottomLeft" activeCell="A2" sqref="A2"/>
    </sheetView>
  </sheetViews>
  <sheetFormatPr defaultRowHeight="15.75" x14ac:dyDescent="0.25"/>
  <cols>
    <col min="1" max="1" width="14.625" style="24" bestFit="1" customWidth="1"/>
    <col min="2" max="2" width="15.375" style="24" bestFit="1" customWidth="1"/>
    <col min="3" max="3" width="6.375" style="24" bestFit="1" customWidth="1"/>
    <col min="4" max="4" width="4.375" style="24" bestFit="1" customWidth="1"/>
    <col min="5" max="5" width="5" style="24" bestFit="1" customWidth="1"/>
    <col min="6" max="6" width="0.625" style="146" customWidth="1"/>
    <col min="7" max="7" width="3.875" style="24" bestFit="1" customWidth="1"/>
    <col min="8" max="8" width="3.875" style="24" customWidth="1"/>
    <col min="9" max="10" width="3.875" style="24" bestFit="1" customWidth="1"/>
    <col min="11" max="21" width="3.875" style="24" customWidth="1"/>
    <col min="22" max="25" width="3.875" style="24" bestFit="1" customWidth="1"/>
    <col min="26" max="26" width="3.875" style="149" bestFit="1" customWidth="1"/>
    <col min="27" max="27" width="13" style="24" bestFit="1" customWidth="1"/>
    <col min="28" max="16384" width="9" style="24"/>
  </cols>
  <sheetData>
    <row r="1" spans="1:26" s="22" customFormat="1" ht="16.5" thickBot="1" x14ac:dyDescent="0.3">
      <c r="A1" s="143" t="s">
        <v>3</v>
      </c>
      <c r="B1" s="144" t="s">
        <v>112</v>
      </c>
      <c r="C1" s="145" t="s">
        <v>113</v>
      </c>
      <c r="D1" s="145" t="s">
        <v>1</v>
      </c>
      <c r="E1" s="145" t="s">
        <v>114</v>
      </c>
      <c r="F1" s="146"/>
      <c r="G1" s="144">
        <v>10</v>
      </c>
      <c r="H1" s="144">
        <f t="shared" ref="H1:Z1" si="0">G1+1</f>
        <v>11</v>
      </c>
      <c r="I1" s="144">
        <f t="shared" si="0"/>
        <v>12</v>
      </c>
      <c r="J1" s="144">
        <f t="shared" si="0"/>
        <v>13</v>
      </c>
      <c r="K1" s="144">
        <f t="shared" si="0"/>
        <v>14</v>
      </c>
      <c r="L1" s="144">
        <f t="shared" si="0"/>
        <v>15</v>
      </c>
      <c r="M1" s="144">
        <f t="shared" si="0"/>
        <v>16</v>
      </c>
      <c r="N1" s="144">
        <f t="shared" si="0"/>
        <v>17</v>
      </c>
      <c r="O1" s="144">
        <f t="shared" si="0"/>
        <v>18</v>
      </c>
      <c r="P1" s="144">
        <f t="shared" si="0"/>
        <v>19</v>
      </c>
      <c r="Q1" s="144">
        <f t="shared" si="0"/>
        <v>20</v>
      </c>
      <c r="R1" s="144">
        <f t="shared" si="0"/>
        <v>21</v>
      </c>
      <c r="S1" s="144">
        <f t="shared" si="0"/>
        <v>22</v>
      </c>
      <c r="T1" s="144">
        <f t="shared" si="0"/>
        <v>23</v>
      </c>
      <c r="U1" s="144">
        <f t="shared" si="0"/>
        <v>24</v>
      </c>
      <c r="V1" s="144">
        <f t="shared" si="0"/>
        <v>25</v>
      </c>
      <c r="W1" s="144">
        <f t="shared" si="0"/>
        <v>26</v>
      </c>
      <c r="X1" s="144">
        <f t="shared" si="0"/>
        <v>27</v>
      </c>
      <c r="Y1" s="144">
        <f t="shared" si="0"/>
        <v>28</v>
      </c>
      <c r="Z1" s="147">
        <f t="shared" si="0"/>
        <v>29</v>
      </c>
    </row>
    <row r="2" spans="1:26" x14ac:dyDescent="0.25">
      <c r="A2" s="148" t="s">
        <v>72</v>
      </c>
      <c r="B2" s="135" t="s">
        <v>115</v>
      </c>
      <c r="C2" s="23">
        <v>6</v>
      </c>
      <c r="D2" s="23">
        <f t="shared" ref="D2:D4" ca="1" si="1">RANDBETWEEN(1,20)</f>
        <v>19</v>
      </c>
      <c r="E2" s="23">
        <f t="shared" ref="E2:E4" ca="1" si="2">D2+C2</f>
        <v>25</v>
      </c>
      <c r="G2" s="135" t="str">
        <f t="shared" ref="G2:Z4" ca="1" si="3">IF($E2&gt;G$1-1,"Yes","No")</f>
        <v>Yes</v>
      </c>
      <c r="H2" s="135" t="str">
        <f t="shared" ca="1" si="3"/>
        <v>Yes</v>
      </c>
      <c r="I2" s="135" t="str">
        <f t="shared" ca="1" si="3"/>
        <v>Yes</v>
      </c>
      <c r="J2" s="135" t="str">
        <f t="shared" ca="1" si="3"/>
        <v>Yes</v>
      </c>
      <c r="K2" s="135" t="str">
        <f t="shared" ca="1" si="3"/>
        <v>Yes</v>
      </c>
      <c r="L2" s="135" t="str">
        <f t="shared" ca="1" si="3"/>
        <v>Yes</v>
      </c>
      <c r="M2" s="135" t="str">
        <f t="shared" ca="1" si="3"/>
        <v>Yes</v>
      </c>
      <c r="N2" s="135" t="str">
        <f t="shared" ca="1" si="3"/>
        <v>Yes</v>
      </c>
      <c r="O2" s="135" t="str">
        <f t="shared" ca="1" si="3"/>
        <v>Yes</v>
      </c>
      <c r="P2" s="135" t="str">
        <f t="shared" ca="1" si="3"/>
        <v>Yes</v>
      </c>
      <c r="Q2" s="135" t="str">
        <f t="shared" ca="1" si="3"/>
        <v>Yes</v>
      </c>
      <c r="R2" s="135" t="str">
        <f t="shared" ca="1" si="3"/>
        <v>Yes</v>
      </c>
      <c r="S2" s="135" t="str">
        <f t="shared" ca="1" si="3"/>
        <v>Yes</v>
      </c>
      <c r="T2" s="135" t="str">
        <f t="shared" ca="1" si="3"/>
        <v>Yes</v>
      </c>
      <c r="U2" s="135" t="str">
        <f t="shared" ca="1" si="3"/>
        <v>Yes</v>
      </c>
      <c r="V2" s="135" t="str">
        <f t="shared" ca="1" si="3"/>
        <v>Yes</v>
      </c>
      <c r="W2" s="135" t="str">
        <f t="shared" ca="1" si="3"/>
        <v>No</v>
      </c>
      <c r="X2" s="135" t="str">
        <f t="shared" ca="1" si="3"/>
        <v>No</v>
      </c>
      <c r="Y2" s="135" t="str">
        <f t="shared" ca="1" si="3"/>
        <v>No</v>
      </c>
      <c r="Z2" s="149" t="str">
        <f t="shared" ca="1" si="3"/>
        <v>No</v>
      </c>
    </row>
    <row r="3" spans="1:26" x14ac:dyDescent="0.25">
      <c r="A3" s="148" t="s">
        <v>72</v>
      </c>
      <c r="B3" s="135" t="s">
        <v>116</v>
      </c>
      <c r="C3" s="23">
        <v>6</v>
      </c>
      <c r="D3" s="23">
        <f t="shared" ca="1" si="1"/>
        <v>5</v>
      </c>
      <c r="E3" s="23">
        <f t="shared" ca="1" si="2"/>
        <v>11</v>
      </c>
      <c r="G3" s="135" t="str">
        <f t="shared" ca="1" si="3"/>
        <v>Yes</v>
      </c>
      <c r="H3" s="135" t="str">
        <f t="shared" ca="1" si="3"/>
        <v>Yes</v>
      </c>
      <c r="I3" s="135" t="str">
        <f t="shared" ca="1" si="3"/>
        <v>No</v>
      </c>
      <c r="J3" s="135" t="str">
        <f t="shared" ca="1" si="3"/>
        <v>No</v>
      </c>
      <c r="K3" s="135" t="str">
        <f t="shared" ca="1" si="3"/>
        <v>No</v>
      </c>
      <c r="L3" s="135" t="str">
        <f t="shared" ca="1" si="3"/>
        <v>No</v>
      </c>
      <c r="M3" s="135" t="str">
        <f t="shared" ca="1" si="3"/>
        <v>No</v>
      </c>
      <c r="N3" s="135" t="str">
        <f t="shared" ca="1" si="3"/>
        <v>No</v>
      </c>
      <c r="O3" s="135" t="str">
        <f t="shared" ca="1" si="3"/>
        <v>No</v>
      </c>
      <c r="P3" s="135" t="str">
        <f t="shared" ca="1" si="3"/>
        <v>No</v>
      </c>
      <c r="Q3" s="135" t="str">
        <f t="shared" ca="1" si="3"/>
        <v>No</v>
      </c>
      <c r="R3" s="135" t="str">
        <f t="shared" ca="1" si="3"/>
        <v>No</v>
      </c>
      <c r="S3" s="135" t="str">
        <f t="shared" ca="1" si="3"/>
        <v>No</v>
      </c>
      <c r="T3" s="135" t="str">
        <f t="shared" ca="1" si="3"/>
        <v>No</v>
      </c>
      <c r="U3" s="135" t="str">
        <f t="shared" ca="1" si="3"/>
        <v>No</v>
      </c>
      <c r="V3" s="135" t="str">
        <f t="shared" ca="1" si="3"/>
        <v>No</v>
      </c>
      <c r="W3" s="135" t="str">
        <f t="shared" ca="1" si="3"/>
        <v>No</v>
      </c>
      <c r="X3" s="135" t="str">
        <f t="shared" ca="1" si="3"/>
        <v>No</v>
      </c>
      <c r="Y3" s="135" t="str">
        <f t="shared" ca="1" si="3"/>
        <v>No</v>
      </c>
      <c r="Z3" s="149" t="str">
        <f t="shared" ca="1" si="3"/>
        <v>No</v>
      </c>
    </row>
    <row r="4" spans="1:26" x14ac:dyDescent="0.25">
      <c r="A4" s="150" t="s">
        <v>72</v>
      </c>
      <c r="B4" s="151" t="s">
        <v>117</v>
      </c>
      <c r="C4" s="152">
        <v>2</v>
      </c>
      <c r="D4" s="152">
        <f t="shared" ca="1" si="1"/>
        <v>13</v>
      </c>
      <c r="E4" s="152">
        <f t="shared" ca="1" si="2"/>
        <v>15</v>
      </c>
      <c r="G4" s="151" t="str">
        <f t="shared" ca="1" si="3"/>
        <v>Yes</v>
      </c>
      <c r="H4" s="151" t="str">
        <f t="shared" ca="1" si="3"/>
        <v>Yes</v>
      </c>
      <c r="I4" s="151" t="str">
        <f t="shared" ca="1" si="3"/>
        <v>Yes</v>
      </c>
      <c r="J4" s="151" t="str">
        <f t="shared" ca="1" si="3"/>
        <v>Yes</v>
      </c>
      <c r="K4" s="151" t="str">
        <f t="shared" ca="1" si="3"/>
        <v>Yes</v>
      </c>
      <c r="L4" s="151" t="str">
        <f t="shared" ca="1" si="3"/>
        <v>Yes</v>
      </c>
      <c r="M4" s="151" t="str">
        <f t="shared" ca="1" si="3"/>
        <v>No</v>
      </c>
      <c r="N4" s="151" t="str">
        <f t="shared" ca="1" si="3"/>
        <v>No</v>
      </c>
      <c r="O4" s="151" t="str">
        <f t="shared" ca="1" si="3"/>
        <v>No</v>
      </c>
      <c r="P4" s="151" t="str">
        <f t="shared" ca="1" si="3"/>
        <v>No</v>
      </c>
      <c r="Q4" s="151" t="str">
        <f t="shared" ca="1" si="3"/>
        <v>No</v>
      </c>
      <c r="R4" s="151" t="str">
        <f t="shared" ca="1" si="3"/>
        <v>No</v>
      </c>
      <c r="S4" s="151" t="str">
        <f t="shared" ca="1" si="3"/>
        <v>No</v>
      </c>
      <c r="T4" s="151" t="str">
        <f t="shared" ca="1" si="3"/>
        <v>No</v>
      </c>
      <c r="U4" s="151" t="str">
        <f t="shared" ca="1" si="3"/>
        <v>No</v>
      </c>
      <c r="V4" s="151" t="str">
        <f t="shared" ca="1" si="3"/>
        <v>No</v>
      </c>
      <c r="W4" s="151" t="str">
        <f t="shared" ca="1" si="3"/>
        <v>No</v>
      </c>
      <c r="X4" s="151" t="str">
        <f t="shared" ca="1" si="3"/>
        <v>No</v>
      </c>
      <c r="Y4" s="151" t="str">
        <f t="shared" ca="1" si="3"/>
        <v>No</v>
      </c>
      <c r="Z4" s="153" t="str">
        <f t="shared" ca="1" si="3"/>
        <v>No</v>
      </c>
    </row>
  </sheetData>
  <conditionalFormatting sqref="D5:D1048576">
    <cfRule type="cellIs" dxfId="18" priority="169" operator="equal">
      <formula>20</formula>
    </cfRule>
    <cfRule type="cellIs" dxfId="17" priority="170" operator="equal">
      <formula>1</formula>
    </cfRule>
  </conditionalFormatting>
  <conditionalFormatting sqref="G2:Z4">
    <cfRule type="cellIs" dxfId="16" priority="97" operator="equal">
      <formula>"No"</formula>
    </cfRule>
    <cfRule type="cellIs" dxfId="15" priority="98" operator="equal">
      <formula>"Yes"</formula>
    </cfRule>
  </conditionalFormatting>
  <conditionalFormatting sqref="G2:Z2">
    <cfRule type="cellIs" dxfId="14" priority="95" operator="equal">
      <formula>"No"</formula>
    </cfRule>
    <cfRule type="cellIs" dxfId="13" priority="96" operator="equal">
      <formula>"Yes"</formula>
    </cfRule>
  </conditionalFormatting>
  <conditionalFormatting sqref="G3:Z4">
    <cfRule type="cellIs" dxfId="12" priority="93" operator="equal">
      <formula>"No"</formula>
    </cfRule>
    <cfRule type="cellIs" dxfId="11" priority="94" operator="equal">
      <formula>"Yes"</formula>
    </cfRule>
  </conditionalFormatting>
  <conditionalFormatting sqref="A2">
    <cfRule type="cellIs" dxfId="10" priority="75" operator="equal">
      <formula>"No"</formula>
    </cfRule>
    <cfRule type="cellIs" dxfId="9" priority="76" operator="equal">
      <formula>"Yes"</formula>
    </cfRule>
  </conditionalFormatting>
  <conditionalFormatting sqref="A3:A4">
    <cfRule type="cellIs" dxfId="8" priority="73" operator="equal">
      <formula>"No"</formula>
    </cfRule>
    <cfRule type="cellIs" dxfId="7" priority="74" operator="equal">
      <formula>"Yes"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"/>
  <sheetViews>
    <sheetView showGridLines="0" zoomScaleNormal="100" workbookViewId="0">
      <pane xSplit="1" ySplit="2" topLeftCell="B3" activePane="bottomRight" state="frozen"/>
      <selection activeCell="A2" sqref="A2"/>
      <selection pane="topRight" activeCell="A2" sqref="A2"/>
      <selection pane="bottomLeft" activeCell="A2" sqref="A2"/>
      <selection pane="bottomRight" activeCell="B3" sqref="B3"/>
    </sheetView>
  </sheetViews>
  <sheetFormatPr defaultRowHeight="15.75" x14ac:dyDescent="0.25"/>
  <cols>
    <col min="1" max="1" width="17.125" style="24" bestFit="1" customWidth="1"/>
    <col min="2" max="2" width="9.875" style="24" bestFit="1" customWidth="1"/>
    <col min="3" max="3" width="2.875" style="24" bestFit="1" customWidth="1"/>
    <col min="4" max="4" width="6.375" style="24" bestFit="1" customWidth="1"/>
    <col min="5" max="5" width="7.375" style="24" bestFit="1" customWidth="1"/>
    <col min="6" max="6" width="4.25" style="24" bestFit="1" customWidth="1"/>
    <col min="7" max="7" width="4.75" style="24" bestFit="1" customWidth="1"/>
    <col min="8" max="8" width="4.625" style="24" bestFit="1" customWidth="1"/>
    <col min="9" max="9" width="7.25" style="24" bestFit="1" customWidth="1"/>
    <col min="10" max="10" width="5.375" style="24" bestFit="1" customWidth="1"/>
    <col min="11" max="11" width="4.125" style="24" bestFit="1" customWidth="1"/>
    <col min="12" max="12" width="5.375" style="24" bestFit="1" customWidth="1"/>
    <col min="13" max="13" width="6.125" style="24" bestFit="1" customWidth="1"/>
    <col min="14" max="14" width="4.375" style="24" bestFit="1" customWidth="1"/>
    <col min="15" max="15" width="5.75" style="24" bestFit="1" customWidth="1"/>
    <col min="16" max="16" width="6.25" style="24" bestFit="1" customWidth="1"/>
    <col min="17" max="17" width="9" style="24" bestFit="1" customWidth="1"/>
    <col min="18" max="18" width="7.875" style="24" bestFit="1" customWidth="1"/>
    <col min="19" max="19" width="9" style="24" bestFit="1" customWidth="1"/>
    <col min="20" max="20" width="7.375" style="24" bestFit="1" customWidth="1"/>
    <col min="21" max="21" width="4.375" style="24" bestFit="1" customWidth="1"/>
    <col min="22" max="22" width="6.625" style="24" hidden="1" customWidth="1"/>
    <col min="23" max="23" width="7.375" style="24" bestFit="1" customWidth="1"/>
    <col min="24" max="16384" width="9" style="24"/>
  </cols>
  <sheetData>
    <row r="1" spans="1:25" s="22" customFormat="1" ht="16.5" thickBot="1" x14ac:dyDescent="0.3">
      <c r="A1" s="43" t="s">
        <v>20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</row>
    <row r="2" spans="1:25" s="4" customFormat="1" ht="48" thickBot="1" x14ac:dyDescent="0.3">
      <c r="A2" s="1" t="s">
        <v>3</v>
      </c>
      <c r="B2" s="20" t="s">
        <v>21</v>
      </c>
      <c r="C2" s="21"/>
      <c r="D2" s="15" t="s">
        <v>23</v>
      </c>
      <c r="E2" s="3" t="s">
        <v>24</v>
      </c>
      <c r="F2" s="8" t="s">
        <v>25</v>
      </c>
      <c r="G2" s="7" t="s">
        <v>26</v>
      </c>
      <c r="H2" s="6" t="s">
        <v>27</v>
      </c>
      <c r="I2" s="14" t="s">
        <v>28</v>
      </c>
      <c r="J2" s="2" t="s">
        <v>38</v>
      </c>
      <c r="K2" s="9" t="s">
        <v>29</v>
      </c>
      <c r="L2" s="11" t="s">
        <v>30</v>
      </c>
      <c r="M2" s="12" t="s">
        <v>31</v>
      </c>
      <c r="N2" s="13" t="s">
        <v>32</v>
      </c>
      <c r="O2" s="2" t="s">
        <v>33</v>
      </c>
      <c r="P2" s="10" t="s">
        <v>68</v>
      </c>
      <c r="Q2" s="86" t="s">
        <v>61</v>
      </c>
      <c r="R2" s="3" t="s">
        <v>39</v>
      </c>
      <c r="S2" s="5" t="s">
        <v>37</v>
      </c>
      <c r="T2" s="16" t="s">
        <v>0</v>
      </c>
      <c r="U2" s="19" t="s">
        <v>22</v>
      </c>
      <c r="V2" s="18" t="s">
        <v>40</v>
      </c>
      <c r="W2" s="17" t="s">
        <v>34</v>
      </c>
      <c r="Y2" s="154" t="s">
        <v>123</v>
      </c>
    </row>
    <row r="3" spans="1:25" x14ac:dyDescent="0.25">
      <c r="A3" s="44" t="s">
        <v>51</v>
      </c>
      <c r="B3" s="45" t="s">
        <v>35</v>
      </c>
      <c r="C3" s="46">
        <v>0</v>
      </c>
      <c r="D3" s="47">
        <v>31</v>
      </c>
      <c r="E3" s="48"/>
      <c r="F3" s="49"/>
      <c r="G3" s="50"/>
      <c r="H3" s="51"/>
      <c r="I3" s="52"/>
      <c r="J3" s="53"/>
      <c r="K3" s="54"/>
      <c r="L3" s="55"/>
      <c r="M3" s="56"/>
      <c r="N3" s="57"/>
      <c r="O3" s="53"/>
      <c r="P3" s="58">
        <v>25</v>
      </c>
      <c r="Q3" s="84"/>
      <c r="R3" s="48">
        <f t="shared" ref="R3:R4" si="0">SUM(D3:Q3)</f>
        <v>56</v>
      </c>
      <c r="S3" s="59"/>
      <c r="T3" s="60">
        <v>13</v>
      </c>
      <c r="U3" s="61">
        <v>43</v>
      </c>
      <c r="V3" s="62">
        <f t="shared" ref="V3:V4" si="1">U3+T3-(R3+S3)</f>
        <v>0</v>
      </c>
      <c r="W3" s="63">
        <f t="shared" ref="W3:W4" si="2">SMALL(U3:V3,1)</f>
        <v>0</v>
      </c>
      <c r="X3" s="24" t="s">
        <v>124</v>
      </c>
      <c r="Y3" s="156">
        <v>10</v>
      </c>
    </row>
    <row r="4" spans="1:25" x14ac:dyDescent="0.25">
      <c r="A4" s="64" t="s">
        <v>52</v>
      </c>
      <c r="B4" s="65" t="s">
        <v>35</v>
      </c>
      <c r="C4" s="66">
        <v>0</v>
      </c>
      <c r="D4" s="67"/>
      <c r="E4" s="68"/>
      <c r="F4" s="69"/>
      <c r="G4" s="70"/>
      <c r="H4" s="71"/>
      <c r="I4" s="72"/>
      <c r="J4" s="73"/>
      <c r="K4" s="74"/>
      <c r="L4" s="75"/>
      <c r="M4" s="76"/>
      <c r="N4" s="77"/>
      <c r="O4" s="73"/>
      <c r="P4" s="78"/>
      <c r="Q4" s="85"/>
      <c r="R4" s="68">
        <f t="shared" si="0"/>
        <v>0</v>
      </c>
      <c r="S4" s="79"/>
      <c r="T4" s="80"/>
      <c r="U4" s="81">
        <v>38</v>
      </c>
      <c r="V4" s="82">
        <f t="shared" si="1"/>
        <v>38</v>
      </c>
      <c r="W4" s="83">
        <f t="shared" si="2"/>
        <v>38</v>
      </c>
      <c r="Y4" s="155"/>
    </row>
    <row r="5" spans="1:25" x14ac:dyDescent="0.25">
      <c r="A5" s="121" t="s">
        <v>121</v>
      </c>
      <c r="B5" s="65" t="s">
        <v>35</v>
      </c>
      <c r="C5" s="66">
        <v>0</v>
      </c>
      <c r="D5" s="67">
        <v>32</v>
      </c>
      <c r="E5" s="68"/>
      <c r="F5" s="69"/>
      <c r="G5" s="70"/>
      <c r="H5" s="71"/>
      <c r="I5" s="72"/>
      <c r="J5" s="73"/>
      <c r="K5" s="74"/>
      <c r="L5" s="75"/>
      <c r="M5" s="76"/>
      <c r="N5" s="77"/>
      <c r="O5" s="73"/>
      <c r="P5" s="78"/>
      <c r="Q5" s="85"/>
      <c r="R5" s="68">
        <f t="shared" ref="R5" si="3">SUM(D5:Q5)</f>
        <v>32</v>
      </c>
      <c r="S5" s="79"/>
      <c r="T5" s="80"/>
      <c r="U5" s="81">
        <v>29</v>
      </c>
      <c r="V5" s="82">
        <f t="shared" ref="V5" si="4">U5+T5-(R5+S5)</f>
        <v>-3</v>
      </c>
      <c r="W5" s="83">
        <f t="shared" ref="W5" si="5">SMALL(U5:V5,1)</f>
        <v>-3</v>
      </c>
      <c r="Y5" s="155"/>
    </row>
    <row r="6" spans="1:25" x14ac:dyDescent="0.25">
      <c r="A6" s="121" t="s">
        <v>122</v>
      </c>
      <c r="B6" s="65" t="s">
        <v>35</v>
      </c>
      <c r="C6" s="66">
        <v>0</v>
      </c>
      <c r="D6" s="67">
        <v>40</v>
      </c>
      <c r="E6" s="68"/>
      <c r="F6" s="69"/>
      <c r="G6" s="70"/>
      <c r="H6" s="71"/>
      <c r="I6" s="72"/>
      <c r="J6" s="73"/>
      <c r="K6" s="74"/>
      <c r="L6" s="75"/>
      <c r="M6" s="76"/>
      <c r="N6" s="77"/>
      <c r="O6" s="73"/>
      <c r="P6" s="78"/>
      <c r="Q6" s="85"/>
      <c r="R6" s="68">
        <f t="shared" ref="R6" si="6">SUM(D6:Q6)</f>
        <v>40</v>
      </c>
      <c r="S6" s="79"/>
      <c r="T6" s="80"/>
      <c r="U6" s="81">
        <v>29</v>
      </c>
      <c r="V6" s="82">
        <f t="shared" ref="V6" si="7">U6+T6-(R6+S6)</f>
        <v>-11</v>
      </c>
      <c r="W6" s="83">
        <f t="shared" ref="W6" si="8">SMALL(U6:V6,1)</f>
        <v>-11</v>
      </c>
      <c r="Y6" s="155"/>
    </row>
  </sheetData>
  <sortState ref="A3:W8">
    <sortCondition ref="A3:A8"/>
  </sortState>
  <conditionalFormatting sqref="W2">
    <cfRule type="cellIs" dxfId="6" priority="215" operator="lessThan">
      <formula>1</formula>
    </cfRule>
  </conditionalFormatting>
  <conditionalFormatting sqref="W3:W4">
    <cfRule type="cellIs" dxfId="5" priority="207" stopIfTrue="1" operator="lessThan">
      <formula>0.5</formula>
    </cfRule>
  </conditionalFormatting>
  <conditionalFormatting sqref="W3:W4">
    <cfRule type="cellIs" dxfId="4" priority="1261" operator="lessThan">
      <formula>$U3/2</formula>
    </cfRule>
  </conditionalFormatting>
  <conditionalFormatting sqref="W5">
    <cfRule type="cellIs" dxfId="3" priority="3" stopIfTrue="1" operator="lessThan">
      <formula>0.5</formula>
    </cfRule>
  </conditionalFormatting>
  <conditionalFormatting sqref="W5">
    <cfRule type="cellIs" dxfId="2" priority="4" operator="lessThan">
      <formula>$U5/2</formula>
    </cfRule>
  </conditionalFormatting>
  <conditionalFormatting sqref="W6">
    <cfRule type="cellIs" dxfId="1" priority="1" stopIfTrue="1" operator="lessThan">
      <formula>0.5</formula>
    </cfRule>
  </conditionalFormatting>
  <conditionalFormatting sqref="W6">
    <cfRule type="cellIs" dxfId="0" priority="2" operator="lessThan">
      <formula>$U6/2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"/>
  <sheetViews>
    <sheetView showGridLines="0" zoomScaleNormal="100" workbookViewId="0"/>
  </sheetViews>
  <sheetFormatPr defaultRowHeight="15.75" x14ac:dyDescent="0.25"/>
  <cols>
    <col min="1" max="1" width="1.875" style="24" customWidth="1"/>
    <col min="2" max="2" width="8.625" style="22" bestFit="1" customWidth="1"/>
    <col min="3" max="3" width="3.875" style="24" customWidth="1"/>
    <col min="4" max="8" width="3.875" style="24" bestFit="1" customWidth="1"/>
    <col min="9" max="14" width="8.75" style="24" customWidth="1"/>
    <col min="15" max="16384" width="9" style="24"/>
  </cols>
  <sheetData>
    <row r="1" spans="1:16" s="22" customFormat="1" ht="17.25" thickTop="1" thickBot="1" x14ac:dyDescent="0.3">
      <c r="B1" s="34"/>
      <c r="C1" s="35" t="s">
        <v>11</v>
      </c>
      <c r="D1" s="35" t="s">
        <v>12</v>
      </c>
      <c r="E1" s="35" t="s">
        <v>13</v>
      </c>
      <c r="F1" s="35" t="s">
        <v>14</v>
      </c>
      <c r="G1" s="35" t="s">
        <v>15</v>
      </c>
      <c r="H1" s="36" t="s">
        <v>16</v>
      </c>
    </row>
    <row r="2" spans="1:16" x14ac:dyDescent="0.25">
      <c r="B2" s="37" t="s">
        <v>10</v>
      </c>
      <c r="C2" s="38">
        <f ca="1">RANDBETWEEN(1,3)</f>
        <v>3</v>
      </c>
      <c r="D2" s="38">
        <f ca="1">RANDBETWEEN(1,3)+RANDBETWEEN(1,3)</f>
        <v>2</v>
      </c>
      <c r="E2" s="38">
        <f ca="1">RANDBETWEEN(1,3)+RANDBETWEEN(1,3)+RANDBETWEEN(1,3)</f>
        <v>5</v>
      </c>
      <c r="F2" s="38">
        <f ca="1">RANDBETWEEN(1,3)+RANDBETWEEN(1,3)+RANDBETWEEN(1,3)+RANDBETWEEN(1,3)</f>
        <v>7</v>
      </c>
      <c r="G2" s="38">
        <f ca="1">RANDBETWEEN(1,3)+RANDBETWEEN(1,3)+RANDBETWEEN(1,3)+RANDBETWEEN(1,3)+RANDBETWEEN(1,3)</f>
        <v>10</v>
      </c>
      <c r="H2" s="39">
        <f ca="1">RANDBETWEEN(1,3)+RANDBETWEEN(1,3)+RANDBETWEEN(1,3)+RANDBETWEEN(1,3)+RANDBETWEEN(1,3)+RANDBETWEEN(1,3)</f>
        <v>10</v>
      </c>
      <c r="L2" s="22"/>
      <c r="M2" s="22"/>
      <c r="N2" s="22"/>
      <c r="O2" s="22"/>
      <c r="P2" s="22"/>
    </row>
    <row r="3" spans="1:16" x14ac:dyDescent="0.25">
      <c r="B3" s="40" t="s">
        <v>9</v>
      </c>
      <c r="C3" s="41">
        <f ca="1">RANDBETWEEN(1,4)</f>
        <v>4</v>
      </c>
      <c r="D3" s="41">
        <f ca="1">RANDBETWEEN(1,4)+RANDBETWEEN(1,4)</f>
        <v>5</v>
      </c>
      <c r="E3" s="41">
        <f ca="1">RANDBETWEEN(1,4)+RANDBETWEEN(1,4)+RANDBETWEEN(1,4)</f>
        <v>4</v>
      </c>
      <c r="F3" s="41">
        <f ca="1">RANDBETWEEN(1,4)+RANDBETWEEN(1,4)+RANDBETWEEN(1,4)+RANDBETWEEN(1,4)</f>
        <v>9</v>
      </c>
      <c r="G3" s="41">
        <f ca="1">RANDBETWEEN(1,4)+RANDBETWEEN(1,4)+RANDBETWEEN(1,4)+RANDBETWEEN(1,4)+RANDBETWEEN(1,4)</f>
        <v>12</v>
      </c>
      <c r="H3" s="42">
        <f ca="1">RANDBETWEEN(1,4)+RANDBETWEEN(1,4)+RANDBETWEEN(1,4)+RANDBETWEEN(1,4)+RANDBETWEEN(1,4)+RANDBETWEEN(1,4)</f>
        <v>10</v>
      </c>
      <c r="L3" s="22"/>
      <c r="M3" s="22"/>
      <c r="N3" s="22"/>
      <c r="O3" s="22"/>
      <c r="P3" s="22"/>
    </row>
    <row r="4" spans="1:16" x14ac:dyDescent="0.25">
      <c r="B4" s="40" t="s">
        <v>8</v>
      </c>
      <c r="C4" s="41">
        <f ca="1">RANDBETWEEN(1,6)</f>
        <v>5</v>
      </c>
      <c r="D4" s="41">
        <f ca="1">RANDBETWEEN(1,6)+RANDBETWEEN(1,6)</f>
        <v>3</v>
      </c>
      <c r="E4" s="41">
        <f ca="1">RANDBETWEEN(1,6)+RANDBETWEEN(1,6)+RANDBETWEEN(1,6)</f>
        <v>10</v>
      </c>
      <c r="F4" s="41">
        <f ca="1">RANDBETWEEN(1,6)+RANDBETWEEN(1,6)+RANDBETWEEN(1,6)+RANDBETWEEN(1,6)</f>
        <v>18</v>
      </c>
      <c r="G4" s="41">
        <f ca="1">RANDBETWEEN(1,6)+RANDBETWEEN(1,6)+RANDBETWEEN(1,6)+RANDBETWEEN(1,6)+RANDBETWEEN(1,6)</f>
        <v>16</v>
      </c>
      <c r="H4" s="42">
        <f ca="1">RANDBETWEEN(1,6)+RANDBETWEEN(1,6)+RANDBETWEEN(1,6)+RANDBETWEEN(1,6)+RANDBETWEEN(1,6)+RANDBETWEEN(1,6)</f>
        <v>23</v>
      </c>
      <c r="L4" s="22"/>
      <c r="M4" s="22"/>
      <c r="N4" s="22"/>
      <c r="O4" s="22"/>
      <c r="P4" s="22"/>
    </row>
    <row r="5" spans="1:16" x14ac:dyDescent="0.25">
      <c r="B5" s="40" t="s">
        <v>7</v>
      </c>
      <c r="C5" s="41">
        <f ca="1">RANDBETWEEN(1,8)</f>
        <v>6</v>
      </c>
      <c r="D5" s="41">
        <f ca="1">RANDBETWEEN(1,8)+RANDBETWEEN(1,8)</f>
        <v>5</v>
      </c>
      <c r="E5" s="41">
        <f ca="1">RANDBETWEEN(1,8)+RANDBETWEEN(1,8)+RANDBETWEEN(1,8)</f>
        <v>15</v>
      </c>
      <c r="F5" s="41">
        <f ca="1">RANDBETWEEN(1,8)+RANDBETWEEN(1,8)+RANDBETWEEN(1,8)+RANDBETWEEN(1,8)</f>
        <v>14</v>
      </c>
      <c r="G5" s="41">
        <f ca="1">RANDBETWEEN(1,8)+RANDBETWEEN(1,8)+RANDBETWEEN(1,8)+RANDBETWEEN(1,8)+RANDBETWEEN(1,8)</f>
        <v>30</v>
      </c>
      <c r="H5" s="42">
        <f ca="1">RANDBETWEEN(1,8)+RANDBETWEEN(1,8)+RANDBETWEEN(1,8)+RANDBETWEEN(1,8)+RANDBETWEEN(1,8)+RANDBETWEEN(1,8)</f>
        <v>21</v>
      </c>
      <c r="L5" s="22"/>
      <c r="M5" s="22"/>
      <c r="N5" s="22"/>
      <c r="O5" s="22"/>
      <c r="P5" s="22"/>
    </row>
    <row r="6" spans="1:16" x14ac:dyDescent="0.25">
      <c r="B6" s="40" t="s">
        <v>6</v>
      </c>
      <c r="C6" s="41">
        <f ca="1">RANDBETWEEN(1,10)</f>
        <v>3</v>
      </c>
      <c r="D6" s="41">
        <f ca="1">RANDBETWEEN(1,10)+RANDBETWEEN(1,10)</f>
        <v>12</v>
      </c>
      <c r="E6" s="41">
        <f ca="1">RANDBETWEEN(1,10)+RANDBETWEEN(1,10)+RANDBETWEEN(1,10)</f>
        <v>14</v>
      </c>
      <c r="F6" s="41">
        <f ca="1">RANDBETWEEN(1,10)+RANDBETWEEN(1,10)+RANDBETWEEN(1,10)+RANDBETWEEN(1,10)</f>
        <v>13</v>
      </c>
      <c r="G6" s="41">
        <f ca="1">RANDBETWEEN(1,10)+RANDBETWEEN(1,10)+RANDBETWEEN(1,10)+RANDBETWEEN(1,10)+RANDBETWEEN(1,10)</f>
        <v>25</v>
      </c>
      <c r="H6" s="42">
        <f ca="1">RANDBETWEEN(1,10)+RANDBETWEEN(1,10)+RANDBETWEEN(1,10)+RANDBETWEEN(1,10)+RANDBETWEEN(1,10)+RANDBETWEEN(1,10)</f>
        <v>34</v>
      </c>
      <c r="L6" s="22"/>
      <c r="M6" s="22"/>
      <c r="N6" s="22"/>
      <c r="O6" s="22"/>
      <c r="P6" s="22"/>
    </row>
    <row r="7" spans="1:16" x14ac:dyDescent="0.25">
      <c r="B7" s="40" t="s">
        <v>5</v>
      </c>
      <c r="C7" s="41">
        <f ca="1">RANDBETWEEN(1,12)</f>
        <v>1</v>
      </c>
      <c r="D7" s="41">
        <f ca="1">RANDBETWEEN(1,12)+RANDBETWEEN(1,12)</f>
        <v>5</v>
      </c>
      <c r="E7" s="41">
        <f ca="1">RANDBETWEEN(1,12)+RANDBETWEEN(1,12)+RANDBETWEEN(1,12)</f>
        <v>23</v>
      </c>
      <c r="F7" s="41">
        <f ca="1">RANDBETWEEN(1,12)+RANDBETWEEN(1,12)+RANDBETWEEN(1,12)+RANDBETWEEN(1,12)</f>
        <v>22</v>
      </c>
      <c r="G7" s="41">
        <f ca="1">RANDBETWEEN(1,12)+RANDBETWEEN(1,12)+RANDBETWEEN(1,12)+RANDBETWEEN(1,12)+RANDBETWEEN(1,12)</f>
        <v>32</v>
      </c>
      <c r="H7" s="42">
        <f ca="1">RANDBETWEEN(1,12)+RANDBETWEEN(1,12)+RANDBETWEEN(1,12)+RANDBETWEEN(1,12)+RANDBETWEEN(1,12)+RANDBETWEEN(1,12)</f>
        <v>49</v>
      </c>
      <c r="L7" s="22"/>
      <c r="M7" s="22"/>
      <c r="N7" s="22"/>
      <c r="O7" s="22"/>
      <c r="P7" s="22"/>
    </row>
    <row r="8" spans="1:16" x14ac:dyDescent="0.25">
      <c r="B8" s="40" t="s">
        <v>4</v>
      </c>
      <c r="C8" s="41">
        <f ca="1">RANDBETWEEN(1,20)</f>
        <v>14</v>
      </c>
      <c r="D8" s="41">
        <f ca="1">RANDBETWEEN(1,20)+RANDBETWEEN(1,20)</f>
        <v>25</v>
      </c>
      <c r="E8" s="41">
        <f ca="1">RANDBETWEEN(1,20)+RANDBETWEEN(1,20)+RANDBETWEEN(1,20)</f>
        <v>13</v>
      </c>
      <c r="F8" s="41">
        <f ca="1">RANDBETWEEN(1,20)+RANDBETWEEN(1,20)+RANDBETWEEN(1,20)+RANDBETWEEN(1,20)</f>
        <v>27</v>
      </c>
      <c r="G8" s="41">
        <f ca="1">RANDBETWEEN(1,20)+RANDBETWEEN(1,20)+RANDBETWEEN(1,20)+RANDBETWEEN(1,20)+RANDBETWEEN(1,20)</f>
        <v>53</v>
      </c>
      <c r="H8" s="42">
        <f ca="1">RANDBETWEEN(1,20)+RANDBETWEEN(1,20)+RANDBETWEEN(1,20)+RANDBETWEEN(1,20)+RANDBETWEEN(1,20)+RANDBETWEEN(1,20)</f>
        <v>54</v>
      </c>
      <c r="L8" s="22"/>
      <c r="M8" s="22"/>
      <c r="N8" s="22"/>
      <c r="O8" s="22"/>
      <c r="P8" s="22"/>
    </row>
    <row r="9" spans="1:16" ht="16.5" thickBot="1" x14ac:dyDescent="0.3">
      <c r="B9" s="110" t="s">
        <v>17</v>
      </c>
      <c r="C9" s="111">
        <f ca="1">RANDBETWEEN(1,100)</f>
        <v>56</v>
      </c>
      <c r="D9" s="111">
        <f ca="1">RANDBETWEEN(1,100)+RANDBETWEEN(1,100)</f>
        <v>134</v>
      </c>
      <c r="E9" s="111">
        <f ca="1">RANDBETWEEN(1,100)+RANDBETWEEN(1,100)+RANDBETWEEN(1,100)</f>
        <v>125</v>
      </c>
      <c r="F9" s="111">
        <f ca="1">RANDBETWEEN(1,100)+RANDBETWEEN(1,100)+RANDBETWEEN(1,100)+RANDBETWEEN(1,100)</f>
        <v>200</v>
      </c>
      <c r="G9" s="111">
        <f ca="1">RANDBETWEEN(1,100)+RANDBETWEEN(1,100)+RANDBETWEEN(1,100)+RANDBETWEEN(1,100)+RANDBETWEEN(1,100)</f>
        <v>253</v>
      </c>
      <c r="H9" s="112">
        <f ca="1">RANDBETWEEN(1,100)+RANDBETWEEN(1,100)+RANDBETWEEN(1,100)+RANDBETWEEN(1,100)+RANDBETWEEN(1,100)+RANDBETWEEN(1,100)</f>
        <v>121</v>
      </c>
      <c r="L9" s="22"/>
      <c r="M9" s="22"/>
      <c r="N9" s="22"/>
      <c r="O9" s="22"/>
      <c r="P9" s="22"/>
    </row>
    <row r="10" spans="1:16" ht="16.5" thickTop="1" x14ac:dyDescent="0.25">
      <c r="A10" s="22"/>
      <c r="C10" s="22"/>
      <c r="D10" s="22"/>
      <c r="E10" s="22"/>
      <c r="F10" s="22"/>
    </row>
    <row r="11" spans="1:16" x14ac:dyDescent="0.25">
      <c r="A11" s="22"/>
      <c r="C11" s="22"/>
      <c r="D11" s="22"/>
      <c r="E11" s="22"/>
      <c r="F11" s="22"/>
    </row>
    <row r="12" spans="1:16" x14ac:dyDescent="0.25">
      <c r="A12" s="22"/>
      <c r="C12" s="22"/>
      <c r="D12" s="22"/>
      <c r="E12" s="22"/>
      <c r="F12" s="22"/>
    </row>
    <row r="13" spans="1:16" x14ac:dyDescent="0.25">
      <c r="A13" s="22"/>
      <c r="C13" s="22"/>
      <c r="D13" s="22"/>
      <c r="E13" s="22"/>
      <c r="F13" s="22"/>
    </row>
    <row r="14" spans="1:16" x14ac:dyDescent="0.25">
      <c r="A14" s="22"/>
      <c r="C14" s="22"/>
      <c r="D14" s="22"/>
      <c r="E14" s="22"/>
      <c r="F14" s="22"/>
    </row>
    <row r="15" spans="1:16" x14ac:dyDescent="0.25">
      <c r="A15" s="22"/>
      <c r="C15" s="22"/>
      <c r="D15" s="22"/>
      <c r="E15" s="22"/>
      <c r="F15" s="22"/>
    </row>
    <row r="16" spans="1:16" x14ac:dyDescent="0.25">
      <c r="A16" s="22"/>
      <c r="C16" s="22"/>
      <c r="D16" s="22"/>
      <c r="E16" s="22"/>
      <c r="F16" s="22"/>
    </row>
    <row r="17" spans="1:7" x14ac:dyDescent="0.25">
      <c r="A17" s="22"/>
      <c r="C17" s="22"/>
      <c r="D17" s="22"/>
      <c r="E17" s="22"/>
      <c r="F17" s="22"/>
    </row>
    <row r="18" spans="1:7" x14ac:dyDescent="0.25">
      <c r="A18" s="22"/>
      <c r="C18" s="22"/>
      <c r="D18" s="22"/>
      <c r="E18" s="22"/>
      <c r="F18" s="22"/>
    </row>
    <row r="19" spans="1:7" x14ac:dyDescent="0.25">
      <c r="A19" s="22"/>
      <c r="C19" s="22"/>
      <c r="D19" s="22"/>
      <c r="E19" s="22"/>
      <c r="F19" s="22"/>
    </row>
    <row r="20" spans="1:7" x14ac:dyDescent="0.25">
      <c r="A20" s="22"/>
      <c r="C20" s="22"/>
      <c r="D20" s="22"/>
      <c r="E20" s="22"/>
      <c r="F20" s="22"/>
    </row>
    <row r="21" spans="1:7" x14ac:dyDescent="0.25">
      <c r="A21" s="22"/>
      <c r="C21" s="22"/>
      <c r="D21" s="22"/>
      <c r="E21" s="22"/>
      <c r="F21" s="22"/>
    </row>
    <row r="22" spans="1:7" x14ac:dyDescent="0.25">
      <c r="A22" s="22"/>
      <c r="C22" s="22"/>
      <c r="D22" s="22"/>
      <c r="E22" s="22"/>
      <c r="F22" s="22"/>
    </row>
    <row r="23" spans="1:7" x14ac:dyDescent="0.25">
      <c r="A23" s="22"/>
      <c r="C23" s="22"/>
      <c r="D23" s="22"/>
      <c r="E23" s="22"/>
      <c r="F23" s="22"/>
    </row>
    <row r="24" spans="1:7" x14ac:dyDescent="0.25">
      <c r="A24" s="22"/>
      <c r="C24" s="22"/>
      <c r="D24" s="22"/>
      <c r="E24" s="22"/>
      <c r="F24" s="22"/>
    </row>
    <row r="25" spans="1:7" x14ac:dyDescent="0.25">
      <c r="A25" s="22"/>
      <c r="C25" s="22"/>
      <c r="D25" s="22"/>
      <c r="E25" s="22"/>
      <c r="F25" s="22"/>
    </row>
    <row r="26" spans="1:7" x14ac:dyDescent="0.25">
      <c r="A26" s="22"/>
      <c r="C26" s="22"/>
      <c r="D26" s="22"/>
      <c r="E26" s="22"/>
      <c r="F26" s="22"/>
    </row>
    <row r="27" spans="1:7" x14ac:dyDescent="0.25">
      <c r="A27" s="22"/>
      <c r="C27" s="22"/>
      <c r="D27" s="22"/>
      <c r="E27" s="22"/>
      <c r="F27" s="22"/>
    </row>
    <row r="28" spans="1:7" x14ac:dyDescent="0.25">
      <c r="A28" s="22"/>
      <c r="C28" s="22"/>
      <c r="D28" s="22"/>
      <c r="E28" s="22"/>
      <c r="F28" s="22"/>
    </row>
    <row r="29" spans="1:7" x14ac:dyDescent="0.25">
      <c r="A29" s="22"/>
      <c r="C29" s="22"/>
      <c r="D29" s="22"/>
      <c r="E29" s="22"/>
      <c r="F29" s="22"/>
    </row>
    <row r="30" spans="1:7" x14ac:dyDescent="0.25">
      <c r="A30" s="22"/>
      <c r="C30" s="22"/>
      <c r="D30" s="22"/>
      <c r="E30" s="22"/>
      <c r="F30" s="22"/>
    </row>
    <row r="31" spans="1:7" x14ac:dyDescent="0.25">
      <c r="C31" s="22"/>
      <c r="D31" s="22"/>
      <c r="E31" s="22"/>
      <c r="F31" s="22"/>
      <c r="G31" s="22"/>
    </row>
    <row r="32" spans="1:7" x14ac:dyDescent="0.25">
      <c r="C32" s="22"/>
      <c r="D32" s="22"/>
      <c r="E32" s="22"/>
      <c r="F32" s="22"/>
      <c r="G32" s="22"/>
    </row>
    <row r="33" spans="3:7" x14ac:dyDescent="0.25">
      <c r="C33" s="22"/>
      <c r="D33" s="22"/>
      <c r="E33" s="22"/>
      <c r="F33" s="22"/>
      <c r="G33" s="22"/>
    </row>
    <row r="34" spans="3:7" x14ac:dyDescent="0.25">
      <c r="C34" s="22"/>
      <c r="D34" s="22"/>
      <c r="E34" s="22"/>
      <c r="F34" s="22"/>
      <c r="G34" s="22"/>
    </row>
  </sheetData>
  <pageMargins left="0.7" right="0.7" top="0.75" bottom="0.75" header="0.3" footer="0.3"/>
  <pageSetup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Initiative</vt:lpstr>
      <vt:lpstr>Attacks</vt:lpstr>
      <vt:lpstr>Saves</vt:lpstr>
      <vt:lpstr>HPs</vt:lpstr>
      <vt:lpstr>Rolls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Alexis Álvarez</cp:lastModifiedBy>
  <cp:lastPrinted>2013-08-28T21:04:47Z</cp:lastPrinted>
  <dcterms:created xsi:type="dcterms:W3CDTF">2011-08-12T18:00:42Z</dcterms:created>
  <dcterms:modified xsi:type="dcterms:W3CDTF">2013-12-18T20:57:24Z</dcterms:modified>
</cp:coreProperties>
</file>