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45" windowWidth="12120" windowHeight="8055" activeTab="1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G3" i="3" l="1"/>
  <c r="H3" i="3" s="1"/>
  <c r="J3" i="3" s="1"/>
  <c r="Y3" i="3"/>
  <c r="Z3" i="3" s="1"/>
  <c r="AD3" i="3" l="1"/>
  <c r="AH3" i="3"/>
  <c r="AB3" i="3"/>
  <c r="AE3" i="3"/>
  <c r="AI3" i="3"/>
  <c r="AF3" i="3"/>
  <c r="AC3" i="3"/>
  <c r="AG3" i="3"/>
  <c r="Q3" i="3"/>
  <c r="M3" i="3"/>
  <c r="P3" i="3"/>
  <c r="L3" i="3"/>
  <c r="O3" i="3"/>
  <c r="K3" i="3"/>
  <c r="N3" i="3"/>
  <c r="C3" i="10"/>
  <c r="O11" i="13" l="1"/>
  <c r="D2" i="10" l="1"/>
  <c r="E2" i="10" s="1"/>
  <c r="D3" i="10"/>
  <c r="E3" i="10" s="1"/>
  <c r="D4" i="10"/>
  <c r="E4" i="10" s="1"/>
  <c r="D5" i="10"/>
  <c r="E5" i="10" s="1"/>
  <c r="D6" i="10"/>
  <c r="E6" i="10" s="1"/>
  <c r="D7" i="10"/>
  <c r="E7" i="10" s="1"/>
  <c r="G7" i="10" s="1"/>
  <c r="D6" i="13"/>
  <c r="E6" i="13" s="1"/>
  <c r="D5" i="13"/>
  <c r="E5" i="13" s="1"/>
  <c r="D2" i="13"/>
  <c r="E2" i="13" s="1"/>
  <c r="G6" i="10" l="1"/>
  <c r="G2" i="10"/>
  <c r="G5" i="10"/>
  <c r="G4" i="10"/>
  <c r="G3" i="10"/>
  <c r="G4" i="3" l="1"/>
  <c r="H4" i="3" s="1"/>
  <c r="Y4" i="3"/>
  <c r="Z4" i="3" s="1"/>
  <c r="AC4" i="3" l="1"/>
  <c r="AG4" i="3"/>
  <c r="AD4" i="3"/>
  <c r="AH4" i="3"/>
  <c r="AF4" i="3"/>
  <c r="AE4" i="3"/>
  <c r="AI4" i="3"/>
  <c r="AB4" i="3"/>
  <c r="M4" i="3"/>
  <c r="Q4" i="3"/>
  <c r="J4" i="3"/>
  <c r="N4" i="3"/>
  <c r="K4" i="3"/>
  <c r="O4" i="3"/>
  <c r="L4" i="3"/>
  <c r="P4" i="3"/>
  <c r="D7" i="13"/>
  <c r="D4" i="13"/>
  <c r="D3" i="13"/>
  <c r="D10" i="10" l="1"/>
  <c r="E10" i="10" s="1"/>
  <c r="D9" i="10"/>
  <c r="E9" i="10" s="1"/>
  <c r="D8" i="10"/>
  <c r="E8" i="10" s="1"/>
  <c r="R9" i="14"/>
  <c r="V9" i="14" s="1"/>
  <c r="W9" i="14" s="1"/>
  <c r="R8" i="14"/>
  <c r="V8" i="14" s="1"/>
  <c r="W8" i="14" s="1"/>
  <c r="G8" i="10" l="1"/>
  <c r="G9" i="10"/>
  <c r="G10" i="10"/>
  <c r="E7" i="13" l="1"/>
  <c r="D9" i="13"/>
  <c r="O7" i="13" l="1"/>
  <c r="O6" i="13"/>
  <c r="O5" i="13"/>
  <c r="L11" i="13"/>
  <c r="O8" i="13" l="1"/>
  <c r="O9" i="13"/>
  <c r="G5" i="3" l="1"/>
  <c r="H5" i="3" s="1"/>
  <c r="Y5" i="3"/>
  <c r="Z5" i="3" s="1"/>
  <c r="AB5" i="3" l="1"/>
  <c r="AF5" i="3"/>
  <c r="AC5" i="3"/>
  <c r="AG5" i="3"/>
  <c r="AH5" i="3"/>
  <c r="AD5" i="3"/>
  <c r="AE5" i="3"/>
  <c r="AI5" i="3"/>
  <c r="L5" i="3"/>
  <c r="P5" i="3"/>
  <c r="M5" i="3"/>
  <c r="Q5" i="3"/>
  <c r="J5" i="3"/>
  <c r="N5" i="3"/>
  <c r="K5" i="3"/>
  <c r="O5" i="3"/>
  <c r="H1" i="10"/>
  <c r="H5" i="10" l="1"/>
  <c r="H7" i="10"/>
  <c r="H6" i="10"/>
  <c r="H2" i="10"/>
  <c r="H4" i="10"/>
  <c r="H3" i="10"/>
  <c r="H9" i="10"/>
  <c r="H10" i="10"/>
  <c r="H8" i="10"/>
  <c r="I1" i="10"/>
  <c r="I6" i="10" l="1"/>
  <c r="I5" i="10"/>
  <c r="I7" i="10"/>
  <c r="I2" i="10"/>
  <c r="I4" i="10"/>
  <c r="I3" i="10"/>
  <c r="I9" i="10"/>
  <c r="I8" i="10"/>
  <c r="I10" i="10"/>
  <c r="J1" i="10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J2" i="10" l="1"/>
  <c r="J4" i="10"/>
  <c r="J6" i="10"/>
  <c r="J7" i="10"/>
  <c r="J5" i="10"/>
  <c r="J3" i="10"/>
  <c r="J8" i="10"/>
  <c r="J10" i="10"/>
  <c r="J9" i="10"/>
  <c r="K1" i="10"/>
  <c r="K14" i="10" s="1"/>
  <c r="I18" i="10"/>
  <c r="J18" i="10"/>
  <c r="G18" i="10"/>
  <c r="H18" i="10"/>
  <c r="I14" i="10"/>
  <c r="J14" i="10"/>
  <c r="G14" i="10"/>
  <c r="H14" i="10"/>
  <c r="H21" i="10"/>
  <c r="I21" i="10"/>
  <c r="J21" i="10"/>
  <c r="G21" i="10"/>
  <c r="G17" i="10"/>
  <c r="H17" i="10"/>
  <c r="J17" i="10"/>
  <c r="I17" i="10"/>
  <c r="H13" i="10"/>
  <c r="I13" i="10"/>
  <c r="J13" i="10"/>
  <c r="G13" i="10"/>
  <c r="G20" i="10"/>
  <c r="J20" i="10"/>
  <c r="H20" i="10"/>
  <c r="I20" i="10"/>
  <c r="J16" i="10"/>
  <c r="G16" i="10"/>
  <c r="H16" i="10"/>
  <c r="I16" i="10"/>
  <c r="H19" i="10"/>
  <c r="J19" i="10"/>
  <c r="G19" i="10"/>
  <c r="I19" i="10"/>
  <c r="G15" i="10"/>
  <c r="H15" i="10"/>
  <c r="I15" i="10"/>
  <c r="J15" i="10"/>
  <c r="H12" i="10"/>
  <c r="I11" i="10"/>
  <c r="G12" i="10"/>
  <c r="G11" i="10"/>
  <c r="J12" i="10"/>
  <c r="H11" i="10"/>
  <c r="I12" i="10"/>
  <c r="J11" i="10"/>
  <c r="K15" i="10" l="1"/>
  <c r="K6" i="10"/>
  <c r="K5" i="10"/>
  <c r="K2" i="10"/>
  <c r="K4" i="10"/>
  <c r="K7" i="10"/>
  <c r="K3" i="10"/>
  <c r="K9" i="10"/>
  <c r="K8" i="10"/>
  <c r="K10" i="10"/>
  <c r="K12" i="10"/>
  <c r="K16" i="10"/>
  <c r="K17" i="10"/>
  <c r="K21" i="10"/>
  <c r="K19" i="10"/>
  <c r="K20" i="10"/>
  <c r="K13" i="10"/>
  <c r="K18" i="10"/>
  <c r="K11" i="10"/>
  <c r="L1" i="10"/>
  <c r="L5" i="10" l="1"/>
  <c r="L7" i="10"/>
  <c r="L6" i="10"/>
  <c r="L2" i="10"/>
  <c r="L4" i="10"/>
  <c r="L3" i="10"/>
  <c r="L9" i="10"/>
  <c r="L8" i="10"/>
  <c r="L10" i="10"/>
  <c r="M1" i="10"/>
  <c r="L14" i="10"/>
  <c r="L21" i="10"/>
  <c r="L13" i="10"/>
  <c r="L19" i="10"/>
  <c r="L18" i="10"/>
  <c r="L20" i="10"/>
  <c r="L16" i="10"/>
  <c r="L15" i="10"/>
  <c r="L12" i="10"/>
  <c r="L17" i="10"/>
  <c r="L11" i="10"/>
  <c r="M7" i="10" l="1"/>
  <c r="M2" i="10"/>
  <c r="M5" i="10"/>
  <c r="M6" i="10"/>
  <c r="M4" i="10"/>
  <c r="M3" i="10"/>
  <c r="M8" i="10"/>
  <c r="M10" i="10"/>
  <c r="M9" i="10"/>
  <c r="N1" i="10"/>
  <c r="M18" i="10"/>
  <c r="M14" i="10"/>
  <c r="M21" i="10"/>
  <c r="M12" i="10"/>
  <c r="M15" i="10"/>
  <c r="M17" i="10"/>
  <c r="M13" i="10"/>
  <c r="M20" i="10"/>
  <c r="M19" i="10"/>
  <c r="M16" i="10"/>
  <c r="M11" i="10"/>
  <c r="R7" i="14"/>
  <c r="V7" i="14" s="1"/>
  <c r="W7" i="14" s="1"/>
  <c r="N2" i="10" l="1"/>
  <c r="N4" i="10"/>
  <c r="N3" i="10"/>
  <c r="N7" i="10"/>
  <c r="N6" i="10"/>
  <c r="N5" i="10"/>
  <c r="N8" i="10"/>
  <c r="N10" i="10"/>
  <c r="N9" i="10"/>
  <c r="O1" i="10"/>
  <c r="N14" i="10"/>
  <c r="N21" i="10"/>
  <c r="N18" i="10"/>
  <c r="N13" i="10"/>
  <c r="N16" i="10"/>
  <c r="N19" i="10"/>
  <c r="N15" i="10"/>
  <c r="N20" i="10"/>
  <c r="N17" i="10"/>
  <c r="N11" i="10"/>
  <c r="N12" i="10"/>
  <c r="H9" i="13"/>
  <c r="H8" i="13"/>
  <c r="H7" i="13"/>
  <c r="O7" i="10" l="1"/>
  <c r="O5" i="10"/>
  <c r="O6" i="10"/>
  <c r="O2" i="10"/>
  <c r="O4" i="10"/>
  <c r="O3" i="10"/>
  <c r="O9" i="10"/>
  <c r="O8" i="10"/>
  <c r="O10" i="10"/>
  <c r="P1" i="10"/>
  <c r="O17" i="10"/>
  <c r="O15" i="10"/>
  <c r="O14" i="10"/>
  <c r="O18" i="10"/>
  <c r="O13" i="10"/>
  <c r="O20" i="10"/>
  <c r="O19" i="10"/>
  <c r="O21" i="10"/>
  <c r="O16" i="10"/>
  <c r="O12" i="10"/>
  <c r="O11" i="10"/>
  <c r="H11" i="13"/>
  <c r="H10" i="13"/>
  <c r="P6" i="10" l="1"/>
  <c r="P2" i="10"/>
  <c r="P4" i="10"/>
  <c r="P5" i="10"/>
  <c r="P7" i="10"/>
  <c r="P3" i="10"/>
  <c r="P8" i="10"/>
  <c r="P10" i="10"/>
  <c r="P9" i="10"/>
  <c r="Q1" i="10"/>
  <c r="P12" i="10"/>
  <c r="P14" i="10"/>
  <c r="P18" i="10"/>
  <c r="P17" i="10"/>
  <c r="P15" i="10"/>
  <c r="P21" i="10"/>
  <c r="P20" i="10"/>
  <c r="P16" i="10"/>
  <c r="P19" i="10"/>
  <c r="P13" i="10"/>
  <c r="P11" i="10"/>
  <c r="Q6" i="10" l="1"/>
  <c r="Q4" i="10"/>
  <c r="Q3" i="10"/>
  <c r="Q2" i="10"/>
  <c r="Q5" i="10"/>
  <c r="Q7" i="10"/>
  <c r="Q8" i="10"/>
  <c r="Q10" i="10"/>
  <c r="Q9" i="10"/>
  <c r="R1" i="10"/>
  <c r="Q14" i="10"/>
  <c r="Q20" i="10"/>
  <c r="Q19" i="10"/>
  <c r="Q12" i="10"/>
  <c r="Q18" i="10"/>
  <c r="Q17" i="10"/>
  <c r="Q13" i="10"/>
  <c r="Q15" i="10"/>
  <c r="Q16" i="10"/>
  <c r="Q21" i="10"/>
  <c r="Q11" i="10"/>
  <c r="R5" i="10" l="1"/>
  <c r="R4" i="10"/>
  <c r="R3" i="10"/>
  <c r="R2" i="10"/>
  <c r="R6" i="10"/>
  <c r="R7" i="10"/>
  <c r="R9" i="10"/>
  <c r="R8" i="10"/>
  <c r="R10" i="10"/>
  <c r="S1" i="10"/>
  <c r="R14" i="10"/>
  <c r="R17" i="10"/>
  <c r="R20" i="10"/>
  <c r="R11" i="10"/>
  <c r="R18" i="10"/>
  <c r="R13" i="10"/>
  <c r="R16" i="10"/>
  <c r="R15" i="10"/>
  <c r="R19" i="10"/>
  <c r="R21" i="10"/>
  <c r="R12" i="10"/>
  <c r="S2" i="10" l="1"/>
  <c r="S4" i="10"/>
  <c r="S6" i="10"/>
  <c r="S5" i="10"/>
  <c r="S7" i="10"/>
  <c r="S3" i="10"/>
  <c r="S8" i="10"/>
  <c r="S10" i="10"/>
  <c r="S9" i="10"/>
  <c r="T1" i="10"/>
  <c r="S18" i="10"/>
  <c r="S14" i="10"/>
  <c r="S21" i="10"/>
  <c r="S17" i="10"/>
  <c r="S19" i="10"/>
  <c r="S16" i="10"/>
  <c r="S11" i="10"/>
  <c r="S12" i="10"/>
  <c r="S13" i="10"/>
  <c r="S20" i="10"/>
  <c r="S15" i="10"/>
  <c r="R6" i="14"/>
  <c r="V6" i="14" s="1"/>
  <c r="W6" i="14" s="1"/>
  <c r="T6" i="10" l="1"/>
  <c r="T2" i="10"/>
  <c r="T4" i="10"/>
  <c r="T3" i="10"/>
  <c r="T5" i="10"/>
  <c r="T7" i="10"/>
  <c r="T8" i="10"/>
  <c r="T10" i="10"/>
  <c r="T9" i="10"/>
  <c r="U1" i="10"/>
  <c r="T18" i="10"/>
  <c r="T20" i="10"/>
  <c r="T16" i="10"/>
  <c r="T15" i="10"/>
  <c r="T14" i="10"/>
  <c r="T21" i="10"/>
  <c r="T13" i="10"/>
  <c r="T19" i="10"/>
  <c r="T11" i="10"/>
  <c r="T17" i="10"/>
  <c r="T12" i="10"/>
  <c r="U7" i="10" l="1"/>
  <c r="U6" i="10"/>
  <c r="U5" i="10"/>
  <c r="U4" i="10"/>
  <c r="U3" i="10"/>
  <c r="U2" i="10"/>
  <c r="U9" i="10"/>
  <c r="U10" i="10"/>
  <c r="U8" i="10"/>
  <c r="V1" i="10"/>
  <c r="U16" i="10"/>
  <c r="U15" i="10"/>
  <c r="U12" i="10"/>
  <c r="U18" i="10"/>
  <c r="U14" i="10"/>
  <c r="U17" i="10"/>
  <c r="U19" i="10"/>
  <c r="U13" i="10"/>
  <c r="U20" i="10"/>
  <c r="U21" i="10"/>
  <c r="U11" i="10"/>
  <c r="V6" i="10" l="1"/>
  <c r="V7" i="10"/>
  <c r="V5" i="10"/>
  <c r="V2" i="10"/>
  <c r="V4" i="10"/>
  <c r="V3" i="10"/>
  <c r="V9" i="10"/>
  <c r="V8" i="10"/>
  <c r="V10" i="10"/>
  <c r="W1" i="10"/>
  <c r="V11" i="10"/>
  <c r="V18" i="10"/>
  <c r="V16" i="10"/>
  <c r="V19" i="10"/>
  <c r="V15" i="10"/>
  <c r="V14" i="10"/>
  <c r="V21" i="10"/>
  <c r="V20" i="10"/>
  <c r="V13" i="10"/>
  <c r="V17" i="10"/>
  <c r="V12" i="10"/>
  <c r="W6" i="10" l="1"/>
  <c r="W2" i="10"/>
  <c r="W4" i="10"/>
  <c r="W3" i="10"/>
  <c r="W7" i="10"/>
  <c r="W5" i="10"/>
  <c r="W8" i="10"/>
  <c r="W10" i="10"/>
  <c r="W9" i="10"/>
  <c r="X1" i="10"/>
  <c r="W18" i="10"/>
  <c r="W13" i="10"/>
  <c r="W16" i="10"/>
  <c r="W19" i="10"/>
  <c r="W15" i="10"/>
  <c r="W14" i="10"/>
  <c r="W21" i="10"/>
  <c r="W20" i="10"/>
  <c r="W11" i="10"/>
  <c r="W17" i="10"/>
  <c r="W12" i="10"/>
  <c r="D22" i="10"/>
  <c r="E22" i="10" s="1"/>
  <c r="D23" i="10"/>
  <c r="E23" i="10" s="1"/>
  <c r="D24" i="10"/>
  <c r="E24" i="10" s="1"/>
  <c r="D25" i="10"/>
  <c r="E25" i="10" s="1"/>
  <c r="X5" i="10" l="1"/>
  <c r="X7" i="10"/>
  <c r="X4" i="10"/>
  <c r="X3" i="10"/>
  <c r="X6" i="10"/>
  <c r="X2" i="10"/>
  <c r="X9" i="10"/>
  <c r="X8" i="10"/>
  <c r="X10" i="10"/>
  <c r="Y1" i="10"/>
  <c r="X18" i="10"/>
  <c r="X17" i="10"/>
  <c r="X13" i="10"/>
  <c r="X14" i="10"/>
  <c r="X15" i="10"/>
  <c r="X12" i="10"/>
  <c r="X21" i="10"/>
  <c r="X20" i="10"/>
  <c r="X16" i="10"/>
  <c r="X19" i="10"/>
  <c r="X11" i="10"/>
  <c r="M24" i="10"/>
  <c r="Q24" i="10"/>
  <c r="U24" i="10"/>
  <c r="H24" i="10"/>
  <c r="J24" i="10"/>
  <c r="L24" i="10"/>
  <c r="N24" i="10"/>
  <c r="P24" i="10"/>
  <c r="R24" i="10"/>
  <c r="T24" i="10"/>
  <c r="V24" i="10"/>
  <c r="X24" i="10"/>
  <c r="G24" i="10"/>
  <c r="I24" i="10"/>
  <c r="K24" i="10"/>
  <c r="O24" i="10"/>
  <c r="S24" i="10"/>
  <c r="W24" i="10"/>
  <c r="G22" i="10"/>
  <c r="M22" i="10"/>
  <c r="Q22" i="10"/>
  <c r="U22" i="10"/>
  <c r="H22" i="10"/>
  <c r="J22" i="10"/>
  <c r="L22" i="10"/>
  <c r="N22" i="10"/>
  <c r="P22" i="10"/>
  <c r="R22" i="10"/>
  <c r="T22" i="10"/>
  <c r="V22" i="10"/>
  <c r="X22" i="10"/>
  <c r="I22" i="10"/>
  <c r="K22" i="10"/>
  <c r="O22" i="10"/>
  <c r="S22" i="10"/>
  <c r="W22" i="10"/>
  <c r="G23" i="10"/>
  <c r="K23" i="10"/>
  <c r="O23" i="10"/>
  <c r="S23" i="10"/>
  <c r="W23" i="10"/>
  <c r="H23" i="10"/>
  <c r="J23" i="10"/>
  <c r="L23" i="10"/>
  <c r="N23" i="10"/>
  <c r="P23" i="10"/>
  <c r="R23" i="10"/>
  <c r="T23" i="10"/>
  <c r="V23" i="10"/>
  <c r="X23" i="10"/>
  <c r="I23" i="10"/>
  <c r="M23" i="10"/>
  <c r="Q23" i="10"/>
  <c r="U23" i="10"/>
  <c r="Y23" i="10"/>
  <c r="G25" i="10"/>
  <c r="I25" i="10"/>
  <c r="K25" i="10"/>
  <c r="M25" i="10"/>
  <c r="O25" i="10"/>
  <c r="Q25" i="10"/>
  <c r="S25" i="10"/>
  <c r="U25" i="10"/>
  <c r="W25" i="10"/>
  <c r="Y25" i="10"/>
  <c r="H25" i="10"/>
  <c r="J25" i="10"/>
  <c r="L25" i="10"/>
  <c r="N25" i="10"/>
  <c r="P25" i="10"/>
  <c r="R25" i="10"/>
  <c r="T25" i="10"/>
  <c r="V25" i="10"/>
  <c r="X25" i="10"/>
  <c r="Y24" i="10" l="1"/>
  <c r="Y6" i="10"/>
  <c r="Y7" i="10"/>
  <c r="Y2" i="10"/>
  <c r="Y3" i="10"/>
  <c r="Y5" i="10"/>
  <c r="Y4" i="10"/>
  <c r="Y22" i="10"/>
  <c r="Y9" i="10"/>
  <c r="Y8" i="10"/>
  <c r="Y10" i="10"/>
  <c r="Z1" i="10"/>
  <c r="Y14" i="10"/>
  <c r="Y13" i="10"/>
  <c r="Y18" i="10"/>
  <c r="Y21" i="10"/>
  <c r="Y19" i="10"/>
  <c r="Y15" i="10"/>
  <c r="Y17" i="10"/>
  <c r="Y20" i="10"/>
  <c r="Y16" i="10"/>
  <c r="Y11" i="10"/>
  <c r="Y12" i="10"/>
  <c r="Z2" i="10" l="1"/>
  <c r="Z4" i="10"/>
  <c r="Z3" i="10"/>
  <c r="Z6" i="10"/>
  <c r="Z7" i="10"/>
  <c r="Z5" i="10"/>
  <c r="Z8" i="10"/>
  <c r="Z10" i="10"/>
  <c r="Z9" i="10"/>
  <c r="Z18" i="10"/>
  <c r="Z13" i="10"/>
  <c r="Z14" i="10"/>
  <c r="Z17" i="10"/>
  <c r="Z20" i="10"/>
  <c r="Z16" i="10"/>
  <c r="Z15" i="10"/>
  <c r="Z12" i="10"/>
  <c r="Z19" i="10"/>
  <c r="Z21" i="10"/>
  <c r="Z11" i="10"/>
  <c r="Z25" i="10"/>
  <c r="Z24" i="10"/>
  <c r="Z22" i="10"/>
  <c r="Z23" i="10"/>
  <c r="E3" i="13" l="1"/>
  <c r="E4" i="13"/>
  <c r="R3" i="14" l="1"/>
  <c r="V3" i="14" s="1"/>
  <c r="W3" i="14" s="1"/>
  <c r="R4" i="14"/>
  <c r="V4" i="14" s="1"/>
  <c r="W4" i="14" s="1"/>
  <c r="R5" i="14"/>
  <c r="V5" i="14" s="1"/>
  <c r="W5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sz val="12"/>
            <color theme="1"/>
            <rFont val="Times New Roman"/>
            <family val="2"/>
          </rPr>
          <t>2d6+4/19–20</t>
        </r>
      </text>
    </comment>
    <comment ref="F3" authorId="0">
      <text>
        <r>
          <rPr>
            <sz val="12"/>
            <color theme="1"/>
            <rFont val="Times New Roman"/>
            <family val="2"/>
          </rPr>
          <t>Weapon Focus +1
Haste +1</t>
        </r>
      </text>
    </comment>
    <comment ref="T3" authorId="0">
      <text/>
    </comment>
    <comment ref="B4" authorId="0">
      <text>
        <r>
          <rPr>
            <sz val="12"/>
            <color theme="1"/>
            <rFont val="Times New Roman"/>
            <family val="2"/>
          </rPr>
          <t>Power Attack option
1d8 + 1 + 2 (spclztn.) + 1 Strength</t>
        </r>
      </text>
    </comment>
    <comment ref="F4" authorId="0">
      <text>
        <r>
          <rPr>
            <sz val="12"/>
            <color theme="1"/>
            <rFont val="Times New Roman"/>
            <family val="2"/>
          </rPr>
          <t>Weapon Focus</t>
        </r>
      </text>
    </comment>
    <comment ref="T4" authorId="0">
      <text/>
    </comment>
    <comment ref="B5" authorId="0">
      <text/>
    </comment>
    <comment ref="T5" authorId="0">
      <text/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3" authorId="0">
      <text>
        <r>
          <rPr>
            <sz val="12"/>
            <color theme="1"/>
            <rFont val="Times New Roman"/>
            <family val="2"/>
          </rPr>
          <t>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8" authorId="0">
      <text>
        <r>
          <rPr>
            <b/>
            <sz val="12"/>
            <color theme="1"/>
            <rFont val="Times New Roman"/>
            <family val="1"/>
          </rPr>
          <t xml:space="preserve">Immune </t>
        </r>
        <r>
          <rPr>
            <sz val="12"/>
            <color theme="1"/>
            <rFont val="Times New Roman"/>
            <family val="2"/>
          </rPr>
          <t>to fire, poison, mind-affecting spells and abilities, sleep effects, stun, paralysis, death effects; SR 16; resist acid &amp; cold 10.</t>
        </r>
      </text>
    </comment>
  </commentList>
</comments>
</file>

<file path=xl/sharedStrings.xml><?xml version="1.0" encoding="utf-8"?>
<sst xmlns="http://schemas.openxmlformats.org/spreadsheetml/2006/main" count="220" uniqueCount="155">
  <si>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</si>
  <si>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</si>
  <si>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</si>
  <si>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</si>
  <si>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</si>
  <si>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</si>
  <si>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</si>
  <si>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</si>
  <si>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</si>
  <si>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</si>
  <si>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</si>
  <si>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</si>
  <si>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</si>
  <si>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</si>
  <si>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</si>
  <si>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</si>
  <si>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</si>
  <si>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</si>
  <si>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</si>
  <si>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</si>
  <si>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</si>
  <si>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</si>
  <si>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</si>
  <si>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</si>
  <si>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</si>
  <si>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</si>
  <si>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</si>
  <si>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</si>
  <si>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</si>
  <si>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</si>
  <si>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</si>
  <si>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</si>
  <si>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</si>
  <si>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</si>
  <si>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</si>
  <si>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</si>
  <si>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</si>
  <si>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</si>
  <si>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</si>
  <si>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</si>
  <si>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</si>
  <si>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</si>
  <si>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</si>
  <si>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</si>
  <si>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</si>
  <si>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</si>
  <si>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</si>
  <si>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</si>
  <si>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</si>
  <si>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</si>
  <si>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</si>
  <si>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</si>
  <si>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</si>
  <si>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</si>
  <si>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</si>
  <si>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</si>
  <si>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</si>
  <si>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</si>
  <si>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</si>
  <si>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</si>
  <si>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</si>
  <si>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</si>
  <si>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</si>
  <si>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</si>
  <si>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</si>
  <si>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</si>
  <si>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</si>
  <si>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</si>
  <si>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</si>
  <si>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</si>
  <si>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</si>
  <si>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</si>
  <si>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Spot</t>
  </si>
  <si>
    <t>Listen</t>
  </si>
  <si>
    <t>ma</t>
  </si>
  <si>
    <t>pfg</t>
  </si>
  <si>
    <t>pfe</t>
  </si>
  <si>
    <t>bs</t>
  </si>
  <si>
    <t>mv</t>
  </si>
  <si>
    <t>Constitution</t>
  </si>
  <si>
    <t>Strength</t>
  </si>
  <si>
    <t>Opposed Grapple</t>
  </si>
  <si>
    <t>r</t>
  </si>
  <si>
    <t>Move Silently</t>
  </si>
  <si>
    <t>Hide</t>
  </si>
  <si>
    <t>sh</t>
  </si>
  <si>
    <t>Tumble</t>
  </si>
  <si>
    <t>Ride</t>
  </si>
  <si>
    <t>Attack Type</t>
  </si>
  <si>
    <t>ranger</t>
  </si>
  <si>
    <t>Jump</t>
  </si>
  <si>
    <t>Dispel</t>
  </si>
  <si>
    <t>Concentration</t>
  </si>
  <si>
    <t>Nonlethal</t>
  </si>
  <si>
    <t>sof</t>
  </si>
  <si>
    <t>Adversarial Party Composition</t>
  </si>
  <si>
    <t>cleric / seeker</t>
  </si>
  <si>
    <t>rogue / diviner / seer</t>
  </si>
  <si>
    <t>centaur / ranger</t>
  </si>
  <si>
    <t>pfl</t>
  </si>
  <si>
    <t>Swim</t>
  </si>
  <si>
    <t>brk</t>
  </si>
  <si>
    <t>Jason</t>
  </si>
  <si>
    <t>d</t>
  </si>
  <si>
    <t>scout</t>
  </si>
  <si>
    <t>Divine</t>
  </si>
  <si>
    <t>cg</t>
  </si>
  <si>
    <t>p</t>
  </si>
  <si>
    <t>pfc</t>
  </si>
  <si>
    <t>unseen seer</t>
  </si>
  <si>
    <t>post-raging fatigue penalty</t>
  </si>
  <si>
    <t>barkskin variable bonus</t>
  </si>
  <si>
    <t>bull’s strength +2 bonus</t>
  </si>
  <si>
    <t>barkskin +2 bonus</t>
  </si>
  <si>
    <t>cat’s grace +2 bonus</t>
  </si>
  <si>
    <t>desecrate +1 bonus</t>
  </si>
  <si>
    <t>mage armor +4 bonus</t>
  </si>
  <si>
    <t>magic vestment +2 bonus</t>
  </si>
  <si>
    <t>haste +1 bonus</t>
  </si>
  <si>
    <t>possession +1 bonus</t>
  </si>
  <si>
    <t>+2 deflection bonus vs. Chaotic opponents</t>
  </si>
  <si>
    <t>+2 deflection bonus vs. Evil opponents</t>
  </si>
  <si>
    <t>+2 deflection bonus vs. Good opponents</t>
  </si>
  <si>
    <t>+2 deflection bonus vs. Lawful opponents</t>
  </si>
  <si>
    <t>raging bonus/penalty</t>
  </si>
  <si>
    <t>shield +4 bonus</t>
  </si>
  <si>
    <t>shield of faith variable bonus</t>
  </si>
  <si>
    <t>Stoneskin Absorbs</t>
  </si>
  <si>
    <t>Steel Devil</t>
  </si>
  <si>
    <t>Swordwraith</t>
  </si>
  <si>
    <t>Encounter Rating:</t>
  </si>
  <si>
    <t>Heavy Crossbow +1</t>
  </si>
  <si>
    <t>Longsword +1</t>
  </si>
  <si>
    <t>+2</t>
  </si>
  <si>
    <t>Xanather</t>
  </si>
  <si>
    <t>Xanather has 5 HD, but responds to turning/rebuking/bolstering/commanding/destroying as a 7 HD undead.</t>
  </si>
  <si>
    <t>Swrdwrth fft</t>
  </si>
  <si>
    <t>MW cold iron greatsword</t>
  </si>
  <si>
    <t>Val</t>
  </si>
  <si>
    <t>good</t>
  </si>
  <si>
    <t>pr</t>
  </si>
  <si>
    <t>Val and Xanather speeds are 20’.</t>
  </si>
  <si>
    <t>Val spell-like abilities (at will):  greater command (DC 17), haste (self only), scare (DC 14).</t>
  </si>
  <si>
    <t>Xanather has a breastplate +1, large metal shield +1, cloak of resistance and a potion of gaseous form.</t>
  </si>
  <si>
    <t>seeker of the Misty Isle</t>
  </si>
  <si>
    <t>Val special attacks:  chant, formation fighting (irrelevant if alone), combat expertise (+5/-5 to AC/BAB), push (Str +7 vs. opponent, 5’ any direction).</t>
  </si>
  <si>
    <r>
      <t>Val fft</t>
    </r>
    <r>
      <rPr>
        <b/>
        <vertAlign val="superscript"/>
        <sz val="12"/>
        <color theme="1"/>
        <rFont val="Times New Roman"/>
        <family val="1"/>
      </rPr>
      <t>h</t>
    </r>
  </si>
  <si>
    <r>
      <t>Val</t>
    </r>
    <r>
      <rPr>
        <b/>
        <vertAlign val="superscript"/>
        <sz val="12"/>
        <color theme="1"/>
        <rFont val="Times New Roman"/>
        <family val="1"/>
      </rPr>
      <t>h</t>
    </r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</si>
  <si>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</si>
  <si>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r>
      <t>Faram</t>
    </r>
    <r>
      <rPr>
        <i/>
        <vertAlign val="superscript"/>
        <sz val="12"/>
        <color rgb="FF00B050"/>
        <rFont val="Times New Roman"/>
        <family val="1"/>
      </rPr>
      <t>cg</t>
    </r>
  </si>
  <si>
    <t>boar</t>
  </si>
  <si>
    <t>Boar</t>
  </si>
  <si>
    <t>gore</t>
  </si>
  <si>
    <r>
      <t>Jason</t>
    </r>
    <r>
      <rPr>
        <b/>
        <vertAlign val="superscript"/>
        <sz val="12"/>
        <color theme="1"/>
        <rFont val="Times New Roman"/>
        <family val="1"/>
      </rPr>
      <t>sof</t>
    </r>
    <r>
      <rPr>
        <b/>
        <sz val="12"/>
        <color theme="1"/>
        <rFont val="Times New Roman"/>
        <family val="1"/>
      </rPr>
      <t>/Aegis</t>
    </r>
    <r>
      <rPr>
        <b/>
        <vertAlign val="superscript"/>
        <sz val="12"/>
        <color theme="1"/>
        <rFont val="Times New Roman"/>
        <family val="1"/>
      </rPr>
      <t>sof</t>
    </r>
    <r>
      <rPr>
        <b/>
        <sz val="12"/>
        <color theme="1"/>
        <rFont val="Times New Roman"/>
        <family val="1"/>
      </rPr>
      <t>/Jadin</t>
    </r>
    <r>
      <rPr>
        <b/>
        <vertAlign val="superscript"/>
        <sz val="12"/>
        <color theme="1"/>
        <rFont val="Times New Roman"/>
        <family val="1"/>
      </rPr>
      <t>cg,sof</t>
    </r>
  </si>
  <si>
    <r>
      <t>Faram</t>
    </r>
    <r>
      <rPr>
        <b/>
        <vertAlign val="superscript"/>
        <sz val="12"/>
        <color theme="1"/>
        <rFont val="Times New Roman"/>
        <family val="1"/>
      </rPr>
      <t>cg,sof,ma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</si>
</sst>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86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Continuous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69" xfId="0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12" borderId="70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3" xfId="0" applyFont="1" applyFill="1" applyBorder="1" applyAlignment="1">
      <alignment horizontal="center" vertical="center"/>
    </xf>
    <xf numFmtId="0" fontId="2" fillId="2" borderId="64" xfId="0" quotePrefix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0" borderId="67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16" borderId="67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2" fillId="18" borderId="6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1" fillId="8" borderId="0" xfId="1" applyFont="1" applyFill="1" applyAlignment="1">
      <alignment horizontal="centerContinuous" vertical="center"/>
    </xf>
    <xf numFmtId="0" fontId="7" fillId="8" borderId="43" xfId="4" applyFont="1" applyFill="1" applyBorder="1" applyAlignment="1">
      <alignment horizontal="center" vertical="center"/>
    </xf>
    <xf numFmtId="0" fontId="7" fillId="8" borderId="44" xfId="4" applyFont="1" applyFill="1" applyBorder="1" applyAlignment="1">
      <alignment horizontal="center" vertical="center"/>
    </xf>
    <xf numFmtId="0" fontId="7" fillId="8" borderId="45" xfId="4" applyFont="1" applyFill="1" applyBorder="1" applyAlignment="1">
      <alignment horizontal="center" vertical="center"/>
    </xf>
    <xf numFmtId="0" fontId="3" fillId="8" borderId="46" xfId="4" applyFont="1" applyFill="1" applyBorder="1" applyAlignment="1">
      <alignment horizontal="center" vertical="center"/>
    </xf>
    <xf numFmtId="0" fontId="3" fillId="8" borderId="47" xfId="4" applyFill="1" applyBorder="1" applyAlignment="1">
      <alignment horizontal="center" vertical="center"/>
    </xf>
    <xf numFmtId="0" fontId="3" fillId="8" borderId="48" xfId="4" applyFont="1" applyFill="1" applyBorder="1" applyAlignment="1">
      <alignment horizontal="center" vertical="center"/>
    </xf>
    <xf numFmtId="0" fontId="3" fillId="8" borderId="50" xfId="4" applyFill="1" applyBorder="1" applyAlignment="1">
      <alignment horizontal="center" vertical="center"/>
    </xf>
    <xf numFmtId="0" fontId="3" fillId="8" borderId="52" xfId="4" applyFont="1" applyFill="1" applyBorder="1" applyAlignment="1">
      <alignment horizontal="center" vertical="center"/>
    </xf>
    <xf numFmtId="0" fontId="3" fillId="8" borderId="15" xfId="4" applyFill="1" applyBorder="1" applyAlignment="1">
      <alignment horizontal="center" vertical="center"/>
    </xf>
    <xf numFmtId="0" fontId="3" fillId="8" borderId="53" xfId="4" applyFill="1" applyBorder="1" applyAlignment="1">
      <alignment horizontal="center" vertical="center"/>
    </xf>
    <xf numFmtId="0" fontId="7" fillId="8" borderId="49" xfId="4" applyFont="1" applyFill="1" applyBorder="1" applyAlignment="1">
      <alignment horizontal="right" vertical="center"/>
    </xf>
    <xf numFmtId="164" fontId="7" fillId="8" borderId="0" xfId="4" applyNumberFormat="1" applyFont="1" applyFill="1" applyBorder="1" applyAlignment="1">
      <alignment horizontal="center" vertical="center"/>
    </xf>
    <xf numFmtId="1" fontId="7" fillId="8" borderId="0" xfId="4" applyNumberFormat="1" applyFont="1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right" vertical="center"/>
    </xf>
    <xf numFmtId="164" fontId="7" fillId="8" borderId="56" xfId="4" applyNumberFormat="1" applyFont="1" applyFill="1" applyBorder="1" applyAlignment="1">
      <alignment horizontal="center" vertical="center"/>
    </xf>
    <xf numFmtId="0" fontId="3" fillId="8" borderId="57" xfId="4" applyFill="1" applyBorder="1" applyAlignment="1">
      <alignment horizontal="center" vertical="center"/>
    </xf>
    <xf numFmtId="0" fontId="1" fillId="6" borderId="0" xfId="1" applyFont="1" applyFill="1" applyAlignment="1">
      <alignment horizontal="centerContinuous" vertical="center"/>
    </xf>
    <xf numFmtId="0" fontId="7" fillId="6" borderId="43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7" fillId="6" borderId="58" xfId="4" applyFont="1" applyFill="1" applyBorder="1" applyAlignment="1">
      <alignment horizontal="center" vertical="center"/>
    </xf>
    <xf numFmtId="0" fontId="7" fillId="6" borderId="59" xfId="4" applyFont="1" applyFill="1" applyBorder="1" applyAlignment="1">
      <alignment horizontal="center" vertical="center"/>
    </xf>
    <xf numFmtId="0" fontId="3" fillId="6" borderId="46" xfId="4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3" fillId="6" borderId="48" xfId="4" applyFont="1" applyFill="1" applyBorder="1" applyAlignment="1">
      <alignment horizontal="center" vertical="center"/>
    </xf>
    <xf numFmtId="0" fontId="3" fillId="6" borderId="49" xfId="4" applyFont="1" applyFill="1" applyBorder="1" applyAlignment="1">
      <alignment horizontal="center" vertical="center"/>
    </xf>
    <xf numFmtId="0" fontId="3" fillId="6" borderId="51" xfId="4" applyFill="1" applyBorder="1" applyAlignment="1">
      <alignment horizontal="center" vertical="center"/>
    </xf>
    <xf numFmtId="0" fontId="3" fillId="6" borderId="14" xfId="4" applyFill="1" applyBorder="1" applyAlignment="1">
      <alignment horizontal="center" vertical="center"/>
    </xf>
    <xf numFmtId="0" fontId="3" fillId="6" borderId="50" xfId="4" applyFill="1" applyBorder="1" applyAlignment="1">
      <alignment horizontal="center" vertical="center"/>
    </xf>
    <xf numFmtId="0" fontId="7" fillId="6" borderId="4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right" vertical="center"/>
    </xf>
    <xf numFmtId="164" fontId="7" fillId="6" borderId="56" xfId="4" applyNumberFormat="1" applyFont="1" applyFill="1" applyBorder="1" applyAlignment="1">
      <alignment horizontal="center" vertical="center"/>
    </xf>
    <xf numFmtId="0" fontId="3" fillId="6" borderId="57" xfId="4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19" borderId="5" xfId="2" applyFont="1" applyFill="1" applyBorder="1" applyAlignment="1">
      <alignment horizontal="center" vertical="center"/>
    </xf>
    <xf numFmtId="0" fontId="6" fillId="19" borderId="6" xfId="2" applyFill="1" applyBorder="1" applyAlignment="1">
      <alignment horizontal="center" vertical="center"/>
    </xf>
    <xf numFmtId="0" fontId="6" fillId="19" borderId="7" xfId="2" applyFill="1" applyBorder="1" applyAlignment="1">
      <alignment horizontal="center" vertical="center"/>
    </xf>
    <xf numFmtId="0" fontId="3" fillId="6" borderId="52" xfId="4" applyFont="1" applyFill="1" applyBorder="1" applyAlignment="1">
      <alignment horizontal="center" vertical="center"/>
    </xf>
    <xf numFmtId="0" fontId="3" fillId="6" borderId="15" xfId="4" applyFont="1" applyFill="1" applyBorder="1" applyAlignment="1">
      <alignment horizontal="center" vertical="center"/>
    </xf>
    <xf numFmtId="0" fontId="3" fillId="6" borderId="53" xfId="4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3" fillId="6" borderId="71" xfId="4" applyFont="1" applyFill="1" applyBorder="1" applyAlignment="1">
      <alignment horizontal="center" vertical="center"/>
    </xf>
    <xf numFmtId="0" fontId="3" fillId="6" borderId="72" xfId="4" applyFill="1" applyBorder="1" applyAlignment="1">
      <alignment horizontal="center" vertical="center"/>
    </xf>
    <xf numFmtId="0" fontId="1" fillId="20" borderId="14" xfId="0" applyFont="1" applyFill="1" applyBorder="1" applyAlignment="1">
      <alignment horizontal="right" vertical="center"/>
    </xf>
    <xf numFmtId="0" fontId="2" fillId="20" borderId="14" xfId="0" applyFont="1" applyFill="1" applyBorder="1" applyAlignment="1">
      <alignment horizontal="center" vertical="center"/>
    </xf>
    <xf numFmtId="0" fontId="2" fillId="0" borderId="0" xfId="0" applyFont="1" applyAlignment="1"/>
    <xf numFmtId="0" fontId="1" fillId="9" borderId="69" xfId="0" applyFont="1" applyFill="1" applyBorder="1" applyAlignment="1">
      <alignment horizontal="center" vertical="center" wrapText="1"/>
    </xf>
    <xf numFmtId="0" fontId="2" fillId="21" borderId="73" xfId="0" applyFont="1" applyFill="1" applyBorder="1" applyAlignment="1">
      <alignment horizontal="center" vertical="center"/>
    </xf>
    <xf numFmtId="0" fontId="2" fillId="21" borderId="74" xfId="0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1" fontId="1" fillId="0" borderId="0" xfId="1" applyNumberFormat="1" applyFont="1" applyAlignment="1">
      <alignment horizontal="center" vertical="center"/>
    </xf>
    <xf numFmtId="0" fontId="2" fillId="13" borderId="60" xfId="0" quotePrefix="1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1" fillId="13" borderId="33" xfId="0" applyFont="1" applyFill="1" applyBorder="1" applyAlignment="1">
      <alignment horizontal="center" vertical="center" textRotation="90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46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66FF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9933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  <color rgb="FF00FF00"/>
      <color rgb="FFFF66CC"/>
      <color rgb="FFFF66FF"/>
      <color rgb="FF99FFCC"/>
      <color rgb="FFCCFF99"/>
      <color rgb="FFFDBFB9"/>
      <color rgb="FF00FFFF"/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18</c:v>
                </c:pt>
                <c:pt idx="4">
                  <c:v>29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19</c:v>
                </c:pt>
                <c:pt idx="3">
                  <c:v>14</c:v>
                </c:pt>
                <c:pt idx="4">
                  <c:v>38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14</c:v>
                </c:pt>
                <c:pt idx="2">
                  <c:v>21</c:v>
                </c:pt>
                <c:pt idx="3">
                  <c:v>34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25</c:v>
                </c:pt>
                <c:pt idx="2">
                  <c:v>33</c:v>
                </c:pt>
                <c:pt idx="3">
                  <c:v>67</c:v>
                </c:pt>
                <c:pt idx="4">
                  <c:v>72</c:v>
                </c:pt>
                <c:pt idx="5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09920"/>
        <c:axId val="163303424"/>
        <c:axId val="105870656"/>
      </c:area3DChart>
      <c:catAx>
        <c:axId val="167409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3303424"/>
        <c:crosses val="autoZero"/>
        <c:auto val="1"/>
        <c:lblAlgn val="ctr"/>
        <c:lblOffset val="100"/>
        <c:noMultiLvlLbl val="0"/>
      </c:catAx>
      <c:valAx>
        <c:axId val="16330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409920"/>
        <c:crosses val="autoZero"/>
        <c:crossBetween val="midCat"/>
      </c:valAx>
      <c:serAx>
        <c:axId val="105870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33034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14</c:v>
                </c:pt>
                <c:pt idx="6">
                  <c:v>25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19</c:v>
                </c:pt>
                <c:pt idx="5">
                  <c:v>21</c:v>
                </c:pt>
                <c:pt idx="6">
                  <c:v>33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18</c:v>
                </c:pt>
                <c:pt idx="4">
                  <c:v>14</c:v>
                </c:pt>
                <c:pt idx="5">
                  <c:v>34</c:v>
                </c:pt>
                <c:pt idx="6">
                  <c:v>67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17</c:v>
                </c:pt>
                <c:pt idx="3">
                  <c:v>29</c:v>
                </c:pt>
                <c:pt idx="4">
                  <c:v>38</c:v>
                </c:pt>
                <c:pt idx="5">
                  <c:v>27</c:v>
                </c:pt>
                <c:pt idx="6">
                  <c:v>72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18</c:v>
                </c:pt>
                <c:pt idx="3">
                  <c:v>25</c:v>
                </c:pt>
                <c:pt idx="4">
                  <c:v>40</c:v>
                </c:pt>
                <c:pt idx="5">
                  <c:v>35</c:v>
                </c:pt>
                <c:pt idx="6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97728"/>
        <c:axId val="173099264"/>
        <c:axId val="134732864"/>
      </c:area3DChart>
      <c:catAx>
        <c:axId val="17309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099264"/>
        <c:crosses val="autoZero"/>
        <c:auto val="1"/>
        <c:lblAlgn val="ctr"/>
        <c:lblOffset val="100"/>
        <c:noMultiLvlLbl val="0"/>
      </c:catAx>
      <c:valAx>
        <c:axId val="17309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097728"/>
        <c:crosses val="autoZero"/>
        <c:crossBetween val="midCat"/>
      </c:valAx>
      <c:serAx>
        <c:axId val="134732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7309926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18</c:v>
                </c:pt>
                <c:pt idx="4">
                  <c:v>29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19</c:v>
                </c:pt>
                <c:pt idx="3">
                  <c:v>14</c:v>
                </c:pt>
                <c:pt idx="4">
                  <c:v>38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14</c:v>
                </c:pt>
                <c:pt idx="2">
                  <c:v>21</c:v>
                </c:pt>
                <c:pt idx="3">
                  <c:v>34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25</c:v>
                </c:pt>
                <c:pt idx="2">
                  <c:v>33</c:v>
                </c:pt>
                <c:pt idx="3">
                  <c:v>67</c:v>
                </c:pt>
                <c:pt idx="4">
                  <c:v>72</c:v>
                </c:pt>
                <c:pt idx="5">
                  <c:v>77</c:v>
                </c:pt>
              </c:numCache>
            </c:numRef>
          </c:val>
        </c:ser>
        <c:bandFmts/>
        <c:axId val="173133824"/>
        <c:axId val="173135360"/>
        <c:axId val="167498624"/>
      </c:surface3DChart>
      <c:catAx>
        <c:axId val="173133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135360"/>
        <c:crosses val="autoZero"/>
        <c:auto val="1"/>
        <c:lblAlgn val="ctr"/>
        <c:lblOffset val="100"/>
        <c:noMultiLvlLbl val="0"/>
      </c:catAx>
      <c:valAx>
        <c:axId val="17313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133824"/>
        <c:crosses val="autoZero"/>
        <c:crossBetween val="midCat"/>
      </c:valAx>
      <c:serAx>
        <c:axId val="167498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1353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zoomScaleNormal="100" workbookViewId="0"/>
  </sheetViews>
  <sheetFormatPr defaultRowHeight="15.75" x14ac:dyDescent="0.25"/>
  <cols>
    <col min="1" max="1" width="10.5" style="50" customWidth="1"/>
    <col min="2" max="2" width="6.125" style="50" bestFit="1" customWidth="1"/>
    <col min="3" max="3" width="8.375" style="50" bestFit="1" customWidth="1"/>
    <col min="4" max="4" width="4.375" style="50" bestFit="1" customWidth="1"/>
    <col min="5" max="5" width="12.5" style="50" bestFit="1" customWidth="1"/>
    <col min="6" max="6" width="3" style="50" customWidth="1"/>
    <col min="7" max="7" width="14.125" style="50" bestFit="1" customWidth="1"/>
    <col min="8" max="8" width="4.75" style="50" bestFit="1" customWidth="1"/>
    <col min="9" max="9" width="16.375" style="50" bestFit="1" customWidth="1"/>
    <col min="10" max="10" width="3" style="50" customWidth="1"/>
    <col min="11" max="11" width="18.75" style="50" bestFit="1" customWidth="1"/>
    <col min="12" max="12" width="6.5" style="50" bestFit="1" customWidth="1"/>
    <col min="13" max="13" width="3" style="50" customWidth="1"/>
    <col min="14" max="14" width="16.25" style="50" bestFit="1" customWidth="1"/>
    <col min="15" max="15" width="4.75" style="50" bestFit="1" customWidth="1"/>
    <col min="16" max="16" width="15.75" style="50" bestFit="1" customWidth="1"/>
    <col min="17" max="16384" width="9" style="50"/>
  </cols>
  <sheetData>
    <row r="1" spans="1:16" s="45" customFormat="1" ht="16.5" thickBot="1" x14ac:dyDescent="0.3">
      <c r="A1" s="42" t="s">
        <v>6</v>
      </c>
      <c r="B1" s="43" t="s">
        <v>44</v>
      </c>
      <c r="C1" s="44" t="s">
        <v>23</v>
      </c>
      <c r="D1" s="44" t="s">
        <v>1</v>
      </c>
      <c r="E1" s="43" t="s">
        <v>24</v>
      </c>
      <c r="G1" s="139" t="s">
        <v>54</v>
      </c>
      <c r="H1" s="139"/>
      <c r="I1" s="139"/>
      <c r="J1" s="139"/>
      <c r="K1" s="139"/>
      <c r="L1" s="139"/>
      <c r="M1" s="139"/>
      <c r="N1" s="121" t="s">
        <v>95</v>
      </c>
      <c r="O1" s="121"/>
      <c r="P1" s="121"/>
    </row>
    <row r="2" spans="1:16" ht="20.25" thickTop="1" thickBot="1" x14ac:dyDescent="0.3">
      <c r="A2" s="51" t="s">
        <v>148</v>
      </c>
      <c r="B2" s="52">
        <v>1</v>
      </c>
      <c r="C2" s="48">
        <v>6</v>
      </c>
      <c r="D2" s="36">
        <f t="shared" ref="D2:D7" ca="1" si="0">RANDBETWEEN(1,20)</f>
        <v>12</v>
      </c>
      <c r="E2" s="49">
        <f t="shared" ref="E2" ca="1" si="1">D2+C2</f>
        <v>18</v>
      </c>
      <c r="G2" s="140" t="s">
        <v>6</v>
      </c>
      <c r="H2" s="141" t="s">
        <v>55</v>
      </c>
      <c r="I2" s="142" t="s">
        <v>56</v>
      </c>
      <c r="J2" s="143"/>
      <c r="K2" s="144" t="s">
        <v>57</v>
      </c>
      <c r="L2" s="145" t="s">
        <v>58</v>
      </c>
      <c r="M2" s="143"/>
      <c r="N2" s="122" t="s">
        <v>6</v>
      </c>
      <c r="O2" s="123" t="s">
        <v>55</v>
      </c>
      <c r="P2" s="124" t="s">
        <v>56</v>
      </c>
    </row>
    <row r="3" spans="1:16" x14ac:dyDescent="0.25">
      <c r="A3" s="51" t="s">
        <v>63</v>
      </c>
      <c r="B3" s="52">
        <v>1</v>
      </c>
      <c r="C3" s="48">
        <v>3</v>
      </c>
      <c r="D3" s="36">
        <f t="shared" ca="1" si="0"/>
        <v>7</v>
      </c>
      <c r="E3" s="49">
        <f t="shared" ref="E3:E7" ca="1" si="2">D3+C3</f>
        <v>10</v>
      </c>
      <c r="G3" s="146" t="s">
        <v>63</v>
      </c>
      <c r="H3" s="147">
        <v>7</v>
      </c>
      <c r="I3" s="148" t="s">
        <v>98</v>
      </c>
      <c r="J3" s="143"/>
      <c r="K3" s="149" t="s">
        <v>65</v>
      </c>
      <c r="L3" s="150">
        <v>4</v>
      </c>
      <c r="M3" s="143"/>
      <c r="N3" s="125" t="s">
        <v>138</v>
      </c>
      <c r="O3" s="126">
        <v>6</v>
      </c>
      <c r="P3" s="127" t="s">
        <v>128</v>
      </c>
    </row>
    <row r="4" spans="1:16" ht="19.5" thickBot="1" x14ac:dyDescent="0.3">
      <c r="A4" s="51" t="s">
        <v>149</v>
      </c>
      <c r="B4" s="52">
        <v>1</v>
      </c>
      <c r="C4" s="48">
        <v>4</v>
      </c>
      <c r="D4" s="36">
        <f t="shared" ca="1" si="0"/>
        <v>11</v>
      </c>
      <c r="E4" s="49">
        <f t="shared" ca="1" si="2"/>
        <v>15</v>
      </c>
      <c r="G4" s="149" t="s">
        <v>64</v>
      </c>
      <c r="H4" s="151">
        <v>8</v>
      </c>
      <c r="I4" s="152" t="s">
        <v>97</v>
      </c>
      <c r="J4" s="143"/>
      <c r="K4" s="149" t="s">
        <v>89</v>
      </c>
      <c r="L4" s="150">
        <v>3</v>
      </c>
      <c r="M4" s="143"/>
      <c r="N4" s="129" t="s">
        <v>134</v>
      </c>
      <c r="O4" s="130">
        <v>7</v>
      </c>
      <c r="P4" s="131" t="s">
        <v>129</v>
      </c>
    </row>
    <row r="5" spans="1:16" x14ac:dyDescent="0.25">
      <c r="A5" s="51" t="s">
        <v>102</v>
      </c>
      <c r="B5" s="52">
        <v>1</v>
      </c>
      <c r="C5" s="48">
        <v>4</v>
      </c>
      <c r="D5" s="36">
        <f t="shared" ca="1" si="0"/>
        <v>1</v>
      </c>
      <c r="E5" s="49">
        <f t="shared" ref="E5:E6" ca="1" si="3">D5+C5</f>
        <v>5</v>
      </c>
      <c r="G5" s="149" t="s">
        <v>49</v>
      </c>
      <c r="H5" s="151">
        <v>8</v>
      </c>
      <c r="I5" s="152" t="s">
        <v>96</v>
      </c>
      <c r="J5" s="143"/>
      <c r="K5" s="149" t="s">
        <v>60</v>
      </c>
      <c r="L5" s="150">
        <v>6</v>
      </c>
      <c r="M5" s="143"/>
      <c r="N5" s="132" t="s">
        <v>61</v>
      </c>
      <c r="O5" s="133">
        <f>AVERAGE(O3:O4)</f>
        <v>6.5</v>
      </c>
      <c r="P5" s="128"/>
    </row>
    <row r="6" spans="1:16" ht="16.5" thickBot="1" x14ac:dyDescent="0.3">
      <c r="A6" s="46" t="s">
        <v>138</v>
      </c>
      <c r="B6" s="47">
        <v>2</v>
      </c>
      <c r="C6" s="48">
        <v>3</v>
      </c>
      <c r="D6" s="36">
        <f t="shared" ca="1" si="0"/>
        <v>19</v>
      </c>
      <c r="E6" s="49">
        <f t="shared" ca="1" si="3"/>
        <v>22</v>
      </c>
      <c r="G6" s="166" t="s">
        <v>102</v>
      </c>
      <c r="H6" s="167">
        <v>8</v>
      </c>
      <c r="I6" s="168" t="s">
        <v>104</v>
      </c>
      <c r="J6" s="143"/>
      <c r="K6" s="149" t="s">
        <v>109</v>
      </c>
      <c r="L6" s="150">
        <v>2</v>
      </c>
      <c r="M6" s="143"/>
      <c r="N6" s="132" t="s">
        <v>70</v>
      </c>
      <c r="O6" s="134">
        <f>SUM(O3:O4)</f>
        <v>13</v>
      </c>
      <c r="P6" s="128"/>
    </row>
    <row r="7" spans="1:16" x14ac:dyDescent="0.25">
      <c r="A7" s="46" t="s">
        <v>134</v>
      </c>
      <c r="B7" s="47">
        <v>2</v>
      </c>
      <c r="C7" s="48">
        <v>5</v>
      </c>
      <c r="D7" s="36">
        <f t="shared" ca="1" si="0"/>
        <v>18</v>
      </c>
      <c r="E7" s="49">
        <f t="shared" ca="1" si="2"/>
        <v>23</v>
      </c>
      <c r="G7" s="153" t="s">
        <v>61</v>
      </c>
      <c r="H7" s="154">
        <f>AVERAGE(H3:H6)</f>
        <v>7.75</v>
      </c>
      <c r="I7" s="152"/>
      <c r="J7" s="143"/>
      <c r="K7" s="149" t="s">
        <v>144</v>
      </c>
      <c r="L7" s="150">
        <v>2</v>
      </c>
      <c r="M7" s="143"/>
      <c r="N7" s="132" t="s">
        <v>62</v>
      </c>
      <c r="O7" s="135">
        <f>COUNT(O3:O4)</f>
        <v>2</v>
      </c>
      <c r="P7" s="128"/>
    </row>
    <row r="8" spans="1:16" x14ac:dyDescent="0.25">
      <c r="G8" s="153" t="s">
        <v>70</v>
      </c>
      <c r="H8" s="155">
        <f>SUM(H3:H6)</f>
        <v>31</v>
      </c>
      <c r="I8" s="152"/>
      <c r="J8" s="143"/>
      <c r="K8" s="149" t="s">
        <v>104</v>
      </c>
      <c r="L8" s="150">
        <v>8</v>
      </c>
      <c r="M8" s="143"/>
      <c r="N8" s="132" t="s">
        <v>67</v>
      </c>
      <c r="O8" s="133">
        <f>((O5)*(O7/4))</f>
        <v>3.25</v>
      </c>
      <c r="P8" s="128" t="s">
        <v>68</v>
      </c>
    </row>
    <row r="9" spans="1:16" ht="16.5" thickBot="1" x14ac:dyDescent="0.3">
      <c r="D9" s="36">
        <f t="shared" ref="D9" ca="1" si="4">RANDBETWEEN(1,20)</f>
        <v>1</v>
      </c>
      <c r="G9" s="153" t="s">
        <v>62</v>
      </c>
      <c r="H9" s="158">
        <f>COUNT(H3:H6)</f>
        <v>4</v>
      </c>
      <c r="I9" s="152"/>
      <c r="J9" s="143"/>
      <c r="K9" s="149" t="s">
        <v>71</v>
      </c>
      <c r="L9" s="150">
        <v>4</v>
      </c>
      <c r="M9" s="143"/>
      <c r="N9" s="136" t="s">
        <v>66</v>
      </c>
      <c r="O9" s="137">
        <f>((O5)*(O7/2))</f>
        <v>6.5</v>
      </c>
      <c r="P9" s="138" t="s">
        <v>69</v>
      </c>
    </row>
    <row r="10" spans="1:16" ht="16.5" thickTop="1" x14ac:dyDescent="0.25">
      <c r="G10" s="153" t="s">
        <v>67</v>
      </c>
      <c r="H10" s="154">
        <f>((H7)*(H9/4))</f>
        <v>7.75</v>
      </c>
      <c r="I10" s="152" t="s">
        <v>68</v>
      </c>
      <c r="J10" s="143"/>
      <c r="K10" s="172" t="s">
        <v>59</v>
      </c>
      <c r="L10" s="173">
        <v>2</v>
      </c>
      <c r="M10" s="143"/>
    </row>
    <row r="11" spans="1:16" ht="16.5" thickBot="1" x14ac:dyDescent="0.3">
      <c r="G11" s="159" t="s">
        <v>66</v>
      </c>
      <c r="H11" s="160">
        <f>((H7)*(H9/2))</f>
        <v>15.5</v>
      </c>
      <c r="I11" s="161" t="s">
        <v>69</v>
      </c>
      <c r="J11" s="143"/>
      <c r="K11" s="156" t="s">
        <v>5</v>
      </c>
      <c r="L11" s="157">
        <f>SUM(L3:L10)</f>
        <v>31</v>
      </c>
      <c r="M11" s="143"/>
      <c r="N11" s="181" t="s">
        <v>130</v>
      </c>
      <c r="O11" s="182">
        <f>O6</f>
        <v>13</v>
      </c>
    </row>
    <row r="12" spans="1:16" ht="16.5" thickTop="1" x14ac:dyDescent="0.25">
      <c r="A12" s="180" t="s">
        <v>141</v>
      </c>
    </row>
    <row r="13" spans="1:16" x14ac:dyDescent="0.25">
      <c r="A13" s="180" t="s">
        <v>145</v>
      </c>
    </row>
    <row r="14" spans="1:16" x14ac:dyDescent="0.25">
      <c r="A14" s="180" t="s">
        <v>142</v>
      </c>
    </row>
    <row r="15" spans="1:16" x14ac:dyDescent="0.25">
      <c r="A15" s="180" t="s">
        <v>135</v>
      </c>
    </row>
    <row r="16" spans="1:16" x14ac:dyDescent="0.25">
      <c r="A16" s="180" t="s">
        <v>143</v>
      </c>
    </row>
  </sheetData>
  <sortState ref="A2:E11">
    <sortCondition descending="1" ref="E2:E11"/>
    <sortCondition descending="1" ref="C2:C11"/>
  </sortState>
  <conditionalFormatting sqref="O11">
    <cfRule type="cellIs" dxfId="645" priority="1" operator="greaterThan">
      <formula>$H$8</formula>
    </cfRule>
    <cfRule type="cellIs" dxfId="644" priority="2" operator="between">
      <formula>$H$10+$H$11</formula>
      <formula>$H$8</formula>
    </cfRule>
    <cfRule type="cellIs" dxfId="643" priority="3" operator="between">
      <formula>$H$11</formula>
      <formula>$H$11+$H$10</formula>
    </cfRule>
    <cfRule type="cellIs" dxfId="642" priority="4" operator="between">
      <formula>$H$10</formula>
      <formula>$H$11</formula>
    </cfRule>
    <cfRule type="cellIs" dxfId="641" priority="5" operator="lessThan">
      <formula>$H$10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6"/>
  <sheetViews>
    <sheetView showGridLines="0" tabSelected="1" topLeftCell="C1" zoomScaleNormal="100" workbookViewId="0">
      <selection activeCell="AI1" sqref="AI1"/>
    </sheetView>
  </sheetViews>
  <sheetFormatPr defaultColWidth="9.125" defaultRowHeight="15.75" x14ac:dyDescent="0.25"/>
  <cols>
    <col min="1" max="1" width="15.75" style="25" bestFit="1" customWidth="1"/>
    <col min="2" max="2" width="20.875" style="25" bestFit="1" customWidth="1"/>
    <col min="3" max="3" width="4.75" style="39" customWidth="1"/>
    <col min="4" max="4" width="4.5" style="39" bestFit="1" customWidth="1"/>
    <col min="5" max="5" width="3.875" style="39" bestFit="1" customWidth="1"/>
    <col min="6" max="6" width="6.875" style="39" bestFit="1" customWidth="1"/>
    <col min="7" max="7" width="3.875" style="39" bestFit="1" customWidth="1"/>
    <col min="8" max="8" width="5.25" style="39" bestFit="1" customWidth="1"/>
    <col min="9" max="9" width="0.375" style="39" customWidth="1"/>
    <col min="10" max="11" width="3.375" style="39" bestFit="1" customWidth="1"/>
    <col min="12" max="12" width="2.875" style="39" bestFit="1" customWidth="1"/>
    <col min="13" max="14" width="3.375" style="39" bestFit="1" customWidth="1"/>
    <col min="15" max="16" width="2.875" style="39" bestFit="1" customWidth="1"/>
    <col min="17" max="17" width="2.875" style="25" bestFit="1" customWidth="1"/>
    <col min="18" max="18" width="0.375" style="25" customWidth="1"/>
    <col min="19" max="19" width="11.75" style="25" bestFit="1" customWidth="1"/>
    <col min="20" max="20" width="16.875" style="25" bestFit="1" customWidth="1"/>
    <col min="21" max="21" width="5" style="25" bestFit="1" customWidth="1"/>
    <col min="22" max="22" width="5.5" style="25" customWidth="1"/>
    <col min="23" max="23" width="3.875" style="25" bestFit="1" customWidth="1"/>
    <col min="24" max="24" width="6.875" style="39" bestFit="1" customWidth="1"/>
    <col min="25" max="25" width="3.875" style="39" bestFit="1" customWidth="1"/>
    <col min="26" max="26" width="5.25" style="39" bestFit="1" customWidth="1"/>
    <col min="27" max="27" width="0.375" style="39" customWidth="1"/>
    <col min="28" max="28" width="2.875" style="39" bestFit="1" customWidth="1"/>
    <col min="29" max="30" width="3.875" style="39" bestFit="1" customWidth="1"/>
    <col min="31" max="31" width="2.875" style="39" bestFit="1" customWidth="1"/>
    <col min="32" max="32" width="3.875" style="39" bestFit="1" customWidth="1"/>
    <col min="33" max="34" width="2.875" style="39" bestFit="1" customWidth="1"/>
    <col min="35" max="35" width="3.875" style="25" bestFit="1" customWidth="1"/>
    <col min="36" max="16384" width="9.125" style="39"/>
  </cols>
  <sheetData>
    <row r="1" spans="1:35" s="21" customFormat="1" ht="143.25" thickBot="1" x14ac:dyDescent="0.3">
      <c r="A1" s="22"/>
      <c r="B1" s="22"/>
      <c r="C1" s="20"/>
      <c r="D1" s="20"/>
      <c r="E1" s="20"/>
      <c r="F1" s="20"/>
      <c r="G1" s="20"/>
      <c r="H1" s="20"/>
      <c r="I1" s="20"/>
      <c r="J1" s="20" t="s">
        <v>146</v>
      </c>
      <c r="K1" s="20" t="s">
        <v>136</v>
      </c>
      <c r="L1" s="20"/>
      <c r="M1" s="20"/>
      <c r="N1" s="20" t="s">
        <v>134</v>
      </c>
      <c r="O1" s="20"/>
      <c r="P1" s="185" t="s">
        <v>153</v>
      </c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D1" s="20"/>
      <c r="AE1" s="20"/>
      <c r="AF1" s="20"/>
      <c r="AG1" s="185" t="s">
        <v>154</v>
      </c>
      <c r="AH1" s="20"/>
      <c r="AI1" s="20" t="s">
        <v>147</v>
      </c>
    </row>
    <row r="2" spans="1:35" s="34" customFormat="1" ht="16.5" thickBot="1" x14ac:dyDescent="0.3">
      <c r="A2" s="26" t="s">
        <v>6</v>
      </c>
      <c r="B2" s="27" t="s">
        <v>88</v>
      </c>
      <c r="C2" s="28" t="s">
        <v>3</v>
      </c>
      <c r="D2" s="29" t="s">
        <v>51</v>
      </c>
      <c r="E2" s="30" t="s">
        <v>52</v>
      </c>
      <c r="F2" s="29" t="s">
        <v>53</v>
      </c>
      <c r="G2" s="29" t="s">
        <v>4</v>
      </c>
      <c r="H2" s="29" t="s">
        <v>5</v>
      </c>
      <c r="I2" s="29"/>
      <c r="J2" s="29">
        <v>10</v>
      </c>
      <c r="K2" s="31">
        <v>11</v>
      </c>
      <c r="L2" s="31">
        <v>16</v>
      </c>
      <c r="M2" s="31">
        <v>18</v>
      </c>
      <c r="N2" s="31">
        <v>20</v>
      </c>
      <c r="O2" s="31">
        <v>22</v>
      </c>
      <c r="P2" s="31">
        <v>24</v>
      </c>
      <c r="Q2" s="32">
        <v>26</v>
      </c>
      <c r="R2" s="33"/>
      <c r="S2" s="26" t="s">
        <v>6</v>
      </c>
      <c r="T2" s="27" t="s">
        <v>88</v>
      </c>
      <c r="U2" s="28" t="s">
        <v>3</v>
      </c>
      <c r="V2" s="30" t="s">
        <v>50</v>
      </c>
      <c r="W2" s="30" t="s">
        <v>52</v>
      </c>
      <c r="X2" s="29" t="s">
        <v>53</v>
      </c>
      <c r="Y2" s="29" t="s">
        <v>4</v>
      </c>
      <c r="Z2" s="29" t="s">
        <v>5</v>
      </c>
      <c r="AA2" s="29"/>
      <c r="AB2" s="29">
        <v>13</v>
      </c>
      <c r="AC2" s="31">
        <v>15</v>
      </c>
      <c r="AD2" s="31">
        <v>17</v>
      </c>
      <c r="AE2" s="31">
        <v>19</v>
      </c>
      <c r="AF2" s="31">
        <v>21</v>
      </c>
      <c r="AG2" s="31">
        <v>23</v>
      </c>
      <c r="AH2" s="31">
        <v>25</v>
      </c>
      <c r="AI2" s="32">
        <v>27</v>
      </c>
    </row>
    <row r="3" spans="1:35" x14ac:dyDescent="0.25">
      <c r="A3" s="174" t="s">
        <v>138</v>
      </c>
      <c r="B3" s="175" t="s">
        <v>137</v>
      </c>
      <c r="C3" s="35">
        <v>6</v>
      </c>
      <c r="D3" s="36">
        <v>3</v>
      </c>
      <c r="E3" s="36">
        <v>1</v>
      </c>
      <c r="F3" s="36">
        <v>2</v>
      </c>
      <c r="G3" s="36">
        <f t="shared" ref="G3:G5" ca="1" si="0">RANDBETWEEN(1,20)</f>
        <v>18</v>
      </c>
      <c r="H3" s="36">
        <f t="shared" ref="H3" ca="1" si="1">SUM(C3:G3)</f>
        <v>30</v>
      </c>
      <c r="I3" s="37"/>
      <c r="J3" s="36" t="str">
        <f t="shared" ref="J3:Q5" ca="1" si="2">IF($H3&gt;J$2-1,"Y","N")</f>
        <v>Y</v>
      </c>
      <c r="K3" s="25" t="str">
        <f t="shared" ca="1" si="2"/>
        <v>Y</v>
      </c>
      <c r="L3" s="25" t="str">
        <f t="shared" ca="1" si="2"/>
        <v>Y</v>
      </c>
      <c r="M3" s="25" t="str">
        <f t="shared" ca="1" si="2"/>
        <v>Y</v>
      </c>
      <c r="N3" s="25" t="str">
        <f t="shared" ca="1" si="2"/>
        <v>Y</v>
      </c>
      <c r="O3" s="25" t="str">
        <f t="shared" ca="1" si="2"/>
        <v>Y</v>
      </c>
      <c r="P3" s="25" t="str">
        <f t="shared" ca="1" si="2"/>
        <v>Y</v>
      </c>
      <c r="Q3" s="38" t="str">
        <f t="shared" ca="1" si="2"/>
        <v>Y</v>
      </c>
      <c r="S3" s="174" t="s">
        <v>138</v>
      </c>
      <c r="T3" s="175" t="s">
        <v>40</v>
      </c>
      <c r="U3" s="35">
        <v>6</v>
      </c>
      <c r="V3" s="36">
        <v>-1</v>
      </c>
      <c r="W3" s="36">
        <v>0</v>
      </c>
      <c r="X3" s="36">
        <v>0</v>
      </c>
      <c r="Y3" s="36">
        <f t="shared" ref="Y3:Y5" ca="1" si="3">RANDBETWEEN(1,20)</f>
        <v>20</v>
      </c>
      <c r="Z3" s="36">
        <f t="shared" ref="Z3" ca="1" si="4">SUM(U3:Y3)</f>
        <v>25</v>
      </c>
      <c r="AA3" s="37"/>
      <c r="AB3" s="36" t="str">
        <f t="shared" ref="AB3:AI5" ca="1" si="5">IF($Z3&gt;AB$2-1,"Y","N")</f>
        <v>Y</v>
      </c>
      <c r="AC3" s="25" t="str">
        <f t="shared" ca="1" si="5"/>
        <v>Y</v>
      </c>
      <c r="AD3" s="25" t="str">
        <f t="shared" ca="1" si="5"/>
        <v>Y</v>
      </c>
      <c r="AE3" s="25" t="str">
        <f t="shared" ca="1" si="5"/>
        <v>Y</v>
      </c>
      <c r="AF3" s="25" t="str">
        <f t="shared" ca="1" si="5"/>
        <v>Y</v>
      </c>
      <c r="AG3" s="25" t="str">
        <f t="shared" ca="1" si="5"/>
        <v>Y</v>
      </c>
      <c r="AH3" s="25" t="str">
        <f t="shared" ca="1" si="5"/>
        <v>Y</v>
      </c>
      <c r="AI3" s="38" t="str">
        <f t="shared" ca="1" si="5"/>
        <v>N</v>
      </c>
    </row>
    <row r="4" spans="1:35" x14ac:dyDescent="0.25">
      <c r="A4" s="174" t="s">
        <v>134</v>
      </c>
      <c r="B4" s="175" t="s">
        <v>132</v>
      </c>
      <c r="C4" s="35">
        <v>5</v>
      </c>
      <c r="D4" s="36">
        <v>3</v>
      </c>
      <c r="E4" s="36">
        <v>1</v>
      </c>
      <c r="F4" s="36">
        <v>1</v>
      </c>
      <c r="G4" s="36">
        <f t="shared" ca="1" si="0"/>
        <v>6</v>
      </c>
      <c r="H4" s="36">
        <f t="shared" ref="H4" ca="1" si="6">SUM(C4:G4)</f>
        <v>16</v>
      </c>
      <c r="I4" s="37"/>
      <c r="J4" s="36" t="str">
        <f t="shared" ca="1" si="2"/>
        <v>Y</v>
      </c>
      <c r="K4" s="25" t="str">
        <f t="shared" ca="1" si="2"/>
        <v>Y</v>
      </c>
      <c r="L4" s="25" t="str">
        <f t="shared" ca="1" si="2"/>
        <v>Y</v>
      </c>
      <c r="M4" s="25" t="str">
        <f t="shared" ca="1" si="2"/>
        <v>N</v>
      </c>
      <c r="N4" s="25" t="str">
        <f t="shared" ca="1" si="2"/>
        <v>N</v>
      </c>
      <c r="O4" s="25" t="str">
        <f t="shared" ca="1" si="2"/>
        <v>N</v>
      </c>
      <c r="P4" s="25" t="str">
        <f t="shared" ca="1" si="2"/>
        <v>N</v>
      </c>
      <c r="Q4" s="38" t="str">
        <f t="shared" ca="1" si="2"/>
        <v>N</v>
      </c>
      <c r="S4" s="174" t="s">
        <v>134</v>
      </c>
      <c r="T4" s="175" t="s">
        <v>131</v>
      </c>
      <c r="U4" s="35">
        <v>5</v>
      </c>
      <c r="V4" s="36">
        <v>1</v>
      </c>
      <c r="W4" s="36">
        <v>1</v>
      </c>
      <c r="X4" s="36">
        <v>0</v>
      </c>
      <c r="Y4" s="36">
        <f t="shared" ca="1" si="3"/>
        <v>17</v>
      </c>
      <c r="Z4" s="36">
        <f t="shared" ref="Z4" ca="1" si="7">SUM(U4:Y4)</f>
        <v>24</v>
      </c>
      <c r="AA4" s="37"/>
      <c r="AB4" s="36" t="str">
        <f t="shared" ca="1" si="5"/>
        <v>Y</v>
      </c>
      <c r="AC4" s="25" t="str">
        <f t="shared" ca="1" si="5"/>
        <v>Y</v>
      </c>
      <c r="AD4" s="25" t="str">
        <f t="shared" ca="1" si="5"/>
        <v>Y</v>
      </c>
      <c r="AE4" s="25" t="str">
        <f t="shared" ca="1" si="5"/>
        <v>Y</v>
      </c>
      <c r="AF4" s="25" t="str">
        <f t="shared" ca="1" si="5"/>
        <v>Y</v>
      </c>
      <c r="AG4" s="25" t="str">
        <f t="shared" ca="1" si="5"/>
        <v>Y</v>
      </c>
      <c r="AH4" s="25" t="str">
        <f t="shared" ca="1" si="5"/>
        <v>N</v>
      </c>
      <c r="AI4" s="38" t="str">
        <f t="shared" ca="1" si="5"/>
        <v>N</v>
      </c>
    </row>
    <row r="5" spans="1:35" x14ac:dyDescent="0.25">
      <c r="A5" s="169" t="s">
        <v>150</v>
      </c>
      <c r="B5" s="170" t="s">
        <v>152</v>
      </c>
      <c r="C5" s="35">
        <v>2</v>
      </c>
      <c r="D5" s="36">
        <v>2</v>
      </c>
      <c r="E5" s="36">
        <v>0</v>
      </c>
      <c r="F5" s="36">
        <v>0</v>
      </c>
      <c r="G5" s="36">
        <f t="shared" ca="1" si="0"/>
        <v>17</v>
      </c>
      <c r="H5" s="36">
        <f t="shared" ref="H5" ca="1" si="8">SUM(C5:G5)</f>
        <v>21</v>
      </c>
      <c r="I5" s="37"/>
      <c r="J5" s="36" t="str">
        <f t="shared" ca="1" si="2"/>
        <v>Y</v>
      </c>
      <c r="K5" s="25" t="str">
        <f t="shared" ca="1" si="2"/>
        <v>Y</v>
      </c>
      <c r="L5" s="25" t="str">
        <f t="shared" ca="1" si="2"/>
        <v>Y</v>
      </c>
      <c r="M5" s="25" t="str">
        <f t="shared" ca="1" si="2"/>
        <v>Y</v>
      </c>
      <c r="N5" s="25" t="str">
        <f t="shared" ca="1" si="2"/>
        <v>Y</v>
      </c>
      <c r="O5" s="25" t="str">
        <f t="shared" ca="1" si="2"/>
        <v>N</v>
      </c>
      <c r="P5" s="25" t="str">
        <f t="shared" ca="1" si="2"/>
        <v>N</v>
      </c>
      <c r="Q5" s="38" t="str">
        <f t="shared" ca="1" si="2"/>
        <v>N</v>
      </c>
      <c r="S5" s="169" t="s">
        <v>150</v>
      </c>
      <c r="T5" s="170" t="s">
        <v>40</v>
      </c>
      <c r="U5" s="35">
        <v>0</v>
      </c>
      <c r="V5" s="36">
        <v>0</v>
      </c>
      <c r="W5" s="36">
        <v>0</v>
      </c>
      <c r="X5" s="36">
        <v>0</v>
      </c>
      <c r="Y5" s="36">
        <f t="shared" ca="1" si="3"/>
        <v>15</v>
      </c>
      <c r="Z5" s="36">
        <f t="shared" ref="Z5" ca="1" si="9">SUM(U5:Y5)</f>
        <v>15</v>
      </c>
      <c r="AA5" s="37"/>
      <c r="AB5" s="36" t="str">
        <f t="shared" ca="1" si="5"/>
        <v>Y</v>
      </c>
      <c r="AC5" s="25" t="str">
        <f t="shared" ca="1" si="5"/>
        <v>Y</v>
      </c>
      <c r="AD5" s="25" t="str">
        <f t="shared" ca="1" si="5"/>
        <v>N</v>
      </c>
      <c r="AE5" s="25" t="str">
        <f t="shared" ca="1" si="5"/>
        <v>N</v>
      </c>
      <c r="AF5" s="25" t="str">
        <f t="shared" ca="1" si="5"/>
        <v>N</v>
      </c>
      <c r="AG5" s="25" t="str">
        <f t="shared" ca="1" si="5"/>
        <v>N</v>
      </c>
      <c r="AH5" s="25" t="str">
        <f t="shared" ca="1" si="5"/>
        <v>N</v>
      </c>
      <c r="AI5" s="38" t="str">
        <f t="shared" ca="1" si="5"/>
        <v>N</v>
      </c>
    </row>
    <row r="6" spans="1:35" x14ac:dyDescent="0.25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5" ht="18.75" x14ac:dyDescent="0.25">
      <c r="B7" s="41" t="s">
        <v>101</v>
      </c>
      <c r="C7" s="40" t="s">
        <v>111</v>
      </c>
      <c r="Q7" s="39"/>
      <c r="R7" s="39"/>
      <c r="S7" s="162"/>
      <c r="T7" s="39"/>
      <c r="U7" s="39"/>
      <c r="V7" s="39"/>
      <c r="W7" s="39"/>
    </row>
    <row r="8" spans="1:35" ht="18.75" x14ac:dyDescent="0.25">
      <c r="B8" s="41" t="s">
        <v>77</v>
      </c>
      <c r="C8" s="40" t="s">
        <v>112</v>
      </c>
      <c r="Q8" s="39"/>
      <c r="R8" s="39"/>
      <c r="S8" s="40"/>
      <c r="T8" s="40"/>
      <c r="U8" s="39"/>
      <c r="V8" s="39"/>
      <c r="W8" s="39"/>
    </row>
    <row r="9" spans="1:35" ht="18.75" x14ac:dyDescent="0.25">
      <c r="A9" s="39"/>
      <c r="B9" s="41" t="s">
        <v>77</v>
      </c>
      <c r="C9" s="40" t="s">
        <v>113</v>
      </c>
      <c r="Q9" s="39"/>
      <c r="R9" s="39"/>
      <c r="S9" s="40"/>
      <c r="T9" s="40"/>
      <c r="U9" s="39"/>
      <c r="V9" s="39"/>
      <c r="W9" s="39"/>
      <c r="AI9" s="39"/>
    </row>
    <row r="10" spans="1:35" ht="18.75" x14ac:dyDescent="0.25">
      <c r="A10" s="39"/>
      <c r="B10" s="41" t="s">
        <v>106</v>
      </c>
      <c r="C10" s="176" t="s">
        <v>114</v>
      </c>
      <c r="Q10" s="39"/>
      <c r="R10" s="39"/>
      <c r="S10" s="40"/>
      <c r="T10" s="40"/>
      <c r="U10" s="39"/>
      <c r="V10" s="39"/>
      <c r="W10" s="39"/>
      <c r="AI10" s="39"/>
    </row>
    <row r="11" spans="1:35" ht="18.75" x14ac:dyDescent="0.25">
      <c r="A11" s="39"/>
      <c r="B11" s="41" t="s">
        <v>103</v>
      </c>
      <c r="C11" s="40" t="s">
        <v>115</v>
      </c>
      <c r="Q11" s="39"/>
      <c r="R11" s="39"/>
      <c r="S11" s="39"/>
      <c r="T11" s="40"/>
      <c r="U11" s="39"/>
      <c r="V11" s="39"/>
      <c r="W11" s="39"/>
      <c r="AI11" s="39"/>
    </row>
    <row r="12" spans="1:35" ht="18.75" x14ac:dyDescent="0.25">
      <c r="A12" s="39"/>
      <c r="B12" s="41" t="s">
        <v>74</v>
      </c>
      <c r="C12" s="40" t="s">
        <v>116</v>
      </c>
      <c r="Q12" s="39"/>
      <c r="R12" s="39"/>
      <c r="S12" s="39"/>
      <c r="T12" s="39"/>
      <c r="U12" s="39"/>
      <c r="V12" s="39"/>
      <c r="W12" s="39"/>
      <c r="AI12" s="39"/>
    </row>
    <row r="13" spans="1:35" ht="18.75" x14ac:dyDescent="0.25">
      <c r="A13" s="39"/>
      <c r="B13" s="41" t="s">
        <v>78</v>
      </c>
      <c r="C13" s="40" t="s">
        <v>117</v>
      </c>
      <c r="Q13" s="39"/>
      <c r="R13" s="39"/>
      <c r="S13" s="39"/>
      <c r="T13" s="39"/>
      <c r="U13" s="39"/>
      <c r="V13" s="39"/>
      <c r="W13" s="39"/>
      <c r="AI13" s="39"/>
    </row>
    <row r="14" spans="1:35" ht="18.75" x14ac:dyDescent="0.25">
      <c r="A14" s="39"/>
      <c r="B14" s="41" t="s">
        <v>78</v>
      </c>
      <c r="C14" s="40" t="s">
        <v>118</v>
      </c>
      <c r="Q14" s="39"/>
      <c r="R14" s="39"/>
      <c r="S14" s="39"/>
      <c r="T14" s="39"/>
      <c r="U14" s="39"/>
      <c r="V14" s="39"/>
      <c r="W14" s="39"/>
      <c r="AI14" s="39"/>
    </row>
    <row r="15" spans="1:35" ht="18.75" x14ac:dyDescent="0.25">
      <c r="A15" s="39"/>
      <c r="B15" s="41" t="s">
        <v>107</v>
      </c>
      <c r="C15" s="176" t="s">
        <v>119</v>
      </c>
      <c r="Q15" s="39"/>
      <c r="R15" s="39"/>
      <c r="S15" s="39"/>
      <c r="T15" s="39"/>
      <c r="U15" s="39"/>
      <c r="V15" s="39"/>
      <c r="W15" s="39"/>
      <c r="AI15" s="39"/>
    </row>
    <row r="16" spans="1:35" ht="18.75" x14ac:dyDescent="0.25">
      <c r="A16" s="39"/>
      <c r="B16" s="41" t="s">
        <v>108</v>
      </c>
      <c r="C16" s="176" t="s">
        <v>120</v>
      </c>
      <c r="Q16" s="39"/>
      <c r="R16" s="39"/>
      <c r="S16" s="39"/>
      <c r="T16" s="39"/>
      <c r="U16" s="39"/>
      <c r="V16" s="39"/>
      <c r="W16" s="39"/>
      <c r="AI16" s="39"/>
    </row>
    <row r="17" spans="1:35" ht="18.75" x14ac:dyDescent="0.25">
      <c r="A17" s="39"/>
      <c r="B17" s="41" t="s">
        <v>76</v>
      </c>
      <c r="C17" s="40" t="s">
        <v>121</v>
      </c>
      <c r="S17" s="39"/>
      <c r="T17" s="39"/>
      <c r="AI17" s="39"/>
    </row>
    <row r="18" spans="1:35" ht="18.75" x14ac:dyDescent="0.25">
      <c r="A18" s="39"/>
      <c r="B18" s="41" t="s">
        <v>75</v>
      </c>
      <c r="C18" s="40" t="s">
        <v>122</v>
      </c>
      <c r="AI18" s="39"/>
    </row>
    <row r="19" spans="1:35" ht="18.75" x14ac:dyDescent="0.25">
      <c r="B19" s="41" t="s">
        <v>99</v>
      </c>
      <c r="C19" s="40" t="s">
        <v>123</v>
      </c>
    </row>
    <row r="20" spans="1:35" ht="18.75" x14ac:dyDescent="0.25">
      <c r="B20" s="41" t="s">
        <v>140</v>
      </c>
      <c r="C20" s="40" t="s">
        <v>110</v>
      </c>
    </row>
    <row r="21" spans="1:35" ht="18.75" x14ac:dyDescent="0.25">
      <c r="B21" s="41" t="s">
        <v>82</v>
      </c>
      <c r="C21" s="40" t="s">
        <v>124</v>
      </c>
    </row>
    <row r="22" spans="1:35" ht="18.75" x14ac:dyDescent="0.25">
      <c r="B22" s="41" t="s">
        <v>85</v>
      </c>
      <c r="C22" s="40" t="s">
        <v>125</v>
      </c>
    </row>
    <row r="23" spans="1:35" ht="18.75" x14ac:dyDescent="0.25">
      <c r="B23" s="41" t="s">
        <v>94</v>
      </c>
      <c r="C23" s="40" t="s">
        <v>126</v>
      </c>
    </row>
    <row r="24" spans="1:35" ht="18.75" x14ac:dyDescent="0.25">
      <c r="B24" s="41"/>
      <c r="C24" s="40"/>
    </row>
    <row r="25" spans="1:35" ht="18.75" x14ac:dyDescent="0.25">
      <c r="B25" s="41"/>
      <c r="C25" s="40"/>
    </row>
    <row r="26" spans="1:35" ht="18.75" x14ac:dyDescent="0.25">
      <c r="B26" s="41"/>
      <c r="C26" s="40"/>
    </row>
    <row r="27" spans="1:35" ht="18.75" x14ac:dyDescent="0.25">
      <c r="B27" s="41"/>
      <c r="C27" s="40"/>
    </row>
    <row r="28" spans="1:35" ht="18.75" x14ac:dyDescent="0.25">
      <c r="B28" s="41"/>
      <c r="C28" s="40"/>
    </row>
    <row r="29" spans="1:35" ht="18.75" x14ac:dyDescent="0.25">
      <c r="B29" s="41"/>
      <c r="C29" s="40"/>
    </row>
    <row r="30" spans="1:35" ht="18.75" x14ac:dyDescent="0.25">
      <c r="B30" s="41"/>
      <c r="C30" s="40"/>
    </row>
    <row r="31" spans="1:35" ht="18.75" x14ac:dyDescent="0.25">
      <c r="B31" s="41"/>
      <c r="C31" s="40"/>
    </row>
    <row r="32" spans="1:35" ht="18.75" x14ac:dyDescent="0.25">
      <c r="B32" s="41"/>
      <c r="C32" s="40"/>
    </row>
    <row r="33" spans="2:3" ht="18.75" x14ac:dyDescent="0.25">
      <c r="B33" s="41"/>
      <c r="C33" s="40"/>
    </row>
    <row r="34" spans="2:3" ht="18.75" x14ac:dyDescent="0.25">
      <c r="B34" s="41"/>
      <c r="C34" s="40"/>
    </row>
    <row r="35" spans="2:3" ht="18.75" x14ac:dyDescent="0.25">
      <c r="B35" s="41"/>
      <c r="C35" s="40"/>
    </row>
    <row r="36" spans="2:3" ht="18.75" x14ac:dyDescent="0.25">
      <c r="B36" s="41"/>
      <c r="C36" s="40"/>
    </row>
  </sheetData>
  <sortState ref="B8:C24">
    <sortCondition ref="B8:B24"/>
  </sortState>
  <conditionalFormatting sqref="C2:J2 V2:Z2 B1:I1 D8:O11 D12:L12 D13:N13 A15:A36 D7:R7 M13:R16 U13:W16 D14:R17 A37:XFD1048576 X8:XFD13 U7:XFD7 D18:XFD36 U14:XFD17 M7:W12 AJ1:XFD6">
    <cfRule type="cellIs" dxfId="640" priority="8003" operator="equal">
      <formula>"N"</formula>
    </cfRule>
    <cfRule type="cellIs" dxfId="639" priority="8004" operator="equal">
      <formula>"Y"</formula>
    </cfRule>
  </conditionalFormatting>
  <conditionalFormatting sqref="G1:G2 Y13:Y1048576 Y2 G7:G1048576 Y7">
    <cfRule type="cellIs" dxfId="638" priority="7999" operator="equal">
      <formula>1</formula>
    </cfRule>
    <cfRule type="cellIs" dxfId="637" priority="8002" operator="equal">
      <formula>20</formula>
    </cfRule>
  </conditionalFormatting>
  <conditionalFormatting sqref="M2 M1:O1 AD1 Q1:AB1">
    <cfRule type="cellIs" dxfId="636" priority="7587" operator="equal">
      <formula>"No"</formula>
    </cfRule>
    <cfRule type="cellIs" dxfId="635" priority="7588" operator="equal">
      <formula>"Yes"</formula>
    </cfRule>
  </conditionalFormatting>
  <conditionalFormatting sqref="R2:S2">
    <cfRule type="cellIs" dxfId="634" priority="7621" operator="equal">
      <formula>"No"</formula>
    </cfRule>
    <cfRule type="cellIs" dxfId="633" priority="7622" operator="equal">
      <formula>"Yes"</formula>
    </cfRule>
  </conditionalFormatting>
  <conditionalFormatting sqref="M2">
    <cfRule type="cellIs" dxfId="632" priority="7619" operator="equal">
      <formula>"No"</formula>
    </cfRule>
    <cfRule type="cellIs" dxfId="631" priority="7620" operator="equal">
      <formula>"Yes"</formula>
    </cfRule>
  </conditionalFormatting>
  <conditionalFormatting sqref="N2">
    <cfRule type="cellIs" dxfId="630" priority="7615" operator="equal">
      <formula>"No"</formula>
    </cfRule>
    <cfRule type="cellIs" dxfId="629" priority="7616" operator="equal">
      <formula>"Yes"</formula>
    </cfRule>
  </conditionalFormatting>
  <conditionalFormatting sqref="N2">
    <cfRule type="cellIs" dxfId="628" priority="7595" operator="equal">
      <formula>"No"</formula>
    </cfRule>
    <cfRule type="cellIs" dxfId="627" priority="7596" operator="equal">
      <formula>"Yes"</formula>
    </cfRule>
  </conditionalFormatting>
  <conditionalFormatting sqref="R2:S2">
    <cfRule type="cellIs" dxfId="626" priority="7627" operator="equal">
      <formula>"No"</formula>
    </cfRule>
    <cfRule type="cellIs" dxfId="625" priority="7628" operator="equal">
      <formula>"Yes"</formula>
    </cfRule>
  </conditionalFormatting>
  <conditionalFormatting sqref="R2:S2">
    <cfRule type="cellIs" dxfId="624" priority="7583" operator="equal">
      <formula>"No"</formula>
    </cfRule>
    <cfRule type="cellIs" dxfId="623" priority="7584" operator="equal">
      <formula>"Yes"</formula>
    </cfRule>
  </conditionalFormatting>
  <conditionalFormatting sqref="R2:S2">
    <cfRule type="cellIs" dxfId="622" priority="7585" operator="equal">
      <formula>"No"</formula>
    </cfRule>
    <cfRule type="cellIs" dxfId="621" priority="7586" operator="equal">
      <formula>"Yes"</formula>
    </cfRule>
  </conditionalFormatting>
  <conditionalFormatting sqref="P2">
    <cfRule type="cellIs" dxfId="620" priority="7575" operator="equal">
      <formula>"No"</formula>
    </cfRule>
    <cfRule type="cellIs" dxfId="619" priority="7576" operator="equal">
      <formula>"Yes"</formula>
    </cfRule>
  </conditionalFormatting>
  <conditionalFormatting sqref="P2">
    <cfRule type="cellIs" dxfId="618" priority="7573" operator="equal">
      <formula>"No"</formula>
    </cfRule>
    <cfRule type="cellIs" dxfId="617" priority="7574" operator="equal">
      <formula>"Yes"</formula>
    </cfRule>
  </conditionalFormatting>
  <conditionalFormatting sqref="P2">
    <cfRule type="cellIs" dxfId="616" priority="7569" operator="equal">
      <formula>"No"</formula>
    </cfRule>
    <cfRule type="cellIs" dxfId="615" priority="7570" operator="equal">
      <formula>"Yes"</formula>
    </cfRule>
  </conditionalFormatting>
  <conditionalFormatting sqref="L2">
    <cfRule type="cellIs" dxfId="614" priority="7019" operator="equal">
      <formula>"No"</formula>
    </cfRule>
    <cfRule type="cellIs" dxfId="613" priority="7020" operator="equal">
      <formula>"Yes"</formula>
    </cfRule>
  </conditionalFormatting>
  <conditionalFormatting sqref="L2">
    <cfRule type="cellIs" dxfId="612" priority="7023" operator="equal">
      <formula>"No"</formula>
    </cfRule>
    <cfRule type="cellIs" dxfId="611" priority="7024" operator="equal">
      <formula>"Yes"</formula>
    </cfRule>
  </conditionalFormatting>
  <conditionalFormatting sqref="J2">
    <cfRule type="cellIs" dxfId="610" priority="6623" operator="equal">
      <formula>"No"</formula>
    </cfRule>
    <cfRule type="cellIs" dxfId="609" priority="6624" operator="equal">
      <formula>"Yes"</formula>
    </cfRule>
  </conditionalFormatting>
  <conditionalFormatting sqref="L2">
    <cfRule type="cellIs" dxfId="608" priority="6625" operator="equal">
      <formula>"No"</formula>
    </cfRule>
    <cfRule type="cellIs" dxfId="607" priority="6626" operator="equal">
      <formula>"Yes"</formula>
    </cfRule>
  </conditionalFormatting>
  <conditionalFormatting sqref="J2">
    <cfRule type="cellIs" dxfId="606" priority="6621" operator="equal">
      <formula>"No"</formula>
    </cfRule>
    <cfRule type="cellIs" dxfId="605" priority="6622" operator="equal">
      <formula>"Yes"</formula>
    </cfRule>
  </conditionalFormatting>
  <conditionalFormatting sqref="L2">
    <cfRule type="cellIs" dxfId="604" priority="6619" operator="equal">
      <formula>"No"</formula>
    </cfRule>
    <cfRule type="cellIs" dxfId="603" priority="6620" operator="equal">
      <formula>"Yes"</formula>
    </cfRule>
  </conditionalFormatting>
  <conditionalFormatting sqref="N2">
    <cfRule type="cellIs" dxfId="602" priority="6615" operator="equal">
      <formula>"No"</formula>
    </cfRule>
    <cfRule type="cellIs" dxfId="601" priority="6616" operator="equal">
      <formula>"Yes"</formula>
    </cfRule>
  </conditionalFormatting>
  <conditionalFormatting sqref="N2">
    <cfRule type="cellIs" dxfId="600" priority="6613" operator="equal">
      <formula>"No"</formula>
    </cfRule>
    <cfRule type="cellIs" dxfId="599" priority="6614" operator="equal">
      <formula>"Yes"</formula>
    </cfRule>
  </conditionalFormatting>
  <conditionalFormatting sqref="N2">
    <cfRule type="cellIs" dxfId="598" priority="6611" operator="equal">
      <formula>"No"</formula>
    </cfRule>
    <cfRule type="cellIs" dxfId="597" priority="6612" operator="equal">
      <formula>"Yes"</formula>
    </cfRule>
  </conditionalFormatting>
  <conditionalFormatting sqref="M2">
    <cfRule type="cellIs" dxfId="596" priority="6601" operator="equal">
      <formula>"No"</formula>
    </cfRule>
    <cfRule type="cellIs" dxfId="595" priority="6602" operator="equal">
      <formula>"Yes"</formula>
    </cfRule>
  </conditionalFormatting>
  <conditionalFormatting sqref="M2">
    <cfRule type="cellIs" dxfId="594" priority="6605" operator="equal">
      <formula>"No"</formula>
    </cfRule>
    <cfRule type="cellIs" dxfId="593" priority="6606" operator="equal">
      <formula>"Yes"</formula>
    </cfRule>
  </conditionalFormatting>
  <conditionalFormatting sqref="M2">
    <cfRule type="cellIs" dxfId="592" priority="6603" operator="equal">
      <formula>"No"</formula>
    </cfRule>
    <cfRule type="cellIs" dxfId="591" priority="6604" operator="equal">
      <formula>"Yes"</formula>
    </cfRule>
  </conditionalFormatting>
  <conditionalFormatting sqref="O2">
    <cfRule type="cellIs" dxfId="590" priority="6553" operator="equal">
      <formula>"No"</formula>
    </cfRule>
    <cfRule type="cellIs" dxfId="589" priority="6554" operator="equal">
      <formula>"Yes"</formula>
    </cfRule>
  </conditionalFormatting>
  <conditionalFormatting sqref="O2">
    <cfRule type="cellIs" dxfId="588" priority="6551" operator="equal">
      <formula>"No"</formula>
    </cfRule>
    <cfRule type="cellIs" dxfId="587" priority="6552" operator="equal">
      <formula>"Yes"</formula>
    </cfRule>
  </conditionalFormatting>
  <conditionalFormatting sqref="O2">
    <cfRule type="cellIs" dxfId="586" priority="6541" operator="equal">
      <formula>"No"</formula>
    </cfRule>
    <cfRule type="cellIs" dxfId="585" priority="6542" operator="equal">
      <formula>"Yes"</formula>
    </cfRule>
  </conditionalFormatting>
  <conditionalFormatting sqref="O2">
    <cfRule type="cellIs" dxfId="584" priority="6539" operator="equal">
      <formula>"No"</formula>
    </cfRule>
    <cfRule type="cellIs" dxfId="583" priority="6540" operator="equal">
      <formula>"Yes"</formula>
    </cfRule>
  </conditionalFormatting>
  <conditionalFormatting sqref="O2">
    <cfRule type="cellIs" dxfId="582" priority="6537" operator="equal">
      <formula>"No"</formula>
    </cfRule>
    <cfRule type="cellIs" dxfId="581" priority="6538" operator="equal">
      <formula>"Yes"</formula>
    </cfRule>
  </conditionalFormatting>
  <conditionalFormatting sqref="AB2">
    <cfRule type="cellIs" dxfId="580" priority="6233" operator="equal">
      <formula>"No"</formula>
    </cfRule>
    <cfRule type="cellIs" dxfId="579" priority="6234" operator="equal">
      <formula>"Yes"</formula>
    </cfRule>
  </conditionalFormatting>
  <conditionalFormatting sqref="AC2">
    <cfRule type="cellIs" dxfId="578" priority="6221" operator="equal">
      <formula>"No"</formula>
    </cfRule>
    <cfRule type="cellIs" dxfId="577" priority="6222" operator="equal">
      <formula>"Yes"</formula>
    </cfRule>
  </conditionalFormatting>
  <conditionalFormatting sqref="AF2">
    <cfRule type="cellIs" dxfId="576" priority="6223" operator="equal">
      <formula>"No"</formula>
    </cfRule>
    <cfRule type="cellIs" dxfId="575" priority="6224" operator="equal">
      <formula>"Yes"</formula>
    </cfRule>
  </conditionalFormatting>
  <conditionalFormatting sqref="AC2">
    <cfRule type="cellIs" dxfId="574" priority="6219" operator="equal">
      <formula>"No"</formula>
    </cfRule>
    <cfRule type="cellIs" dxfId="573" priority="6220" operator="equal">
      <formula>"Yes"</formula>
    </cfRule>
  </conditionalFormatting>
  <conditionalFormatting sqref="AF2">
    <cfRule type="cellIs" dxfId="572" priority="6217" operator="equal">
      <formula>"No"</formula>
    </cfRule>
    <cfRule type="cellIs" dxfId="571" priority="6218" operator="equal">
      <formula>"Yes"</formula>
    </cfRule>
  </conditionalFormatting>
  <conditionalFormatting sqref="AD2">
    <cfRule type="cellIs" dxfId="570" priority="6201" operator="equal">
      <formula>"No"</formula>
    </cfRule>
    <cfRule type="cellIs" dxfId="569" priority="6202" operator="equal">
      <formula>"Yes"</formula>
    </cfRule>
  </conditionalFormatting>
  <conditionalFormatting sqref="AD2">
    <cfRule type="cellIs" dxfId="568" priority="6203" operator="equal">
      <formula>"No"</formula>
    </cfRule>
    <cfRule type="cellIs" dxfId="567" priority="6204" operator="equal">
      <formula>"Yes"</formula>
    </cfRule>
  </conditionalFormatting>
  <conditionalFormatting sqref="AB2">
    <cfRule type="cellIs" dxfId="566" priority="6195" operator="equal">
      <formula>"No"</formula>
    </cfRule>
    <cfRule type="cellIs" dxfId="565" priority="6196" operator="equal">
      <formula>"Yes"</formula>
    </cfRule>
  </conditionalFormatting>
  <conditionalFormatting sqref="AC2">
    <cfRule type="cellIs" dxfId="564" priority="6189" operator="equal">
      <formula>"No"</formula>
    </cfRule>
    <cfRule type="cellIs" dxfId="563" priority="6190" operator="equal">
      <formula>"Yes"</formula>
    </cfRule>
  </conditionalFormatting>
  <conditionalFormatting sqref="AC2">
    <cfRule type="cellIs" dxfId="562" priority="6199" operator="equal">
      <formula>"No"</formula>
    </cfRule>
    <cfRule type="cellIs" dxfId="561" priority="6200" operator="equal">
      <formula>"Yes"</formula>
    </cfRule>
  </conditionalFormatting>
  <conditionalFormatting sqref="AD2">
    <cfRule type="cellIs" dxfId="560" priority="6197" operator="equal">
      <formula>"No"</formula>
    </cfRule>
    <cfRule type="cellIs" dxfId="559" priority="6198" operator="equal">
      <formula>"Yes"</formula>
    </cfRule>
  </conditionalFormatting>
  <conditionalFormatting sqref="AB2">
    <cfRule type="cellIs" dxfId="558" priority="6193" operator="equal">
      <formula>"No"</formula>
    </cfRule>
    <cfRule type="cellIs" dxfId="557" priority="6194" operator="equal">
      <formula>"Yes"</formula>
    </cfRule>
  </conditionalFormatting>
  <conditionalFormatting sqref="AD2">
    <cfRule type="cellIs" dxfId="556" priority="6191" operator="equal">
      <formula>"No"</formula>
    </cfRule>
    <cfRule type="cellIs" dxfId="555" priority="6192" operator="equal">
      <formula>"Yes"</formula>
    </cfRule>
  </conditionalFormatting>
  <conditionalFormatting sqref="AF2">
    <cfRule type="cellIs" dxfId="554" priority="6187" operator="equal">
      <formula>"No"</formula>
    </cfRule>
    <cfRule type="cellIs" dxfId="553" priority="6188" operator="equal">
      <formula>"Yes"</formula>
    </cfRule>
  </conditionalFormatting>
  <conditionalFormatting sqref="AF2">
    <cfRule type="cellIs" dxfId="552" priority="6185" operator="equal">
      <formula>"No"</formula>
    </cfRule>
    <cfRule type="cellIs" dxfId="551" priority="6186" operator="equal">
      <formula>"Yes"</formula>
    </cfRule>
  </conditionalFormatting>
  <conditionalFormatting sqref="AF2">
    <cfRule type="cellIs" dxfId="550" priority="6183" operator="equal">
      <formula>"No"</formula>
    </cfRule>
    <cfRule type="cellIs" dxfId="549" priority="6184" operator="equal">
      <formula>"Yes"</formula>
    </cfRule>
  </conditionalFormatting>
  <conditionalFormatting sqref="T2">
    <cfRule type="cellIs" dxfId="548" priority="5916" operator="equal">
      <formula>"No"</formula>
    </cfRule>
    <cfRule type="cellIs" dxfId="547" priority="5917" operator="equal">
      <formula>"Yes"</formula>
    </cfRule>
  </conditionalFormatting>
  <conditionalFormatting sqref="U2">
    <cfRule type="cellIs" dxfId="546" priority="5912" operator="equal">
      <formula>"No"</formula>
    </cfRule>
    <cfRule type="cellIs" dxfId="545" priority="5913" operator="equal">
      <formula>"Yes"</formula>
    </cfRule>
  </conditionalFormatting>
  <conditionalFormatting sqref="AA2">
    <cfRule type="cellIs" dxfId="544" priority="5226" operator="equal">
      <formula>"No"</formula>
    </cfRule>
    <cfRule type="cellIs" dxfId="543" priority="5227" operator="equal">
      <formula>"Yes"</formula>
    </cfRule>
  </conditionalFormatting>
  <conditionalFormatting sqref="Y8:Y12">
    <cfRule type="cellIs" dxfId="542" priority="5134" operator="equal">
      <formula>1</formula>
    </cfRule>
    <cfRule type="cellIs" dxfId="541" priority="5135" operator="equal">
      <formula>20</formula>
    </cfRule>
  </conditionalFormatting>
  <conditionalFormatting sqref="R2">
    <cfRule type="cellIs" dxfId="540" priority="4691" operator="equal">
      <formula>"No"</formula>
    </cfRule>
    <cfRule type="cellIs" dxfId="539" priority="4692" operator="equal">
      <formula>"Yes"</formula>
    </cfRule>
  </conditionalFormatting>
  <conditionalFormatting sqref="A2">
    <cfRule type="cellIs" dxfId="538" priority="4241" operator="equal">
      <formula>"No"</formula>
    </cfRule>
    <cfRule type="cellIs" dxfId="537" priority="4242" operator="equal">
      <formula>"Yes"</formula>
    </cfRule>
  </conditionalFormatting>
  <conditionalFormatting sqref="A2">
    <cfRule type="cellIs" dxfId="536" priority="4243" operator="equal">
      <formula>"No"</formula>
    </cfRule>
    <cfRule type="cellIs" dxfId="535" priority="4244" operator="equal">
      <formula>"Yes"</formula>
    </cfRule>
  </conditionalFormatting>
  <conditionalFormatting sqref="A2">
    <cfRule type="cellIs" dxfId="534" priority="4237" operator="equal">
      <formula>"No"</formula>
    </cfRule>
    <cfRule type="cellIs" dxfId="533" priority="4238" operator="equal">
      <formula>"Yes"</formula>
    </cfRule>
  </conditionalFormatting>
  <conditionalFormatting sqref="A2">
    <cfRule type="cellIs" dxfId="532" priority="4239" operator="equal">
      <formula>"No"</formula>
    </cfRule>
    <cfRule type="cellIs" dxfId="531" priority="4240" operator="equal">
      <formula>"Yes"</formula>
    </cfRule>
  </conditionalFormatting>
  <conditionalFormatting sqref="B2">
    <cfRule type="cellIs" dxfId="530" priority="4235" operator="equal">
      <formula>"No"</formula>
    </cfRule>
    <cfRule type="cellIs" dxfId="529" priority="4236" operator="equal">
      <formula>"Yes"</formula>
    </cfRule>
  </conditionalFormatting>
  <conditionalFormatting sqref="Q2">
    <cfRule type="cellIs" dxfId="528" priority="4171" operator="equal">
      <formula>"No"</formula>
    </cfRule>
    <cfRule type="cellIs" dxfId="527" priority="4172" operator="equal">
      <formula>"Yes"</formula>
    </cfRule>
  </conditionalFormatting>
  <conditionalFormatting sqref="Q2">
    <cfRule type="cellIs" dxfId="526" priority="4169" operator="equal">
      <formula>"No"</formula>
    </cfRule>
    <cfRule type="cellIs" dxfId="525" priority="4170" operator="equal">
      <formula>"Yes"</formula>
    </cfRule>
  </conditionalFormatting>
  <conditionalFormatting sqref="Q2">
    <cfRule type="cellIs" dxfId="524" priority="4165" operator="equal">
      <formula>"No"</formula>
    </cfRule>
    <cfRule type="cellIs" dxfId="523" priority="4166" operator="equal">
      <formula>"Yes"</formula>
    </cfRule>
  </conditionalFormatting>
  <conditionalFormatting sqref="Q2">
    <cfRule type="cellIs" dxfId="522" priority="4167" operator="equal">
      <formula>"No"</formula>
    </cfRule>
    <cfRule type="cellIs" dxfId="521" priority="4168" operator="equal">
      <formula>"Yes"</formula>
    </cfRule>
  </conditionalFormatting>
  <conditionalFormatting sqref="AI2">
    <cfRule type="cellIs" dxfId="520" priority="4139" operator="equal">
      <formula>"No"</formula>
    </cfRule>
    <cfRule type="cellIs" dxfId="519" priority="4140" operator="equal">
      <formula>"Yes"</formula>
    </cfRule>
  </conditionalFormatting>
  <conditionalFormatting sqref="AI2">
    <cfRule type="cellIs" dxfId="518" priority="4137" operator="equal">
      <formula>"No"</formula>
    </cfRule>
    <cfRule type="cellIs" dxfId="517" priority="4138" operator="equal">
      <formula>"Yes"</formula>
    </cfRule>
  </conditionalFormatting>
  <conditionalFormatting sqref="AI2">
    <cfRule type="cellIs" dxfId="516" priority="4133" operator="equal">
      <formula>"No"</formula>
    </cfRule>
    <cfRule type="cellIs" dxfId="515" priority="4134" operator="equal">
      <formula>"Yes"</formula>
    </cfRule>
  </conditionalFormatting>
  <conditionalFormatting sqref="AI2">
    <cfRule type="cellIs" dxfId="514" priority="4135" operator="equal">
      <formula>"No"</formula>
    </cfRule>
    <cfRule type="cellIs" dxfId="513" priority="4136" operator="equal">
      <formula>"Yes"</formula>
    </cfRule>
  </conditionalFormatting>
  <conditionalFormatting sqref="B24:C36">
    <cfRule type="cellIs" dxfId="512" priority="4109" operator="equal">
      <formula>"No"</formula>
    </cfRule>
    <cfRule type="cellIs" dxfId="511" priority="4110" operator="equal">
      <formula>"Yes"</formula>
    </cfRule>
  </conditionalFormatting>
  <conditionalFormatting sqref="S11">
    <cfRule type="cellIs" dxfId="510" priority="2507" operator="equal">
      <formula>"N"</formula>
    </cfRule>
    <cfRule type="cellIs" dxfId="509" priority="2508" operator="equal">
      <formula>"Y"</formula>
    </cfRule>
  </conditionalFormatting>
  <conditionalFormatting sqref="S7">
    <cfRule type="cellIs" dxfId="508" priority="2417" operator="equal">
      <formula>"N"</formula>
    </cfRule>
    <cfRule type="cellIs" dxfId="507" priority="2418" operator="equal">
      <formula>"Y"</formula>
    </cfRule>
  </conditionalFormatting>
  <conditionalFormatting sqref="W9:W13">
    <cfRule type="cellIs" dxfId="506" priority="2415" operator="equal">
      <formula>"N"</formula>
    </cfRule>
    <cfRule type="cellIs" dxfId="505" priority="2416" operator="equal">
      <formula>"Y"</formula>
    </cfRule>
  </conditionalFormatting>
  <conditionalFormatting sqref="M12:S12">
    <cfRule type="cellIs" dxfId="504" priority="2399" operator="equal">
      <formula>"N"</formula>
    </cfRule>
    <cfRule type="cellIs" dxfId="503" priority="2400" operator="equal">
      <formula>"Y"</formula>
    </cfRule>
  </conditionalFormatting>
  <conditionalFormatting sqref="O13">
    <cfRule type="cellIs" dxfId="502" priority="2377" operator="equal">
      <formula>"N"</formula>
    </cfRule>
    <cfRule type="cellIs" dxfId="501" priority="2378" operator="equal">
      <formula>"Y"</formula>
    </cfRule>
  </conditionalFormatting>
  <conditionalFormatting sqref="R3">
    <cfRule type="cellIs" dxfId="500" priority="2045" operator="equal">
      <formula>"No"</formula>
    </cfRule>
    <cfRule type="cellIs" dxfId="499" priority="2046" operator="equal">
      <formula>"Yes"</formula>
    </cfRule>
  </conditionalFormatting>
  <conditionalFormatting sqref="E3">
    <cfRule type="cellIs" dxfId="498" priority="1965" operator="equal">
      <formula>"No"</formula>
    </cfRule>
    <cfRule type="cellIs" dxfId="497" priority="1966" operator="equal">
      <formula>"Yes"</formula>
    </cfRule>
  </conditionalFormatting>
  <conditionalFormatting sqref="X3">
    <cfRule type="cellIs" dxfId="496" priority="1949" operator="equal">
      <formula>"No"</formula>
    </cfRule>
    <cfRule type="cellIs" dxfId="495" priority="1950" operator="equal">
      <formula>"Yes"</formula>
    </cfRule>
  </conditionalFormatting>
  <conditionalFormatting sqref="I3:Q3">
    <cfRule type="cellIs" dxfId="494" priority="1935" operator="equal">
      <formula>"N"</formula>
    </cfRule>
    <cfRule type="cellIs" dxfId="493" priority="1936" operator="equal">
      <formula>"Y"</formula>
    </cfRule>
  </conditionalFormatting>
  <conditionalFormatting sqref="H3">
    <cfRule type="cellIs" dxfId="492" priority="1933" operator="equal">
      <formula>"No"</formula>
    </cfRule>
    <cfRule type="cellIs" dxfId="491" priority="1934" operator="equal">
      <formula>"Yes"</formula>
    </cfRule>
  </conditionalFormatting>
  <conditionalFormatting sqref="G3">
    <cfRule type="cellIs" dxfId="490" priority="1931" operator="equal">
      <formula>"N"</formula>
    </cfRule>
    <cfRule type="cellIs" dxfId="489" priority="1932" operator="equal">
      <formula>"Y"</formula>
    </cfRule>
  </conditionalFormatting>
  <conditionalFormatting sqref="G3">
    <cfRule type="cellIs" dxfId="488" priority="1929" operator="equal">
      <formula>1</formula>
    </cfRule>
    <cfRule type="cellIs" dxfId="487" priority="1930" operator="equal">
      <formula>20</formula>
    </cfRule>
  </conditionalFormatting>
  <conditionalFormatting sqref="G3">
    <cfRule type="cellIs" dxfId="486" priority="1928" operator="equal">
      <formula>19</formula>
    </cfRule>
  </conditionalFormatting>
  <conditionalFormatting sqref="G3">
    <cfRule type="cellIs" dxfId="485" priority="1927" operator="equal">
      <formula>19</formula>
    </cfRule>
  </conditionalFormatting>
  <conditionalFormatting sqref="AB3:AI3 Y3">
    <cfRule type="cellIs" dxfId="484" priority="1925" operator="equal">
      <formula>"N"</formula>
    </cfRule>
    <cfRule type="cellIs" dxfId="483" priority="1926" operator="equal">
      <formula>"Y"</formula>
    </cfRule>
  </conditionalFormatting>
  <conditionalFormatting sqref="Y3">
    <cfRule type="cellIs" dxfId="482" priority="1923" operator="equal">
      <formula>1</formula>
    </cfRule>
    <cfRule type="cellIs" dxfId="481" priority="1924" operator="equal">
      <formula>20</formula>
    </cfRule>
  </conditionalFormatting>
  <conditionalFormatting sqref="Y3 AA3 AI3">
    <cfRule type="cellIs" dxfId="480" priority="1921" operator="equal">
      <formula>"No"</formula>
    </cfRule>
    <cfRule type="cellIs" dxfId="479" priority="1922" operator="equal">
      <formula>"Yes"</formula>
    </cfRule>
  </conditionalFormatting>
  <conditionalFormatting sqref="Y3">
    <cfRule type="cellIs" dxfId="478" priority="1920" operator="equal">
      <formula>19</formula>
    </cfRule>
  </conditionalFormatting>
  <conditionalFormatting sqref="Z3">
    <cfRule type="cellIs" dxfId="477" priority="1918" operator="equal">
      <formula>"No"</formula>
    </cfRule>
    <cfRule type="cellIs" dxfId="476" priority="1919" operator="equal">
      <formula>"Yes"</formula>
    </cfRule>
  </conditionalFormatting>
  <conditionalFormatting sqref="Y3">
    <cfRule type="cellIs" dxfId="475" priority="1916" operator="equal">
      <formula>"No"</formula>
    </cfRule>
    <cfRule type="cellIs" dxfId="474" priority="1917" operator="equal">
      <formula>"Yes"</formula>
    </cfRule>
  </conditionalFormatting>
  <conditionalFormatting sqref="Y3">
    <cfRule type="cellIs" dxfId="473" priority="1914" operator="equal">
      <formula>1</formula>
    </cfRule>
    <cfRule type="cellIs" dxfId="472" priority="1915" operator="equal">
      <formula>20</formula>
    </cfRule>
  </conditionalFormatting>
  <conditionalFormatting sqref="Y3">
    <cfRule type="cellIs" dxfId="471" priority="1913" operator="equal">
      <formula>19</formula>
    </cfRule>
  </conditionalFormatting>
  <conditionalFormatting sqref="T8">
    <cfRule type="cellIs" dxfId="470" priority="1879" operator="equal">
      <formula>"N"</formula>
    </cfRule>
    <cfRule type="cellIs" dxfId="469" priority="1880" operator="equal">
      <formula>"Y"</formula>
    </cfRule>
  </conditionalFormatting>
  <conditionalFormatting sqref="T9:T10">
    <cfRule type="cellIs" dxfId="468" priority="1877" operator="equal">
      <formula>"N"</formula>
    </cfRule>
    <cfRule type="cellIs" dxfId="467" priority="1878" operator="equal">
      <formula>"Y"</formula>
    </cfRule>
  </conditionalFormatting>
  <conditionalFormatting sqref="T11">
    <cfRule type="cellIs" dxfId="466" priority="1865" operator="equal">
      <formula>"N"</formula>
    </cfRule>
    <cfRule type="cellIs" dxfId="465" priority="1866" operator="equal">
      <formula>"Y"</formula>
    </cfRule>
  </conditionalFormatting>
  <conditionalFormatting sqref="AD2">
    <cfRule type="cellIs" dxfId="464" priority="1665" operator="equal">
      <formula>"No"</formula>
    </cfRule>
    <cfRule type="cellIs" dxfId="463" priority="1666" operator="equal">
      <formula>"Yes"</formula>
    </cfRule>
  </conditionalFormatting>
  <conditionalFormatting sqref="AD2">
    <cfRule type="cellIs" dxfId="462" priority="1663" operator="equal">
      <formula>"No"</formula>
    </cfRule>
    <cfRule type="cellIs" dxfId="461" priority="1664" operator="equal">
      <formula>"Yes"</formula>
    </cfRule>
  </conditionalFormatting>
  <conditionalFormatting sqref="AD2">
    <cfRule type="cellIs" dxfId="460" priority="1651" operator="equal">
      <formula>"No"</formula>
    </cfRule>
    <cfRule type="cellIs" dxfId="459" priority="1652" operator="equal">
      <formula>"Yes"</formula>
    </cfRule>
  </conditionalFormatting>
  <conditionalFormatting sqref="AD2">
    <cfRule type="cellIs" dxfId="458" priority="1657" operator="equal">
      <formula>"No"</formula>
    </cfRule>
    <cfRule type="cellIs" dxfId="457" priority="1658" operator="equal">
      <formula>"Yes"</formula>
    </cfRule>
  </conditionalFormatting>
  <conditionalFormatting sqref="AG2">
    <cfRule type="cellIs" dxfId="456" priority="1551" operator="equal">
      <formula>"No"</formula>
    </cfRule>
    <cfRule type="cellIs" dxfId="455" priority="1552" operator="equal">
      <formula>"Yes"</formula>
    </cfRule>
  </conditionalFormatting>
  <conditionalFormatting sqref="AG2">
    <cfRule type="cellIs" dxfId="454" priority="1549" operator="equal">
      <formula>"No"</formula>
    </cfRule>
    <cfRule type="cellIs" dxfId="453" priority="1550" operator="equal">
      <formula>"Yes"</formula>
    </cfRule>
  </conditionalFormatting>
  <conditionalFormatting sqref="AG2">
    <cfRule type="cellIs" dxfId="452" priority="1547" operator="equal">
      <formula>"No"</formula>
    </cfRule>
    <cfRule type="cellIs" dxfId="451" priority="1548" operator="equal">
      <formula>"Yes"</formula>
    </cfRule>
  </conditionalFormatting>
  <conditionalFormatting sqref="AH2">
    <cfRule type="cellIs" dxfId="450" priority="1529" operator="equal">
      <formula>"No"</formula>
    </cfRule>
    <cfRule type="cellIs" dxfId="449" priority="1530" operator="equal">
      <formula>"Yes"</formula>
    </cfRule>
  </conditionalFormatting>
  <conditionalFormatting sqref="AH2">
    <cfRule type="cellIs" dxfId="448" priority="1531" operator="equal">
      <formula>"No"</formula>
    </cfRule>
    <cfRule type="cellIs" dxfId="447" priority="1532" operator="equal">
      <formula>"Yes"</formula>
    </cfRule>
  </conditionalFormatting>
  <conditionalFormatting sqref="AH2">
    <cfRule type="cellIs" dxfId="446" priority="1523" operator="equal">
      <formula>"No"</formula>
    </cfRule>
    <cfRule type="cellIs" dxfId="445" priority="1524" operator="equal">
      <formula>"Yes"</formula>
    </cfRule>
  </conditionalFormatting>
  <conditionalFormatting sqref="AH2">
    <cfRule type="cellIs" dxfId="444" priority="1527" operator="equal">
      <formula>"No"</formula>
    </cfRule>
    <cfRule type="cellIs" dxfId="443" priority="1528" operator="equal">
      <formula>"Yes"</formula>
    </cfRule>
  </conditionalFormatting>
  <conditionalFormatting sqref="AH2">
    <cfRule type="cellIs" dxfId="442" priority="1525" operator="equal">
      <formula>"No"</formula>
    </cfRule>
    <cfRule type="cellIs" dxfId="441" priority="1526" operator="equal">
      <formula>"Yes"</formula>
    </cfRule>
  </conditionalFormatting>
  <conditionalFormatting sqref="AH2">
    <cfRule type="cellIs" dxfId="440" priority="1503" operator="equal">
      <formula>"No"</formula>
    </cfRule>
    <cfRule type="cellIs" dxfId="439" priority="1504" operator="equal">
      <formula>"Yes"</formula>
    </cfRule>
  </conditionalFormatting>
  <conditionalFormatting sqref="AH2">
    <cfRule type="cellIs" dxfId="438" priority="1505" operator="equal">
      <formula>"No"</formula>
    </cfRule>
    <cfRule type="cellIs" dxfId="437" priority="1506" operator="equal">
      <formula>"Yes"</formula>
    </cfRule>
  </conditionalFormatting>
  <conditionalFormatting sqref="AH2">
    <cfRule type="cellIs" dxfId="436" priority="1501" operator="equal">
      <formula>"No"</formula>
    </cfRule>
    <cfRule type="cellIs" dxfId="435" priority="1502" operator="equal">
      <formula>"Yes"</formula>
    </cfRule>
  </conditionalFormatting>
  <conditionalFormatting sqref="AH2">
    <cfRule type="cellIs" dxfId="434" priority="1499" operator="equal">
      <formula>"No"</formula>
    </cfRule>
    <cfRule type="cellIs" dxfId="433" priority="1500" operator="equal">
      <formula>"Yes"</formula>
    </cfRule>
  </conditionalFormatting>
  <conditionalFormatting sqref="AE2">
    <cfRule type="cellIs" dxfId="432" priority="1461" operator="equal">
      <formula>"No"</formula>
    </cfRule>
    <cfRule type="cellIs" dxfId="431" priority="1462" operator="equal">
      <formula>"Yes"</formula>
    </cfRule>
  </conditionalFormatting>
  <conditionalFormatting sqref="AE2">
    <cfRule type="cellIs" dxfId="430" priority="1467" operator="equal">
      <formula>"No"</formula>
    </cfRule>
    <cfRule type="cellIs" dxfId="429" priority="1468" operator="equal">
      <formula>"Yes"</formula>
    </cfRule>
  </conditionalFormatting>
  <conditionalFormatting sqref="AE2">
    <cfRule type="cellIs" dxfId="428" priority="1465" operator="equal">
      <formula>"No"</formula>
    </cfRule>
    <cfRule type="cellIs" dxfId="427" priority="1466" operator="equal">
      <formula>"Yes"</formula>
    </cfRule>
  </conditionalFormatting>
  <conditionalFormatting sqref="AE2">
    <cfRule type="cellIs" dxfId="426" priority="1463" operator="equal">
      <formula>"No"</formula>
    </cfRule>
    <cfRule type="cellIs" dxfId="425" priority="1464" operator="equal">
      <formula>"Yes"</formula>
    </cfRule>
  </conditionalFormatting>
  <conditionalFormatting sqref="K2">
    <cfRule type="cellIs" dxfId="424" priority="1459" operator="equal">
      <formula>"No"</formula>
    </cfRule>
    <cfRule type="cellIs" dxfId="423" priority="1460" operator="equal">
      <formula>"Yes"</formula>
    </cfRule>
  </conditionalFormatting>
  <conditionalFormatting sqref="K2">
    <cfRule type="cellIs" dxfId="422" priority="1457" operator="equal">
      <formula>"No"</formula>
    </cfRule>
    <cfRule type="cellIs" dxfId="421" priority="1458" operator="equal">
      <formula>"Yes"</formula>
    </cfRule>
  </conditionalFormatting>
  <conditionalFormatting sqref="K2">
    <cfRule type="cellIs" dxfId="420" priority="1451" operator="equal">
      <formula>"No"</formula>
    </cfRule>
    <cfRule type="cellIs" dxfId="419" priority="1452" operator="equal">
      <formula>"Yes"</formula>
    </cfRule>
  </conditionalFormatting>
  <conditionalFormatting sqref="K2">
    <cfRule type="cellIs" dxfId="418" priority="1449" operator="equal">
      <formula>"No"</formula>
    </cfRule>
    <cfRule type="cellIs" dxfId="417" priority="1450" operator="equal">
      <formula>"Yes"</formula>
    </cfRule>
  </conditionalFormatting>
  <conditionalFormatting sqref="B3">
    <cfRule type="cellIs" dxfId="416" priority="1263" operator="equal">
      <formula>"No"</formula>
    </cfRule>
    <cfRule type="cellIs" dxfId="415" priority="1264" operator="equal">
      <formula>"Yes"</formula>
    </cfRule>
  </conditionalFormatting>
  <conditionalFormatting sqref="B3">
    <cfRule type="cellIs" dxfId="414" priority="1265" operator="equal">
      <formula>"No"</formula>
    </cfRule>
    <cfRule type="cellIs" dxfId="413" priority="1266" operator="equal">
      <formula>"Yes"</formula>
    </cfRule>
  </conditionalFormatting>
  <conditionalFormatting sqref="A5">
    <cfRule type="cellIs" dxfId="412" priority="1205" operator="equal">
      <formula>"No"</formula>
    </cfRule>
    <cfRule type="cellIs" dxfId="411" priority="1206" operator="equal">
      <formula>"Yes"</formula>
    </cfRule>
  </conditionalFormatting>
  <conditionalFormatting sqref="R5 H5 AA5 AI5">
    <cfRule type="cellIs" dxfId="410" priority="1201" operator="equal">
      <formula>"No"</formula>
    </cfRule>
    <cfRule type="cellIs" dxfId="409" priority="1202" operator="equal">
      <formula>"Yes"</formula>
    </cfRule>
  </conditionalFormatting>
  <conditionalFormatting sqref="I5:Q5 AB5:AI5 D5:F5">
    <cfRule type="cellIs" dxfId="408" priority="1203" operator="equal">
      <formula>"N"</formula>
    </cfRule>
    <cfRule type="cellIs" dxfId="407" priority="1204" operator="equal">
      <formula>"Y"</formula>
    </cfRule>
  </conditionalFormatting>
  <conditionalFormatting sqref="G5">
    <cfRule type="cellIs" dxfId="406" priority="1199" operator="equal">
      <formula>"N"</formula>
    </cfRule>
    <cfRule type="cellIs" dxfId="405" priority="1200" operator="equal">
      <formula>"Y"</formula>
    </cfRule>
  </conditionalFormatting>
  <conditionalFormatting sqref="G5">
    <cfRule type="cellIs" dxfId="404" priority="1197" operator="equal">
      <formula>1</formula>
    </cfRule>
    <cfRule type="cellIs" dxfId="403" priority="1198" operator="equal">
      <formula>20</formula>
    </cfRule>
  </conditionalFormatting>
  <conditionalFormatting sqref="G5">
    <cfRule type="cellIs" dxfId="402" priority="1196" operator="equal">
      <formula>19</formula>
    </cfRule>
  </conditionalFormatting>
  <conditionalFormatting sqref="G5">
    <cfRule type="cellIs" dxfId="401" priority="1195" operator="equal">
      <formula>19</formula>
    </cfRule>
  </conditionalFormatting>
  <conditionalFormatting sqref="C5">
    <cfRule type="cellIs" dxfId="400" priority="1193" operator="equal">
      <formula>"No"</formula>
    </cfRule>
    <cfRule type="cellIs" dxfId="399" priority="1194" operator="equal">
      <formula>"Yes"</formula>
    </cfRule>
  </conditionalFormatting>
  <conditionalFormatting sqref="Z5">
    <cfRule type="cellIs" dxfId="398" priority="1187" operator="equal">
      <formula>"No"</formula>
    </cfRule>
    <cfRule type="cellIs" dxfId="397" priority="1188" operator="equal">
      <formula>"Yes"</formula>
    </cfRule>
  </conditionalFormatting>
  <conditionalFormatting sqref="W5:X5">
    <cfRule type="cellIs" dxfId="396" priority="1189" operator="equal">
      <formula>"N"</formula>
    </cfRule>
    <cfRule type="cellIs" dxfId="395" priority="1190" operator="equal">
      <formula>"Y"</formula>
    </cfRule>
  </conditionalFormatting>
  <conditionalFormatting sqref="Y5">
    <cfRule type="cellIs" dxfId="394" priority="1185" operator="equal">
      <formula>"N"</formula>
    </cfRule>
    <cfRule type="cellIs" dxfId="393" priority="1186" operator="equal">
      <formula>"Y"</formula>
    </cfRule>
  </conditionalFormatting>
  <conditionalFormatting sqref="Y5">
    <cfRule type="cellIs" dxfId="392" priority="1183" operator="equal">
      <formula>1</formula>
    </cfRule>
    <cfRule type="cellIs" dxfId="391" priority="1184" operator="equal">
      <formula>20</formula>
    </cfRule>
  </conditionalFormatting>
  <conditionalFormatting sqref="Y5">
    <cfRule type="cellIs" dxfId="390" priority="1182" operator="equal">
      <formula>19</formula>
    </cfRule>
  </conditionalFormatting>
  <conditionalFormatting sqref="Y5">
    <cfRule type="cellIs" dxfId="389" priority="1181" operator="equal">
      <formula>19</formula>
    </cfRule>
  </conditionalFormatting>
  <conditionalFormatting sqref="B5">
    <cfRule type="cellIs" dxfId="388" priority="1177" operator="equal">
      <formula>"No"</formula>
    </cfRule>
    <cfRule type="cellIs" dxfId="387" priority="1178" operator="equal">
      <formula>"Yes"</formula>
    </cfRule>
  </conditionalFormatting>
  <conditionalFormatting sqref="V5">
    <cfRule type="cellIs" dxfId="386" priority="989" operator="equal">
      <formula>"N"</formula>
    </cfRule>
    <cfRule type="cellIs" dxfId="385" priority="990" operator="equal">
      <formula>"Y"</formula>
    </cfRule>
  </conditionalFormatting>
  <conditionalFormatting sqref="U5">
    <cfRule type="cellIs" dxfId="384" priority="987" operator="equal">
      <formula>"No"</formula>
    </cfRule>
    <cfRule type="cellIs" dxfId="383" priority="988" operator="equal">
      <formula>"Yes"</formula>
    </cfRule>
  </conditionalFormatting>
  <conditionalFormatting sqref="C3">
    <cfRule type="cellIs" dxfId="382" priority="979" operator="equal">
      <formula>"No"</formula>
    </cfRule>
    <cfRule type="cellIs" dxfId="381" priority="980" operator="equal">
      <formula>"Yes"</formula>
    </cfRule>
  </conditionalFormatting>
  <conditionalFormatting sqref="AH1:AI1">
    <cfRule type="cellIs" dxfId="380" priority="925" operator="equal">
      <formula>"No"</formula>
    </cfRule>
    <cfRule type="cellIs" dxfId="379" priority="926" operator="equal">
      <formula>"Yes"</formula>
    </cfRule>
  </conditionalFormatting>
  <conditionalFormatting sqref="AH1:AI1">
    <cfRule type="cellIs" dxfId="378" priority="927" operator="equal">
      <formula>"No"</formula>
    </cfRule>
    <cfRule type="cellIs" dxfId="377" priority="928" operator="equal">
      <formula>"Yes"</formula>
    </cfRule>
  </conditionalFormatting>
  <conditionalFormatting sqref="AH1:AI1">
    <cfRule type="cellIs" dxfId="376" priority="921" operator="equal">
      <formula>"No"</formula>
    </cfRule>
    <cfRule type="cellIs" dxfId="375" priority="922" operator="equal">
      <formula>"Yes"</formula>
    </cfRule>
  </conditionalFormatting>
  <conditionalFormatting sqref="AH1:AI1">
    <cfRule type="cellIs" dxfId="374" priority="923" operator="equal">
      <formula>"No"</formula>
    </cfRule>
    <cfRule type="cellIs" dxfId="373" priority="924" operator="equal">
      <formula>"Yes"</formula>
    </cfRule>
  </conditionalFormatting>
  <conditionalFormatting sqref="AH1:AI1">
    <cfRule type="cellIs" dxfId="372" priority="919" operator="equal">
      <formula>"No"</formula>
    </cfRule>
    <cfRule type="cellIs" dxfId="371" priority="920" operator="equal">
      <formula>"Yes"</formula>
    </cfRule>
  </conditionalFormatting>
  <conditionalFormatting sqref="AH1:AI1">
    <cfRule type="cellIs" dxfId="370" priority="917" operator="equal">
      <formula>"No"</formula>
    </cfRule>
    <cfRule type="cellIs" dxfId="369" priority="918" operator="equal">
      <formula>"Yes"</formula>
    </cfRule>
  </conditionalFormatting>
  <conditionalFormatting sqref="B8:C10 B14:C17">
    <cfRule type="cellIs" dxfId="368" priority="605" operator="equal">
      <formula>"No"</formula>
    </cfRule>
    <cfRule type="cellIs" dxfId="367" priority="606" operator="equal">
      <formula>"Yes"</formula>
    </cfRule>
  </conditionalFormatting>
  <conditionalFormatting sqref="B7">
    <cfRule type="cellIs" dxfId="366" priority="603" operator="equal">
      <formula>"No"</formula>
    </cfRule>
    <cfRule type="cellIs" dxfId="365" priority="604" operator="equal">
      <formula>"Yes"</formula>
    </cfRule>
  </conditionalFormatting>
  <conditionalFormatting sqref="B12">
    <cfRule type="cellIs" dxfId="364" priority="601" operator="equal">
      <formula>"No"</formula>
    </cfRule>
    <cfRule type="cellIs" dxfId="363" priority="602" operator="equal">
      <formula>"Yes"</formula>
    </cfRule>
  </conditionalFormatting>
  <conditionalFormatting sqref="C10">
    <cfRule type="cellIs" dxfId="362" priority="599" operator="equal">
      <formula>"No"</formula>
    </cfRule>
    <cfRule type="cellIs" dxfId="361" priority="600" operator="equal">
      <formula>"Yes"</formula>
    </cfRule>
  </conditionalFormatting>
  <conditionalFormatting sqref="C7">
    <cfRule type="cellIs" dxfId="360" priority="597" operator="equal">
      <formula>"No"</formula>
    </cfRule>
    <cfRule type="cellIs" dxfId="359" priority="598" operator="equal">
      <formula>"Yes"</formula>
    </cfRule>
  </conditionalFormatting>
  <conditionalFormatting sqref="C12">
    <cfRule type="cellIs" dxfId="358" priority="595" operator="equal">
      <formula>"No"</formula>
    </cfRule>
    <cfRule type="cellIs" dxfId="357" priority="596" operator="equal">
      <formula>"Yes"</formula>
    </cfRule>
  </conditionalFormatting>
  <conditionalFormatting sqref="B7:B23">
    <cfRule type="cellIs" dxfId="356" priority="593" operator="equal">
      <formula>"No"</formula>
    </cfRule>
    <cfRule type="cellIs" dxfId="355" priority="594" operator="equal">
      <formula>"Yes"</formula>
    </cfRule>
  </conditionalFormatting>
  <conditionalFormatting sqref="C13">
    <cfRule type="cellIs" dxfId="354" priority="591" operator="equal">
      <formula>"No"</formula>
    </cfRule>
    <cfRule type="cellIs" dxfId="353" priority="592" operator="equal">
      <formula>"Yes"</formula>
    </cfRule>
  </conditionalFormatting>
  <conditionalFormatting sqref="B11">
    <cfRule type="cellIs" dxfId="352" priority="589" operator="equal">
      <formula>"No"</formula>
    </cfRule>
    <cfRule type="cellIs" dxfId="351" priority="590" operator="equal">
      <formula>"Yes"</formula>
    </cfRule>
  </conditionalFormatting>
  <conditionalFormatting sqref="B11">
    <cfRule type="cellIs" dxfId="350" priority="587" operator="equal">
      <formula>"No"</formula>
    </cfRule>
    <cfRule type="cellIs" dxfId="349" priority="588" operator="equal">
      <formula>"Yes"</formula>
    </cfRule>
  </conditionalFormatting>
  <conditionalFormatting sqref="C11">
    <cfRule type="cellIs" dxfId="348" priority="585" operator="equal">
      <formula>"No"</formula>
    </cfRule>
    <cfRule type="cellIs" dxfId="347" priority="586" operator="equal">
      <formula>"Yes"</formula>
    </cfRule>
  </conditionalFormatting>
  <conditionalFormatting sqref="C11">
    <cfRule type="cellIs" dxfId="346" priority="583" operator="equal">
      <formula>"No"</formula>
    </cfRule>
    <cfRule type="cellIs" dxfId="345" priority="584" operator="equal">
      <formula>"Yes"</formula>
    </cfRule>
  </conditionalFormatting>
  <conditionalFormatting sqref="B23:C23">
    <cfRule type="cellIs" dxfId="344" priority="565" operator="equal">
      <formula>"No"</formula>
    </cfRule>
    <cfRule type="cellIs" dxfId="343" priority="566" operator="equal">
      <formula>"Yes"</formula>
    </cfRule>
  </conditionalFormatting>
  <conditionalFormatting sqref="B17:C17">
    <cfRule type="cellIs" dxfId="342" priority="581" operator="equal">
      <formula>"N"</formula>
    </cfRule>
    <cfRule type="cellIs" dxfId="341" priority="582" operator="equal">
      <formula>"Y"</formula>
    </cfRule>
  </conditionalFormatting>
  <conditionalFormatting sqref="B21:C23">
    <cfRule type="cellIs" dxfId="340" priority="579" operator="equal">
      <formula>"No"</formula>
    </cfRule>
    <cfRule type="cellIs" dxfId="339" priority="580" operator="equal">
      <formula>"Yes"</formula>
    </cfRule>
  </conditionalFormatting>
  <conditionalFormatting sqref="B19:C20">
    <cfRule type="cellIs" dxfId="338" priority="577" operator="equal">
      <formula>"No"</formula>
    </cfRule>
    <cfRule type="cellIs" dxfId="337" priority="578" operator="equal">
      <formula>"Yes"</formula>
    </cfRule>
  </conditionalFormatting>
  <conditionalFormatting sqref="B19:C20">
    <cfRule type="cellIs" dxfId="336" priority="575" operator="equal">
      <formula>"No"</formula>
    </cfRule>
    <cfRule type="cellIs" dxfId="335" priority="576" operator="equal">
      <formula>"Yes"</formula>
    </cfRule>
  </conditionalFormatting>
  <conditionalFormatting sqref="B21:C21">
    <cfRule type="cellIs" dxfId="334" priority="573" operator="equal">
      <formula>"No"</formula>
    </cfRule>
    <cfRule type="cellIs" dxfId="333" priority="574" operator="equal">
      <formula>"Yes"</formula>
    </cfRule>
  </conditionalFormatting>
  <conditionalFormatting sqref="B18:C18">
    <cfRule type="cellIs" dxfId="332" priority="571" operator="equal">
      <formula>"N"</formula>
    </cfRule>
    <cfRule type="cellIs" dxfId="331" priority="572" operator="equal">
      <formula>"Y"</formula>
    </cfRule>
  </conditionalFormatting>
  <conditionalFormatting sqref="B18:C18">
    <cfRule type="cellIs" dxfId="330" priority="569" operator="equal">
      <formula>"No"</formula>
    </cfRule>
    <cfRule type="cellIs" dxfId="329" priority="570" operator="equal">
      <formula>"Yes"</formula>
    </cfRule>
  </conditionalFormatting>
  <conditionalFormatting sqref="B22:C22">
    <cfRule type="cellIs" dxfId="328" priority="567" operator="equal">
      <formula>"No"</formula>
    </cfRule>
    <cfRule type="cellIs" dxfId="327" priority="568" operator="equal">
      <formula>"Yes"</formula>
    </cfRule>
  </conditionalFormatting>
  <conditionalFormatting sqref="Y4 AA4 AI4">
    <cfRule type="cellIs" dxfId="326" priority="455" operator="equal">
      <formula>"No"</formula>
    </cfRule>
    <cfRule type="cellIs" dxfId="325" priority="456" operator="equal">
      <formula>"Yes"</formula>
    </cfRule>
  </conditionalFormatting>
  <conditionalFormatting sqref="R4">
    <cfRule type="cellIs" dxfId="324" priority="477" operator="equal">
      <formula>"No"</formula>
    </cfRule>
    <cfRule type="cellIs" dxfId="323" priority="478" operator="equal">
      <formula>"Yes"</formula>
    </cfRule>
  </conditionalFormatting>
  <conditionalFormatting sqref="E4">
    <cfRule type="cellIs" dxfId="322" priority="475" operator="equal">
      <formula>"No"</formula>
    </cfRule>
    <cfRule type="cellIs" dxfId="321" priority="476" operator="equal">
      <formula>"Yes"</formula>
    </cfRule>
  </conditionalFormatting>
  <conditionalFormatting sqref="F4">
    <cfRule type="cellIs" dxfId="320" priority="473" operator="equal">
      <formula>"No"</formula>
    </cfRule>
    <cfRule type="cellIs" dxfId="319" priority="474" operator="equal">
      <formula>"Yes"</formula>
    </cfRule>
  </conditionalFormatting>
  <conditionalFormatting sqref="X4">
    <cfRule type="cellIs" dxfId="318" priority="471" operator="equal">
      <formula>"No"</formula>
    </cfRule>
    <cfRule type="cellIs" dxfId="317" priority="472" operator="equal">
      <formula>"Yes"</formula>
    </cfRule>
  </conditionalFormatting>
  <conditionalFormatting sqref="I4:Q4">
    <cfRule type="cellIs" dxfId="316" priority="469" operator="equal">
      <formula>"N"</formula>
    </cfRule>
    <cfRule type="cellIs" dxfId="315" priority="470" operator="equal">
      <formula>"Y"</formula>
    </cfRule>
  </conditionalFormatting>
  <conditionalFormatting sqref="H4">
    <cfRule type="cellIs" dxfId="314" priority="467" operator="equal">
      <formula>"No"</formula>
    </cfRule>
    <cfRule type="cellIs" dxfId="313" priority="468" operator="equal">
      <formula>"Yes"</formula>
    </cfRule>
  </conditionalFormatting>
  <conditionalFormatting sqref="G4">
    <cfRule type="cellIs" dxfId="312" priority="465" operator="equal">
      <formula>"N"</formula>
    </cfRule>
    <cfRule type="cellIs" dxfId="311" priority="466" operator="equal">
      <formula>"Y"</formula>
    </cfRule>
  </conditionalFormatting>
  <conditionalFormatting sqref="G4">
    <cfRule type="cellIs" dxfId="310" priority="463" operator="equal">
      <formula>1</formula>
    </cfRule>
    <cfRule type="cellIs" dxfId="309" priority="464" operator="equal">
      <formula>20</formula>
    </cfRule>
  </conditionalFormatting>
  <conditionalFormatting sqref="G4">
    <cfRule type="cellIs" dxfId="308" priority="462" operator="equal">
      <formula>19</formula>
    </cfRule>
  </conditionalFormatting>
  <conditionalFormatting sqref="G4">
    <cfRule type="cellIs" dxfId="307" priority="461" operator="equal">
      <formula>19</formula>
    </cfRule>
  </conditionalFormatting>
  <conditionalFormatting sqref="AB4:AI4 Y4">
    <cfRule type="cellIs" dxfId="306" priority="459" operator="equal">
      <formula>"N"</formula>
    </cfRule>
    <cfRule type="cellIs" dxfId="305" priority="460" operator="equal">
      <formula>"Y"</formula>
    </cfRule>
  </conditionalFormatting>
  <conditionalFormatting sqref="Y4">
    <cfRule type="cellIs" dxfId="304" priority="457" operator="equal">
      <formula>1</formula>
    </cfRule>
    <cfRule type="cellIs" dxfId="303" priority="458" operator="equal">
      <formula>20</formula>
    </cfRule>
  </conditionalFormatting>
  <conditionalFormatting sqref="Y4">
    <cfRule type="cellIs" dxfId="302" priority="454" operator="equal">
      <formula>19</formula>
    </cfRule>
  </conditionalFormatting>
  <conditionalFormatting sqref="Z4">
    <cfRule type="cellIs" dxfId="301" priority="452" operator="equal">
      <formula>"No"</formula>
    </cfRule>
    <cfRule type="cellIs" dxfId="300" priority="453" operator="equal">
      <formula>"Yes"</formula>
    </cfRule>
  </conditionalFormatting>
  <conditionalFormatting sqref="Y4">
    <cfRule type="cellIs" dxfId="299" priority="450" operator="equal">
      <formula>"No"</formula>
    </cfRule>
    <cfRule type="cellIs" dxfId="298" priority="451" operator="equal">
      <formula>"Yes"</formula>
    </cfRule>
  </conditionalFormatting>
  <conditionalFormatting sqref="Y4">
    <cfRule type="cellIs" dxfId="297" priority="448" operator="equal">
      <formula>1</formula>
    </cfRule>
    <cfRule type="cellIs" dxfId="296" priority="449" operator="equal">
      <formula>20</formula>
    </cfRule>
  </conditionalFormatting>
  <conditionalFormatting sqref="Y4">
    <cfRule type="cellIs" dxfId="295" priority="447" operator="equal">
      <formula>19</formula>
    </cfRule>
  </conditionalFormatting>
  <conditionalFormatting sqref="B4">
    <cfRule type="cellIs" dxfId="294" priority="435" operator="equal">
      <formula>"No"</formula>
    </cfRule>
    <cfRule type="cellIs" dxfId="293" priority="436" operator="equal">
      <formula>"Yes"</formula>
    </cfRule>
  </conditionalFormatting>
  <conditionalFormatting sqref="B4">
    <cfRule type="cellIs" dxfId="292" priority="437" operator="equal">
      <formula>"No"</formula>
    </cfRule>
    <cfRule type="cellIs" dxfId="291" priority="438" operator="equal">
      <formula>"Yes"</formula>
    </cfRule>
  </conditionalFormatting>
  <conditionalFormatting sqref="D4">
    <cfRule type="cellIs" dxfId="290" priority="433" operator="equal">
      <formula>"N"</formula>
    </cfRule>
    <cfRule type="cellIs" dxfId="289" priority="434" operator="equal">
      <formula>"Y"</formula>
    </cfRule>
  </conditionalFormatting>
  <conditionalFormatting sqref="C4">
    <cfRule type="cellIs" dxfId="288" priority="431" operator="equal">
      <formula>"No"</formula>
    </cfRule>
    <cfRule type="cellIs" dxfId="287" priority="432" operator="equal">
      <formula>"Yes"</formula>
    </cfRule>
  </conditionalFormatting>
  <conditionalFormatting sqref="W4">
    <cfRule type="cellIs" dxfId="286" priority="429" operator="equal">
      <formula>"No"</formula>
    </cfRule>
    <cfRule type="cellIs" dxfId="285" priority="430" operator="equal">
      <formula>"Yes"</formula>
    </cfRule>
  </conditionalFormatting>
  <conditionalFormatting sqref="J1:K1">
    <cfRule type="cellIs" dxfId="284" priority="323" operator="equal">
      <formula>"No"</formula>
    </cfRule>
    <cfRule type="cellIs" dxfId="283" priority="324" operator="equal">
      <formula>"Yes"</formula>
    </cfRule>
  </conditionalFormatting>
  <conditionalFormatting sqref="J1:K1">
    <cfRule type="cellIs" dxfId="282" priority="321" operator="equal">
      <formula>"No"</formula>
    </cfRule>
    <cfRule type="cellIs" dxfId="281" priority="322" operator="equal">
      <formula>"Yes"</formula>
    </cfRule>
  </conditionalFormatting>
  <conditionalFormatting sqref="V4">
    <cfRule type="cellIs" dxfId="280" priority="415" operator="equal">
      <formula>"N"</formula>
    </cfRule>
    <cfRule type="cellIs" dxfId="279" priority="416" operator="equal">
      <formula>"Y"</formula>
    </cfRule>
  </conditionalFormatting>
  <conditionalFormatting sqref="U4">
    <cfRule type="cellIs" dxfId="278" priority="413" operator="equal">
      <formula>"No"</formula>
    </cfRule>
    <cfRule type="cellIs" dxfId="277" priority="414" operator="equal">
      <formula>"Yes"</formula>
    </cfRule>
  </conditionalFormatting>
  <conditionalFormatting sqref="A3">
    <cfRule type="cellIs" dxfId="276" priority="377" operator="equal">
      <formula>"No"</formula>
    </cfRule>
    <cfRule type="cellIs" dxfId="275" priority="378" operator="equal">
      <formula>"Yes"</formula>
    </cfRule>
  </conditionalFormatting>
  <conditionalFormatting sqref="A3">
    <cfRule type="cellIs" dxfId="274" priority="379" operator="equal">
      <formula>"No"</formula>
    </cfRule>
    <cfRule type="cellIs" dxfId="273" priority="380" operator="equal">
      <formula>"Yes"</formula>
    </cfRule>
  </conditionalFormatting>
  <conditionalFormatting sqref="A3">
    <cfRule type="cellIs" dxfId="272" priority="375" operator="equal">
      <formula>"No"</formula>
    </cfRule>
    <cfRule type="cellIs" dxfId="271" priority="376" operator="equal">
      <formula>"Yes"</formula>
    </cfRule>
  </conditionalFormatting>
  <conditionalFormatting sqref="A3">
    <cfRule type="cellIs" dxfId="270" priority="373" operator="equal">
      <formula>"No"</formula>
    </cfRule>
    <cfRule type="cellIs" dxfId="269" priority="374" operator="equal">
      <formula>"Yes"</formula>
    </cfRule>
  </conditionalFormatting>
  <conditionalFormatting sqref="A4">
    <cfRule type="cellIs" dxfId="268" priority="369" operator="equal">
      <formula>"No"</formula>
    </cfRule>
    <cfRule type="cellIs" dxfId="267" priority="370" operator="equal">
      <formula>"Yes"</formula>
    </cfRule>
  </conditionalFormatting>
  <conditionalFormatting sqref="A4">
    <cfRule type="cellIs" dxfId="266" priority="371" operator="equal">
      <formula>"No"</formula>
    </cfRule>
    <cfRule type="cellIs" dxfId="265" priority="372" operator="equal">
      <formula>"Yes"</formula>
    </cfRule>
  </conditionalFormatting>
  <conditionalFormatting sqref="A4">
    <cfRule type="cellIs" dxfId="264" priority="367" operator="equal">
      <formula>"No"</formula>
    </cfRule>
    <cfRule type="cellIs" dxfId="263" priority="368" operator="equal">
      <formula>"Yes"</formula>
    </cfRule>
  </conditionalFormatting>
  <conditionalFormatting sqref="A4">
    <cfRule type="cellIs" dxfId="262" priority="365" operator="equal">
      <formula>"No"</formula>
    </cfRule>
    <cfRule type="cellIs" dxfId="261" priority="366" operator="equal">
      <formula>"Yes"</formula>
    </cfRule>
  </conditionalFormatting>
  <conditionalFormatting sqref="T4">
    <cfRule type="cellIs" dxfId="260" priority="241" operator="equal">
      <formula>"No"</formula>
    </cfRule>
    <cfRule type="cellIs" dxfId="259" priority="242" operator="equal">
      <formula>"Yes"</formula>
    </cfRule>
  </conditionalFormatting>
  <conditionalFormatting sqref="T4">
    <cfRule type="cellIs" dxfId="258" priority="243" operator="equal">
      <formula>"No"</formula>
    </cfRule>
    <cfRule type="cellIs" dxfId="257" priority="244" operator="equal">
      <formula>"Yes"</formula>
    </cfRule>
  </conditionalFormatting>
  <conditionalFormatting sqref="S3">
    <cfRule type="cellIs" dxfId="256" priority="215" operator="equal">
      <formula>"No"</formula>
    </cfRule>
    <cfRule type="cellIs" dxfId="255" priority="216" operator="equal">
      <formula>"Yes"</formula>
    </cfRule>
  </conditionalFormatting>
  <conditionalFormatting sqref="S3">
    <cfRule type="cellIs" dxfId="254" priority="213" operator="equal">
      <formula>"No"</formula>
    </cfRule>
    <cfRule type="cellIs" dxfId="253" priority="214" operator="equal">
      <formula>"Yes"</formula>
    </cfRule>
  </conditionalFormatting>
  <conditionalFormatting sqref="J1:K1">
    <cfRule type="cellIs" dxfId="252" priority="329" operator="equal">
      <formula>"No"</formula>
    </cfRule>
    <cfRule type="cellIs" dxfId="251" priority="330" operator="equal">
      <formula>"Yes"</formula>
    </cfRule>
  </conditionalFormatting>
  <conditionalFormatting sqref="J1:K1">
    <cfRule type="cellIs" dxfId="250" priority="331" operator="equal">
      <formula>"No"</formula>
    </cfRule>
    <cfRule type="cellIs" dxfId="249" priority="332" operator="equal">
      <formula>"Yes"</formula>
    </cfRule>
  </conditionalFormatting>
  <conditionalFormatting sqref="J1:K1">
    <cfRule type="cellIs" dxfId="248" priority="325" operator="equal">
      <formula>"No"</formula>
    </cfRule>
    <cfRule type="cellIs" dxfId="247" priority="326" operator="equal">
      <formula>"Yes"</formula>
    </cfRule>
  </conditionalFormatting>
  <conditionalFormatting sqref="J1:K1">
    <cfRule type="cellIs" dxfId="246" priority="327" operator="equal">
      <formula>"No"</formula>
    </cfRule>
    <cfRule type="cellIs" dxfId="245" priority="328" operator="equal">
      <formula>"Yes"</formula>
    </cfRule>
  </conditionalFormatting>
  <conditionalFormatting sqref="T3">
    <cfRule type="cellIs" dxfId="244" priority="301" operator="equal">
      <formula>"No"</formula>
    </cfRule>
    <cfRule type="cellIs" dxfId="243" priority="302" operator="equal">
      <formula>"Yes"</formula>
    </cfRule>
  </conditionalFormatting>
  <conditionalFormatting sqref="T3">
    <cfRule type="cellIs" dxfId="242" priority="303" operator="equal">
      <formula>"No"</formula>
    </cfRule>
    <cfRule type="cellIs" dxfId="241" priority="304" operator="equal">
      <formula>"Yes"</formula>
    </cfRule>
  </conditionalFormatting>
  <conditionalFormatting sqref="S5">
    <cfRule type="cellIs" dxfId="240" priority="299" operator="equal">
      <formula>"No"</formula>
    </cfRule>
    <cfRule type="cellIs" dxfId="239" priority="300" operator="equal">
      <formula>"Yes"</formula>
    </cfRule>
  </conditionalFormatting>
  <conditionalFormatting sqref="T5">
    <cfRule type="cellIs" dxfId="238" priority="297" operator="equal">
      <formula>"No"</formula>
    </cfRule>
    <cfRule type="cellIs" dxfId="237" priority="298" operator="equal">
      <formula>"Yes"</formula>
    </cfRule>
  </conditionalFormatting>
  <conditionalFormatting sqref="S3">
    <cfRule type="cellIs" dxfId="236" priority="211" operator="equal">
      <formula>"No"</formula>
    </cfRule>
    <cfRule type="cellIs" dxfId="235" priority="212" operator="equal">
      <formula>"Yes"</formula>
    </cfRule>
  </conditionalFormatting>
  <conditionalFormatting sqref="S3">
    <cfRule type="cellIs" dxfId="234" priority="209" operator="equal">
      <formula>"No"</formula>
    </cfRule>
    <cfRule type="cellIs" dxfId="233" priority="210" operator="equal">
      <formula>"Yes"</formula>
    </cfRule>
  </conditionalFormatting>
  <conditionalFormatting sqref="D3">
    <cfRule type="cellIs" dxfId="232" priority="199" operator="equal">
      <formula>"N"</formula>
    </cfRule>
    <cfRule type="cellIs" dxfId="231" priority="200" operator="equal">
      <formula>"Y"</formula>
    </cfRule>
  </conditionalFormatting>
  <conditionalFormatting sqref="W3">
    <cfRule type="cellIs" dxfId="230" priority="197" operator="equal">
      <formula>"No"</formula>
    </cfRule>
    <cfRule type="cellIs" dxfId="229" priority="198" operator="equal">
      <formula>"Yes"</formula>
    </cfRule>
  </conditionalFormatting>
  <conditionalFormatting sqref="U3">
    <cfRule type="cellIs" dxfId="228" priority="195" operator="equal">
      <formula>"No"</formula>
    </cfRule>
    <cfRule type="cellIs" dxfId="227" priority="196" operator="equal">
      <formula>"Yes"</formula>
    </cfRule>
  </conditionalFormatting>
  <conditionalFormatting sqref="V3">
    <cfRule type="cellIs" dxfId="226" priority="193" operator="equal">
      <formula>"N"</formula>
    </cfRule>
    <cfRule type="cellIs" dxfId="225" priority="194" operator="equal">
      <formula>"Y"</formula>
    </cfRule>
  </conditionalFormatting>
  <conditionalFormatting sqref="S4">
    <cfRule type="cellIs" dxfId="224" priority="189" operator="equal">
      <formula>"No"</formula>
    </cfRule>
    <cfRule type="cellIs" dxfId="223" priority="190" operator="equal">
      <formula>"Yes"</formula>
    </cfRule>
  </conditionalFormatting>
  <conditionalFormatting sqref="S4">
    <cfRule type="cellIs" dxfId="222" priority="191" operator="equal">
      <formula>"No"</formula>
    </cfRule>
    <cfRule type="cellIs" dxfId="221" priority="192" operator="equal">
      <formula>"Yes"</formula>
    </cfRule>
  </conditionalFormatting>
  <conditionalFormatting sqref="S4">
    <cfRule type="cellIs" dxfId="220" priority="187" operator="equal">
      <formula>"No"</formula>
    </cfRule>
    <cfRule type="cellIs" dxfId="219" priority="188" operator="equal">
      <formula>"Yes"</formula>
    </cfRule>
  </conditionalFormatting>
  <conditionalFormatting sqref="S4">
    <cfRule type="cellIs" dxfId="218" priority="185" operator="equal">
      <formula>"No"</formula>
    </cfRule>
    <cfRule type="cellIs" dxfId="217" priority="186" operator="equal">
      <formula>"Yes"</formula>
    </cfRule>
  </conditionalFormatting>
  <conditionalFormatting sqref="F3">
    <cfRule type="cellIs" dxfId="216" priority="183" operator="equal">
      <formula>"No"</formula>
    </cfRule>
    <cfRule type="cellIs" dxfId="215" priority="184" operator="equal">
      <formula>"Yes"</formula>
    </cfRule>
  </conditionalFormatting>
  <conditionalFormatting sqref="L1">
    <cfRule type="cellIs" dxfId="214" priority="133" operator="equal">
      <formula>"No"</formula>
    </cfRule>
    <cfRule type="cellIs" dxfId="213" priority="134" operator="equal">
      <formula>"Yes"</formula>
    </cfRule>
  </conditionalFormatting>
  <conditionalFormatting sqref="P1">
    <cfRule type="cellIs" dxfId="212" priority="129" operator="equal">
      <formula>"No"</formula>
    </cfRule>
    <cfRule type="cellIs" dxfId="211" priority="130" operator="equal">
      <formula>"Yes"</formula>
    </cfRule>
  </conditionalFormatting>
  <conditionalFormatting sqref="P1">
    <cfRule type="cellIs" dxfId="210" priority="131" operator="equal">
      <formula>"No"</formula>
    </cfRule>
    <cfRule type="cellIs" dxfId="209" priority="132" operator="equal">
      <formula>"Yes"</formula>
    </cfRule>
  </conditionalFormatting>
  <conditionalFormatting sqref="P1">
    <cfRule type="cellIs" dxfId="208" priority="125" operator="equal">
      <formula>"No"</formula>
    </cfRule>
    <cfRule type="cellIs" dxfId="207" priority="126" operator="equal">
      <formula>"Yes"</formula>
    </cfRule>
  </conditionalFormatting>
  <conditionalFormatting sqref="P1">
    <cfRule type="cellIs" dxfId="206" priority="127" operator="equal">
      <formula>"No"</formula>
    </cfRule>
    <cfRule type="cellIs" dxfId="205" priority="128" operator="equal">
      <formula>"Yes"</formula>
    </cfRule>
  </conditionalFormatting>
  <conditionalFormatting sqref="P1">
    <cfRule type="cellIs" dxfId="204" priority="123" operator="equal">
      <formula>"No"</formula>
    </cfRule>
    <cfRule type="cellIs" dxfId="203" priority="124" operator="equal">
      <formula>"Yes"</formula>
    </cfRule>
  </conditionalFormatting>
  <conditionalFormatting sqref="P1">
    <cfRule type="cellIs" dxfId="202" priority="121" operator="equal">
      <formula>"No"</formula>
    </cfRule>
    <cfRule type="cellIs" dxfId="201" priority="122" operator="equal">
      <formula>"Yes"</formula>
    </cfRule>
  </conditionalFormatting>
  <conditionalFormatting sqref="P1">
    <cfRule type="cellIs" dxfId="200" priority="111" operator="equal">
      <formula>"No"</formula>
    </cfRule>
    <cfRule type="cellIs" dxfId="199" priority="112" operator="equal">
      <formula>"Yes"</formula>
    </cfRule>
  </conditionalFormatting>
  <conditionalFormatting sqref="P1">
    <cfRule type="cellIs" dxfId="198" priority="109" operator="equal">
      <formula>"No"</formula>
    </cfRule>
    <cfRule type="cellIs" dxfId="197" priority="110" operator="equal">
      <formula>"Yes"</formula>
    </cfRule>
  </conditionalFormatting>
  <conditionalFormatting sqref="P1">
    <cfRule type="cellIs" dxfId="196" priority="117" operator="equal">
      <formula>"No"</formula>
    </cfRule>
    <cfRule type="cellIs" dxfId="195" priority="118" operator="equal">
      <formula>"Yes"</formula>
    </cfRule>
  </conditionalFormatting>
  <conditionalFormatting sqref="P1">
    <cfRule type="cellIs" dxfId="194" priority="119" operator="equal">
      <formula>"No"</formula>
    </cfRule>
    <cfRule type="cellIs" dxfId="193" priority="120" operator="equal">
      <formula>"Yes"</formula>
    </cfRule>
  </conditionalFormatting>
  <conditionalFormatting sqref="P1">
    <cfRule type="cellIs" dxfId="192" priority="113" operator="equal">
      <formula>"No"</formula>
    </cfRule>
    <cfRule type="cellIs" dxfId="191" priority="114" operator="equal">
      <formula>"Yes"</formula>
    </cfRule>
  </conditionalFormatting>
  <conditionalFormatting sqref="P1">
    <cfRule type="cellIs" dxfId="190" priority="115" operator="equal">
      <formula>"No"</formula>
    </cfRule>
    <cfRule type="cellIs" dxfId="189" priority="116" operator="equal">
      <formula>"Yes"</formula>
    </cfRule>
  </conditionalFormatting>
  <conditionalFormatting sqref="AF1">
    <cfRule type="cellIs" dxfId="188" priority="51" operator="equal">
      <formula>"No"</formula>
    </cfRule>
    <cfRule type="cellIs" dxfId="187" priority="52" operator="equal">
      <formula>"Yes"</formula>
    </cfRule>
  </conditionalFormatting>
  <conditionalFormatting sqref="AF1">
    <cfRule type="cellIs" dxfId="186" priority="49" operator="equal">
      <formula>"No"</formula>
    </cfRule>
    <cfRule type="cellIs" dxfId="185" priority="50" operator="equal">
      <formula>"Yes"</formula>
    </cfRule>
  </conditionalFormatting>
  <conditionalFormatting sqref="AF1">
    <cfRule type="cellIs" dxfId="184" priority="57" operator="equal">
      <formula>"No"</formula>
    </cfRule>
    <cfRule type="cellIs" dxfId="183" priority="58" operator="equal">
      <formula>"Yes"</formula>
    </cfRule>
  </conditionalFormatting>
  <conditionalFormatting sqref="AF1">
    <cfRule type="cellIs" dxfId="182" priority="59" operator="equal">
      <formula>"No"</formula>
    </cfRule>
    <cfRule type="cellIs" dxfId="181" priority="60" operator="equal">
      <formula>"Yes"</formula>
    </cfRule>
  </conditionalFormatting>
  <conditionalFormatting sqref="AF1">
    <cfRule type="cellIs" dxfId="180" priority="53" operator="equal">
      <formula>"No"</formula>
    </cfRule>
    <cfRule type="cellIs" dxfId="179" priority="54" operator="equal">
      <formula>"Yes"</formula>
    </cfRule>
  </conditionalFormatting>
  <conditionalFormatting sqref="AF1">
    <cfRule type="cellIs" dxfId="178" priority="55" operator="equal">
      <formula>"No"</formula>
    </cfRule>
    <cfRule type="cellIs" dxfId="177" priority="56" operator="equal">
      <formula>"Yes"</formula>
    </cfRule>
  </conditionalFormatting>
  <conditionalFormatting sqref="AF1">
    <cfRule type="cellIs" dxfId="176" priority="45" operator="equal">
      <formula>"No"</formula>
    </cfRule>
    <cfRule type="cellIs" dxfId="175" priority="46" operator="equal">
      <formula>"Yes"</formula>
    </cfRule>
  </conditionalFormatting>
  <conditionalFormatting sqref="AF1">
    <cfRule type="cellIs" dxfId="174" priority="47" operator="equal">
      <formula>"No"</formula>
    </cfRule>
    <cfRule type="cellIs" dxfId="173" priority="48" operator="equal">
      <formula>"Yes"</formula>
    </cfRule>
  </conditionalFormatting>
  <conditionalFormatting sqref="AF1">
    <cfRule type="cellIs" dxfId="172" priority="41" operator="equal">
      <formula>"No"</formula>
    </cfRule>
    <cfRule type="cellIs" dxfId="171" priority="42" operator="equal">
      <formula>"Yes"</formula>
    </cfRule>
  </conditionalFormatting>
  <conditionalFormatting sqref="AF1">
    <cfRule type="cellIs" dxfId="170" priority="43" operator="equal">
      <formula>"No"</formula>
    </cfRule>
    <cfRule type="cellIs" dxfId="169" priority="44" operator="equal">
      <formula>"Yes"</formula>
    </cfRule>
  </conditionalFormatting>
  <conditionalFormatting sqref="AF1">
    <cfRule type="cellIs" dxfId="168" priority="39" operator="equal">
      <formula>"No"</formula>
    </cfRule>
    <cfRule type="cellIs" dxfId="167" priority="40" operator="equal">
      <formula>"Yes"</formula>
    </cfRule>
  </conditionalFormatting>
  <conditionalFormatting sqref="AF1">
    <cfRule type="cellIs" dxfId="166" priority="37" operator="equal">
      <formula>"No"</formula>
    </cfRule>
    <cfRule type="cellIs" dxfId="165" priority="38" operator="equal">
      <formula>"Yes"</formula>
    </cfRule>
  </conditionalFormatting>
  <conditionalFormatting sqref="AG1">
    <cfRule type="cellIs" dxfId="164" priority="27" operator="equal">
      <formula>"No"</formula>
    </cfRule>
    <cfRule type="cellIs" dxfId="163" priority="28" operator="equal">
      <formula>"Yes"</formula>
    </cfRule>
  </conditionalFormatting>
  <conditionalFormatting sqref="AG1">
    <cfRule type="cellIs" dxfId="162" priority="25" operator="equal">
      <formula>"No"</formula>
    </cfRule>
    <cfRule type="cellIs" dxfId="161" priority="26" operator="equal">
      <formula>"Yes"</formula>
    </cfRule>
  </conditionalFormatting>
  <conditionalFormatting sqref="AG1">
    <cfRule type="cellIs" dxfId="160" priority="33" operator="equal">
      <formula>"No"</formula>
    </cfRule>
    <cfRule type="cellIs" dxfId="159" priority="34" operator="equal">
      <formula>"Yes"</formula>
    </cfRule>
  </conditionalFormatting>
  <conditionalFormatting sqref="AG1">
    <cfRule type="cellIs" dxfId="158" priority="35" operator="equal">
      <formula>"No"</formula>
    </cfRule>
    <cfRule type="cellIs" dxfId="157" priority="36" operator="equal">
      <formula>"Yes"</formula>
    </cfRule>
  </conditionalFormatting>
  <conditionalFormatting sqref="AG1">
    <cfRule type="cellIs" dxfId="156" priority="29" operator="equal">
      <formula>"No"</formula>
    </cfRule>
    <cfRule type="cellIs" dxfId="155" priority="30" operator="equal">
      <formula>"Yes"</formula>
    </cfRule>
  </conditionalFormatting>
  <conditionalFormatting sqref="AG1">
    <cfRule type="cellIs" dxfId="154" priority="31" operator="equal">
      <formula>"No"</formula>
    </cfRule>
    <cfRule type="cellIs" dxfId="153" priority="32" operator="equal">
      <formula>"Yes"</formula>
    </cfRule>
  </conditionalFormatting>
  <conditionalFormatting sqref="AE1">
    <cfRule type="cellIs" dxfId="152" priority="15" operator="equal">
      <formula>"No"</formula>
    </cfRule>
    <cfRule type="cellIs" dxfId="151" priority="16" operator="equal">
      <formula>"Yes"</formula>
    </cfRule>
  </conditionalFormatting>
  <conditionalFormatting sqref="AE1">
    <cfRule type="cellIs" dxfId="150" priority="13" operator="equal">
      <formula>"No"</formula>
    </cfRule>
    <cfRule type="cellIs" dxfId="149" priority="14" operator="equal">
      <formula>"Yes"</formula>
    </cfRule>
  </conditionalFormatting>
  <conditionalFormatting sqref="AE1">
    <cfRule type="cellIs" dxfId="148" priority="21" operator="equal">
      <formula>"No"</formula>
    </cfRule>
    <cfRule type="cellIs" dxfId="147" priority="22" operator="equal">
      <formula>"Yes"</formula>
    </cfRule>
  </conditionalFormatting>
  <conditionalFormatting sqref="AE1">
    <cfRule type="cellIs" dxfId="146" priority="23" operator="equal">
      <formula>"No"</formula>
    </cfRule>
    <cfRule type="cellIs" dxfId="145" priority="24" operator="equal">
      <formula>"Yes"</formula>
    </cfRule>
  </conditionalFormatting>
  <conditionalFormatting sqref="AE1">
    <cfRule type="cellIs" dxfId="144" priority="17" operator="equal">
      <formula>"No"</formula>
    </cfRule>
    <cfRule type="cellIs" dxfId="143" priority="18" operator="equal">
      <formula>"Yes"</formula>
    </cfRule>
  </conditionalFormatting>
  <conditionalFormatting sqref="AE1">
    <cfRule type="cellIs" dxfId="142" priority="19" operator="equal">
      <formula>"No"</formula>
    </cfRule>
    <cfRule type="cellIs" dxfId="141" priority="20" operator="equal">
      <formula>"Yes"</formula>
    </cfRule>
  </conditionalFormatting>
  <conditionalFormatting sqref="AE1">
    <cfRule type="cellIs" dxfId="140" priority="9" operator="equal">
      <formula>"No"</formula>
    </cfRule>
    <cfRule type="cellIs" dxfId="139" priority="10" operator="equal">
      <formula>"Yes"</formula>
    </cfRule>
  </conditionalFormatting>
  <conditionalFormatting sqref="AE1">
    <cfRule type="cellIs" dxfId="138" priority="11" operator="equal">
      <formula>"No"</formula>
    </cfRule>
    <cfRule type="cellIs" dxfId="137" priority="12" operator="equal">
      <formula>"Yes"</formula>
    </cfRule>
  </conditionalFormatting>
  <conditionalFormatting sqref="AE1">
    <cfRule type="cellIs" dxfId="136" priority="5" operator="equal">
      <formula>"No"</formula>
    </cfRule>
    <cfRule type="cellIs" dxfId="135" priority="6" operator="equal">
      <formula>"Yes"</formula>
    </cfRule>
  </conditionalFormatting>
  <conditionalFormatting sqref="AE1">
    <cfRule type="cellIs" dxfId="134" priority="7" operator="equal">
      <formula>"No"</formula>
    </cfRule>
    <cfRule type="cellIs" dxfId="133" priority="8" operator="equal">
      <formula>"Yes"</formula>
    </cfRule>
  </conditionalFormatting>
  <conditionalFormatting sqref="AE1">
    <cfRule type="cellIs" dxfId="132" priority="3" operator="equal">
      <formula>"No"</formula>
    </cfRule>
    <cfRule type="cellIs" dxfId="131" priority="4" operator="equal">
      <formula>"Yes"</formula>
    </cfRule>
  </conditionalFormatting>
  <conditionalFormatting sqref="AE1">
    <cfRule type="cellIs" dxfId="130" priority="1" operator="equal">
      <formula>"No"</formula>
    </cfRule>
    <cfRule type="cellIs" dxfId="12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4.625" style="39" bestFit="1" customWidth="1"/>
    <col min="2" max="2" width="15.375" style="39" bestFit="1" customWidth="1"/>
    <col min="3" max="3" width="6.375" style="39" bestFit="1" customWidth="1"/>
    <col min="4" max="4" width="4.375" style="39" bestFit="1" customWidth="1"/>
    <col min="5" max="5" width="5" style="39" bestFit="1" customWidth="1"/>
    <col min="6" max="6" width="0.625" style="56" customWidth="1"/>
    <col min="7" max="7" width="3.875" style="39" bestFit="1" customWidth="1"/>
    <col min="8" max="8" width="3.875" style="39" customWidth="1"/>
    <col min="9" max="10" width="3.875" style="39" bestFit="1" customWidth="1"/>
    <col min="11" max="21" width="3.875" style="39" customWidth="1"/>
    <col min="22" max="25" width="3.875" style="39" bestFit="1" customWidth="1"/>
    <col min="26" max="26" width="3.875" style="58" bestFit="1" customWidth="1"/>
    <col min="27" max="27" width="13" style="39" bestFit="1" customWidth="1"/>
    <col min="28" max="16384" width="9" style="39"/>
  </cols>
  <sheetData>
    <row r="1" spans="1:26" s="34" customFormat="1" ht="16.5" thickBot="1" x14ac:dyDescent="0.3">
      <c r="A1" s="53" t="s">
        <v>6</v>
      </c>
      <c r="B1" s="54" t="s">
        <v>21</v>
      </c>
      <c r="C1" s="55" t="s">
        <v>20</v>
      </c>
      <c r="D1" s="55" t="s">
        <v>1</v>
      </c>
      <c r="E1" s="55" t="s">
        <v>2</v>
      </c>
      <c r="F1" s="56"/>
      <c r="G1" s="54">
        <v>10</v>
      </c>
      <c r="H1" s="54">
        <f t="shared" ref="H1:Z1" si="0">G1+1</f>
        <v>11</v>
      </c>
      <c r="I1" s="54">
        <f t="shared" si="0"/>
        <v>12</v>
      </c>
      <c r="J1" s="54">
        <f t="shared" si="0"/>
        <v>13</v>
      </c>
      <c r="K1" s="54">
        <f t="shared" si="0"/>
        <v>14</v>
      </c>
      <c r="L1" s="54">
        <f t="shared" si="0"/>
        <v>15</v>
      </c>
      <c r="M1" s="54">
        <f t="shared" si="0"/>
        <v>16</v>
      </c>
      <c r="N1" s="54">
        <f t="shared" si="0"/>
        <v>17</v>
      </c>
      <c r="O1" s="54">
        <f t="shared" si="0"/>
        <v>18</v>
      </c>
      <c r="P1" s="54">
        <f t="shared" si="0"/>
        <v>19</v>
      </c>
      <c r="Q1" s="54">
        <f t="shared" si="0"/>
        <v>20</v>
      </c>
      <c r="R1" s="54">
        <f t="shared" si="0"/>
        <v>21</v>
      </c>
      <c r="S1" s="54">
        <f t="shared" si="0"/>
        <v>22</v>
      </c>
      <c r="T1" s="54">
        <f t="shared" si="0"/>
        <v>23</v>
      </c>
      <c r="U1" s="54">
        <f t="shared" si="0"/>
        <v>24</v>
      </c>
      <c r="V1" s="54">
        <f t="shared" si="0"/>
        <v>25</v>
      </c>
      <c r="W1" s="54">
        <f t="shared" si="0"/>
        <v>26</v>
      </c>
      <c r="X1" s="54">
        <f t="shared" si="0"/>
        <v>27</v>
      </c>
      <c r="Y1" s="54">
        <f t="shared" si="0"/>
        <v>28</v>
      </c>
      <c r="Z1" s="57">
        <f t="shared" si="0"/>
        <v>29</v>
      </c>
    </row>
    <row r="2" spans="1:26" x14ac:dyDescent="0.25">
      <c r="A2" s="64" t="s">
        <v>138</v>
      </c>
      <c r="B2" s="39" t="s">
        <v>41</v>
      </c>
      <c r="C2" s="36">
        <v>9</v>
      </c>
      <c r="D2" s="36">
        <f t="shared" ref="D2:D10" ca="1" si="1">RANDBETWEEN(1,20)</f>
        <v>10</v>
      </c>
      <c r="E2" s="36">
        <f t="shared" ref="E2:E4" ca="1" si="2">D2+C2</f>
        <v>19</v>
      </c>
      <c r="G2" s="25" t="str">
        <f t="shared" ref="G2:Z5" ca="1" si="3">IF($E2&gt;G$1-1,"Yes","No")</f>
        <v>Yes</v>
      </c>
      <c r="H2" s="25" t="str">
        <f t="shared" ca="1" si="3"/>
        <v>Yes</v>
      </c>
      <c r="I2" s="25" t="str">
        <f t="shared" ca="1" si="3"/>
        <v>Yes</v>
      </c>
      <c r="J2" s="25" t="str">
        <f t="shared" ca="1" si="3"/>
        <v>Yes</v>
      </c>
      <c r="K2" s="25" t="str">
        <f t="shared" ca="1" si="3"/>
        <v>Yes</v>
      </c>
      <c r="L2" s="25" t="str">
        <f t="shared" ca="1" si="3"/>
        <v>Yes</v>
      </c>
      <c r="M2" s="25" t="str">
        <f t="shared" ca="1" si="3"/>
        <v>Yes</v>
      </c>
      <c r="N2" s="25" t="str">
        <f t="shared" ca="1" si="3"/>
        <v>Yes</v>
      </c>
      <c r="O2" s="25" t="str">
        <f t="shared" ca="1" si="3"/>
        <v>Yes</v>
      </c>
      <c r="P2" s="25" t="str">
        <f t="shared" ca="1" si="3"/>
        <v>Yes</v>
      </c>
      <c r="Q2" s="25" t="str">
        <f t="shared" ca="1" si="3"/>
        <v>No</v>
      </c>
      <c r="R2" s="25" t="str">
        <f t="shared" ca="1" si="3"/>
        <v>No</v>
      </c>
      <c r="S2" s="25" t="str">
        <f t="shared" ca="1" si="3"/>
        <v>No</v>
      </c>
      <c r="T2" s="25" t="str">
        <f t="shared" ca="1" si="3"/>
        <v>No</v>
      </c>
      <c r="U2" s="25" t="str">
        <f t="shared" ca="1" si="3"/>
        <v>No</v>
      </c>
      <c r="V2" s="25" t="str">
        <f t="shared" ref="V2:Z2" ca="1" si="4">IF($E2&gt;V$1-1,"Yes","No")</f>
        <v>No</v>
      </c>
      <c r="W2" s="25" t="str">
        <f t="shared" ca="1" si="4"/>
        <v>No</v>
      </c>
      <c r="X2" s="25" t="str">
        <f t="shared" ca="1" si="4"/>
        <v>No</v>
      </c>
      <c r="Y2" s="25" t="str">
        <f t="shared" ca="1" si="4"/>
        <v>No</v>
      </c>
      <c r="Z2" s="58" t="str">
        <f t="shared" ca="1" si="4"/>
        <v>No</v>
      </c>
    </row>
    <row r="3" spans="1:26" x14ac:dyDescent="0.25">
      <c r="A3" s="64" t="s">
        <v>138</v>
      </c>
      <c r="B3" s="25" t="s">
        <v>42</v>
      </c>
      <c r="C3" s="184">
        <f>4+1</f>
        <v>5</v>
      </c>
      <c r="D3" s="36">
        <f t="shared" ca="1" si="1"/>
        <v>5</v>
      </c>
      <c r="E3" s="36">
        <f t="shared" ca="1" si="2"/>
        <v>10</v>
      </c>
      <c r="G3" s="25" t="str">
        <f t="shared" ref="G3:Z4" ca="1" si="5">IF($E3&gt;G$1-1,"Yes","No")</f>
        <v>Yes</v>
      </c>
      <c r="H3" s="25" t="str">
        <f t="shared" ca="1" si="5"/>
        <v>No</v>
      </c>
      <c r="I3" s="25" t="str">
        <f t="shared" ca="1" si="5"/>
        <v>No</v>
      </c>
      <c r="J3" s="25" t="str">
        <f t="shared" ca="1" si="5"/>
        <v>No</v>
      </c>
      <c r="K3" s="25" t="str">
        <f t="shared" ca="1" si="5"/>
        <v>No</v>
      </c>
      <c r="L3" s="25" t="str">
        <f t="shared" ca="1" si="5"/>
        <v>No</v>
      </c>
      <c r="M3" s="25" t="str">
        <f t="shared" ca="1" si="5"/>
        <v>No</v>
      </c>
      <c r="N3" s="25" t="str">
        <f t="shared" ca="1" si="5"/>
        <v>No</v>
      </c>
      <c r="O3" s="25" t="str">
        <f t="shared" ca="1" si="5"/>
        <v>No</v>
      </c>
      <c r="P3" s="25" t="str">
        <f t="shared" ca="1" si="5"/>
        <v>No</v>
      </c>
      <c r="Q3" s="25" t="str">
        <f t="shared" ca="1" si="5"/>
        <v>No</v>
      </c>
      <c r="R3" s="25" t="str">
        <f t="shared" ca="1" si="5"/>
        <v>No</v>
      </c>
      <c r="S3" s="25" t="str">
        <f t="shared" ca="1" si="5"/>
        <v>No</v>
      </c>
      <c r="T3" s="25" t="str">
        <f t="shared" ca="1" si="5"/>
        <v>No</v>
      </c>
      <c r="U3" s="25" t="str">
        <f t="shared" ca="1" si="5"/>
        <v>No</v>
      </c>
      <c r="V3" s="25" t="str">
        <f t="shared" ca="1" si="5"/>
        <v>No</v>
      </c>
      <c r="W3" s="25" t="str">
        <f t="shared" ca="1" si="5"/>
        <v>No</v>
      </c>
      <c r="X3" s="25" t="str">
        <f t="shared" ca="1" si="5"/>
        <v>No</v>
      </c>
      <c r="Y3" s="25" t="str">
        <f t="shared" ca="1" si="5"/>
        <v>No</v>
      </c>
      <c r="Z3" s="58" t="str">
        <f t="shared" ca="1" si="5"/>
        <v>No</v>
      </c>
    </row>
    <row r="4" spans="1:26" x14ac:dyDescent="0.25">
      <c r="A4" s="65" t="s">
        <v>138</v>
      </c>
      <c r="B4" s="59" t="s">
        <v>43</v>
      </c>
      <c r="C4" s="60">
        <v>4</v>
      </c>
      <c r="D4" s="60">
        <f t="shared" ca="1" si="1"/>
        <v>7</v>
      </c>
      <c r="E4" s="60">
        <f t="shared" ca="1" si="2"/>
        <v>11</v>
      </c>
      <c r="G4" s="59" t="str">
        <f t="shared" ca="1" si="5"/>
        <v>Yes</v>
      </c>
      <c r="H4" s="59" t="str">
        <f t="shared" ca="1" si="5"/>
        <v>Yes</v>
      </c>
      <c r="I4" s="59" t="str">
        <f t="shared" ca="1" si="5"/>
        <v>No</v>
      </c>
      <c r="J4" s="59" t="str">
        <f t="shared" ca="1" si="5"/>
        <v>No</v>
      </c>
      <c r="K4" s="59" t="str">
        <f t="shared" ca="1" si="5"/>
        <v>No</v>
      </c>
      <c r="L4" s="59" t="str">
        <f t="shared" ca="1" si="5"/>
        <v>No</v>
      </c>
      <c r="M4" s="59" t="str">
        <f t="shared" ca="1" si="5"/>
        <v>No</v>
      </c>
      <c r="N4" s="59" t="str">
        <f t="shared" ca="1" si="5"/>
        <v>No</v>
      </c>
      <c r="O4" s="59" t="str">
        <f t="shared" ca="1" si="5"/>
        <v>No</v>
      </c>
      <c r="P4" s="59" t="str">
        <f t="shared" ca="1" si="5"/>
        <v>No</v>
      </c>
      <c r="Q4" s="59" t="str">
        <f t="shared" ca="1" si="5"/>
        <v>No</v>
      </c>
      <c r="R4" s="59" t="str">
        <f t="shared" ca="1" si="5"/>
        <v>No</v>
      </c>
      <c r="S4" s="59" t="str">
        <f t="shared" ca="1" si="5"/>
        <v>No</v>
      </c>
      <c r="T4" s="59" t="str">
        <f t="shared" ca="1" si="5"/>
        <v>No</v>
      </c>
      <c r="U4" s="59" t="str">
        <f t="shared" ca="1" si="5"/>
        <v>No</v>
      </c>
      <c r="V4" s="59" t="str">
        <f t="shared" ca="1" si="5"/>
        <v>No</v>
      </c>
      <c r="W4" s="59" t="str">
        <f t="shared" ca="1" si="5"/>
        <v>No</v>
      </c>
      <c r="X4" s="59" t="str">
        <f t="shared" ca="1" si="5"/>
        <v>No</v>
      </c>
      <c r="Y4" s="59" t="str">
        <f t="shared" ca="1" si="5"/>
        <v>No</v>
      </c>
      <c r="Z4" s="61" t="str">
        <f t="shared" ca="1" si="5"/>
        <v>No</v>
      </c>
    </row>
    <row r="5" spans="1:26" x14ac:dyDescent="0.25">
      <c r="A5" s="64" t="s">
        <v>134</v>
      </c>
      <c r="B5" s="39" t="s">
        <v>41</v>
      </c>
      <c r="C5" s="36">
        <v>5</v>
      </c>
      <c r="D5" s="36">
        <f t="shared" ca="1" si="1"/>
        <v>12</v>
      </c>
      <c r="E5" s="36">
        <f t="shared" ref="E5:E7" ca="1" si="6">D5+C5</f>
        <v>17</v>
      </c>
      <c r="G5" s="25" t="str">
        <f t="shared" ca="1" si="3"/>
        <v>Yes</v>
      </c>
      <c r="H5" s="39" t="str">
        <f t="shared" ca="1" si="3"/>
        <v>Yes</v>
      </c>
      <c r="I5" s="39" t="str">
        <f t="shared" ca="1" si="3"/>
        <v>Yes</v>
      </c>
      <c r="J5" s="39" t="str">
        <f t="shared" ca="1" si="3"/>
        <v>Yes</v>
      </c>
      <c r="K5" s="39" t="str">
        <f t="shared" ca="1" si="3"/>
        <v>Yes</v>
      </c>
      <c r="L5" s="39" t="str">
        <f t="shared" ca="1" si="3"/>
        <v>Yes</v>
      </c>
      <c r="M5" s="39" t="str">
        <f t="shared" ca="1" si="3"/>
        <v>Yes</v>
      </c>
      <c r="N5" s="39" t="str">
        <f t="shared" ca="1" si="3"/>
        <v>Yes</v>
      </c>
      <c r="O5" s="39" t="str">
        <f t="shared" ca="1" si="3"/>
        <v>No</v>
      </c>
      <c r="P5" s="39" t="str">
        <f t="shared" ca="1" si="3"/>
        <v>No</v>
      </c>
      <c r="Q5" s="39" t="str">
        <f t="shared" ca="1" si="3"/>
        <v>No</v>
      </c>
      <c r="R5" s="39" t="str">
        <f t="shared" ca="1" si="3"/>
        <v>No</v>
      </c>
      <c r="S5" s="39" t="str">
        <f t="shared" ca="1" si="3"/>
        <v>No</v>
      </c>
      <c r="T5" s="39" t="str">
        <f t="shared" ca="1" si="3"/>
        <v>No</v>
      </c>
      <c r="U5" s="39" t="str">
        <f t="shared" ca="1" si="3"/>
        <v>No</v>
      </c>
      <c r="V5" s="39" t="str">
        <f t="shared" ca="1" si="3"/>
        <v>No</v>
      </c>
      <c r="W5" s="39" t="str">
        <f t="shared" ca="1" si="3"/>
        <v>No</v>
      </c>
      <c r="X5" s="39" t="str">
        <f t="shared" ca="1" si="3"/>
        <v>No</v>
      </c>
      <c r="Y5" s="39" t="str">
        <f t="shared" ca="1" si="3"/>
        <v>No</v>
      </c>
      <c r="Z5" s="58" t="str">
        <f t="shared" ca="1" si="3"/>
        <v>No</v>
      </c>
    </row>
    <row r="6" spans="1:26" x14ac:dyDescent="0.25">
      <c r="A6" s="64" t="s">
        <v>134</v>
      </c>
      <c r="B6" s="25" t="s">
        <v>42</v>
      </c>
      <c r="C6" s="36">
        <v>3</v>
      </c>
      <c r="D6" s="36">
        <f t="shared" ca="1" si="1"/>
        <v>18</v>
      </c>
      <c r="E6" s="36">
        <f t="shared" ca="1" si="6"/>
        <v>21</v>
      </c>
      <c r="G6" s="25" t="str">
        <f t="shared" ref="G6:Z9" ca="1" si="7">IF($E6&gt;G$1-1,"Yes","No")</f>
        <v>Yes</v>
      </c>
      <c r="H6" s="25" t="str">
        <f t="shared" ca="1" si="7"/>
        <v>Yes</v>
      </c>
      <c r="I6" s="25" t="str">
        <f t="shared" ca="1" si="7"/>
        <v>Yes</v>
      </c>
      <c r="J6" s="25" t="str">
        <f t="shared" ca="1" si="7"/>
        <v>Yes</v>
      </c>
      <c r="K6" s="25" t="str">
        <f t="shared" ca="1" si="7"/>
        <v>Yes</v>
      </c>
      <c r="L6" s="25" t="str">
        <f t="shared" ca="1" si="7"/>
        <v>Yes</v>
      </c>
      <c r="M6" s="25" t="str">
        <f t="shared" ca="1" si="7"/>
        <v>Yes</v>
      </c>
      <c r="N6" s="25" t="str">
        <f t="shared" ca="1" si="7"/>
        <v>Yes</v>
      </c>
      <c r="O6" s="25" t="str">
        <f t="shared" ca="1" si="7"/>
        <v>Yes</v>
      </c>
      <c r="P6" s="25" t="str">
        <f t="shared" ca="1" si="7"/>
        <v>Yes</v>
      </c>
      <c r="Q6" s="25" t="str">
        <f t="shared" ca="1" si="7"/>
        <v>Yes</v>
      </c>
      <c r="R6" s="25" t="str">
        <f t="shared" ca="1" si="7"/>
        <v>Yes</v>
      </c>
      <c r="S6" s="25" t="str">
        <f t="shared" ca="1" si="7"/>
        <v>No</v>
      </c>
      <c r="T6" s="25" t="str">
        <f t="shared" ca="1" si="7"/>
        <v>No</v>
      </c>
      <c r="U6" s="25" t="str">
        <f t="shared" ca="1" si="7"/>
        <v>No</v>
      </c>
      <c r="V6" s="25" t="str">
        <f t="shared" ca="1" si="7"/>
        <v>No</v>
      </c>
      <c r="W6" s="25" t="str">
        <f t="shared" ca="1" si="7"/>
        <v>No</v>
      </c>
      <c r="X6" s="25" t="str">
        <f t="shared" ca="1" si="7"/>
        <v>No</v>
      </c>
      <c r="Y6" s="25" t="str">
        <f t="shared" ca="1" si="7"/>
        <v>No</v>
      </c>
      <c r="Z6" s="58" t="str">
        <f t="shared" ca="1" si="7"/>
        <v>No</v>
      </c>
    </row>
    <row r="7" spans="1:26" x14ac:dyDescent="0.25">
      <c r="A7" s="65" t="s">
        <v>134</v>
      </c>
      <c r="B7" s="59" t="s">
        <v>43</v>
      </c>
      <c r="C7" s="60">
        <v>3</v>
      </c>
      <c r="D7" s="60">
        <f t="shared" ca="1" si="1"/>
        <v>1</v>
      </c>
      <c r="E7" s="60">
        <f t="shared" ca="1" si="6"/>
        <v>4</v>
      </c>
      <c r="G7" s="59" t="str">
        <f t="shared" ca="1" si="7"/>
        <v>No</v>
      </c>
      <c r="H7" s="59" t="str">
        <f t="shared" ca="1" si="7"/>
        <v>No</v>
      </c>
      <c r="I7" s="59" t="str">
        <f t="shared" ca="1" si="7"/>
        <v>No</v>
      </c>
      <c r="J7" s="59" t="str">
        <f t="shared" ca="1" si="7"/>
        <v>No</v>
      </c>
      <c r="K7" s="59" t="str">
        <f t="shared" ca="1" si="7"/>
        <v>No</v>
      </c>
      <c r="L7" s="59" t="str">
        <f t="shared" ca="1" si="7"/>
        <v>No</v>
      </c>
      <c r="M7" s="59" t="str">
        <f t="shared" ca="1" si="7"/>
        <v>No</v>
      </c>
      <c r="N7" s="59" t="str">
        <f t="shared" ca="1" si="7"/>
        <v>No</v>
      </c>
      <c r="O7" s="59" t="str">
        <f t="shared" ca="1" si="7"/>
        <v>No</v>
      </c>
      <c r="P7" s="59" t="str">
        <f t="shared" ca="1" si="7"/>
        <v>No</v>
      </c>
      <c r="Q7" s="59" t="str">
        <f t="shared" ca="1" si="7"/>
        <v>No</v>
      </c>
      <c r="R7" s="59" t="str">
        <f t="shared" ca="1" si="7"/>
        <v>No</v>
      </c>
      <c r="S7" s="59" t="str">
        <f t="shared" ca="1" si="7"/>
        <v>No</v>
      </c>
      <c r="T7" s="59" t="str">
        <f t="shared" ca="1" si="7"/>
        <v>No</v>
      </c>
      <c r="U7" s="59" t="str">
        <f t="shared" ca="1" si="7"/>
        <v>No</v>
      </c>
      <c r="V7" s="59" t="str">
        <f t="shared" ca="1" si="7"/>
        <v>No</v>
      </c>
      <c r="W7" s="59" t="str">
        <f t="shared" ca="1" si="7"/>
        <v>No</v>
      </c>
      <c r="X7" s="59" t="str">
        <f t="shared" ca="1" si="7"/>
        <v>No</v>
      </c>
      <c r="Y7" s="59" t="str">
        <f t="shared" ca="1" si="7"/>
        <v>No</v>
      </c>
      <c r="Z7" s="61" t="str">
        <f t="shared" ca="1" si="7"/>
        <v>No</v>
      </c>
    </row>
    <row r="8" spans="1:26" x14ac:dyDescent="0.25">
      <c r="A8" s="62" t="s">
        <v>151</v>
      </c>
      <c r="B8" s="25" t="s">
        <v>41</v>
      </c>
      <c r="C8" s="36">
        <v>6</v>
      </c>
      <c r="D8" s="36">
        <f t="shared" ca="1" si="1"/>
        <v>4</v>
      </c>
      <c r="E8" s="36">
        <f t="shared" ref="E8:E10" ca="1" si="8">D8+C8</f>
        <v>10</v>
      </c>
      <c r="G8" s="25" t="str">
        <f t="shared" ca="1" si="7"/>
        <v>Yes</v>
      </c>
      <c r="H8" s="39" t="str">
        <f t="shared" ca="1" si="7"/>
        <v>No</v>
      </c>
      <c r="I8" s="39" t="str">
        <f t="shared" ca="1" si="7"/>
        <v>No</v>
      </c>
      <c r="J8" s="39" t="str">
        <f t="shared" ca="1" si="7"/>
        <v>No</v>
      </c>
      <c r="K8" s="39" t="str">
        <f t="shared" ca="1" si="7"/>
        <v>No</v>
      </c>
      <c r="L8" s="39" t="str">
        <f t="shared" ca="1" si="7"/>
        <v>No</v>
      </c>
      <c r="M8" s="39" t="str">
        <f t="shared" ca="1" si="7"/>
        <v>No</v>
      </c>
      <c r="N8" s="39" t="str">
        <f t="shared" ca="1" si="7"/>
        <v>No</v>
      </c>
      <c r="O8" s="39" t="str">
        <f t="shared" ca="1" si="7"/>
        <v>No</v>
      </c>
      <c r="P8" s="39" t="str">
        <f t="shared" ca="1" si="7"/>
        <v>No</v>
      </c>
      <c r="Q8" s="39" t="str">
        <f t="shared" ca="1" si="7"/>
        <v>No</v>
      </c>
      <c r="R8" s="39" t="str">
        <f t="shared" ca="1" si="7"/>
        <v>No</v>
      </c>
      <c r="S8" s="39" t="str">
        <f t="shared" ca="1" si="7"/>
        <v>No</v>
      </c>
      <c r="T8" s="39" t="str">
        <f t="shared" ca="1" si="7"/>
        <v>No</v>
      </c>
      <c r="U8" s="39" t="str">
        <f t="shared" ca="1" si="7"/>
        <v>No</v>
      </c>
      <c r="V8" s="39" t="str">
        <f t="shared" ca="1" si="7"/>
        <v>No</v>
      </c>
      <c r="W8" s="39" t="str">
        <f t="shared" ca="1" si="7"/>
        <v>No</v>
      </c>
      <c r="X8" s="39" t="str">
        <f t="shared" ca="1" si="7"/>
        <v>No</v>
      </c>
      <c r="Y8" s="39" t="str">
        <f t="shared" ca="1" si="7"/>
        <v>No</v>
      </c>
      <c r="Z8" s="58" t="str">
        <f t="shared" ca="1" si="7"/>
        <v>No</v>
      </c>
    </row>
    <row r="9" spans="1:26" x14ac:dyDescent="0.25">
      <c r="A9" s="62" t="s">
        <v>151</v>
      </c>
      <c r="B9" s="25" t="s">
        <v>42</v>
      </c>
      <c r="C9" s="36">
        <v>3</v>
      </c>
      <c r="D9" s="36">
        <f t="shared" ca="1" si="1"/>
        <v>1</v>
      </c>
      <c r="E9" s="36">
        <f t="shared" ca="1" si="8"/>
        <v>4</v>
      </c>
      <c r="G9" s="25" t="str">
        <f t="shared" ca="1" si="7"/>
        <v>No</v>
      </c>
      <c r="H9" s="25" t="str">
        <f t="shared" ca="1" si="7"/>
        <v>No</v>
      </c>
      <c r="I9" s="25" t="str">
        <f t="shared" ca="1" si="7"/>
        <v>No</v>
      </c>
      <c r="J9" s="25" t="str">
        <f t="shared" ca="1" si="7"/>
        <v>No</v>
      </c>
      <c r="K9" s="25" t="str">
        <f t="shared" ca="1" si="7"/>
        <v>No</v>
      </c>
      <c r="L9" s="25" t="str">
        <f t="shared" ca="1" si="7"/>
        <v>No</v>
      </c>
      <c r="M9" s="25" t="str">
        <f t="shared" ca="1" si="7"/>
        <v>No</v>
      </c>
      <c r="N9" s="25" t="str">
        <f t="shared" ca="1" si="7"/>
        <v>No</v>
      </c>
      <c r="O9" s="25" t="str">
        <f t="shared" ca="1" si="7"/>
        <v>No</v>
      </c>
      <c r="P9" s="25" t="str">
        <f t="shared" ca="1" si="7"/>
        <v>No</v>
      </c>
      <c r="Q9" s="25" t="str">
        <f t="shared" ca="1" si="7"/>
        <v>No</v>
      </c>
      <c r="R9" s="25" t="str">
        <f t="shared" ca="1" si="7"/>
        <v>No</v>
      </c>
      <c r="S9" s="25" t="str">
        <f t="shared" ca="1" si="7"/>
        <v>No</v>
      </c>
      <c r="T9" s="25" t="str">
        <f t="shared" ca="1" si="7"/>
        <v>No</v>
      </c>
      <c r="U9" s="25" t="str">
        <f t="shared" ca="1" si="7"/>
        <v>No</v>
      </c>
      <c r="V9" s="25" t="str">
        <f t="shared" ref="V9:Z9" ca="1" si="9">IF($E9&gt;V$1-1,"Yes","No")</f>
        <v>No</v>
      </c>
      <c r="W9" s="25" t="str">
        <f t="shared" ca="1" si="9"/>
        <v>No</v>
      </c>
      <c r="X9" s="25" t="str">
        <f t="shared" ca="1" si="9"/>
        <v>No</v>
      </c>
      <c r="Y9" s="25" t="str">
        <f t="shared" ca="1" si="9"/>
        <v>No</v>
      </c>
      <c r="Z9" s="58" t="str">
        <f t="shared" ca="1" si="9"/>
        <v>No</v>
      </c>
    </row>
    <row r="10" spans="1:26" x14ac:dyDescent="0.25">
      <c r="A10" s="63" t="s">
        <v>151</v>
      </c>
      <c r="B10" s="59" t="s">
        <v>43</v>
      </c>
      <c r="C10" s="60">
        <v>2</v>
      </c>
      <c r="D10" s="60">
        <f t="shared" ca="1" si="1"/>
        <v>7</v>
      </c>
      <c r="E10" s="60">
        <f t="shared" ca="1" si="8"/>
        <v>9</v>
      </c>
      <c r="G10" s="59" t="str">
        <f t="shared" ref="G10:Z10" ca="1" si="10">IF($E10&gt;G$1-1,"Yes","No")</f>
        <v>No</v>
      </c>
      <c r="H10" s="59" t="str">
        <f t="shared" ca="1" si="10"/>
        <v>No</v>
      </c>
      <c r="I10" s="59" t="str">
        <f t="shared" ca="1" si="10"/>
        <v>No</v>
      </c>
      <c r="J10" s="59" t="str">
        <f t="shared" ca="1" si="10"/>
        <v>No</v>
      </c>
      <c r="K10" s="59" t="str">
        <f t="shared" ca="1" si="10"/>
        <v>No</v>
      </c>
      <c r="L10" s="59" t="str">
        <f t="shared" ca="1" si="10"/>
        <v>No</v>
      </c>
      <c r="M10" s="59" t="str">
        <f t="shared" ca="1" si="10"/>
        <v>No</v>
      </c>
      <c r="N10" s="59" t="str">
        <f t="shared" ca="1" si="10"/>
        <v>No</v>
      </c>
      <c r="O10" s="59" t="str">
        <f t="shared" ca="1" si="10"/>
        <v>No</v>
      </c>
      <c r="P10" s="59" t="str">
        <f t="shared" ca="1" si="10"/>
        <v>No</v>
      </c>
      <c r="Q10" s="59" t="str">
        <f t="shared" ca="1" si="10"/>
        <v>No</v>
      </c>
      <c r="R10" s="59" t="str">
        <f t="shared" ca="1" si="10"/>
        <v>No</v>
      </c>
      <c r="S10" s="59" t="str">
        <f t="shared" ca="1" si="10"/>
        <v>No</v>
      </c>
      <c r="T10" s="59" t="str">
        <f t="shared" ca="1" si="10"/>
        <v>No</v>
      </c>
      <c r="U10" s="59" t="str">
        <f t="shared" ca="1" si="10"/>
        <v>No</v>
      </c>
      <c r="V10" s="59" t="str">
        <f t="shared" ca="1" si="10"/>
        <v>No</v>
      </c>
      <c r="W10" s="59" t="str">
        <f t="shared" ca="1" si="10"/>
        <v>No</v>
      </c>
      <c r="X10" s="59" t="str">
        <f t="shared" ca="1" si="10"/>
        <v>No</v>
      </c>
      <c r="Y10" s="59" t="str">
        <f t="shared" ca="1" si="10"/>
        <v>No</v>
      </c>
      <c r="Z10" s="61" t="str">
        <f t="shared" ca="1" si="10"/>
        <v>No</v>
      </c>
    </row>
    <row r="11" spans="1:26" x14ac:dyDescent="0.25">
      <c r="A11" s="66"/>
      <c r="B11" s="59" t="s">
        <v>92</v>
      </c>
      <c r="C11" s="60"/>
      <c r="D11" s="60">
        <f t="shared" ref="D11:D12" ca="1" si="11">RANDBETWEEN(1,20)</f>
        <v>17</v>
      </c>
      <c r="E11" s="60">
        <f t="shared" ref="E11" ca="1" si="12">D11+C11</f>
        <v>17</v>
      </c>
      <c r="G11" s="59" t="str">
        <f t="shared" ref="G11:P18" ca="1" si="13">IF($E11&gt;G$1-1,"Yes","No")</f>
        <v>Yes</v>
      </c>
      <c r="H11" s="59" t="str">
        <f t="shared" ca="1" si="13"/>
        <v>Yes</v>
      </c>
      <c r="I11" s="59" t="str">
        <f t="shared" ca="1" si="13"/>
        <v>Yes</v>
      </c>
      <c r="J11" s="59" t="str">
        <f t="shared" ca="1" si="13"/>
        <v>Yes</v>
      </c>
      <c r="K11" s="59" t="str">
        <f t="shared" ca="1" si="13"/>
        <v>Yes</v>
      </c>
      <c r="L11" s="59" t="str">
        <f t="shared" ca="1" si="13"/>
        <v>Yes</v>
      </c>
      <c r="M11" s="59" t="str">
        <f t="shared" ca="1" si="13"/>
        <v>Yes</v>
      </c>
      <c r="N11" s="59" t="str">
        <f t="shared" ca="1" si="13"/>
        <v>Yes</v>
      </c>
      <c r="O11" s="59" t="str">
        <f t="shared" ca="1" si="13"/>
        <v>No</v>
      </c>
      <c r="P11" s="59" t="str">
        <f t="shared" ca="1" si="13"/>
        <v>No</v>
      </c>
      <c r="Q11" s="59" t="str">
        <f t="shared" ref="Q11:Z18" ca="1" si="14">IF($E11&gt;Q$1-1,"Yes","No")</f>
        <v>No</v>
      </c>
      <c r="R11" s="59" t="str">
        <f t="shared" ca="1" si="14"/>
        <v>No</v>
      </c>
      <c r="S11" s="59" t="str">
        <f t="shared" ca="1" si="14"/>
        <v>No</v>
      </c>
      <c r="T11" s="59" t="str">
        <f t="shared" ca="1" si="14"/>
        <v>No</v>
      </c>
      <c r="U11" s="59" t="str">
        <f t="shared" ca="1" si="14"/>
        <v>No</v>
      </c>
      <c r="V11" s="59" t="str">
        <f t="shared" ca="1" si="14"/>
        <v>No</v>
      </c>
      <c r="W11" s="59" t="str">
        <f t="shared" ca="1" si="14"/>
        <v>No</v>
      </c>
      <c r="X11" s="59" t="str">
        <f t="shared" ca="1" si="14"/>
        <v>No</v>
      </c>
      <c r="Y11" s="59" t="str">
        <f t="shared" ca="1" si="14"/>
        <v>No</v>
      </c>
      <c r="Z11" s="61" t="str">
        <f t="shared" ca="1" si="14"/>
        <v>No</v>
      </c>
    </row>
    <row r="12" spans="1:26" x14ac:dyDescent="0.25">
      <c r="A12" s="64"/>
      <c r="B12" s="59" t="s">
        <v>79</v>
      </c>
      <c r="C12" s="60"/>
      <c r="D12" s="60">
        <f t="shared" ca="1" si="11"/>
        <v>3</v>
      </c>
      <c r="E12" s="60">
        <f t="shared" ref="E12" ca="1" si="15">D12+C12</f>
        <v>3</v>
      </c>
      <c r="G12" s="59" t="str">
        <f t="shared" ca="1" si="13"/>
        <v>No</v>
      </c>
      <c r="H12" s="59" t="str">
        <f t="shared" ca="1" si="13"/>
        <v>No</v>
      </c>
      <c r="I12" s="59" t="str">
        <f t="shared" ca="1" si="13"/>
        <v>No</v>
      </c>
      <c r="J12" s="59" t="str">
        <f t="shared" ca="1" si="13"/>
        <v>No</v>
      </c>
      <c r="K12" s="59" t="str">
        <f t="shared" ca="1" si="13"/>
        <v>No</v>
      </c>
      <c r="L12" s="59" t="str">
        <f t="shared" ca="1" si="13"/>
        <v>No</v>
      </c>
      <c r="M12" s="59" t="str">
        <f t="shared" ca="1" si="13"/>
        <v>No</v>
      </c>
      <c r="N12" s="59" t="str">
        <f t="shared" ca="1" si="13"/>
        <v>No</v>
      </c>
      <c r="O12" s="59" t="str">
        <f t="shared" ca="1" si="13"/>
        <v>No</v>
      </c>
      <c r="P12" s="59" t="str">
        <f t="shared" ca="1" si="13"/>
        <v>No</v>
      </c>
      <c r="Q12" s="59" t="str">
        <f t="shared" ca="1" si="14"/>
        <v>No</v>
      </c>
      <c r="R12" s="59" t="str">
        <f t="shared" ca="1" si="14"/>
        <v>No</v>
      </c>
      <c r="S12" s="59" t="str">
        <f t="shared" ca="1" si="14"/>
        <v>No</v>
      </c>
      <c r="T12" s="59" t="str">
        <f t="shared" ca="1" si="14"/>
        <v>No</v>
      </c>
      <c r="U12" s="59" t="str">
        <f t="shared" ca="1" si="14"/>
        <v>No</v>
      </c>
      <c r="V12" s="59" t="str">
        <f t="shared" ca="1" si="14"/>
        <v>No</v>
      </c>
      <c r="W12" s="59" t="str">
        <f t="shared" ca="1" si="14"/>
        <v>No</v>
      </c>
      <c r="X12" s="59" t="str">
        <f t="shared" ca="1" si="14"/>
        <v>No</v>
      </c>
      <c r="Y12" s="59" t="str">
        <f t="shared" ca="1" si="14"/>
        <v>No</v>
      </c>
      <c r="Z12" s="61" t="str">
        <f t="shared" ca="1" si="14"/>
        <v>No</v>
      </c>
    </row>
    <row r="13" spans="1:26" x14ac:dyDescent="0.25">
      <c r="A13" s="66"/>
      <c r="B13" s="59" t="s">
        <v>91</v>
      </c>
      <c r="C13" s="60"/>
      <c r="D13" s="60">
        <f ca="1">RANDBETWEEN(1,20)</f>
        <v>14</v>
      </c>
      <c r="E13" s="60">
        <f ca="1">D13+C13</f>
        <v>14</v>
      </c>
      <c r="G13" s="59" t="str">
        <f t="shared" ref="G13:P14" ca="1" si="16">IF($E13&gt;G$1-1,"Yes","No")</f>
        <v>Yes</v>
      </c>
      <c r="H13" s="59" t="str">
        <f t="shared" ca="1" si="16"/>
        <v>Yes</v>
      </c>
      <c r="I13" s="59" t="str">
        <f t="shared" ca="1" si="16"/>
        <v>Yes</v>
      </c>
      <c r="J13" s="59" t="str">
        <f t="shared" ca="1" si="16"/>
        <v>Yes</v>
      </c>
      <c r="K13" s="59" t="str">
        <f t="shared" ca="1" si="16"/>
        <v>Yes</v>
      </c>
      <c r="L13" s="59" t="str">
        <f t="shared" ca="1" si="16"/>
        <v>No</v>
      </c>
      <c r="M13" s="59" t="str">
        <f t="shared" ca="1" si="16"/>
        <v>No</v>
      </c>
      <c r="N13" s="59" t="str">
        <f t="shared" ca="1" si="16"/>
        <v>No</v>
      </c>
      <c r="O13" s="59" t="str">
        <f t="shared" ca="1" si="16"/>
        <v>No</v>
      </c>
      <c r="P13" s="59" t="str">
        <f t="shared" ca="1" si="16"/>
        <v>No</v>
      </c>
      <c r="Q13" s="59" t="str">
        <f t="shared" ca="1" si="14"/>
        <v>No</v>
      </c>
      <c r="R13" s="59" t="str">
        <f t="shared" ca="1" si="14"/>
        <v>No</v>
      </c>
      <c r="S13" s="59" t="str">
        <f t="shared" ca="1" si="14"/>
        <v>No</v>
      </c>
      <c r="T13" s="59" t="str">
        <f t="shared" ca="1" si="14"/>
        <v>No</v>
      </c>
      <c r="U13" s="59" t="str">
        <f t="shared" ca="1" si="14"/>
        <v>No</v>
      </c>
      <c r="V13" s="59" t="str">
        <f t="shared" ca="1" si="14"/>
        <v>No</v>
      </c>
      <c r="W13" s="59" t="str">
        <f t="shared" ca="1" si="14"/>
        <v>No</v>
      </c>
      <c r="X13" s="59" t="str">
        <f t="shared" ca="1" si="14"/>
        <v>No</v>
      </c>
      <c r="Y13" s="59" t="str">
        <f t="shared" ca="1" si="14"/>
        <v>No</v>
      </c>
      <c r="Z13" s="61" t="str">
        <f t="shared" ca="1" si="14"/>
        <v>No</v>
      </c>
    </row>
    <row r="14" spans="1:26" x14ac:dyDescent="0.25">
      <c r="A14" s="65"/>
      <c r="B14" s="59" t="s">
        <v>91</v>
      </c>
      <c r="C14" s="60"/>
      <c r="D14" s="60">
        <f ca="1">RANDBETWEEN(1,20)</f>
        <v>17</v>
      </c>
      <c r="E14" s="60">
        <f t="shared" ref="E14" ca="1" si="17">D14+C14</f>
        <v>17</v>
      </c>
      <c r="G14" s="59" t="str">
        <f t="shared" ca="1" si="16"/>
        <v>Yes</v>
      </c>
      <c r="H14" s="59" t="str">
        <f t="shared" ca="1" si="16"/>
        <v>Yes</v>
      </c>
      <c r="I14" s="59" t="str">
        <f t="shared" ca="1" si="16"/>
        <v>Yes</v>
      </c>
      <c r="J14" s="59" t="str">
        <f t="shared" ca="1" si="16"/>
        <v>Yes</v>
      </c>
      <c r="K14" s="59" t="str">
        <f t="shared" ca="1" si="16"/>
        <v>Yes</v>
      </c>
      <c r="L14" s="59" t="str">
        <f t="shared" ca="1" si="16"/>
        <v>Yes</v>
      </c>
      <c r="M14" s="59" t="str">
        <f t="shared" ca="1" si="16"/>
        <v>Yes</v>
      </c>
      <c r="N14" s="59" t="str">
        <f t="shared" ca="1" si="16"/>
        <v>Yes</v>
      </c>
      <c r="O14" s="59" t="str">
        <f t="shared" ca="1" si="16"/>
        <v>No</v>
      </c>
      <c r="P14" s="59" t="str">
        <f t="shared" ca="1" si="16"/>
        <v>No</v>
      </c>
      <c r="Q14" s="59" t="str">
        <f t="shared" ca="1" si="14"/>
        <v>No</v>
      </c>
      <c r="R14" s="59" t="str">
        <f t="shared" ca="1" si="14"/>
        <v>No</v>
      </c>
      <c r="S14" s="59" t="str">
        <f t="shared" ca="1" si="14"/>
        <v>No</v>
      </c>
      <c r="T14" s="59" t="str">
        <f t="shared" ca="1" si="14"/>
        <v>No</v>
      </c>
      <c r="U14" s="59" t="str">
        <f t="shared" ca="1" si="14"/>
        <v>No</v>
      </c>
      <c r="V14" s="59" t="str">
        <f t="shared" ca="1" si="14"/>
        <v>No</v>
      </c>
      <c r="W14" s="59" t="str">
        <f t="shared" ca="1" si="14"/>
        <v>No</v>
      </c>
      <c r="X14" s="59" t="str">
        <f t="shared" ca="1" si="14"/>
        <v>No</v>
      </c>
      <c r="Y14" s="59" t="str">
        <f t="shared" ca="1" si="14"/>
        <v>No</v>
      </c>
      <c r="Z14" s="61" t="str">
        <f t="shared" ca="1" si="14"/>
        <v>No</v>
      </c>
    </row>
    <row r="15" spans="1:26" x14ac:dyDescent="0.25">
      <c r="A15" s="65"/>
      <c r="B15" s="59" t="s">
        <v>84</v>
      </c>
      <c r="C15" s="60"/>
      <c r="D15" s="60">
        <f t="shared" ref="D15:D18" ca="1" si="18">RANDBETWEEN(1,20)</f>
        <v>8</v>
      </c>
      <c r="E15" s="60">
        <f t="shared" ref="E15" ca="1" si="19">D15+C15</f>
        <v>8</v>
      </c>
      <c r="G15" s="59" t="str">
        <f t="shared" ca="1" si="13"/>
        <v>No</v>
      </c>
      <c r="H15" s="59" t="str">
        <f t="shared" ca="1" si="13"/>
        <v>No</v>
      </c>
      <c r="I15" s="59" t="str">
        <f t="shared" ca="1" si="13"/>
        <v>No</v>
      </c>
      <c r="J15" s="59" t="str">
        <f t="shared" ca="1" si="13"/>
        <v>No</v>
      </c>
      <c r="K15" s="59" t="str">
        <f t="shared" ca="1" si="13"/>
        <v>No</v>
      </c>
      <c r="L15" s="59" t="str">
        <f t="shared" ca="1" si="13"/>
        <v>No</v>
      </c>
      <c r="M15" s="59" t="str">
        <f t="shared" ca="1" si="13"/>
        <v>No</v>
      </c>
      <c r="N15" s="59" t="str">
        <f t="shared" ca="1" si="13"/>
        <v>No</v>
      </c>
      <c r="O15" s="59" t="str">
        <f t="shared" ca="1" si="13"/>
        <v>No</v>
      </c>
      <c r="P15" s="59" t="str">
        <f t="shared" ca="1" si="13"/>
        <v>No</v>
      </c>
      <c r="Q15" s="59" t="str">
        <f t="shared" ca="1" si="14"/>
        <v>No</v>
      </c>
      <c r="R15" s="59" t="str">
        <f t="shared" ca="1" si="14"/>
        <v>No</v>
      </c>
      <c r="S15" s="59" t="str">
        <f t="shared" ca="1" si="14"/>
        <v>No</v>
      </c>
      <c r="T15" s="59" t="str">
        <f t="shared" ca="1" si="14"/>
        <v>No</v>
      </c>
      <c r="U15" s="59" t="str">
        <f t="shared" ca="1" si="14"/>
        <v>No</v>
      </c>
      <c r="V15" s="59" t="str">
        <f t="shared" ca="1" si="14"/>
        <v>No</v>
      </c>
      <c r="W15" s="59" t="str">
        <f t="shared" ca="1" si="14"/>
        <v>No</v>
      </c>
      <c r="X15" s="59" t="str">
        <f t="shared" ca="1" si="14"/>
        <v>No</v>
      </c>
      <c r="Y15" s="59" t="str">
        <f t="shared" ca="1" si="14"/>
        <v>No</v>
      </c>
      <c r="Z15" s="61" t="str">
        <f t="shared" ca="1" si="14"/>
        <v>No</v>
      </c>
    </row>
    <row r="16" spans="1:26" x14ac:dyDescent="0.25">
      <c r="A16" s="66"/>
      <c r="B16" s="59" t="s">
        <v>90</v>
      </c>
      <c r="C16" s="60"/>
      <c r="D16" s="60">
        <f t="shared" ca="1" si="18"/>
        <v>18</v>
      </c>
      <c r="E16" s="60">
        <f t="shared" ref="E16" ca="1" si="20">D16+C16</f>
        <v>18</v>
      </c>
      <c r="G16" s="59" t="str">
        <f t="shared" ca="1" si="13"/>
        <v>Yes</v>
      </c>
      <c r="H16" s="59" t="str">
        <f t="shared" ca="1" si="13"/>
        <v>Yes</v>
      </c>
      <c r="I16" s="59" t="str">
        <f t="shared" ca="1" si="13"/>
        <v>Yes</v>
      </c>
      <c r="J16" s="59" t="str">
        <f t="shared" ca="1" si="13"/>
        <v>Yes</v>
      </c>
      <c r="K16" s="59" t="str">
        <f t="shared" ca="1" si="13"/>
        <v>Yes</v>
      </c>
      <c r="L16" s="59" t="str">
        <f t="shared" ca="1" si="13"/>
        <v>Yes</v>
      </c>
      <c r="M16" s="59" t="str">
        <f t="shared" ca="1" si="13"/>
        <v>Yes</v>
      </c>
      <c r="N16" s="59" t="str">
        <f t="shared" ca="1" si="13"/>
        <v>Yes</v>
      </c>
      <c r="O16" s="59" t="str">
        <f t="shared" ca="1" si="13"/>
        <v>Yes</v>
      </c>
      <c r="P16" s="59" t="str">
        <f t="shared" ca="1" si="13"/>
        <v>No</v>
      </c>
      <c r="Q16" s="59" t="str">
        <f t="shared" ca="1" si="14"/>
        <v>No</v>
      </c>
      <c r="R16" s="59" t="str">
        <f t="shared" ca="1" si="14"/>
        <v>No</v>
      </c>
      <c r="S16" s="59" t="str">
        <f t="shared" ca="1" si="14"/>
        <v>No</v>
      </c>
      <c r="T16" s="59" t="str">
        <f t="shared" ca="1" si="14"/>
        <v>No</v>
      </c>
      <c r="U16" s="59" t="str">
        <f t="shared" ca="1" si="14"/>
        <v>No</v>
      </c>
      <c r="V16" s="59" t="str">
        <f t="shared" ca="1" si="14"/>
        <v>No</v>
      </c>
      <c r="W16" s="59" t="str">
        <f t="shared" ca="1" si="14"/>
        <v>No</v>
      </c>
      <c r="X16" s="59" t="str">
        <f t="shared" ca="1" si="14"/>
        <v>No</v>
      </c>
      <c r="Y16" s="59" t="str">
        <f t="shared" ca="1" si="14"/>
        <v>No</v>
      </c>
      <c r="Z16" s="61" t="str">
        <f t="shared" ca="1" si="14"/>
        <v>No</v>
      </c>
    </row>
    <row r="17" spans="1:26" x14ac:dyDescent="0.25">
      <c r="A17" s="65"/>
      <c r="B17" s="59" t="s">
        <v>90</v>
      </c>
      <c r="C17" s="60"/>
      <c r="D17" s="60">
        <f t="shared" ca="1" si="18"/>
        <v>10</v>
      </c>
      <c r="E17" s="60">
        <f t="shared" ref="E17" ca="1" si="21">D17+C17</f>
        <v>10</v>
      </c>
      <c r="G17" s="59" t="str">
        <f t="shared" ca="1" si="13"/>
        <v>Yes</v>
      </c>
      <c r="H17" s="59" t="str">
        <f t="shared" ca="1" si="13"/>
        <v>No</v>
      </c>
      <c r="I17" s="59" t="str">
        <f t="shared" ca="1" si="13"/>
        <v>No</v>
      </c>
      <c r="J17" s="59" t="str">
        <f t="shared" ca="1" si="13"/>
        <v>No</v>
      </c>
      <c r="K17" s="59" t="str">
        <f t="shared" ca="1" si="13"/>
        <v>No</v>
      </c>
      <c r="L17" s="59" t="str">
        <f t="shared" ca="1" si="13"/>
        <v>No</v>
      </c>
      <c r="M17" s="59" t="str">
        <f t="shared" ca="1" si="13"/>
        <v>No</v>
      </c>
      <c r="N17" s="59" t="str">
        <f t="shared" ca="1" si="13"/>
        <v>No</v>
      </c>
      <c r="O17" s="59" t="str">
        <f t="shared" ca="1" si="13"/>
        <v>No</v>
      </c>
      <c r="P17" s="59" t="str">
        <f t="shared" ca="1" si="13"/>
        <v>No</v>
      </c>
      <c r="Q17" s="59" t="str">
        <f t="shared" ca="1" si="14"/>
        <v>No</v>
      </c>
      <c r="R17" s="59" t="str">
        <f t="shared" ca="1" si="14"/>
        <v>No</v>
      </c>
      <c r="S17" s="59" t="str">
        <f t="shared" ca="1" si="14"/>
        <v>No</v>
      </c>
      <c r="T17" s="59" t="str">
        <f t="shared" ca="1" si="14"/>
        <v>No</v>
      </c>
      <c r="U17" s="59" t="str">
        <f t="shared" ca="1" si="14"/>
        <v>No</v>
      </c>
      <c r="V17" s="59" t="str">
        <f t="shared" ca="1" si="14"/>
        <v>No</v>
      </c>
      <c r="W17" s="59" t="str">
        <f t="shared" ca="1" si="14"/>
        <v>No</v>
      </c>
      <c r="X17" s="59" t="str">
        <f t="shared" ca="1" si="14"/>
        <v>No</v>
      </c>
      <c r="Y17" s="59" t="str">
        <f t="shared" ca="1" si="14"/>
        <v>No</v>
      </c>
      <c r="Z17" s="61" t="str">
        <f t="shared" ca="1" si="14"/>
        <v>No</v>
      </c>
    </row>
    <row r="18" spans="1:26" x14ac:dyDescent="0.25">
      <c r="A18" s="65"/>
      <c r="B18" s="59" t="s">
        <v>73</v>
      </c>
      <c r="C18" s="60"/>
      <c r="D18" s="60">
        <f t="shared" ca="1" si="18"/>
        <v>7</v>
      </c>
      <c r="E18" s="60">
        <f t="shared" ref="E18" ca="1" si="22">D18+C18</f>
        <v>7</v>
      </c>
      <c r="G18" s="59" t="str">
        <f t="shared" ca="1" si="13"/>
        <v>No</v>
      </c>
      <c r="H18" s="59" t="str">
        <f t="shared" ca="1" si="13"/>
        <v>No</v>
      </c>
      <c r="I18" s="59" t="str">
        <f t="shared" ca="1" si="13"/>
        <v>No</v>
      </c>
      <c r="J18" s="59" t="str">
        <f t="shared" ca="1" si="13"/>
        <v>No</v>
      </c>
      <c r="K18" s="59" t="str">
        <f t="shared" ca="1" si="13"/>
        <v>No</v>
      </c>
      <c r="L18" s="59" t="str">
        <f t="shared" ca="1" si="13"/>
        <v>No</v>
      </c>
      <c r="M18" s="59" t="str">
        <f t="shared" ca="1" si="13"/>
        <v>No</v>
      </c>
      <c r="N18" s="59" t="str">
        <f t="shared" ca="1" si="13"/>
        <v>No</v>
      </c>
      <c r="O18" s="59" t="str">
        <f t="shared" ca="1" si="13"/>
        <v>No</v>
      </c>
      <c r="P18" s="59" t="str">
        <f t="shared" ca="1" si="13"/>
        <v>No</v>
      </c>
      <c r="Q18" s="59" t="str">
        <f t="shared" ca="1" si="14"/>
        <v>No</v>
      </c>
      <c r="R18" s="59" t="str">
        <f t="shared" ca="1" si="14"/>
        <v>No</v>
      </c>
      <c r="S18" s="59" t="str">
        <f t="shared" ca="1" si="14"/>
        <v>No</v>
      </c>
      <c r="T18" s="59" t="str">
        <f t="shared" ca="1" si="14"/>
        <v>No</v>
      </c>
      <c r="U18" s="59" t="str">
        <f t="shared" ca="1" si="14"/>
        <v>No</v>
      </c>
      <c r="V18" s="59" t="str">
        <f t="shared" ca="1" si="14"/>
        <v>No</v>
      </c>
      <c r="W18" s="59" t="str">
        <f t="shared" ca="1" si="14"/>
        <v>No</v>
      </c>
      <c r="X18" s="59" t="str">
        <f t="shared" ca="1" si="14"/>
        <v>No</v>
      </c>
      <c r="Y18" s="59" t="str">
        <f t="shared" ca="1" si="14"/>
        <v>No</v>
      </c>
      <c r="Z18" s="61" t="str">
        <f t="shared" ca="1" si="14"/>
        <v>No</v>
      </c>
    </row>
    <row r="19" spans="1:26" x14ac:dyDescent="0.25">
      <c r="A19" s="65"/>
      <c r="B19" s="59" t="s">
        <v>83</v>
      </c>
      <c r="C19" s="60"/>
      <c r="D19" s="60">
        <f t="shared" ref="D19:D25" ca="1" si="23">RANDBETWEEN(1,20)</f>
        <v>12</v>
      </c>
      <c r="E19" s="60">
        <f t="shared" ref="E19" ca="1" si="24">D19+C19</f>
        <v>12</v>
      </c>
      <c r="G19" s="59" t="str">
        <f t="shared" ref="G19:P25" ca="1" si="25">IF($E19&gt;G$1-1,"Yes","No")</f>
        <v>Yes</v>
      </c>
      <c r="H19" s="59" t="str">
        <f t="shared" ca="1" si="25"/>
        <v>Yes</v>
      </c>
      <c r="I19" s="59" t="str">
        <f t="shared" ca="1" si="25"/>
        <v>Yes</v>
      </c>
      <c r="J19" s="59" t="str">
        <f t="shared" ca="1" si="25"/>
        <v>No</v>
      </c>
      <c r="K19" s="59" t="str">
        <f t="shared" ca="1" si="25"/>
        <v>No</v>
      </c>
      <c r="L19" s="59" t="str">
        <f t="shared" ca="1" si="25"/>
        <v>No</v>
      </c>
      <c r="M19" s="59" t="str">
        <f t="shared" ca="1" si="25"/>
        <v>No</v>
      </c>
      <c r="N19" s="59" t="str">
        <f t="shared" ca="1" si="25"/>
        <v>No</v>
      </c>
      <c r="O19" s="59" t="str">
        <f t="shared" ca="1" si="25"/>
        <v>No</v>
      </c>
      <c r="P19" s="59" t="str">
        <f t="shared" ca="1" si="25"/>
        <v>No</v>
      </c>
      <c r="Q19" s="59" t="str">
        <f t="shared" ref="Q19:Z25" ca="1" si="26">IF($E19&gt;Q$1-1,"Yes","No")</f>
        <v>No</v>
      </c>
      <c r="R19" s="59" t="str">
        <f t="shared" ca="1" si="26"/>
        <v>No</v>
      </c>
      <c r="S19" s="59" t="str">
        <f t="shared" ca="1" si="26"/>
        <v>No</v>
      </c>
      <c r="T19" s="59" t="str">
        <f t="shared" ca="1" si="26"/>
        <v>No</v>
      </c>
      <c r="U19" s="59" t="str">
        <f t="shared" ca="1" si="26"/>
        <v>No</v>
      </c>
      <c r="V19" s="59" t="str">
        <f t="shared" ca="1" si="26"/>
        <v>No</v>
      </c>
      <c r="W19" s="59" t="str">
        <f t="shared" ca="1" si="26"/>
        <v>No</v>
      </c>
      <c r="X19" s="59" t="str">
        <f t="shared" ca="1" si="26"/>
        <v>No</v>
      </c>
      <c r="Y19" s="59" t="str">
        <f t="shared" ca="1" si="26"/>
        <v>No</v>
      </c>
      <c r="Z19" s="61" t="str">
        <f t="shared" ca="1" si="26"/>
        <v>No</v>
      </c>
    </row>
    <row r="20" spans="1:26" x14ac:dyDescent="0.25">
      <c r="A20" s="65"/>
      <c r="B20" s="59" t="s">
        <v>81</v>
      </c>
      <c r="C20" s="60"/>
      <c r="D20" s="60">
        <f t="shared" ca="1" si="23"/>
        <v>9</v>
      </c>
      <c r="E20" s="60">
        <f ca="1">D20+C20</f>
        <v>9</v>
      </c>
      <c r="G20" s="59" t="str">
        <f t="shared" ca="1" si="25"/>
        <v>No</v>
      </c>
      <c r="H20" s="59" t="str">
        <f t="shared" ca="1" si="25"/>
        <v>No</v>
      </c>
      <c r="I20" s="59" t="str">
        <f t="shared" ca="1" si="25"/>
        <v>No</v>
      </c>
      <c r="J20" s="59" t="str">
        <f t="shared" ca="1" si="25"/>
        <v>No</v>
      </c>
      <c r="K20" s="59" t="str">
        <f t="shared" ca="1" si="25"/>
        <v>No</v>
      </c>
      <c r="L20" s="59" t="str">
        <f t="shared" ca="1" si="25"/>
        <v>No</v>
      </c>
      <c r="M20" s="59" t="str">
        <f t="shared" ca="1" si="25"/>
        <v>No</v>
      </c>
      <c r="N20" s="59" t="str">
        <f t="shared" ca="1" si="25"/>
        <v>No</v>
      </c>
      <c r="O20" s="59" t="str">
        <f t="shared" ca="1" si="25"/>
        <v>No</v>
      </c>
      <c r="P20" s="59" t="str">
        <f t="shared" ca="1" si="25"/>
        <v>No</v>
      </c>
      <c r="Q20" s="59" t="str">
        <f t="shared" ca="1" si="26"/>
        <v>No</v>
      </c>
      <c r="R20" s="59" t="str">
        <f t="shared" ca="1" si="26"/>
        <v>No</v>
      </c>
      <c r="S20" s="59" t="str">
        <f t="shared" ca="1" si="26"/>
        <v>No</v>
      </c>
      <c r="T20" s="59" t="str">
        <f t="shared" ca="1" si="26"/>
        <v>No</v>
      </c>
      <c r="U20" s="59" t="str">
        <f t="shared" ca="1" si="26"/>
        <v>No</v>
      </c>
      <c r="V20" s="59" t="str">
        <f t="shared" ca="1" si="26"/>
        <v>No</v>
      </c>
      <c r="W20" s="59" t="str">
        <f t="shared" ca="1" si="26"/>
        <v>No</v>
      </c>
      <c r="X20" s="59" t="str">
        <f t="shared" ca="1" si="26"/>
        <v>No</v>
      </c>
      <c r="Y20" s="59" t="str">
        <f t="shared" ca="1" si="26"/>
        <v>No</v>
      </c>
      <c r="Z20" s="61" t="str">
        <f t="shared" ca="1" si="26"/>
        <v>No</v>
      </c>
    </row>
    <row r="21" spans="1:26" x14ac:dyDescent="0.25">
      <c r="A21" s="65"/>
      <c r="B21" s="59" t="s">
        <v>87</v>
      </c>
      <c r="C21" s="60"/>
      <c r="D21" s="60">
        <f t="shared" ca="1" si="23"/>
        <v>15</v>
      </c>
      <c r="E21" s="60">
        <f t="shared" ref="E21" ca="1" si="27">D21+C21</f>
        <v>15</v>
      </c>
      <c r="G21" s="59" t="str">
        <f t="shared" ca="1" si="25"/>
        <v>Yes</v>
      </c>
      <c r="H21" s="59" t="str">
        <f t="shared" ca="1" si="25"/>
        <v>Yes</v>
      </c>
      <c r="I21" s="59" t="str">
        <f t="shared" ca="1" si="25"/>
        <v>Yes</v>
      </c>
      <c r="J21" s="59" t="str">
        <f t="shared" ca="1" si="25"/>
        <v>Yes</v>
      </c>
      <c r="K21" s="59" t="str">
        <f t="shared" ca="1" si="25"/>
        <v>Yes</v>
      </c>
      <c r="L21" s="59" t="str">
        <f t="shared" ca="1" si="25"/>
        <v>Yes</v>
      </c>
      <c r="M21" s="59" t="str">
        <f t="shared" ca="1" si="25"/>
        <v>No</v>
      </c>
      <c r="N21" s="59" t="str">
        <f t="shared" ca="1" si="25"/>
        <v>No</v>
      </c>
      <c r="O21" s="59" t="str">
        <f t="shared" ca="1" si="25"/>
        <v>No</v>
      </c>
      <c r="P21" s="59" t="str">
        <f t="shared" ca="1" si="25"/>
        <v>No</v>
      </c>
      <c r="Q21" s="59" t="str">
        <f t="shared" ca="1" si="26"/>
        <v>No</v>
      </c>
      <c r="R21" s="59" t="str">
        <f t="shared" ca="1" si="26"/>
        <v>No</v>
      </c>
      <c r="S21" s="59" t="str">
        <f t="shared" ca="1" si="26"/>
        <v>No</v>
      </c>
      <c r="T21" s="59" t="str">
        <f t="shared" ca="1" si="26"/>
        <v>No</v>
      </c>
      <c r="U21" s="59" t="str">
        <f t="shared" ca="1" si="26"/>
        <v>No</v>
      </c>
      <c r="V21" s="59" t="str">
        <f t="shared" ca="1" si="26"/>
        <v>No</v>
      </c>
      <c r="W21" s="59" t="str">
        <f t="shared" ca="1" si="26"/>
        <v>No</v>
      </c>
      <c r="X21" s="59" t="str">
        <f t="shared" ca="1" si="26"/>
        <v>No</v>
      </c>
      <c r="Y21" s="59" t="str">
        <f t="shared" ca="1" si="26"/>
        <v>No</v>
      </c>
      <c r="Z21" s="61" t="str">
        <f t="shared" ca="1" si="26"/>
        <v>No</v>
      </c>
    </row>
    <row r="22" spans="1:26" x14ac:dyDescent="0.25">
      <c r="A22" s="65"/>
      <c r="B22" s="59" t="s">
        <v>72</v>
      </c>
      <c r="C22" s="60"/>
      <c r="D22" s="60">
        <f t="shared" ca="1" si="23"/>
        <v>16</v>
      </c>
      <c r="E22" s="60">
        <f t="shared" ref="E22" ca="1" si="28">D22+C22</f>
        <v>16</v>
      </c>
      <c r="G22" s="59" t="str">
        <f t="shared" ca="1" si="25"/>
        <v>Yes</v>
      </c>
      <c r="H22" s="59" t="str">
        <f t="shared" ca="1" si="25"/>
        <v>Yes</v>
      </c>
      <c r="I22" s="59" t="str">
        <f t="shared" ca="1" si="25"/>
        <v>Yes</v>
      </c>
      <c r="J22" s="59" t="str">
        <f t="shared" ca="1" si="25"/>
        <v>Yes</v>
      </c>
      <c r="K22" s="59" t="str">
        <f t="shared" ca="1" si="25"/>
        <v>Yes</v>
      </c>
      <c r="L22" s="59" t="str">
        <f t="shared" ca="1" si="25"/>
        <v>Yes</v>
      </c>
      <c r="M22" s="59" t="str">
        <f t="shared" ca="1" si="25"/>
        <v>Yes</v>
      </c>
      <c r="N22" s="59" t="str">
        <f t="shared" ca="1" si="25"/>
        <v>No</v>
      </c>
      <c r="O22" s="59" t="str">
        <f t="shared" ca="1" si="25"/>
        <v>No</v>
      </c>
      <c r="P22" s="59" t="str">
        <f t="shared" ca="1" si="25"/>
        <v>No</v>
      </c>
      <c r="Q22" s="59" t="str">
        <f t="shared" ca="1" si="26"/>
        <v>No</v>
      </c>
      <c r="R22" s="59" t="str">
        <f t="shared" ca="1" si="26"/>
        <v>No</v>
      </c>
      <c r="S22" s="59" t="str">
        <f t="shared" ca="1" si="26"/>
        <v>No</v>
      </c>
      <c r="T22" s="59" t="str">
        <f t="shared" ca="1" si="26"/>
        <v>No</v>
      </c>
      <c r="U22" s="59" t="str">
        <f t="shared" ca="1" si="26"/>
        <v>No</v>
      </c>
      <c r="V22" s="59" t="str">
        <f t="shared" ca="1" si="26"/>
        <v>No</v>
      </c>
      <c r="W22" s="59" t="str">
        <f t="shared" ca="1" si="26"/>
        <v>No</v>
      </c>
      <c r="X22" s="59" t="str">
        <f t="shared" ca="1" si="26"/>
        <v>No</v>
      </c>
      <c r="Y22" s="59" t="str">
        <f t="shared" ca="1" si="26"/>
        <v>No</v>
      </c>
      <c r="Z22" s="61" t="str">
        <f t="shared" ca="1" si="26"/>
        <v>No</v>
      </c>
    </row>
    <row r="23" spans="1:26" x14ac:dyDescent="0.25">
      <c r="A23" s="65"/>
      <c r="B23" s="59" t="s">
        <v>80</v>
      </c>
      <c r="C23" s="60"/>
      <c r="D23" s="60">
        <f t="shared" ca="1" si="23"/>
        <v>9</v>
      </c>
      <c r="E23" s="60">
        <f t="shared" ref="E23" ca="1" si="29">D23+C23</f>
        <v>9</v>
      </c>
      <c r="G23" s="59" t="str">
        <f t="shared" ca="1" si="25"/>
        <v>No</v>
      </c>
      <c r="H23" s="59" t="str">
        <f t="shared" ca="1" si="25"/>
        <v>No</v>
      </c>
      <c r="I23" s="59" t="str">
        <f t="shared" ca="1" si="25"/>
        <v>No</v>
      </c>
      <c r="J23" s="59" t="str">
        <f t="shared" ca="1" si="25"/>
        <v>No</v>
      </c>
      <c r="K23" s="59" t="str">
        <f t="shared" ca="1" si="25"/>
        <v>No</v>
      </c>
      <c r="L23" s="59" t="str">
        <f t="shared" ca="1" si="25"/>
        <v>No</v>
      </c>
      <c r="M23" s="59" t="str">
        <f t="shared" ca="1" si="25"/>
        <v>No</v>
      </c>
      <c r="N23" s="59" t="str">
        <f t="shared" ca="1" si="25"/>
        <v>No</v>
      </c>
      <c r="O23" s="59" t="str">
        <f t="shared" ca="1" si="25"/>
        <v>No</v>
      </c>
      <c r="P23" s="59" t="str">
        <f t="shared" ca="1" si="25"/>
        <v>No</v>
      </c>
      <c r="Q23" s="59" t="str">
        <f t="shared" ca="1" si="26"/>
        <v>No</v>
      </c>
      <c r="R23" s="59" t="str">
        <f t="shared" ca="1" si="26"/>
        <v>No</v>
      </c>
      <c r="S23" s="59" t="str">
        <f t="shared" ca="1" si="26"/>
        <v>No</v>
      </c>
      <c r="T23" s="59" t="str">
        <f t="shared" ca="1" si="26"/>
        <v>No</v>
      </c>
      <c r="U23" s="59" t="str">
        <f t="shared" ca="1" si="26"/>
        <v>No</v>
      </c>
      <c r="V23" s="59" t="str">
        <f t="shared" ca="1" si="26"/>
        <v>No</v>
      </c>
      <c r="W23" s="59" t="str">
        <f t="shared" ca="1" si="26"/>
        <v>No</v>
      </c>
      <c r="X23" s="59" t="str">
        <f t="shared" ca="1" si="26"/>
        <v>No</v>
      </c>
      <c r="Y23" s="59" t="str">
        <f t="shared" ca="1" si="26"/>
        <v>No</v>
      </c>
      <c r="Z23" s="61" t="str">
        <f t="shared" ca="1" si="26"/>
        <v>No</v>
      </c>
    </row>
    <row r="24" spans="1:26" x14ac:dyDescent="0.25">
      <c r="A24" s="65"/>
      <c r="B24" s="59" t="s">
        <v>100</v>
      </c>
      <c r="C24" s="60"/>
      <c r="D24" s="60">
        <f t="shared" ca="1" si="23"/>
        <v>2</v>
      </c>
      <c r="E24" s="60">
        <f t="shared" ref="E24" ca="1" si="30">D24+C24</f>
        <v>2</v>
      </c>
      <c r="G24" s="59" t="str">
        <f t="shared" ca="1" si="25"/>
        <v>No</v>
      </c>
      <c r="H24" s="59" t="str">
        <f t="shared" ca="1" si="25"/>
        <v>No</v>
      </c>
      <c r="I24" s="59" t="str">
        <f t="shared" ca="1" si="25"/>
        <v>No</v>
      </c>
      <c r="J24" s="59" t="str">
        <f t="shared" ca="1" si="25"/>
        <v>No</v>
      </c>
      <c r="K24" s="59" t="str">
        <f t="shared" ca="1" si="25"/>
        <v>No</v>
      </c>
      <c r="L24" s="59" t="str">
        <f t="shared" ca="1" si="25"/>
        <v>No</v>
      </c>
      <c r="M24" s="59" t="str">
        <f t="shared" ca="1" si="25"/>
        <v>No</v>
      </c>
      <c r="N24" s="59" t="str">
        <f t="shared" ca="1" si="25"/>
        <v>No</v>
      </c>
      <c r="O24" s="59" t="str">
        <f t="shared" ca="1" si="25"/>
        <v>No</v>
      </c>
      <c r="P24" s="59" t="str">
        <f t="shared" ca="1" si="25"/>
        <v>No</v>
      </c>
      <c r="Q24" s="59" t="str">
        <f t="shared" ca="1" si="26"/>
        <v>No</v>
      </c>
      <c r="R24" s="59" t="str">
        <f t="shared" ca="1" si="26"/>
        <v>No</v>
      </c>
      <c r="S24" s="59" t="str">
        <f t="shared" ca="1" si="26"/>
        <v>No</v>
      </c>
      <c r="T24" s="59" t="str">
        <f t="shared" ca="1" si="26"/>
        <v>No</v>
      </c>
      <c r="U24" s="59" t="str">
        <f t="shared" ca="1" si="26"/>
        <v>No</v>
      </c>
      <c r="V24" s="59" t="str">
        <f t="shared" ca="1" si="26"/>
        <v>No</v>
      </c>
      <c r="W24" s="59" t="str">
        <f t="shared" ca="1" si="26"/>
        <v>No</v>
      </c>
      <c r="X24" s="59" t="str">
        <f t="shared" ca="1" si="26"/>
        <v>No</v>
      </c>
      <c r="Y24" s="59" t="str">
        <f t="shared" ca="1" si="26"/>
        <v>No</v>
      </c>
      <c r="Z24" s="61" t="str">
        <f t="shared" ca="1" si="26"/>
        <v>No</v>
      </c>
    </row>
    <row r="25" spans="1:26" x14ac:dyDescent="0.25">
      <c r="A25" s="65"/>
      <c r="B25" s="59" t="s">
        <v>86</v>
      </c>
      <c r="C25" s="60"/>
      <c r="D25" s="60">
        <f t="shared" ca="1" si="23"/>
        <v>3</v>
      </c>
      <c r="E25" s="60">
        <f t="shared" ref="E25" ca="1" si="31">D25+C25</f>
        <v>3</v>
      </c>
      <c r="G25" s="59" t="str">
        <f t="shared" ca="1" si="25"/>
        <v>No</v>
      </c>
      <c r="H25" s="59" t="str">
        <f t="shared" ca="1" si="25"/>
        <v>No</v>
      </c>
      <c r="I25" s="59" t="str">
        <f t="shared" ca="1" si="25"/>
        <v>No</v>
      </c>
      <c r="J25" s="59" t="str">
        <f t="shared" ca="1" si="25"/>
        <v>No</v>
      </c>
      <c r="K25" s="59" t="str">
        <f t="shared" ca="1" si="25"/>
        <v>No</v>
      </c>
      <c r="L25" s="59" t="str">
        <f t="shared" ca="1" si="25"/>
        <v>No</v>
      </c>
      <c r="M25" s="59" t="str">
        <f t="shared" ca="1" si="25"/>
        <v>No</v>
      </c>
      <c r="N25" s="59" t="str">
        <f t="shared" ca="1" si="25"/>
        <v>No</v>
      </c>
      <c r="O25" s="59" t="str">
        <f t="shared" ca="1" si="25"/>
        <v>No</v>
      </c>
      <c r="P25" s="59" t="str">
        <f t="shared" ca="1" si="25"/>
        <v>No</v>
      </c>
      <c r="Q25" s="59" t="str">
        <f t="shared" ca="1" si="26"/>
        <v>No</v>
      </c>
      <c r="R25" s="59" t="str">
        <f t="shared" ca="1" si="26"/>
        <v>No</v>
      </c>
      <c r="S25" s="59" t="str">
        <f t="shared" ca="1" si="26"/>
        <v>No</v>
      </c>
      <c r="T25" s="59" t="str">
        <f t="shared" ca="1" si="26"/>
        <v>No</v>
      </c>
      <c r="U25" s="59" t="str">
        <f t="shared" ca="1" si="26"/>
        <v>No</v>
      </c>
      <c r="V25" s="59" t="str">
        <f t="shared" ca="1" si="26"/>
        <v>No</v>
      </c>
      <c r="W25" s="59" t="str">
        <f t="shared" ca="1" si="26"/>
        <v>No</v>
      </c>
      <c r="X25" s="59" t="str">
        <f t="shared" ca="1" si="26"/>
        <v>No</v>
      </c>
      <c r="Y25" s="59" t="str">
        <f t="shared" ca="1" si="26"/>
        <v>No</v>
      </c>
      <c r="Z25" s="61" t="str">
        <f t="shared" ca="1" si="26"/>
        <v>No</v>
      </c>
    </row>
  </sheetData>
  <sortState ref="B17:B30">
    <sortCondition ref="B17:B30"/>
  </sortState>
  <conditionalFormatting sqref="D26:D1048576">
    <cfRule type="cellIs" dxfId="128" priority="1409" operator="equal">
      <formula>20</formula>
    </cfRule>
    <cfRule type="cellIs" dxfId="127" priority="1410" operator="equal">
      <formula>1</formula>
    </cfRule>
  </conditionalFormatting>
  <conditionalFormatting sqref="A23">
    <cfRule type="cellIs" dxfId="126" priority="811" operator="equal">
      <formula>"No"</formula>
    </cfRule>
    <cfRule type="cellIs" dxfId="125" priority="812" operator="equal">
      <formula>"Yes"</formula>
    </cfRule>
  </conditionalFormatting>
  <conditionalFormatting sqref="G23:Z23">
    <cfRule type="cellIs" dxfId="124" priority="809" operator="equal">
      <formula>"No"</formula>
    </cfRule>
    <cfRule type="cellIs" dxfId="123" priority="810" operator="equal">
      <formula>"Yes"</formula>
    </cfRule>
  </conditionalFormatting>
  <conditionalFormatting sqref="G23:Z23">
    <cfRule type="cellIs" dxfId="122" priority="807" operator="equal">
      <formula>"No"</formula>
    </cfRule>
    <cfRule type="cellIs" dxfId="121" priority="808" operator="equal">
      <formula>"Yes"</formula>
    </cfRule>
  </conditionalFormatting>
  <conditionalFormatting sqref="G20:Z20">
    <cfRule type="cellIs" dxfId="120" priority="803" operator="equal">
      <formula>"No"</formula>
    </cfRule>
    <cfRule type="cellIs" dxfId="119" priority="804" operator="equal">
      <formula>"Yes"</formula>
    </cfRule>
  </conditionalFormatting>
  <conditionalFormatting sqref="G20:Z20">
    <cfRule type="cellIs" dxfId="118" priority="801" operator="equal">
      <formula>"No"</formula>
    </cfRule>
    <cfRule type="cellIs" dxfId="117" priority="802" operator="equal">
      <formula>"Yes"</formula>
    </cfRule>
  </conditionalFormatting>
  <conditionalFormatting sqref="A24 A20">
    <cfRule type="cellIs" dxfId="116" priority="589" operator="equal">
      <formula>"No"</formula>
    </cfRule>
    <cfRule type="cellIs" dxfId="115" priority="590" operator="equal">
      <formula>"Yes"</formula>
    </cfRule>
  </conditionalFormatting>
  <conditionalFormatting sqref="G24:Z24">
    <cfRule type="cellIs" dxfId="114" priority="587" operator="equal">
      <formula>"No"</formula>
    </cfRule>
    <cfRule type="cellIs" dxfId="113" priority="588" operator="equal">
      <formula>"Yes"</formula>
    </cfRule>
  </conditionalFormatting>
  <conditionalFormatting sqref="G24:Z24">
    <cfRule type="cellIs" dxfId="112" priority="585" operator="equal">
      <formula>"No"</formula>
    </cfRule>
    <cfRule type="cellIs" dxfId="111" priority="586" operator="equal">
      <formula>"Yes"</formula>
    </cfRule>
  </conditionalFormatting>
  <conditionalFormatting sqref="G13:Z13">
    <cfRule type="cellIs" dxfId="110" priority="583" operator="equal">
      <formula>"No"</formula>
    </cfRule>
    <cfRule type="cellIs" dxfId="109" priority="584" operator="equal">
      <formula>"Yes"</formula>
    </cfRule>
  </conditionalFormatting>
  <conditionalFormatting sqref="G13:Z13">
    <cfRule type="cellIs" dxfId="108" priority="581" operator="equal">
      <formula>"No"</formula>
    </cfRule>
    <cfRule type="cellIs" dxfId="107" priority="582" operator="equal">
      <formula>"Yes"</formula>
    </cfRule>
  </conditionalFormatting>
  <conditionalFormatting sqref="G15:Z15">
    <cfRule type="cellIs" dxfId="106" priority="567" operator="equal">
      <formula>"No"</formula>
    </cfRule>
    <cfRule type="cellIs" dxfId="105" priority="568" operator="equal">
      <formula>"Yes"</formula>
    </cfRule>
  </conditionalFormatting>
  <conditionalFormatting sqref="G15:Z15">
    <cfRule type="cellIs" dxfId="104" priority="565" operator="equal">
      <formula>"No"</formula>
    </cfRule>
    <cfRule type="cellIs" dxfId="103" priority="566" operator="equal">
      <formula>"Yes"</formula>
    </cfRule>
  </conditionalFormatting>
  <conditionalFormatting sqref="A15">
    <cfRule type="cellIs" dxfId="102" priority="563" operator="equal">
      <formula>"No"</formula>
    </cfRule>
    <cfRule type="cellIs" dxfId="101" priority="564" operator="equal">
      <formula>"Yes"</formula>
    </cfRule>
  </conditionalFormatting>
  <conditionalFormatting sqref="G21:Z21">
    <cfRule type="cellIs" dxfId="100" priority="511" operator="equal">
      <formula>"No"</formula>
    </cfRule>
    <cfRule type="cellIs" dxfId="99" priority="512" operator="equal">
      <formula>"Yes"</formula>
    </cfRule>
  </conditionalFormatting>
  <conditionalFormatting sqref="G21:Z21">
    <cfRule type="cellIs" dxfId="98" priority="509" operator="equal">
      <formula>"No"</formula>
    </cfRule>
    <cfRule type="cellIs" dxfId="97" priority="510" operator="equal">
      <formula>"Yes"</formula>
    </cfRule>
  </conditionalFormatting>
  <conditionalFormatting sqref="G22:Z22">
    <cfRule type="cellIs" dxfId="96" priority="505" operator="equal">
      <formula>"No"</formula>
    </cfRule>
    <cfRule type="cellIs" dxfId="95" priority="506" operator="equal">
      <formula>"Yes"</formula>
    </cfRule>
  </conditionalFormatting>
  <conditionalFormatting sqref="G22:Z22">
    <cfRule type="cellIs" dxfId="94" priority="503" operator="equal">
      <formula>"No"</formula>
    </cfRule>
    <cfRule type="cellIs" dxfId="93" priority="504" operator="equal">
      <formula>"Yes"</formula>
    </cfRule>
  </conditionalFormatting>
  <conditionalFormatting sqref="G18:Z18">
    <cfRule type="cellIs" dxfId="92" priority="473" operator="equal">
      <formula>"No"</formula>
    </cfRule>
    <cfRule type="cellIs" dxfId="91" priority="474" operator="equal">
      <formula>"Yes"</formula>
    </cfRule>
  </conditionalFormatting>
  <conditionalFormatting sqref="G18:Z18">
    <cfRule type="cellIs" dxfId="90" priority="471" operator="equal">
      <formula>"No"</formula>
    </cfRule>
    <cfRule type="cellIs" dxfId="89" priority="472" operator="equal">
      <formula>"Yes"</formula>
    </cfRule>
  </conditionalFormatting>
  <conditionalFormatting sqref="A18">
    <cfRule type="cellIs" dxfId="88" priority="469" operator="equal">
      <formula>"No"</formula>
    </cfRule>
    <cfRule type="cellIs" dxfId="87" priority="470" operator="equal">
      <formula>"Yes"</formula>
    </cfRule>
  </conditionalFormatting>
  <conditionalFormatting sqref="G2:Z4">
    <cfRule type="cellIs" dxfId="86" priority="443" operator="equal">
      <formula>"No"</formula>
    </cfRule>
    <cfRule type="cellIs" dxfId="85" priority="444" operator="equal">
      <formula>"Yes"</formula>
    </cfRule>
  </conditionalFormatting>
  <conditionalFormatting sqref="G2:Z2">
    <cfRule type="cellIs" dxfId="84" priority="441" operator="equal">
      <formula>"No"</formula>
    </cfRule>
    <cfRule type="cellIs" dxfId="83" priority="442" operator="equal">
      <formula>"Yes"</formula>
    </cfRule>
  </conditionalFormatting>
  <conditionalFormatting sqref="G3:Z4">
    <cfRule type="cellIs" dxfId="82" priority="439" operator="equal">
      <formula>"No"</formula>
    </cfRule>
    <cfRule type="cellIs" dxfId="81" priority="440" operator="equal">
      <formula>"Yes"</formula>
    </cfRule>
  </conditionalFormatting>
  <conditionalFormatting sqref="G11:Z11">
    <cfRule type="cellIs" dxfId="80" priority="369" operator="equal">
      <formula>"No"</formula>
    </cfRule>
    <cfRule type="cellIs" dxfId="79" priority="370" operator="equal">
      <formula>"Yes"</formula>
    </cfRule>
  </conditionalFormatting>
  <conditionalFormatting sqref="G11:Z11">
    <cfRule type="cellIs" dxfId="78" priority="367" operator="equal">
      <formula>"No"</formula>
    </cfRule>
    <cfRule type="cellIs" dxfId="77" priority="368" operator="equal">
      <formula>"Yes"</formula>
    </cfRule>
  </conditionalFormatting>
  <conditionalFormatting sqref="A11">
    <cfRule type="cellIs" dxfId="76" priority="365" operator="equal">
      <formula>"No"</formula>
    </cfRule>
    <cfRule type="cellIs" dxfId="75" priority="366" operator="equal">
      <formula>"Yes"</formula>
    </cfRule>
  </conditionalFormatting>
  <conditionalFormatting sqref="G12:Z12">
    <cfRule type="cellIs" dxfId="74" priority="363" operator="equal">
      <formula>"No"</formula>
    </cfRule>
    <cfRule type="cellIs" dxfId="73" priority="364" operator="equal">
      <formula>"Yes"</formula>
    </cfRule>
  </conditionalFormatting>
  <conditionalFormatting sqref="G12:Z12">
    <cfRule type="cellIs" dxfId="72" priority="361" operator="equal">
      <formula>"No"</formula>
    </cfRule>
    <cfRule type="cellIs" dxfId="71" priority="362" operator="equal">
      <formula>"Yes"</formula>
    </cfRule>
  </conditionalFormatting>
  <conditionalFormatting sqref="G14:Z14">
    <cfRule type="cellIs" dxfId="70" priority="341" operator="equal">
      <formula>"No"</formula>
    </cfRule>
    <cfRule type="cellIs" dxfId="69" priority="342" operator="equal">
      <formula>"Yes"</formula>
    </cfRule>
  </conditionalFormatting>
  <conditionalFormatting sqref="G14:Z14">
    <cfRule type="cellIs" dxfId="68" priority="339" operator="equal">
      <formula>"No"</formula>
    </cfRule>
    <cfRule type="cellIs" dxfId="67" priority="340" operator="equal">
      <formula>"Yes"</formula>
    </cfRule>
  </conditionalFormatting>
  <conditionalFormatting sqref="G19:Z19">
    <cfRule type="cellIs" dxfId="66" priority="337" operator="equal">
      <formula>"No"</formula>
    </cfRule>
    <cfRule type="cellIs" dxfId="65" priority="338" operator="equal">
      <formula>"Yes"</formula>
    </cfRule>
  </conditionalFormatting>
  <conditionalFormatting sqref="G19:Z19">
    <cfRule type="cellIs" dxfId="64" priority="335" operator="equal">
      <formula>"No"</formula>
    </cfRule>
    <cfRule type="cellIs" dxfId="63" priority="336" operator="equal">
      <formula>"Yes"</formula>
    </cfRule>
  </conditionalFormatting>
  <conditionalFormatting sqref="A19">
    <cfRule type="cellIs" dxfId="62" priority="331" operator="equal">
      <formula>"No"</formula>
    </cfRule>
    <cfRule type="cellIs" dxfId="61" priority="332" operator="equal">
      <formula>"Yes"</formula>
    </cfRule>
  </conditionalFormatting>
  <conditionalFormatting sqref="G16:Z16">
    <cfRule type="cellIs" dxfId="60" priority="311" operator="equal">
      <formula>"No"</formula>
    </cfRule>
    <cfRule type="cellIs" dxfId="59" priority="312" operator="equal">
      <formula>"Yes"</formula>
    </cfRule>
  </conditionalFormatting>
  <conditionalFormatting sqref="G16:Z16">
    <cfRule type="cellIs" dxfId="58" priority="309" operator="equal">
      <formula>"No"</formula>
    </cfRule>
    <cfRule type="cellIs" dxfId="57" priority="310" operator="equal">
      <formula>"Yes"</formula>
    </cfRule>
  </conditionalFormatting>
  <conditionalFormatting sqref="A22">
    <cfRule type="cellIs" dxfId="56" priority="171" operator="equal">
      <formula>"No"</formula>
    </cfRule>
    <cfRule type="cellIs" dxfId="55" priority="172" operator="equal">
      <formula>"Yes"</formula>
    </cfRule>
  </conditionalFormatting>
  <conditionalFormatting sqref="A21">
    <cfRule type="cellIs" dxfId="54" priority="169" operator="equal">
      <formula>"No"</formula>
    </cfRule>
    <cfRule type="cellIs" dxfId="53" priority="170" operator="equal">
      <formula>"Yes"</formula>
    </cfRule>
  </conditionalFormatting>
  <conditionalFormatting sqref="A13">
    <cfRule type="cellIs" dxfId="52" priority="159" operator="equal">
      <formula>"No"</formula>
    </cfRule>
    <cfRule type="cellIs" dxfId="51" priority="160" operator="equal">
      <formula>"Yes"</formula>
    </cfRule>
  </conditionalFormatting>
  <conditionalFormatting sqref="A12">
    <cfRule type="cellIs" dxfId="50" priority="153" operator="equal">
      <formula>"No"</formula>
    </cfRule>
    <cfRule type="cellIs" dxfId="49" priority="154" operator="equal">
      <formula>"Yes"</formula>
    </cfRule>
  </conditionalFormatting>
  <conditionalFormatting sqref="A14">
    <cfRule type="cellIs" dxfId="48" priority="141" operator="equal">
      <formula>"No"</formula>
    </cfRule>
    <cfRule type="cellIs" dxfId="47" priority="142" operator="equal">
      <formula>"Yes"</formula>
    </cfRule>
  </conditionalFormatting>
  <conditionalFormatting sqref="A25">
    <cfRule type="cellIs" dxfId="46" priority="139" operator="equal">
      <formula>"No"</formula>
    </cfRule>
    <cfRule type="cellIs" dxfId="45" priority="140" operator="equal">
      <formula>"Yes"</formula>
    </cfRule>
  </conditionalFormatting>
  <conditionalFormatting sqref="G25:Z25">
    <cfRule type="cellIs" dxfId="44" priority="137" operator="equal">
      <formula>"No"</formula>
    </cfRule>
    <cfRule type="cellIs" dxfId="43" priority="138" operator="equal">
      <formula>"Yes"</formula>
    </cfRule>
  </conditionalFormatting>
  <conditionalFormatting sqref="G25:Z25">
    <cfRule type="cellIs" dxfId="42" priority="135" operator="equal">
      <formula>"No"</formula>
    </cfRule>
    <cfRule type="cellIs" dxfId="41" priority="136" operator="equal">
      <formula>"Yes"</formula>
    </cfRule>
  </conditionalFormatting>
  <conditionalFormatting sqref="G5:Z7">
    <cfRule type="cellIs" dxfId="40" priority="129" operator="equal">
      <formula>"No"</formula>
    </cfRule>
    <cfRule type="cellIs" dxfId="39" priority="130" operator="equal">
      <formula>"Yes"</formula>
    </cfRule>
  </conditionalFormatting>
  <conditionalFormatting sqref="G5:Z5">
    <cfRule type="cellIs" dxfId="38" priority="127" operator="equal">
      <formula>"No"</formula>
    </cfRule>
    <cfRule type="cellIs" dxfId="37" priority="128" operator="equal">
      <formula>"Yes"</formula>
    </cfRule>
  </conditionalFormatting>
  <conditionalFormatting sqref="G6:Z7">
    <cfRule type="cellIs" dxfId="36" priority="125" operator="equal">
      <formula>"No"</formula>
    </cfRule>
    <cfRule type="cellIs" dxfId="35" priority="126" operator="equal">
      <formula>"Yes"</formula>
    </cfRule>
  </conditionalFormatting>
  <conditionalFormatting sqref="A5">
    <cfRule type="cellIs" dxfId="34" priority="123" operator="equal">
      <formula>"No"</formula>
    </cfRule>
    <cfRule type="cellIs" dxfId="33" priority="124" operator="equal">
      <formula>"Yes"</formula>
    </cfRule>
  </conditionalFormatting>
  <conditionalFormatting sqref="A6:A7">
    <cfRule type="cellIs" dxfId="32" priority="121" operator="equal">
      <formula>"No"</formula>
    </cfRule>
    <cfRule type="cellIs" dxfId="31" priority="122" operator="equal">
      <formula>"Yes"</formula>
    </cfRule>
  </conditionalFormatting>
  <conditionalFormatting sqref="A16">
    <cfRule type="cellIs" dxfId="30" priority="99" operator="equal">
      <formula>"No"</formula>
    </cfRule>
    <cfRule type="cellIs" dxfId="29" priority="100" operator="equal">
      <formula>"Yes"</formula>
    </cfRule>
  </conditionalFormatting>
  <conditionalFormatting sqref="A17">
    <cfRule type="cellIs" dxfId="28" priority="55" operator="equal">
      <formula>"No"</formula>
    </cfRule>
    <cfRule type="cellIs" dxfId="27" priority="56" operator="equal">
      <formula>"Yes"</formula>
    </cfRule>
  </conditionalFormatting>
  <conditionalFormatting sqref="G17:Z17">
    <cfRule type="cellIs" dxfId="26" priority="61" operator="equal">
      <formula>"No"</formula>
    </cfRule>
    <cfRule type="cellIs" dxfId="25" priority="62" operator="equal">
      <formula>"Yes"</formula>
    </cfRule>
  </conditionalFormatting>
  <conditionalFormatting sqref="G17:Z17">
    <cfRule type="cellIs" dxfId="24" priority="59" operator="equal">
      <formula>"No"</formula>
    </cfRule>
    <cfRule type="cellIs" dxfId="23" priority="60" operator="equal">
      <formula>"Yes"</formula>
    </cfRule>
  </conditionalFormatting>
  <conditionalFormatting sqref="A2">
    <cfRule type="cellIs" dxfId="22" priority="37" operator="equal">
      <formula>"No"</formula>
    </cfRule>
    <cfRule type="cellIs" dxfId="21" priority="38" operator="equal">
      <formula>"Yes"</formula>
    </cfRule>
  </conditionalFormatting>
  <conditionalFormatting sqref="A3:A4">
    <cfRule type="cellIs" dxfId="20" priority="35" operator="equal">
      <formula>"No"</formula>
    </cfRule>
    <cfRule type="cellIs" dxfId="19" priority="36" operator="equal">
      <formula>"Yes"</formula>
    </cfRule>
  </conditionalFormatting>
  <conditionalFormatting sqref="G8:Z10">
    <cfRule type="cellIs" dxfId="18" priority="23" operator="equal">
      <formula>"No"</formula>
    </cfRule>
    <cfRule type="cellIs" dxfId="17" priority="24" operator="equal">
      <formula>"Yes"</formula>
    </cfRule>
  </conditionalFormatting>
  <conditionalFormatting sqref="G8:Z8">
    <cfRule type="cellIs" dxfId="16" priority="21" operator="equal">
      <formula>"No"</formula>
    </cfRule>
    <cfRule type="cellIs" dxfId="15" priority="22" operator="equal">
      <formula>"Yes"</formula>
    </cfRule>
  </conditionalFormatting>
  <conditionalFormatting sqref="G9:Z10">
    <cfRule type="cellIs" dxfId="14" priority="19" operator="equal">
      <formula>"No"</formula>
    </cfRule>
    <cfRule type="cellIs" dxfId="13" priority="20" operator="equal">
      <formula>"Yes"</formula>
    </cfRule>
  </conditionalFormatting>
  <conditionalFormatting sqref="A8">
    <cfRule type="cellIs" dxfId="12" priority="3" operator="equal">
      <formula>"No"</formula>
    </cfRule>
    <cfRule type="cellIs" dxfId="11" priority="4" operator="equal">
      <formula>"Yes"</formula>
    </cfRule>
  </conditionalFormatting>
  <conditionalFormatting sqref="A9:A10">
    <cfRule type="cellIs" dxfId="10" priority="1" operator="equal">
      <formula>"No"</formula>
    </cfRule>
    <cfRule type="cellIs" dxfId="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D9" sqref="D9"/>
    </sheetView>
  </sheetViews>
  <sheetFormatPr defaultRowHeight="15.75" x14ac:dyDescent="0.25"/>
  <cols>
    <col min="1" max="1" width="17.125" style="39" bestFit="1" customWidth="1"/>
    <col min="2" max="2" width="10.625" style="39" bestFit="1" customWidth="1"/>
    <col min="3" max="3" width="2.875" style="39" bestFit="1" customWidth="1"/>
    <col min="4" max="4" width="6.375" style="39" bestFit="1" customWidth="1"/>
    <col min="5" max="5" width="7.375" style="39" bestFit="1" customWidth="1"/>
    <col min="6" max="6" width="4.25" style="39" bestFit="1" customWidth="1"/>
    <col min="7" max="7" width="4.75" style="39" bestFit="1" customWidth="1"/>
    <col min="8" max="8" width="4.625" style="39" bestFit="1" customWidth="1"/>
    <col min="9" max="9" width="7.25" style="39" bestFit="1" customWidth="1"/>
    <col min="10" max="10" width="5.375" style="39" bestFit="1" customWidth="1"/>
    <col min="11" max="11" width="4.125" style="39" bestFit="1" customWidth="1"/>
    <col min="12" max="12" width="5.375" style="39" bestFit="1" customWidth="1"/>
    <col min="13" max="13" width="6.125" style="39" bestFit="1" customWidth="1"/>
    <col min="14" max="14" width="4.375" style="39" bestFit="1" customWidth="1"/>
    <col min="15" max="15" width="5.75" style="39" bestFit="1" customWidth="1"/>
    <col min="16" max="16" width="6.25" style="39" bestFit="1" customWidth="1"/>
    <col min="17" max="17" width="9" style="39" bestFit="1" customWidth="1"/>
    <col min="18" max="18" width="7.875" style="39" bestFit="1" customWidth="1"/>
    <col min="19" max="19" width="9" style="39" bestFit="1" customWidth="1"/>
    <col min="20" max="20" width="7.375" style="39" bestFit="1" customWidth="1"/>
    <col min="21" max="21" width="4.375" style="39" bestFit="1" customWidth="1"/>
    <col min="22" max="22" width="6.625" style="39" hidden="1" customWidth="1"/>
    <col min="23" max="23" width="7.375" style="39" bestFit="1" customWidth="1"/>
    <col min="24" max="24" width="2.625" style="39" customWidth="1"/>
    <col min="25" max="16384" width="9" style="39"/>
  </cols>
  <sheetData>
    <row r="1" spans="1:25" s="34" customFormat="1" ht="16.5" thickBot="1" x14ac:dyDescent="0.3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5" s="4" customFormat="1" ht="48" thickBot="1" x14ac:dyDescent="0.3">
      <c r="A2" s="1" t="s">
        <v>6</v>
      </c>
      <c r="B2" s="23" t="s">
        <v>26</v>
      </c>
      <c r="C2" s="24"/>
      <c r="D2" s="15" t="s">
        <v>28</v>
      </c>
      <c r="E2" s="3" t="s">
        <v>29</v>
      </c>
      <c r="F2" s="8" t="s">
        <v>30</v>
      </c>
      <c r="G2" s="7" t="s">
        <v>31</v>
      </c>
      <c r="H2" s="6" t="s">
        <v>32</v>
      </c>
      <c r="I2" s="14" t="s">
        <v>33</v>
      </c>
      <c r="J2" s="2" t="s">
        <v>46</v>
      </c>
      <c r="K2" s="9" t="s">
        <v>34</v>
      </c>
      <c r="L2" s="11" t="s">
        <v>35</v>
      </c>
      <c r="M2" s="12" t="s">
        <v>36</v>
      </c>
      <c r="N2" s="13" t="s">
        <v>37</v>
      </c>
      <c r="O2" s="2" t="s">
        <v>38</v>
      </c>
      <c r="P2" s="10" t="s">
        <v>105</v>
      </c>
      <c r="Q2" s="120" t="s">
        <v>93</v>
      </c>
      <c r="R2" s="3" t="s">
        <v>47</v>
      </c>
      <c r="S2" s="5" t="s">
        <v>45</v>
      </c>
      <c r="T2" s="16" t="s">
        <v>0</v>
      </c>
      <c r="U2" s="19" t="s">
        <v>27</v>
      </c>
      <c r="V2" s="18" t="s">
        <v>48</v>
      </c>
      <c r="W2" s="17" t="s">
        <v>39</v>
      </c>
      <c r="Y2" s="177" t="s">
        <v>127</v>
      </c>
    </row>
    <row r="3" spans="1:25" x14ac:dyDescent="0.25">
      <c r="A3" s="77" t="s">
        <v>63</v>
      </c>
      <c r="B3" s="78" t="s">
        <v>40</v>
      </c>
      <c r="C3" s="79">
        <v>0</v>
      </c>
      <c r="D3" s="80">
        <v>20</v>
      </c>
      <c r="E3" s="81"/>
      <c r="F3" s="82"/>
      <c r="G3" s="83"/>
      <c r="H3" s="84"/>
      <c r="I3" s="85"/>
      <c r="J3" s="86"/>
      <c r="K3" s="87"/>
      <c r="L3" s="88"/>
      <c r="M3" s="89"/>
      <c r="N3" s="90"/>
      <c r="O3" s="86"/>
      <c r="P3" s="91"/>
      <c r="Q3" s="118"/>
      <c r="R3" s="81">
        <f t="shared" ref="R3:R9" si="0">SUM(D3:Q3)</f>
        <v>20</v>
      </c>
      <c r="S3" s="92"/>
      <c r="T3" s="93"/>
      <c r="U3" s="94">
        <v>43</v>
      </c>
      <c r="V3" s="95">
        <f t="shared" ref="V3:V5" si="1">U3+T3-(R3+S3)</f>
        <v>23</v>
      </c>
      <c r="W3" s="96">
        <f t="shared" ref="W3:W5" si="2">SMALL(U3:V3,1)</f>
        <v>23</v>
      </c>
      <c r="Y3" s="178"/>
    </row>
    <row r="4" spans="1:25" x14ac:dyDescent="0.25">
      <c r="A4" s="97" t="s">
        <v>64</v>
      </c>
      <c r="B4" s="98" t="s">
        <v>40</v>
      </c>
      <c r="C4" s="99">
        <v>0</v>
      </c>
      <c r="D4" s="100">
        <v>7</v>
      </c>
      <c r="E4" s="101"/>
      <c r="F4" s="102"/>
      <c r="G4" s="103"/>
      <c r="H4" s="104"/>
      <c r="I4" s="105"/>
      <c r="J4" s="106"/>
      <c r="K4" s="107"/>
      <c r="L4" s="108"/>
      <c r="M4" s="109"/>
      <c r="N4" s="110"/>
      <c r="O4" s="106"/>
      <c r="P4" s="111"/>
      <c r="Q4" s="119"/>
      <c r="R4" s="101">
        <f t="shared" si="0"/>
        <v>7</v>
      </c>
      <c r="S4" s="112"/>
      <c r="T4" s="113"/>
      <c r="U4" s="114">
        <v>43</v>
      </c>
      <c r="V4" s="115">
        <f t="shared" si="1"/>
        <v>36</v>
      </c>
      <c r="W4" s="116">
        <f t="shared" si="2"/>
        <v>36</v>
      </c>
      <c r="Y4" s="179"/>
    </row>
    <row r="5" spans="1:25" x14ac:dyDescent="0.25">
      <c r="A5" s="97" t="s">
        <v>49</v>
      </c>
      <c r="B5" s="98" t="s">
        <v>40</v>
      </c>
      <c r="C5" s="99">
        <v>0</v>
      </c>
      <c r="D5" s="100"/>
      <c r="E5" s="101"/>
      <c r="F5" s="102"/>
      <c r="G5" s="103"/>
      <c r="H5" s="104"/>
      <c r="I5" s="105"/>
      <c r="J5" s="106"/>
      <c r="K5" s="107"/>
      <c r="L5" s="108"/>
      <c r="M5" s="109"/>
      <c r="N5" s="110"/>
      <c r="O5" s="106"/>
      <c r="P5" s="111"/>
      <c r="Q5" s="119"/>
      <c r="R5" s="101">
        <f t="shared" si="0"/>
        <v>0</v>
      </c>
      <c r="S5" s="112"/>
      <c r="T5" s="113"/>
      <c r="U5" s="114">
        <v>54</v>
      </c>
      <c r="V5" s="115">
        <f t="shared" si="1"/>
        <v>54</v>
      </c>
      <c r="W5" s="116">
        <f t="shared" si="2"/>
        <v>54</v>
      </c>
      <c r="Y5" s="179"/>
    </row>
    <row r="6" spans="1:25" x14ac:dyDescent="0.25">
      <c r="A6" s="97" t="s">
        <v>102</v>
      </c>
      <c r="B6" s="98" t="s">
        <v>40</v>
      </c>
      <c r="C6" s="99">
        <v>0</v>
      </c>
      <c r="D6" s="100"/>
      <c r="E6" s="101"/>
      <c r="F6" s="102"/>
      <c r="G6" s="103"/>
      <c r="H6" s="104"/>
      <c r="I6" s="105"/>
      <c r="J6" s="106"/>
      <c r="K6" s="107"/>
      <c r="L6" s="108"/>
      <c r="M6" s="109"/>
      <c r="N6" s="110"/>
      <c r="O6" s="106"/>
      <c r="P6" s="111"/>
      <c r="Q6" s="119"/>
      <c r="R6" s="101">
        <f t="shared" si="0"/>
        <v>0</v>
      </c>
      <c r="S6" s="112"/>
      <c r="T6" s="113"/>
      <c r="U6" s="114">
        <v>48</v>
      </c>
      <c r="V6" s="115">
        <f t="shared" ref="V6" si="3">U6+T6-(R6+S6)</f>
        <v>48</v>
      </c>
      <c r="W6" s="116">
        <f t="shared" ref="W6" si="4">SMALL(U6:V6,1)</f>
        <v>48</v>
      </c>
      <c r="Y6" s="179"/>
    </row>
    <row r="7" spans="1:25" x14ac:dyDescent="0.25">
      <c r="A7" s="117" t="s">
        <v>150</v>
      </c>
      <c r="B7" s="98" t="s">
        <v>40</v>
      </c>
      <c r="C7" s="99">
        <v>0</v>
      </c>
      <c r="D7" s="100"/>
      <c r="E7" s="101"/>
      <c r="F7" s="102"/>
      <c r="G7" s="103"/>
      <c r="H7" s="104"/>
      <c r="I7" s="105"/>
      <c r="J7" s="106"/>
      <c r="K7" s="107"/>
      <c r="L7" s="108"/>
      <c r="M7" s="109"/>
      <c r="N7" s="110"/>
      <c r="O7" s="106"/>
      <c r="P7" s="111"/>
      <c r="Q7" s="119"/>
      <c r="R7" s="101">
        <f t="shared" si="0"/>
        <v>0</v>
      </c>
      <c r="S7" s="112"/>
      <c r="T7" s="113"/>
      <c r="U7" s="114">
        <v>25</v>
      </c>
      <c r="V7" s="115">
        <f t="shared" ref="V7" si="5">U7+T7-(R7+S7)</f>
        <v>25</v>
      </c>
      <c r="W7" s="116">
        <f t="shared" ref="W7" si="6">SMALL(U7:V7,1)</f>
        <v>25</v>
      </c>
      <c r="Y7" s="179"/>
    </row>
    <row r="8" spans="1:25" x14ac:dyDescent="0.25">
      <c r="A8" s="171" t="s">
        <v>138</v>
      </c>
      <c r="B8" s="183" t="s">
        <v>139</v>
      </c>
      <c r="C8" s="99">
        <v>5</v>
      </c>
      <c r="D8" s="100"/>
      <c r="E8" s="101">
        <v>33</v>
      </c>
      <c r="F8" s="102"/>
      <c r="G8" s="103"/>
      <c r="H8" s="104"/>
      <c r="I8" s="105">
        <v>5</v>
      </c>
      <c r="J8" s="106"/>
      <c r="K8" s="107"/>
      <c r="L8" s="108"/>
      <c r="M8" s="109"/>
      <c r="N8" s="110"/>
      <c r="O8" s="106"/>
      <c r="P8" s="111">
        <v>27</v>
      </c>
      <c r="Q8" s="119"/>
      <c r="R8" s="101">
        <f t="shared" si="0"/>
        <v>65</v>
      </c>
      <c r="S8" s="112"/>
      <c r="T8" s="113"/>
      <c r="U8" s="114">
        <v>51</v>
      </c>
      <c r="V8" s="115">
        <f t="shared" ref="V8:V9" si="7">U8+T8-(R8+S8)</f>
        <v>-14</v>
      </c>
      <c r="W8" s="116">
        <f t="shared" ref="W8:W9" si="8">SMALL(U8:V8,1)</f>
        <v>-14</v>
      </c>
      <c r="Y8" s="179"/>
    </row>
    <row r="9" spans="1:25" x14ac:dyDescent="0.25">
      <c r="A9" s="171" t="s">
        <v>134</v>
      </c>
      <c r="B9" s="98" t="s">
        <v>133</v>
      </c>
      <c r="C9" s="99">
        <v>10</v>
      </c>
      <c r="D9" s="100">
        <v>15</v>
      </c>
      <c r="E9" s="101">
        <v>6</v>
      </c>
      <c r="F9" s="102"/>
      <c r="G9" s="103"/>
      <c r="H9" s="104"/>
      <c r="I9" s="105"/>
      <c r="J9" s="106"/>
      <c r="K9" s="107"/>
      <c r="L9" s="108"/>
      <c r="M9" s="109"/>
      <c r="N9" s="110"/>
      <c r="O9" s="106"/>
      <c r="P9" s="111">
        <v>14</v>
      </c>
      <c r="Q9" s="119"/>
      <c r="R9" s="101">
        <f t="shared" si="0"/>
        <v>35</v>
      </c>
      <c r="S9" s="112"/>
      <c r="T9" s="113"/>
      <c r="U9" s="114">
        <v>32</v>
      </c>
      <c r="V9" s="115">
        <f t="shared" si="7"/>
        <v>-3</v>
      </c>
      <c r="W9" s="116">
        <f t="shared" si="8"/>
        <v>-3</v>
      </c>
      <c r="Y9" s="179"/>
    </row>
  </sheetData>
  <sortState ref="A3:W8">
    <sortCondition ref="A3:A8"/>
  </sortState>
  <conditionalFormatting sqref="W2">
    <cfRule type="cellIs" dxfId="8" priority="211" operator="lessThan">
      <formula>1</formula>
    </cfRule>
  </conditionalFormatting>
  <conditionalFormatting sqref="W3:W4 W8:W9">
    <cfRule type="cellIs" dxfId="7" priority="203" stopIfTrue="1" operator="lessThan">
      <formula>0.5</formula>
    </cfRule>
  </conditionalFormatting>
  <conditionalFormatting sqref="W3:W4 W8:W9">
    <cfRule type="cellIs" dxfId="6" priority="1257" operator="lessThan">
      <formula>$U3/2</formula>
    </cfRule>
  </conditionalFormatting>
  <conditionalFormatting sqref="W5">
    <cfRule type="cellIs" dxfId="5" priority="147" stopIfTrue="1" operator="lessThan">
      <formula>0.5</formula>
    </cfRule>
  </conditionalFormatting>
  <conditionalFormatting sqref="W5">
    <cfRule type="cellIs" dxfId="4" priority="148" operator="lessThan">
      <formula>$U5/2</formula>
    </cfRule>
  </conditionalFormatting>
  <conditionalFormatting sqref="W6">
    <cfRule type="cellIs" dxfId="3" priority="17" stopIfTrue="1" operator="lessThan">
      <formula>0.5</formula>
    </cfRule>
  </conditionalFormatting>
  <conditionalFormatting sqref="W6">
    <cfRule type="cellIs" dxfId="2" priority="18" operator="lessThan">
      <formula>$U6/2</formula>
    </cfRule>
  </conditionalFormatting>
  <conditionalFormatting sqref="W7">
    <cfRule type="cellIs" dxfId="1" priority="7" stopIfTrue="1" operator="lessThan">
      <formula>0.5</formula>
    </cfRule>
  </conditionalFormatting>
  <conditionalFormatting sqref="W7">
    <cfRule type="cellIs" dxfId="0" priority="8" operator="lessThan">
      <formula>$U7/2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39" customWidth="1"/>
    <col min="2" max="2" width="8.625" style="34" bestFit="1" customWidth="1"/>
    <col min="3" max="3" width="3.875" style="39" customWidth="1"/>
    <col min="4" max="8" width="3.875" style="39" bestFit="1" customWidth="1"/>
    <col min="9" max="14" width="8.75" style="39" customWidth="1"/>
    <col min="15" max="16384" width="9" style="39"/>
  </cols>
  <sheetData>
    <row r="1" spans="1:16" s="34" customFormat="1" ht="17.25" thickTop="1" thickBot="1" x14ac:dyDescent="0.3">
      <c r="B1" s="67"/>
      <c r="C1" s="68" t="s">
        <v>14</v>
      </c>
      <c r="D1" s="68" t="s">
        <v>15</v>
      </c>
      <c r="E1" s="68" t="s">
        <v>16</v>
      </c>
      <c r="F1" s="68" t="s">
        <v>17</v>
      </c>
      <c r="G1" s="68" t="s">
        <v>18</v>
      </c>
      <c r="H1" s="69" t="s">
        <v>19</v>
      </c>
    </row>
    <row r="2" spans="1:16" x14ac:dyDescent="0.25">
      <c r="B2" s="70" t="s">
        <v>13</v>
      </c>
      <c r="C2" s="71">
        <f ca="1">RANDBETWEEN(1,3)</f>
        <v>3</v>
      </c>
      <c r="D2" s="71">
        <f ca="1">RANDBETWEEN(1,3)+RANDBETWEEN(1,3)</f>
        <v>4</v>
      </c>
      <c r="E2" s="71">
        <f ca="1">RANDBETWEEN(1,3)+RANDBETWEEN(1,3)+RANDBETWEEN(1,3)</f>
        <v>6</v>
      </c>
      <c r="F2" s="71">
        <f ca="1">RANDBETWEEN(1,3)+RANDBETWEEN(1,3)+RANDBETWEEN(1,3)+RANDBETWEEN(1,3)</f>
        <v>7</v>
      </c>
      <c r="G2" s="71">
        <f ca="1">RANDBETWEEN(1,3)+RANDBETWEEN(1,3)+RANDBETWEEN(1,3)+RANDBETWEEN(1,3)+RANDBETWEEN(1,3)</f>
        <v>13</v>
      </c>
      <c r="H2" s="72">
        <f ca="1">RANDBETWEEN(1,3)+RANDBETWEEN(1,3)+RANDBETWEEN(1,3)+RANDBETWEEN(1,3)+RANDBETWEEN(1,3)+RANDBETWEEN(1,3)</f>
        <v>13</v>
      </c>
      <c r="L2" s="34"/>
      <c r="M2" s="34"/>
      <c r="N2" s="34"/>
      <c r="O2" s="34"/>
      <c r="P2" s="34"/>
    </row>
    <row r="3" spans="1:16" x14ac:dyDescent="0.25">
      <c r="B3" s="73" t="s">
        <v>12</v>
      </c>
      <c r="C3" s="74">
        <f ca="1">RANDBETWEEN(1,4)</f>
        <v>1</v>
      </c>
      <c r="D3" s="74">
        <f ca="1">RANDBETWEEN(1,4)+RANDBETWEEN(1,4)</f>
        <v>5</v>
      </c>
      <c r="E3" s="74">
        <f ca="1">RANDBETWEEN(1,4)+RANDBETWEEN(1,4)+RANDBETWEEN(1,4)</f>
        <v>8</v>
      </c>
      <c r="F3" s="74">
        <f ca="1">RANDBETWEEN(1,4)+RANDBETWEEN(1,4)+RANDBETWEEN(1,4)+RANDBETWEEN(1,4)</f>
        <v>8</v>
      </c>
      <c r="G3" s="74">
        <f ca="1">RANDBETWEEN(1,4)+RANDBETWEEN(1,4)+RANDBETWEEN(1,4)+RANDBETWEEN(1,4)+RANDBETWEEN(1,4)</f>
        <v>15</v>
      </c>
      <c r="H3" s="75">
        <f ca="1">RANDBETWEEN(1,4)+RANDBETWEEN(1,4)+RANDBETWEEN(1,4)+RANDBETWEEN(1,4)+RANDBETWEEN(1,4)+RANDBETWEEN(1,4)</f>
        <v>16</v>
      </c>
      <c r="L3" s="34"/>
      <c r="M3" s="34"/>
      <c r="N3" s="34"/>
      <c r="O3" s="34"/>
      <c r="P3" s="34"/>
    </row>
    <row r="4" spans="1:16" x14ac:dyDescent="0.25">
      <c r="B4" s="73" t="s">
        <v>11</v>
      </c>
      <c r="C4" s="74">
        <f ca="1">RANDBETWEEN(1,6)</f>
        <v>1</v>
      </c>
      <c r="D4" s="74">
        <f ca="1">RANDBETWEEN(1,6)+RANDBETWEEN(1,6)</f>
        <v>7</v>
      </c>
      <c r="E4" s="74">
        <f ca="1">RANDBETWEEN(1,6)+RANDBETWEEN(1,6)+RANDBETWEEN(1,6)</f>
        <v>11</v>
      </c>
      <c r="F4" s="74">
        <f ca="1">RANDBETWEEN(1,6)+RANDBETWEEN(1,6)+RANDBETWEEN(1,6)+RANDBETWEEN(1,6)</f>
        <v>12</v>
      </c>
      <c r="G4" s="74">
        <f ca="1">RANDBETWEEN(1,6)+RANDBETWEEN(1,6)+RANDBETWEEN(1,6)+RANDBETWEEN(1,6)+RANDBETWEEN(1,6)</f>
        <v>17</v>
      </c>
      <c r="H4" s="75">
        <f ca="1">RANDBETWEEN(1,6)+RANDBETWEEN(1,6)+RANDBETWEEN(1,6)+RANDBETWEEN(1,6)+RANDBETWEEN(1,6)+RANDBETWEEN(1,6)</f>
        <v>18</v>
      </c>
      <c r="L4" s="34"/>
      <c r="M4" s="34"/>
      <c r="N4" s="34"/>
      <c r="O4" s="34"/>
      <c r="P4" s="34"/>
    </row>
    <row r="5" spans="1:16" x14ac:dyDescent="0.25">
      <c r="B5" s="73" t="s">
        <v>10</v>
      </c>
      <c r="C5" s="74">
        <f ca="1">RANDBETWEEN(1,8)</f>
        <v>1</v>
      </c>
      <c r="D5" s="74">
        <f ca="1">RANDBETWEEN(1,8)+RANDBETWEEN(1,8)</f>
        <v>7</v>
      </c>
      <c r="E5" s="74">
        <f ca="1">RANDBETWEEN(1,8)+RANDBETWEEN(1,8)+RANDBETWEEN(1,8)</f>
        <v>13</v>
      </c>
      <c r="F5" s="74">
        <f ca="1">RANDBETWEEN(1,8)+RANDBETWEEN(1,8)+RANDBETWEEN(1,8)+RANDBETWEEN(1,8)</f>
        <v>18</v>
      </c>
      <c r="G5" s="74">
        <f ca="1">RANDBETWEEN(1,8)+RANDBETWEEN(1,8)+RANDBETWEEN(1,8)+RANDBETWEEN(1,8)+RANDBETWEEN(1,8)</f>
        <v>29</v>
      </c>
      <c r="H5" s="75">
        <f ca="1">RANDBETWEEN(1,8)+RANDBETWEEN(1,8)+RANDBETWEEN(1,8)+RANDBETWEEN(1,8)+RANDBETWEEN(1,8)+RANDBETWEEN(1,8)</f>
        <v>25</v>
      </c>
      <c r="L5" s="34"/>
      <c r="M5" s="34"/>
      <c r="N5" s="34"/>
      <c r="O5" s="34"/>
      <c r="P5" s="34"/>
    </row>
    <row r="6" spans="1:16" x14ac:dyDescent="0.25">
      <c r="B6" s="73" t="s">
        <v>9</v>
      </c>
      <c r="C6" s="74">
        <f ca="1">RANDBETWEEN(1,10)</f>
        <v>3</v>
      </c>
      <c r="D6" s="74">
        <f ca="1">RANDBETWEEN(1,10)+RANDBETWEEN(1,10)</f>
        <v>10</v>
      </c>
      <c r="E6" s="74">
        <f ca="1">RANDBETWEEN(1,10)+RANDBETWEEN(1,10)+RANDBETWEEN(1,10)</f>
        <v>19</v>
      </c>
      <c r="F6" s="74">
        <f ca="1">RANDBETWEEN(1,10)+RANDBETWEEN(1,10)+RANDBETWEEN(1,10)+RANDBETWEEN(1,10)</f>
        <v>14</v>
      </c>
      <c r="G6" s="74">
        <f ca="1">RANDBETWEEN(1,10)+RANDBETWEEN(1,10)+RANDBETWEEN(1,10)+RANDBETWEEN(1,10)+RANDBETWEEN(1,10)</f>
        <v>38</v>
      </c>
      <c r="H6" s="75">
        <f ca="1">RANDBETWEEN(1,10)+RANDBETWEEN(1,10)+RANDBETWEEN(1,10)+RANDBETWEEN(1,10)+RANDBETWEEN(1,10)+RANDBETWEEN(1,10)</f>
        <v>40</v>
      </c>
      <c r="L6" s="34"/>
      <c r="M6" s="34"/>
      <c r="N6" s="34"/>
      <c r="O6" s="34"/>
      <c r="P6" s="34"/>
    </row>
    <row r="7" spans="1:16" x14ac:dyDescent="0.25">
      <c r="B7" s="73" t="s">
        <v>8</v>
      </c>
      <c r="C7" s="74">
        <f ca="1">RANDBETWEEN(1,12)</f>
        <v>4</v>
      </c>
      <c r="D7" s="74">
        <f ca="1">RANDBETWEEN(1,12)+RANDBETWEEN(1,12)</f>
        <v>14</v>
      </c>
      <c r="E7" s="74">
        <f ca="1">RANDBETWEEN(1,12)+RANDBETWEEN(1,12)+RANDBETWEEN(1,12)</f>
        <v>21</v>
      </c>
      <c r="F7" s="74">
        <f ca="1">RANDBETWEEN(1,12)+RANDBETWEEN(1,12)+RANDBETWEEN(1,12)+RANDBETWEEN(1,12)</f>
        <v>34</v>
      </c>
      <c r="G7" s="74">
        <f ca="1">RANDBETWEEN(1,12)+RANDBETWEEN(1,12)+RANDBETWEEN(1,12)+RANDBETWEEN(1,12)+RANDBETWEEN(1,12)</f>
        <v>27</v>
      </c>
      <c r="H7" s="75">
        <f ca="1">RANDBETWEEN(1,12)+RANDBETWEEN(1,12)+RANDBETWEEN(1,12)+RANDBETWEEN(1,12)+RANDBETWEEN(1,12)+RANDBETWEEN(1,12)</f>
        <v>35</v>
      </c>
      <c r="L7" s="34"/>
      <c r="M7" s="34"/>
      <c r="N7" s="34"/>
      <c r="O7" s="34"/>
      <c r="P7" s="34"/>
    </row>
    <row r="8" spans="1:16" x14ac:dyDescent="0.25">
      <c r="B8" s="73" t="s">
        <v>7</v>
      </c>
      <c r="C8" s="74">
        <f ca="1">RANDBETWEEN(1,20)</f>
        <v>15</v>
      </c>
      <c r="D8" s="74">
        <f ca="1">RANDBETWEEN(1,20)+RANDBETWEEN(1,20)</f>
        <v>25</v>
      </c>
      <c r="E8" s="74">
        <f ca="1">RANDBETWEEN(1,20)+RANDBETWEEN(1,20)+RANDBETWEEN(1,20)</f>
        <v>33</v>
      </c>
      <c r="F8" s="74">
        <f ca="1">RANDBETWEEN(1,20)+RANDBETWEEN(1,20)+RANDBETWEEN(1,20)+RANDBETWEEN(1,20)</f>
        <v>67</v>
      </c>
      <c r="G8" s="74">
        <f ca="1">RANDBETWEEN(1,20)+RANDBETWEEN(1,20)+RANDBETWEEN(1,20)+RANDBETWEEN(1,20)+RANDBETWEEN(1,20)</f>
        <v>72</v>
      </c>
      <c r="H8" s="75">
        <f ca="1">RANDBETWEEN(1,20)+RANDBETWEEN(1,20)+RANDBETWEEN(1,20)+RANDBETWEEN(1,20)+RANDBETWEEN(1,20)+RANDBETWEEN(1,20)</f>
        <v>77</v>
      </c>
      <c r="L8" s="34"/>
      <c r="M8" s="34"/>
      <c r="N8" s="34"/>
      <c r="O8" s="34"/>
      <c r="P8" s="34"/>
    </row>
    <row r="9" spans="1:16" ht="16.5" thickBot="1" x14ac:dyDescent="0.3">
      <c r="B9" s="163" t="s">
        <v>22</v>
      </c>
      <c r="C9" s="164">
        <f ca="1">RANDBETWEEN(1,100)</f>
        <v>94</v>
      </c>
      <c r="D9" s="164">
        <f ca="1">RANDBETWEEN(1,100)+RANDBETWEEN(1,100)</f>
        <v>114</v>
      </c>
      <c r="E9" s="164">
        <f ca="1">RANDBETWEEN(1,100)+RANDBETWEEN(1,100)+RANDBETWEEN(1,100)</f>
        <v>150</v>
      </c>
      <c r="F9" s="164">
        <f ca="1">RANDBETWEEN(1,100)+RANDBETWEEN(1,100)+RANDBETWEEN(1,100)+RANDBETWEEN(1,100)</f>
        <v>165</v>
      </c>
      <c r="G9" s="164">
        <f ca="1">RANDBETWEEN(1,100)+RANDBETWEEN(1,100)+RANDBETWEEN(1,100)+RANDBETWEEN(1,100)+RANDBETWEEN(1,100)</f>
        <v>125</v>
      </c>
      <c r="H9" s="165">
        <f ca="1">RANDBETWEEN(1,100)+RANDBETWEEN(1,100)+RANDBETWEEN(1,100)+RANDBETWEEN(1,100)+RANDBETWEEN(1,100)+RANDBETWEEN(1,100)</f>
        <v>452</v>
      </c>
      <c r="L9" s="34"/>
      <c r="M9" s="34"/>
      <c r="N9" s="34"/>
      <c r="O9" s="34"/>
      <c r="P9" s="34"/>
    </row>
    <row r="10" spans="1:16" ht="16.5" thickTop="1" x14ac:dyDescent="0.25">
      <c r="A10" s="34"/>
      <c r="C10" s="34"/>
      <c r="D10" s="34"/>
      <c r="E10" s="34"/>
      <c r="F10" s="34"/>
    </row>
    <row r="11" spans="1:16" x14ac:dyDescent="0.25">
      <c r="A11" s="34"/>
      <c r="C11" s="34"/>
      <c r="D11" s="34"/>
      <c r="E11" s="34"/>
      <c r="F11" s="34"/>
    </row>
    <row r="12" spans="1:16" x14ac:dyDescent="0.25">
      <c r="A12" s="34"/>
      <c r="C12" s="34"/>
      <c r="D12" s="34"/>
      <c r="E12" s="34"/>
      <c r="F12" s="34"/>
    </row>
    <row r="13" spans="1:16" x14ac:dyDescent="0.25">
      <c r="A13" s="34"/>
      <c r="C13" s="34"/>
      <c r="D13" s="34"/>
      <c r="E13" s="34"/>
      <c r="F13" s="34"/>
    </row>
    <row r="14" spans="1:16" x14ac:dyDescent="0.25">
      <c r="A14" s="34"/>
      <c r="C14" s="34"/>
      <c r="D14" s="34"/>
      <c r="E14" s="34"/>
      <c r="F14" s="34"/>
    </row>
    <row r="15" spans="1:16" x14ac:dyDescent="0.25">
      <c r="A15" s="34"/>
      <c r="C15" s="34"/>
      <c r="D15" s="34"/>
      <c r="E15" s="34"/>
      <c r="F15" s="34"/>
    </row>
    <row r="16" spans="1:16" x14ac:dyDescent="0.25">
      <c r="A16" s="34"/>
      <c r="C16" s="34"/>
      <c r="D16" s="34"/>
      <c r="E16" s="34"/>
      <c r="F16" s="34"/>
    </row>
    <row r="17" spans="1:7" x14ac:dyDescent="0.25">
      <c r="A17" s="34"/>
      <c r="C17" s="34"/>
      <c r="D17" s="34"/>
      <c r="E17" s="34"/>
      <c r="F17" s="34"/>
    </row>
    <row r="18" spans="1:7" x14ac:dyDescent="0.25">
      <c r="A18" s="34"/>
      <c r="C18" s="34"/>
      <c r="D18" s="34"/>
      <c r="E18" s="34"/>
      <c r="F18" s="34"/>
    </row>
    <row r="19" spans="1:7" x14ac:dyDescent="0.25">
      <c r="A19" s="34"/>
      <c r="C19" s="34"/>
      <c r="D19" s="34"/>
      <c r="E19" s="34"/>
      <c r="F19" s="34"/>
    </row>
    <row r="20" spans="1:7" x14ac:dyDescent="0.25">
      <c r="A20" s="34"/>
      <c r="C20" s="34"/>
      <c r="D20" s="34"/>
      <c r="E20" s="34"/>
      <c r="F20" s="34"/>
    </row>
    <row r="21" spans="1:7" x14ac:dyDescent="0.25">
      <c r="A21" s="34"/>
      <c r="C21" s="34"/>
      <c r="D21" s="34"/>
      <c r="E21" s="34"/>
      <c r="F21" s="34"/>
    </row>
    <row r="22" spans="1:7" x14ac:dyDescent="0.25">
      <c r="A22" s="34"/>
      <c r="C22" s="34"/>
      <c r="D22" s="34"/>
      <c r="E22" s="34"/>
      <c r="F22" s="34"/>
    </row>
    <row r="23" spans="1:7" x14ac:dyDescent="0.25">
      <c r="A23" s="34"/>
      <c r="C23" s="34"/>
      <c r="D23" s="34"/>
      <c r="E23" s="34"/>
      <c r="F23" s="34"/>
    </row>
    <row r="24" spans="1:7" x14ac:dyDescent="0.25">
      <c r="A24" s="34"/>
      <c r="C24" s="34"/>
      <c r="D24" s="34"/>
      <c r="E24" s="34"/>
      <c r="F24" s="34"/>
    </row>
    <row r="25" spans="1:7" x14ac:dyDescent="0.25">
      <c r="A25" s="34"/>
      <c r="C25" s="34"/>
      <c r="D25" s="34"/>
      <c r="E25" s="34"/>
      <c r="F25" s="34"/>
    </row>
    <row r="26" spans="1:7" x14ac:dyDescent="0.25">
      <c r="A26" s="34"/>
      <c r="C26" s="34"/>
      <c r="D26" s="34"/>
      <c r="E26" s="34"/>
      <c r="F26" s="34"/>
    </row>
    <row r="27" spans="1:7" x14ac:dyDescent="0.25">
      <c r="A27" s="34"/>
      <c r="C27" s="34"/>
      <c r="D27" s="34"/>
      <c r="E27" s="34"/>
      <c r="F27" s="34"/>
    </row>
    <row r="28" spans="1:7" x14ac:dyDescent="0.25">
      <c r="A28" s="34"/>
      <c r="C28" s="34"/>
      <c r="D28" s="34"/>
      <c r="E28" s="34"/>
      <c r="F28" s="34"/>
    </row>
    <row r="29" spans="1:7" x14ac:dyDescent="0.25">
      <c r="A29" s="34"/>
      <c r="C29" s="34"/>
      <c r="D29" s="34"/>
      <c r="E29" s="34"/>
      <c r="F29" s="34"/>
    </row>
    <row r="30" spans="1:7" x14ac:dyDescent="0.25">
      <c r="A30" s="34"/>
      <c r="C30" s="34"/>
      <c r="D30" s="34"/>
      <c r="E30" s="34"/>
      <c r="F30" s="34"/>
    </row>
    <row r="31" spans="1:7" x14ac:dyDescent="0.25">
      <c r="C31" s="34"/>
      <c r="D31" s="34"/>
      <c r="E31" s="34"/>
      <c r="F31" s="34"/>
      <c r="G31" s="34"/>
    </row>
    <row r="32" spans="1:7" x14ac:dyDescent="0.25">
      <c r="C32" s="34"/>
      <c r="D32" s="34"/>
      <c r="E32" s="34"/>
      <c r="F32" s="34"/>
      <c r="G32" s="34"/>
    </row>
    <row r="33" spans="3:7" x14ac:dyDescent="0.25">
      <c r="C33" s="34"/>
      <c r="D33" s="34"/>
      <c r="E33" s="34"/>
      <c r="F33" s="34"/>
      <c r="G33" s="34"/>
    </row>
    <row r="34" spans="3:7" x14ac:dyDescent="0.25">
      <c r="C34" s="34"/>
      <c r="D34" s="34"/>
      <c r="E34" s="34"/>
      <c r="F34" s="34"/>
      <c r="G34" s="34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2014-06-10T22:08:10Z</dcterms:modified>
</cp:coreProperties>
</file>