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645" windowWidth="12120" windowHeight="8055" activeTab="3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D2" i="10" l="1"/>
  <c r="E2" i="10" s="1"/>
  <c r="D3" i="10"/>
  <c r="E3" i="10" s="1"/>
  <c r="G3" i="10" s="1"/>
  <c r="D4" i="10"/>
  <c r="E4" i="10" s="1"/>
  <c r="D5" i="10"/>
  <c r="E5" i="10" s="1"/>
  <c r="G5" i="10" s="1"/>
  <c r="D6" i="10"/>
  <c r="E6" i="10" s="1"/>
  <c r="D7" i="10"/>
  <c r="E7" i="10" s="1"/>
  <c r="G7" i="10" s="1"/>
  <c r="D8" i="10"/>
  <c r="E8" i="10" s="1"/>
  <c r="G2" i="10" l="1"/>
  <c r="G4" i="10"/>
  <c r="G8" i="10"/>
  <c r="G6" i="10"/>
  <c r="G3" i="3"/>
  <c r="H3" i="3" s="1"/>
  <c r="Y3" i="3"/>
  <c r="Z3" i="3" s="1"/>
  <c r="L3" i="3" l="1"/>
  <c r="P3" i="3"/>
  <c r="M3" i="3"/>
  <c r="Q3" i="3"/>
  <c r="J3" i="3"/>
  <c r="N3" i="3"/>
  <c r="K3" i="3"/>
  <c r="O3" i="3"/>
  <c r="AB3" i="3"/>
  <c r="AF3" i="3"/>
  <c r="AH3" i="3"/>
  <c r="AE3" i="3"/>
  <c r="AC3" i="3"/>
  <c r="AG3" i="3"/>
  <c r="AD3" i="3"/>
  <c r="AI3" i="3"/>
  <c r="G5" i="3"/>
  <c r="H5" i="3" s="1"/>
  <c r="Y5" i="3"/>
  <c r="Z5" i="3" s="1"/>
  <c r="M5" i="3" l="1"/>
  <c r="Q5" i="3"/>
  <c r="J5" i="3"/>
  <c r="N5" i="3"/>
  <c r="K5" i="3"/>
  <c r="O5" i="3"/>
  <c r="L5" i="3"/>
  <c r="P5" i="3"/>
  <c r="AC5" i="3"/>
  <c r="AG5" i="3"/>
  <c r="AD5" i="3"/>
  <c r="AH5" i="3"/>
  <c r="AE5" i="3"/>
  <c r="AI5" i="3"/>
  <c r="AB5" i="3"/>
  <c r="AF5" i="3"/>
  <c r="D8" i="13"/>
  <c r="E8" i="13" s="1"/>
  <c r="R10" i="14"/>
  <c r="V10" i="14" s="1"/>
  <c r="W10" i="14" s="1"/>
  <c r="D7" i="13" l="1"/>
  <c r="D6" i="13"/>
  <c r="D5" i="13"/>
  <c r="D4" i="13"/>
  <c r="D3" i="13"/>
  <c r="D2" i="13"/>
  <c r="E4" i="13" l="1"/>
  <c r="E6" i="13"/>
  <c r="E5" i="13"/>
  <c r="Y4" i="3" l="1"/>
  <c r="Z4" i="3" s="1"/>
  <c r="AI4" i="3" s="1"/>
  <c r="G4" i="3"/>
  <c r="H4" i="3" s="1"/>
  <c r="N4" i="3" s="1"/>
  <c r="D10" i="10"/>
  <c r="E10" i="10" s="1"/>
  <c r="D9" i="10"/>
  <c r="E9" i="10" s="1"/>
  <c r="R9" i="14"/>
  <c r="V9" i="14" s="1"/>
  <c r="W9" i="14" s="1"/>
  <c r="R8" i="14"/>
  <c r="V8" i="14" s="1"/>
  <c r="W8" i="14" s="1"/>
  <c r="K4" i="3" l="1"/>
  <c r="O4" i="3"/>
  <c r="L4" i="3"/>
  <c r="P4" i="3"/>
  <c r="AB4" i="3"/>
  <c r="AF4" i="3"/>
  <c r="M4" i="3"/>
  <c r="Q4" i="3"/>
  <c r="AC4" i="3"/>
  <c r="AG4" i="3"/>
  <c r="J4" i="3"/>
  <c r="AD4" i="3"/>
  <c r="AH4" i="3"/>
  <c r="AE4" i="3"/>
  <c r="G9" i="10"/>
  <c r="G10" i="10"/>
  <c r="E2" i="13" l="1"/>
  <c r="D10" i="13"/>
  <c r="O8" i="13" l="1"/>
  <c r="O7" i="13"/>
  <c r="O12" i="13" s="1"/>
  <c r="O6" i="13"/>
  <c r="L11" i="13"/>
  <c r="O9" i="13" l="1"/>
  <c r="O10" i="13"/>
  <c r="H1" i="10" l="1"/>
  <c r="H4" i="10" l="1"/>
  <c r="H8" i="10"/>
  <c r="H6" i="10"/>
  <c r="H3" i="10"/>
  <c r="H7" i="10"/>
  <c r="H2" i="10"/>
  <c r="H5" i="10"/>
  <c r="H9" i="10"/>
  <c r="H10" i="10"/>
  <c r="I1" i="10"/>
  <c r="I7" i="10" l="1"/>
  <c r="I2" i="10"/>
  <c r="I4" i="10"/>
  <c r="I8" i="10"/>
  <c r="I6" i="10"/>
  <c r="I5" i="10"/>
  <c r="I3" i="10"/>
  <c r="I9" i="10"/>
  <c r="I10" i="10"/>
  <c r="J1" i="10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J2" i="10" l="1"/>
  <c r="J4" i="10"/>
  <c r="J5" i="10"/>
  <c r="J8" i="10"/>
  <c r="J6" i="10"/>
  <c r="J3" i="10"/>
  <c r="J7" i="10"/>
  <c r="J10" i="10"/>
  <c r="J9" i="10"/>
  <c r="K1" i="10"/>
  <c r="I16" i="10"/>
  <c r="J16" i="10"/>
  <c r="G16" i="10"/>
  <c r="H16" i="10"/>
  <c r="I13" i="10"/>
  <c r="J13" i="10"/>
  <c r="G13" i="10"/>
  <c r="H13" i="10"/>
  <c r="H19" i="10"/>
  <c r="I19" i="10"/>
  <c r="J19" i="10"/>
  <c r="G19" i="10"/>
  <c r="G15" i="10"/>
  <c r="H15" i="10"/>
  <c r="J15" i="10"/>
  <c r="I15" i="10"/>
  <c r="G18" i="10"/>
  <c r="J18" i="10"/>
  <c r="H18" i="10"/>
  <c r="I18" i="10"/>
  <c r="H17" i="10"/>
  <c r="J17" i="10"/>
  <c r="G17" i="10"/>
  <c r="I17" i="10"/>
  <c r="G14" i="10"/>
  <c r="H14" i="10"/>
  <c r="I14" i="10"/>
  <c r="J14" i="10"/>
  <c r="H12" i="10"/>
  <c r="I11" i="10"/>
  <c r="G12" i="10"/>
  <c r="G11" i="10"/>
  <c r="J12" i="10"/>
  <c r="H11" i="10"/>
  <c r="I12" i="10"/>
  <c r="J11" i="10"/>
  <c r="K13" i="10" l="1"/>
  <c r="K4" i="10"/>
  <c r="K8" i="10"/>
  <c r="K6" i="10"/>
  <c r="K7" i="10"/>
  <c r="K3" i="10"/>
  <c r="K2" i="10"/>
  <c r="K5" i="10"/>
  <c r="K14" i="10"/>
  <c r="K9" i="10"/>
  <c r="K10" i="10"/>
  <c r="K12" i="10"/>
  <c r="K15" i="10"/>
  <c r="K19" i="10"/>
  <c r="K17" i="10"/>
  <c r="K18" i="10"/>
  <c r="K16" i="10"/>
  <c r="K11" i="10"/>
  <c r="L1" i="10"/>
  <c r="L7" i="10" l="1"/>
  <c r="L3" i="10"/>
  <c r="L2" i="10"/>
  <c r="L4" i="10"/>
  <c r="L5" i="10"/>
  <c r="L6" i="10"/>
  <c r="L8" i="10"/>
  <c r="L9" i="10"/>
  <c r="L10" i="10"/>
  <c r="M1" i="10"/>
  <c r="L13" i="10"/>
  <c r="L19" i="10"/>
  <c r="L17" i="10"/>
  <c r="L16" i="10"/>
  <c r="L18" i="10"/>
  <c r="L14" i="10"/>
  <c r="L12" i="10"/>
  <c r="L15" i="10"/>
  <c r="L11" i="10"/>
  <c r="M2" i="10" l="1"/>
  <c r="M4" i="10"/>
  <c r="M7" i="10"/>
  <c r="M3" i="10"/>
  <c r="M8" i="10"/>
  <c r="M5" i="10"/>
  <c r="M6" i="10"/>
  <c r="M10" i="10"/>
  <c r="M9" i="10"/>
  <c r="N1" i="10"/>
  <c r="M16" i="10"/>
  <c r="M13" i="10"/>
  <c r="M19" i="10"/>
  <c r="M12" i="10"/>
  <c r="M14" i="10"/>
  <c r="M15" i="10"/>
  <c r="M18" i="10"/>
  <c r="M17" i="10"/>
  <c r="M11" i="10"/>
  <c r="R7" i="14"/>
  <c r="V7" i="14" s="1"/>
  <c r="W7" i="14" s="1"/>
  <c r="N3" i="10" l="1"/>
  <c r="N2" i="10"/>
  <c r="N5" i="10"/>
  <c r="N4" i="10"/>
  <c r="N7" i="10"/>
  <c r="N8" i="10"/>
  <c r="N6" i="10"/>
  <c r="N10" i="10"/>
  <c r="N9" i="10"/>
  <c r="O1" i="10"/>
  <c r="N13" i="10"/>
  <c r="N19" i="10"/>
  <c r="N16" i="10"/>
  <c r="N17" i="10"/>
  <c r="N14" i="10"/>
  <c r="N18" i="10"/>
  <c r="N15" i="10"/>
  <c r="N11" i="10"/>
  <c r="N12" i="10"/>
  <c r="H9" i="13"/>
  <c r="H8" i="13"/>
  <c r="H7" i="13"/>
  <c r="O4" i="10" l="1"/>
  <c r="O8" i="10"/>
  <c r="O6" i="10"/>
  <c r="O7" i="10"/>
  <c r="O5" i="10"/>
  <c r="O3" i="10"/>
  <c r="O2" i="10"/>
  <c r="O9" i="10"/>
  <c r="O10" i="10"/>
  <c r="P1" i="10"/>
  <c r="O15" i="10"/>
  <c r="O14" i="10"/>
  <c r="O13" i="10"/>
  <c r="O16" i="10"/>
  <c r="O18" i="10"/>
  <c r="O17" i="10"/>
  <c r="O19" i="10"/>
  <c r="O12" i="10"/>
  <c r="O11" i="10"/>
  <c r="H11" i="13"/>
  <c r="H10" i="13"/>
  <c r="P6" i="10" l="1"/>
  <c r="P2" i="10"/>
  <c r="P8" i="10"/>
  <c r="P5" i="10"/>
  <c r="P7" i="10"/>
  <c r="P3" i="10"/>
  <c r="P4" i="10"/>
  <c r="P10" i="10"/>
  <c r="P9" i="10"/>
  <c r="Q1" i="10"/>
  <c r="P12" i="10"/>
  <c r="P13" i="10"/>
  <c r="P16" i="10"/>
  <c r="P15" i="10"/>
  <c r="P14" i="10"/>
  <c r="P19" i="10"/>
  <c r="P18" i="10"/>
  <c r="P17" i="10"/>
  <c r="P11" i="10"/>
  <c r="Q2" i="10" l="1"/>
  <c r="Q4" i="10"/>
  <c r="Q8" i="10"/>
  <c r="Q6" i="10"/>
  <c r="Q5" i="10"/>
  <c r="Q3" i="10"/>
  <c r="Q7" i="10"/>
  <c r="Q10" i="10"/>
  <c r="Q9" i="10"/>
  <c r="R1" i="10"/>
  <c r="Q13" i="10"/>
  <c r="Q18" i="10"/>
  <c r="Q17" i="10"/>
  <c r="Q12" i="10"/>
  <c r="Q16" i="10"/>
  <c r="Q15" i="10"/>
  <c r="Q14" i="10"/>
  <c r="Q19" i="10"/>
  <c r="Q11" i="10"/>
  <c r="R3" i="10" l="1"/>
  <c r="R5" i="10"/>
  <c r="R8" i="10"/>
  <c r="R7" i="10"/>
  <c r="R2" i="10"/>
  <c r="R4" i="10"/>
  <c r="R6" i="10"/>
  <c r="R9" i="10"/>
  <c r="R10" i="10"/>
  <c r="S1" i="10"/>
  <c r="R13" i="10"/>
  <c r="R15" i="10"/>
  <c r="R18" i="10"/>
  <c r="R11" i="10"/>
  <c r="R16" i="10"/>
  <c r="R14" i="10"/>
  <c r="R17" i="10"/>
  <c r="R19" i="10"/>
  <c r="R12" i="10"/>
  <c r="S2" i="10" l="1"/>
  <c r="S7" i="10"/>
  <c r="S5" i="10"/>
  <c r="S3" i="10"/>
  <c r="S4" i="10"/>
  <c r="S8" i="10"/>
  <c r="S6" i="10"/>
  <c r="S10" i="10"/>
  <c r="S9" i="10"/>
  <c r="T1" i="10"/>
  <c r="S16" i="10"/>
  <c r="S13" i="10"/>
  <c r="S19" i="10"/>
  <c r="S15" i="10"/>
  <c r="S17" i="10"/>
  <c r="S11" i="10"/>
  <c r="S12" i="10"/>
  <c r="S18" i="10"/>
  <c r="S14" i="10"/>
  <c r="R6" i="14"/>
  <c r="V6" i="14" s="1"/>
  <c r="W6" i="14" s="1"/>
  <c r="T3" i="10" l="1"/>
  <c r="T2" i="10"/>
  <c r="T4" i="10"/>
  <c r="T8" i="10"/>
  <c r="T6" i="10"/>
  <c r="T7" i="10"/>
  <c r="T5" i="10"/>
  <c r="T10" i="10"/>
  <c r="T9" i="10"/>
  <c r="U1" i="10"/>
  <c r="T16" i="10"/>
  <c r="T18" i="10"/>
  <c r="T14" i="10"/>
  <c r="T13" i="10"/>
  <c r="T19" i="10"/>
  <c r="T17" i="10"/>
  <c r="T11" i="10"/>
  <c r="T15" i="10"/>
  <c r="T12" i="10"/>
  <c r="U3" i="10" l="1"/>
  <c r="U2" i="10"/>
  <c r="U4" i="10"/>
  <c r="U8" i="10"/>
  <c r="U6" i="10"/>
  <c r="U7" i="10"/>
  <c r="U5" i="10"/>
  <c r="U9" i="10"/>
  <c r="U10" i="10"/>
  <c r="V1" i="10"/>
  <c r="U14" i="10"/>
  <c r="U12" i="10"/>
  <c r="U16" i="10"/>
  <c r="U13" i="10"/>
  <c r="U15" i="10"/>
  <c r="U17" i="10"/>
  <c r="U18" i="10"/>
  <c r="U19" i="10"/>
  <c r="U11" i="10"/>
  <c r="V3" i="10" l="1"/>
  <c r="V5" i="10"/>
  <c r="V8" i="10"/>
  <c r="V6" i="10"/>
  <c r="V7" i="10"/>
  <c r="V4" i="10"/>
  <c r="V2" i="10"/>
  <c r="V9" i="10"/>
  <c r="V10" i="10"/>
  <c r="W1" i="10"/>
  <c r="V11" i="10"/>
  <c r="V16" i="10"/>
  <c r="V17" i="10"/>
  <c r="V14" i="10"/>
  <c r="V13" i="10"/>
  <c r="V19" i="10"/>
  <c r="V18" i="10"/>
  <c r="V15" i="10"/>
  <c r="V12" i="10"/>
  <c r="W5" i="10" l="1"/>
  <c r="W2" i="10"/>
  <c r="W4" i="10"/>
  <c r="W8" i="10"/>
  <c r="W6" i="10"/>
  <c r="W7" i="10"/>
  <c r="W3" i="10"/>
  <c r="W10" i="10"/>
  <c r="W9" i="10"/>
  <c r="X1" i="10"/>
  <c r="W16" i="10"/>
  <c r="W17" i="10"/>
  <c r="W14" i="10"/>
  <c r="W13" i="10"/>
  <c r="W19" i="10"/>
  <c r="W18" i="10"/>
  <c r="W11" i="10"/>
  <c r="W15" i="10"/>
  <c r="W12" i="10"/>
  <c r="D20" i="10"/>
  <c r="E20" i="10" s="1"/>
  <c r="D21" i="10"/>
  <c r="E21" i="10" s="1"/>
  <c r="D22" i="10"/>
  <c r="E22" i="10" s="1"/>
  <c r="D23" i="10"/>
  <c r="E23" i="10" s="1"/>
  <c r="X2" i="10" l="1"/>
  <c r="X6" i="10"/>
  <c r="X5" i="10"/>
  <c r="X7" i="10"/>
  <c r="X4" i="10"/>
  <c r="X8" i="10"/>
  <c r="X3" i="10"/>
  <c r="X9" i="10"/>
  <c r="X10" i="10"/>
  <c r="Y1" i="10"/>
  <c r="X16" i="10"/>
  <c r="X15" i="10"/>
  <c r="X13" i="10"/>
  <c r="X14" i="10"/>
  <c r="X12" i="10"/>
  <c r="X19" i="10"/>
  <c r="X18" i="10"/>
  <c r="X17" i="10"/>
  <c r="X11" i="10"/>
  <c r="M22" i="10"/>
  <c r="Q22" i="10"/>
  <c r="U22" i="10"/>
  <c r="H22" i="10"/>
  <c r="J22" i="10"/>
  <c r="L22" i="10"/>
  <c r="N22" i="10"/>
  <c r="P22" i="10"/>
  <c r="R22" i="10"/>
  <c r="T22" i="10"/>
  <c r="V22" i="10"/>
  <c r="X22" i="10"/>
  <c r="G22" i="10"/>
  <c r="I22" i="10"/>
  <c r="K22" i="10"/>
  <c r="O22" i="10"/>
  <c r="S22" i="10"/>
  <c r="W22" i="10"/>
  <c r="G20" i="10"/>
  <c r="M20" i="10"/>
  <c r="Q20" i="10"/>
  <c r="U20" i="10"/>
  <c r="H20" i="10"/>
  <c r="J20" i="10"/>
  <c r="L20" i="10"/>
  <c r="N20" i="10"/>
  <c r="P20" i="10"/>
  <c r="R20" i="10"/>
  <c r="T20" i="10"/>
  <c r="V20" i="10"/>
  <c r="X20" i="10"/>
  <c r="I20" i="10"/>
  <c r="K20" i="10"/>
  <c r="O20" i="10"/>
  <c r="S20" i="10"/>
  <c r="W20" i="10"/>
  <c r="G21" i="10"/>
  <c r="K21" i="10"/>
  <c r="O21" i="10"/>
  <c r="S21" i="10"/>
  <c r="W21" i="10"/>
  <c r="H21" i="10"/>
  <c r="J21" i="10"/>
  <c r="L21" i="10"/>
  <c r="N21" i="10"/>
  <c r="P21" i="10"/>
  <c r="R21" i="10"/>
  <c r="T21" i="10"/>
  <c r="V21" i="10"/>
  <c r="X21" i="10"/>
  <c r="I21" i="10"/>
  <c r="M21" i="10"/>
  <c r="Q21" i="10"/>
  <c r="U21" i="10"/>
  <c r="Y21" i="10"/>
  <c r="G23" i="10"/>
  <c r="I23" i="10"/>
  <c r="K23" i="10"/>
  <c r="M23" i="10"/>
  <c r="O23" i="10"/>
  <c r="Q23" i="10"/>
  <c r="S23" i="10"/>
  <c r="U23" i="10"/>
  <c r="W23" i="10"/>
  <c r="Y23" i="10"/>
  <c r="H23" i="10"/>
  <c r="J23" i="10"/>
  <c r="L23" i="10"/>
  <c r="N23" i="10"/>
  <c r="P23" i="10"/>
  <c r="R23" i="10"/>
  <c r="T23" i="10"/>
  <c r="V23" i="10"/>
  <c r="X23" i="10"/>
  <c r="Y5" i="10" l="1"/>
  <c r="Y7" i="10"/>
  <c r="Y2" i="10"/>
  <c r="Y4" i="10"/>
  <c r="Y8" i="10"/>
  <c r="Y6" i="10"/>
  <c r="Y3" i="10"/>
  <c r="Y22" i="10"/>
  <c r="Y20" i="10"/>
  <c r="Y9" i="10"/>
  <c r="Y10" i="10"/>
  <c r="Z1" i="10"/>
  <c r="Y13" i="10"/>
  <c r="Y16" i="10"/>
  <c r="Y19" i="10"/>
  <c r="Y17" i="10"/>
  <c r="Y14" i="10"/>
  <c r="Y15" i="10"/>
  <c r="Y18" i="10"/>
  <c r="Y11" i="10"/>
  <c r="Y12" i="10"/>
  <c r="Z3" i="10" l="1"/>
  <c r="Z5" i="10"/>
  <c r="Z7" i="10"/>
  <c r="Z2" i="10"/>
  <c r="Z4" i="10"/>
  <c r="Z8" i="10"/>
  <c r="Z6" i="10"/>
  <c r="Z10" i="10"/>
  <c r="Z9" i="10"/>
  <c r="Z16" i="10"/>
  <c r="Z13" i="10"/>
  <c r="Z15" i="10"/>
  <c r="Z18" i="10"/>
  <c r="Z14" i="10"/>
  <c r="Z12" i="10"/>
  <c r="Z17" i="10"/>
  <c r="Z19" i="10"/>
  <c r="Z11" i="10"/>
  <c r="Z23" i="10"/>
  <c r="Z22" i="10"/>
  <c r="Z20" i="10"/>
  <c r="Z21" i="10"/>
  <c r="E3" i="13" l="1"/>
  <c r="E7" i="13"/>
  <c r="R3" i="14" l="1"/>
  <c r="V3" i="14" s="1"/>
  <c r="W3" i="14" s="1"/>
  <c r="R4" i="14"/>
  <c r="V4" i="14" s="1"/>
  <c r="W4" i="14" s="1"/>
  <c r="R5" i="14"/>
  <c r="V5" i="14" s="1"/>
  <c r="W5" i="14" s="1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sz val="12"/>
            <color theme="1"/>
            <rFont val="Times New Roman"/>
            <family val="2"/>
          </rPr>
          <t>1d8 +1d6 cold +3 Strength +2 Weapon Specialization; x3; Piercing</t>
        </r>
      </text>
    </comment>
    <comment ref="F3" authorId="0">
      <text>
        <r>
          <rPr>
            <sz val="12"/>
            <color theme="1"/>
            <rFont val="Times New Roman"/>
            <family val="2"/>
          </rPr>
          <t>Weapon Focus</t>
        </r>
      </text>
    </comment>
    <comment ref="T3" authorId="0">
      <text>
        <r>
          <rPr>
            <sz val="12"/>
            <color theme="1"/>
            <rFont val="Times New Roman"/>
            <family val="2"/>
          </rPr>
          <t>1d2; x2; 10’; Piercing</t>
        </r>
      </text>
    </comment>
    <comment ref="B4" authorId="0">
      <text>
        <r>
          <rPr>
            <sz val="12"/>
            <color theme="1"/>
            <rFont val="Times New Roman"/>
            <family val="2"/>
          </rPr>
          <t>1d8+7 plus 2d4 cold</t>
        </r>
      </text>
    </comment>
    <comment ref="T4" authorId="0">
      <text/>
    </comment>
    <comment ref="B5" authorId="0">
      <text>
        <r>
          <rPr>
            <sz val="12"/>
            <color theme="1"/>
            <rFont val="Times New Roman"/>
            <family val="2"/>
          </rPr>
          <t>2d6</t>
        </r>
      </text>
    </comment>
    <comment ref="T5" authorId="0">
      <text>
        <r>
          <rPr>
            <sz val="12"/>
            <color indexed="81"/>
            <rFont val="Times New Roman"/>
            <family val="1"/>
          </rPr>
          <t>1d8 / 1d6 / 1d8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4" authorId="0">
      <text>
        <r>
          <rPr>
            <sz val="12"/>
            <color theme="1"/>
            <rFont val="Times New Roman"/>
            <family val="2"/>
          </rPr>
          <t>Resist cold 20</t>
        </r>
      </text>
    </comment>
    <comment ref="C5" authorId="0">
      <text>
        <r>
          <rPr>
            <sz val="12"/>
            <color theme="1"/>
            <rFont val="Times New Roman"/>
            <family val="2"/>
          </rPr>
          <t>Resist cold 20</t>
        </r>
      </text>
    </comment>
    <comment ref="C6" authorId="0">
      <text>
        <r>
          <rPr>
            <sz val="12"/>
            <color theme="1"/>
            <rFont val="Times New Roman"/>
            <family val="2"/>
          </rPr>
          <t>Resist cold 20</t>
        </r>
      </text>
    </comment>
  </commentList>
</comments>
</file>

<file path=xl/sharedStrings.xml><?xml version="1.0" encoding="utf-8"?>
<sst xmlns="http://schemas.openxmlformats.org/spreadsheetml/2006/main" count="222" uniqueCount="153">
  <si>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</si>
  <si>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</si>
  <si>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</si>
  <si>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</si>
  <si>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</si>
  <si>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</si>
  <si>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</si>
  <si>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</si>
  <si>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</si>
  <si>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</si>
  <si>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</si>
  <si>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</si>
  <si>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</si>
  <si>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</si>
  <si>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</si>
  <si>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</si>
  <si>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</si>
  <si>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</si>
  <si>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</si>
  <si>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</si>
  <si>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</si>
  <si>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</si>
  <si>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</si>
  <si>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</si>
  <si>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</si>
  <si>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Hit-Point Tally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</si>
  <si>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</si>
  <si>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</si>
  <si>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</si>
  <si>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</si>
  <si>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</si>
  <si>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</si>
  <si>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</si>
  <si>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</si>
  <si>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</si>
  <si>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</si>
  <si>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</si>
  <si>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</si>
  <si>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</si>
  <si>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</si>
  <si>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</si>
  <si>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</si>
  <si>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</si>
  <si>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</si>
  <si>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</si>
  <si>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</si>
  <si>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</si>
  <si>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Total Damage</t>
  </si>
  <si>
    <t>Calcul. Total</t>
  </si>
  <si>
    <t>Jadin</t>
  </si>
  <si>
    <t>Dex+</t>
  </si>
  <si>
    <t>Str+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</si>
  <si>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</si>
  <si>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</si>
  <si>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</si>
  <si>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</si>
  <si>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</si>
  <si>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</si>
  <si>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</si>
  <si>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</si>
  <si>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</si>
  <si>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Avg. ECL</t>
  </si>
  <si>
    <t>Party Members</t>
  </si>
  <si>
    <t>Aegis</t>
  </si>
  <si>
    <t>Faram</t>
  </si>
  <si>
    <t>centaur</t>
  </si>
  <si>
    <t>Arena CR</t>
  </si>
  <si>
    <t>Campaign CR</t>
  </si>
  <si>
    <t>Multiple encounters</t>
  </si>
  <si>
    <t>Single encounter</t>
  </si>
  <si>
    <t>Total Levels</t>
  </si>
  <si>
    <t>diviner</t>
  </si>
  <si>
    <t>Spot</t>
  </si>
  <si>
    <t>Listen</t>
  </si>
  <si>
    <t>ma</t>
  </si>
  <si>
    <t>pfg</t>
  </si>
  <si>
    <t>pfe</t>
  </si>
  <si>
    <t>bs</t>
  </si>
  <si>
    <t>mv</t>
  </si>
  <si>
    <t>Constitution</t>
  </si>
  <si>
    <t>Strength</t>
  </si>
  <si>
    <t>Opposed Grapple</t>
  </si>
  <si>
    <t>r</t>
  </si>
  <si>
    <t>Move Silently</t>
  </si>
  <si>
    <t>Hide</t>
  </si>
  <si>
    <t>sh</t>
  </si>
  <si>
    <t>Tumble</t>
  </si>
  <si>
    <t>Ride</t>
  </si>
  <si>
    <t>Attack Type</t>
  </si>
  <si>
    <t>ranger</t>
  </si>
  <si>
    <t>Jump</t>
  </si>
  <si>
    <t>Dispel</t>
  </si>
  <si>
    <t>Concentration</t>
  </si>
  <si>
    <t>Nonlethal</t>
  </si>
  <si>
    <t>sof</t>
  </si>
  <si>
    <t>Adversarial Party Composition</t>
  </si>
  <si>
    <t>cleric / seeker</t>
  </si>
  <si>
    <t>rogue / diviner / seer</t>
  </si>
  <si>
    <t>centaur / ranger</t>
  </si>
  <si>
    <t>pfl</t>
  </si>
  <si>
    <t>Swim</t>
  </si>
  <si>
    <t>brk</t>
  </si>
  <si>
    <t>Jason</t>
  </si>
  <si>
    <t>d</t>
  </si>
  <si>
    <t>scout</t>
  </si>
  <si>
    <t>Divine</t>
  </si>
  <si>
    <t>cg</t>
  </si>
  <si>
    <t>p</t>
  </si>
  <si>
    <t>pfc</t>
  </si>
  <si>
    <t>unseen seer</t>
  </si>
  <si>
    <t>post-raging fatigue penalty</t>
  </si>
  <si>
    <t>barkskin variable bonus</t>
  </si>
  <si>
    <t>bull’s strength +2 bonus</t>
  </si>
  <si>
    <t>barkskin +2 bonus</t>
  </si>
  <si>
    <t>cat’s grace +2 bonus</t>
  </si>
  <si>
    <t>desecrate +1 bonus</t>
  </si>
  <si>
    <t>mage armor +4 bonus</t>
  </si>
  <si>
    <t>magic vestment +2 bonus</t>
  </si>
  <si>
    <t>haste +1 bonus</t>
  </si>
  <si>
    <t>possession +1 bonus</t>
  </si>
  <si>
    <t>+2 deflection bonus vs. Chaotic opponents</t>
  </si>
  <si>
    <t>+2 deflection bonus vs. Evil opponents</t>
  </si>
  <si>
    <t>+2 deflection bonus vs. Good opponents</t>
  </si>
  <si>
    <t>+2 deflection bonus vs. Lawful opponents</t>
  </si>
  <si>
    <t>raging bonus/penalty</t>
  </si>
  <si>
    <t>shield +4 bonus</t>
  </si>
  <si>
    <t>shield of faith variable bonus</t>
  </si>
  <si>
    <t>Encounter Rating:</t>
  </si>
  <si>
    <t>pr</t>
  </si>
  <si>
    <t>seeker of the Misty Isle</t>
  </si>
  <si>
    <t>Di-Jhûm</t>
  </si>
  <si>
    <t>Haaldisath</t>
  </si>
  <si>
    <t>White Dragon</t>
  </si>
  <si>
    <t>Hexblade</t>
  </si>
  <si>
    <t>Returning Shiruken</t>
  </si>
  <si>
    <t>White dragon move = 60’.</t>
  </si>
  <si>
    <t>magic</t>
  </si>
  <si>
    <t>Bite</t>
  </si>
  <si>
    <t>2 claws / wings / tail</t>
  </si>
  <si>
    <t>Duom of Frost</t>
  </si>
  <si>
    <r>
      <t>Di-Jhûm</t>
    </r>
    <r>
      <rPr>
        <b/>
        <vertAlign val="superscript"/>
        <sz val="12"/>
        <color theme="1"/>
        <rFont val="Times New Roman"/>
        <family val="1"/>
      </rPr>
      <t>pfg</t>
    </r>
  </si>
  <si>
    <r>
      <t>Haaldisath</t>
    </r>
    <r>
      <rPr>
        <b/>
        <vertAlign val="superscript"/>
        <sz val="12"/>
        <color theme="1"/>
        <rFont val="Times New Roman"/>
        <family val="1"/>
      </rPr>
      <t>pfg</t>
    </r>
  </si>
  <si>
    <t>Di-Jhûm has no familiar.  Instead, he gets bonus spells per day based on Table 1-1 of PHB, unlike standard hexblades.</t>
  </si>
  <si>
    <t>Aegis is shaken until Round 21.</t>
  </si>
  <si>
    <r>
      <t>Faram</t>
    </r>
    <r>
      <rPr>
        <b/>
        <vertAlign val="superscript"/>
        <sz val="12"/>
        <color theme="1"/>
        <rFont val="Times New Roman"/>
        <family val="1"/>
      </rPr>
      <t>cg,sh,ma,h</t>
    </r>
  </si>
  <si>
    <r>
      <t>Aegis/Jason</t>
    </r>
    <r>
      <rPr>
        <b/>
        <vertAlign val="superscript"/>
        <sz val="12"/>
        <color theme="1"/>
        <rFont val="Times New Roman"/>
        <family val="1"/>
      </rPr>
      <t>h</t>
    </r>
    <r>
      <rPr>
        <b/>
        <sz val="12"/>
        <color theme="1"/>
        <rFont val="Times New Roman"/>
        <family val="1"/>
      </rPr>
      <t>/Jadin</t>
    </r>
    <r>
      <rPr>
        <b/>
        <vertAlign val="superscript"/>
        <sz val="12"/>
        <color theme="1"/>
        <rFont val="Times New Roman"/>
        <family val="1"/>
      </rPr>
      <t>cg,h</t>
    </r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</si>
  <si>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</si>
  <si>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r>
      <t>Faram</t>
    </r>
    <r>
      <rPr>
        <i/>
        <vertAlign val="superscript"/>
        <sz val="12"/>
        <color rgb="FF00B050"/>
        <rFont val="Times New Roman"/>
        <family val="1"/>
      </rPr>
      <t>cg</t>
    </r>
  </si>
  <si>
    <t>snowflake ooze</t>
  </si>
  <si>
    <t>Other PCs are hastened until Round 13.</t>
  </si>
  <si>
    <t>Ooze move = 15’.</t>
  </si>
  <si>
    <t>slam</t>
  </si>
  <si>
    <t>grapple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</si>
</sst>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i/>
      <vertAlign val="superscript"/>
      <sz val="12"/>
      <color rgb="FF00B05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80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3" fillId="14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Border="1" applyAlignment="1">
      <alignment horizontal="center" vertical="center" textRotation="90"/>
    </xf>
    <xf numFmtId="0" fontId="1" fillId="2" borderId="39" xfId="0" applyFont="1" applyFill="1" applyBorder="1" applyAlignment="1">
      <alignment horizontal="centerContinuous" vertical="center" wrapText="1"/>
    </xf>
    <xf numFmtId="0" fontId="1" fillId="2" borderId="28" xfId="0" applyFont="1" applyFill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69" xfId="0" applyFont="1" applyBorder="1" applyAlignment="1">
      <alignment horizontal="right" vertical="center"/>
    </xf>
    <xf numFmtId="0" fontId="1" fillId="0" borderId="69" xfId="0" applyFont="1" applyBorder="1" applyAlignment="1">
      <alignment horizontal="center" vertical="center"/>
    </xf>
    <xf numFmtId="0" fontId="1" fillId="18" borderId="36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" fillId="0" borderId="33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7" borderId="0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5" fillId="6" borderId="63" xfId="0" applyFont="1" applyFill="1" applyBorder="1" applyAlignment="1">
      <alignment horizontal="center" vertical="center"/>
    </xf>
    <xf numFmtId="0" fontId="2" fillId="2" borderId="64" xfId="0" quotePrefix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13" borderId="67" xfId="0" applyFont="1" applyFill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0" borderId="67" xfId="0" applyFont="1" applyFill="1" applyBorder="1" applyAlignment="1">
      <alignment horizontal="center" vertical="center"/>
    </xf>
    <xf numFmtId="0" fontId="14" fillId="14" borderId="67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16" borderId="67" xfId="0" applyFont="1" applyFill="1" applyBorder="1" applyAlignment="1">
      <alignment horizontal="center" vertical="center"/>
    </xf>
    <xf numFmtId="0" fontId="2" fillId="17" borderId="67" xfId="0" applyFont="1" applyFill="1" applyBorder="1" applyAlignment="1">
      <alignment horizontal="center" vertical="center"/>
    </xf>
    <xf numFmtId="0" fontId="2" fillId="9" borderId="67" xfId="0" applyFont="1" applyFill="1" applyBorder="1" applyAlignment="1">
      <alignment horizontal="center" vertical="center"/>
    </xf>
    <xf numFmtId="0" fontId="2" fillId="15" borderId="67" xfId="0" applyFont="1" applyFill="1" applyBorder="1" applyAlignment="1">
      <alignment horizontal="center" vertical="center"/>
    </xf>
    <xf numFmtId="0" fontId="12" fillId="11" borderId="67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2" fillId="2" borderId="60" xfId="0" quotePrefix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5" fillId="12" borderId="18" xfId="0" applyFont="1" applyFill="1" applyBorder="1" applyAlignment="1">
      <alignment horizontal="center" vertical="center"/>
    </xf>
    <xf numFmtId="0" fontId="2" fillId="18" borderId="6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 wrapText="1"/>
    </xf>
    <xf numFmtId="0" fontId="1" fillId="8" borderId="0" xfId="1" applyFont="1" applyFill="1" applyAlignment="1">
      <alignment horizontal="centerContinuous" vertical="center"/>
    </xf>
    <xf numFmtId="0" fontId="7" fillId="8" borderId="43" xfId="4" applyFont="1" applyFill="1" applyBorder="1" applyAlignment="1">
      <alignment horizontal="center" vertical="center"/>
    </xf>
    <xf numFmtId="0" fontId="7" fillId="8" borderId="44" xfId="4" applyFont="1" applyFill="1" applyBorder="1" applyAlignment="1">
      <alignment horizontal="center" vertical="center"/>
    </xf>
    <xf numFmtId="0" fontId="7" fillId="8" borderId="45" xfId="4" applyFont="1" applyFill="1" applyBorder="1" applyAlignment="1">
      <alignment horizontal="center" vertical="center"/>
    </xf>
    <xf numFmtId="0" fontId="3" fillId="8" borderId="46" xfId="4" applyFont="1" applyFill="1" applyBorder="1" applyAlignment="1">
      <alignment horizontal="center" vertical="center"/>
    </xf>
    <xf numFmtId="0" fontId="3" fillId="8" borderId="47" xfId="4" applyFill="1" applyBorder="1" applyAlignment="1">
      <alignment horizontal="center" vertical="center"/>
    </xf>
    <xf numFmtId="0" fontId="3" fillId="8" borderId="48" xfId="4" applyFont="1" applyFill="1" applyBorder="1" applyAlignment="1">
      <alignment horizontal="center" vertical="center"/>
    </xf>
    <xf numFmtId="0" fontId="3" fillId="8" borderId="50" xfId="4" applyFill="1" applyBorder="1" applyAlignment="1">
      <alignment horizontal="center" vertical="center"/>
    </xf>
    <xf numFmtId="0" fontId="3" fillId="8" borderId="52" xfId="4" applyFont="1" applyFill="1" applyBorder="1" applyAlignment="1">
      <alignment horizontal="center" vertical="center"/>
    </xf>
    <xf numFmtId="0" fontId="3" fillId="8" borderId="15" xfId="4" applyFill="1" applyBorder="1" applyAlignment="1">
      <alignment horizontal="center" vertical="center"/>
    </xf>
    <xf numFmtId="0" fontId="3" fillId="8" borderId="53" xfId="4" applyFill="1" applyBorder="1" applyAlignment="1">
      <alignment horizontal="center" vertical="center"/>
    </xf>
    <xf numFmtId="0" fontId="7" fillId="8" borderId="49" xfId="4" applyFont="1" applyFill="1" applyBorder="1" applyAlignment="1">
      <alignment horizontal="right" vertical="center"/>
    </xf>
    <xf numFmtId="164" fontId="7" fillId="8" borderId="0" xfId="4" applyNumberFormat="1" applyFont="1" applyFill="1" applyBorder="1" applyAlignment="1">
      <alignment horizontal="center" vertical="center"/>
    </xf>
    <xf numFmtId="1" fontId="7" fillId="8" borderId="0" xfId="4" applyNumberFormat="1" applyFont="1" applyFill="1" applyBorder="1" applyAlignment="1">
      <alignment horizontal="center" vertical="center"/>
    </xf>
    <xf numFmtId="0" fontId="7" fillId="8" borderId="0" xfId="4" applyFont="1" applyFill="1" applyBorder="1" applyAlignment="1">
      <alignment horizontal="center" vertical="center"/>
    </xf>
    <xf numFmtId="0" fontId="7" fillId="8" borderId="54" xfId="4" applyFont="1" applyFill="1" applyBorder="1" applyAlignment="1">
      <alignment horizontal="right" vertical="center"/>
    </xf>
    <xf numFmtId="164" fontId="7" fillId="8" borderId="56" xfId="4" applyNumberFormat="1" applyFont="1" applyFill="1" applyBorder="1" applyAlignment="1">
      <alignment horizontal="center" vertical="center"/>
    </xf>
    <xf numFmtId="0" fontId="3" fillId="8" borderId="57" xfId="4" applyFill="1" applyBorder="1" applyAlignment="1">
      <alignment horizontal="center" vertical="center"/>
    </xf>
    <xf numFmtId="0" fontId="1" fillId="6" borderId="0" xfId="1" applyFont="1" applyFill="1" applyAlignment="1">
      <alignment horizontal="centerContinuous" vertical="center"/>
    </xf>
    <xf numFmtId="0" fontId="7" fillId="6" borderId="43" xfId="4" applyFont="1" applyFill="1" applyBorder="1" applyAlignment="1">
      <alignment horizontal="center" vertical="center"/>
    </xf>
    <xf numFmtId="0" fontId="7" fillId="6" borderId="44" xfId="4" applyFont="1" applyFill="1" applyBorder="1" applyAlignment="1">
      <alignment horizontal="center" vertical="center"/>
    </xf>
    <xf numFmtId="0" fontId="7" fillId="6" borderId="45" xfId="4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7" fillId="6" borderId="58" xfId="4" applyFont="1" applyFill="1" applyBorder="1" applyAlignment="1">
      <alignment horizontal="center" vertical="center"/>
    </xf>
    <xf numFmtId="0" fontId="7" fillId="6" borderId="59" xfId="4" applyFont="1" applyFill="1" applyBorder="1" applyAlignment="1">
      <alignment horizontal="center" vertical="center"/>
    </xf>
    <xf numFmtId="0" fontId="3" fillId="6" borderId="46" xfId="4" applyFont="1" applyFill="1" applyBorder="1" applyAlignment="1">
      <alignment horizontal="center" vertical="center"/>
    </xf>
    <xf numFmtId="0" fontId="3" fillId="6" borderId="47" xfId="4" applyFill="1" applyBorder="1" applyAlignment="1">
      <alignment horizontal="center" vertical="center"/>
    </xf>
    <xf numFmtId="0" fontId="3" fillId="6" borderId="48" xfId="4" applyFont="1" applyFill="1" applyBorder="1" applyAlignment="1">
      <alignment horizontal="center" vertical="center"/>
    </xf>
    <xf numFmtId="0" fontId="3" fillId="6" borderId="49" xfId="4" applyFont="1" applyFill="1" applyBorder="1" applyAlignment="1">
      <alignment horizontal="center" vertical="center"/>
    </xf>
    <xf numFmtId="0" fontId="3" fillId="6" borderId="51" xfId="4" applyFill="1" applyBorder="1" applyAlignment="1">
      <alignment horizontal="center" vertical="center"/>
    </xf>
    <xf numFmtId="0" fontId="3" fillId="6" borderId="14" xfId="4" applyFill="1" applyBorder="1" applyAlignment="1">
      <alignment horizontal="center" vertical="center"/>
    </xf>
    <xf numFmtId="0" fontId="3" fillId="6" borderId="50" xfId="4" applyFill="1" applyBorder="1" applyAlignment="1">
      <alignment horizontal="center" vertical="center"/>
    </xf>
    <xf numFmtId="0" fontId="7" fillId="6" borderId="49" xfId="4" applyFont="1" applyFill="1" applyBorder="1" applyAlignment="1">
      <alignment horizontal="right" vertical="center"/>
    </xf>
    <xf numFmtId="164" fontId="7" fillId="6" borderId="0" xfId="4" applyNumberFormat="1" applyFont="1" applyFill="1" applyBorder="1" applyAlignment="1">
      <alignment horizontal="center" vertical="center"/>
    </xf>
    <xf numFmtId="1" fontId="7" fillId="6" borderId="0" xfId="4" applyNumberFormat="1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center" vertical="center"/>
    </xf>
    <xf numFmtId="0" fontId="7" fillId="6" borderId="55" xfId="4" applyFont="1" applyFill="1" applyBorder="1" applyAlignment="1">
      <alignment horizontal="center" vertical="center"/>
    </xf>
    <xf numFmtId="0" fontId="7" fillId="6" borderId="0" xfId="4" applyFont="1" applyFill="1" applyBorder="1" applyAlignment="1">
      <alignment horizontal="center" vertical="center"/>
    </xf>
    <xf numFmtId="0" fontId="7" fillId="6" borderId="54" xfId="4" applyFont="1" applyFill="1" applyBorder="1" applyAlignment="1">
      <alignment horizontal="right" vertical="center"/>
    </xf>
    <xf numFmtId="164" fontId="7" fillId="6" borderId="56" xfId="4" applyNumberFormat="1" applyFont="1" applyFill="1" applyBorder="1" applyAlignment="1">
      <alignment horizontal="center" vertical="center"/>
    </xf>
    <xf numFmtId="0" fontId="3" fillId="6" borderId="57" xfId="4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19" borderId="5" xfId="2" applyFont="1" applyFill="1" applyBorder="1" applyAlignment="1">
      <alignment horizontal="center" vertical="center"/>
    </xf>
    <xf numFmtId="0" fontId="6" fillId="19" borderId="6" xfId="2" applyFill="1" applyBorder="1" applyAlignment="1">
      <alignment horizontal="center" vertical="center"/>
    </xf>
    <xf numFmtId="0" fontId="6" fillId="19" borderId="7" xfId="2" applyFill="1" applyBorder="1" applyAlignment="1">
      <alignment horizontal="center" vertical="center"/>
    </xf>
    <xf numFmtId="0" fontId="3" fillId="6" borderId="52" xfId="4" applyFont="1" applyFill="1" applyBorder="1" applyAlignment="1">
      <alignment horizontal="center" vertical="center"/>
    </xf>
    <xf numFmtId="0" fontId="3" fillId="6" borderId="15" xfId="4" applyFont="1" applyFill="1" applyBorder="1" applyAlignment="1">
      <alignment horizontal="center" vertical="center"/>
    </xf>
    <xf numFmtId="0" fontId="3" fillId="6" borderId="53" xfId="4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/>
    </xf>
    <xf numFmtId="0" fontId="3" fillId="6" borderId="70" xfId="4" applyFont="1" applyFill="1" applyBorder="1" applyAlignment="1">
      <alignment horizontal="center" vertical="center"/>
    </xf>
    <xf numFmtId="0" fontId="3" fillId="6" borderId="71" xfId="4" applyFill="1" applyBorder="1" applyAlignment="1">
      <alignment horizontal="center" vertical="center"/>
    </xf>
    <xf numFmtId="0" fontId="1" fillId="20" borderId="14" xfId="0" applyFont="1" applyFill="1" applyBorder="1" applyAlignment="1">
      <alignment horizontal="right" vertical="center"/>
    </xf>
    <xf numFmtId="0" fontId="2" fillId="20" borderId="14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1" fontId="1" fillId="0" borderId="0" xfId="1" applyNumberFormat="1" applyFont="1" applyAlignment="1">
      <alignment horizontal="center" vertical="center"/>
    </xf>
    <xf numFmtId="0" fontId="1" fillId="13" borderId="33" xfId="0" applyFont="1" applyFill="1" applyBorder="1" applyAlignment="1">
      <alignment horizontal="center" vertical="center" textRotation="90"/>
    </xf>
    <xf numFmtId="0" fontId="2" fillId="12" borderId="29" xfId="0" applyFont="1" applyFill="1" applyBorder="1" applyAlignment="1">
      <alignment horizontal="center" vertical="center"/>
    </xf>
    <xf numFmtId="0" fontId="3" fillId="8" borderId="49" xfId="4" applyFont="1" applyFill="1" applyBorder="1" applyAlignment="1">
      <alignment horizontal="center" vertical="center"/>
    </xf>
    <xf numFmtId="0" fontId="3" fillId="8" borderId="14" xfId="4" applyFill="1" applyBorder="1" applyAlignment="1">
      <alignment horizontal="center" vertical="center"/>
    </xf>
    <xf numFmtId="0" fontId="3" fillId="8" borderId="50" xfId="4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774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66FF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9933"/>
      <color rgb="FF00FF00"/>
      <color rgb="FFFF66CC"/>
      <color rgb="FFFF66FF"/>
      <color rgb="FF99FFCC"/>
      <color rgb="FFCCFF99"/>
      <color rgb="FFFDBFB9"/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11</c:v>
                </c:pt>
                <c:pt idx="3">
                  <c:v>6</c:v>
                </c:pt>
                <c:pt idx="4">
                  <c:v>10</c:v>
                </c:pt>
                <c:pt idx="5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9</c:v>
                </c:pt>
                <c:pt idx="3">
                  <c:v>21</c:v>
                </c:pt>
                <c:pt idx="4">
                  <c:v>22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13</c:v>
                </c:pt>
                <c:pt idx="2">
                  <c:v>19</c:v>
                </c:pt>
                <c:pt idx="3">
                  <c:v>16</c:v>
                </c:pt>
                <c:pt idx="4">
                  <c:v>23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15</c:v>
                </c:pt>
                <c:pt idx="2">
                  <c:v>11</c:v>
                </c:pt>
                <c:pt idx="3">
                  <c:v>20</c:v>
                </c:pt>
                <c:pt idx="4">
                  <c:v>32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17</c:v>
                </c:pt>
                <c:pt idx="3">
                  <c:v>29</c:v>
                </c:pt>
                <c:pt idx="4">
                  <c:v>33</c:v>
                </c:pt>
                <c:pt idx="5">
                  <c:v>36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24</c:v>
                </c:pt>
                <c:pt idx="2">
                  <c:v>28</c:v>
                </c:pt>
                <c:pt idx="3">
                  <c:v>44</c:v>
                </c:pt>
                <c:pt idx="4">
                  <c:v>43</c:v>
                </c:pt>
                <c:pt idx="5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257856"/>
        <c:axId val="217259392"/>
        <c:axId val="217251840"/>
      </c:area3DChart>
      <c:catAx>
        <c:axId val="217257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7259392"/>
        <c:crosses val="autoZero"/>
        <c:auto val="1"/>
        <c:lblAlgn val="ctr"/>
        <c:lblOffset val="100"/>
        <c:noMultiLvlLbl val="0"/>
      </c:catAx>
      <c:valAx>
        <c:axId val="21725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7257856"/>
        <c:crosses val="autoZero"/>
        <c:crossBetween val="midCat"/>
      </c:valAx>
      <c:serAx>
        <c:axId val="217251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725939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9</c:v>
                </c:pt>
                <c:pt idx="5">
                  <c:v>12</c:v>
                </c:pt>
                <c:pt idx="6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13</c:v>
                </c:pt>
                <c:pt idx="6">
                  <c:v>24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11</c:v>
                </c:pt>
                <c:pt idx="2">
                  <c:v>9</c:v>
                </c:pt>
                <c:pt idx="3">
                  <c:v>19</c:v>
                </c:pt>
                <c:pt idx="4">
                  <c:v>11</c:v>
                </c:pt>
                <c:pt idx="5">
                  <c:v>17</c:v>
                </c:pt>
                <c:pt idx="6">
                  <c:v>28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21</c:v>
                </c:pt>
                <c:pt idx="3">
                  <c:v>16</c:v>
                </c:pt>
                <c:pt idx="4">
                  <c:v>20</c:v>
                </c:pt>
                <c:pt idx="5">
                  <c:v>29</c:v>
                </c:pt>
                <c:pt idx="6">
                  <c:v>44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22</c:v>
                </c:pt>
                <c:pt idx="3">
                  <c:v>23</c:v>
                </c:pt>
                <c:pt idx="4">
                  <c:v>32</c:v>
                </c:pt>
                <c:pt idx="5">
                  <c:v>33</c:v>
                </c:pt>
                <c:pt idx="6">
                  <c:v>43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18</c:v>
                </c:pt>
                <c:pt idx="2">
                  <c:v>22</c:v>
                </c:pt>
                <c:pt idx="3">
                  <c:v>25</c:v>
                </c:pt>
                <c:pt idx="4">
                  <c:v>32</c:v>
                </c:pt>
                <c:pt idx="5">
                  <c:v>36</c:v>
                </c:pt>
                <c:pt idx="6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57184"/>
        <c:axId val="226958720"/>
        <c:axId val="217255424"/>
      </c:area3DChart>
      <c:catAx>
        <c:axId val="226957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26958720"/>
        <c:crosses val="autoZero"/>
        <c:auto val="1"/>
        <c:lblAlgn val="ctr"/>
        <c:lblOffset val="100"/>
        <c:noMultiLvlLbl val="0"/>
      </c:catAx>
      <c:valAx>
        <c:axId val="22695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26957184"/>
        <c:crosses val="autoZero"/>
        <c:crossBetween val="midCat"/>
      </c:valAx>
      <c:serAx>
        <c:axId val="217255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22695872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11</c:v>
                </c:pt>
                <c:pt idx="3">
                  <c:v>6</c:v>
                </c:pt>
                <c:pt idx="4">
                  <c:v>10</c:v>
                </c:pt>
                <c:pt idx="5">
                  <c:v>18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11</c:v>
                </c:pt>
                <c:pt idx="2">
                  <c:v>9</c:v>
                </c:pt>
                <c:pt idx="3">
                  <c:v>21</c:v>
                </c:pt>
                <c:pt idx="4">
                  <c:v>22</c:v>
                </c:pt>
                <c:pt idx="5">
                  <c:v>22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13</c:v>
                </c:pt>
                <c:pt idx="2">
                  <c:v>19</c:v>
                </c:pt>
                <c:pt idx="3">
                  <c:v>16</c:v>
                </c:pt>
                <c:pt idx="4">
                  <c:v>23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15</c:v>
                </c:pt>
                <c:pt idx="2">
                  <c:v>11</c:v>
                </c:pt>
                <c:pt idx="3">
                  <c:v>20</c:v>
                </c:pt>
                <c:pt idx="4">
                  <c:v>32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17</c:v>
                </c:pt>
                <c:pt idx="3">
                  <c:v>29</c:v>
                </c:pt>
                <c:pt idx="4">
                  <c:v>33</c:v>
                </c:pt>
                <c:pt idx="5">
                  <c:v>36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24</c:v>
                </c:pt>
                <c:pt idx="2">
                  <c:v>28</c:v>
                </c:pt>
                <c:pt idx="3">
                  <c:v>44</c:v>
                </c:pt>
                <c:pt idx="4">
                  <c:v>43</c:v>
                </c:pt>
                <c:pt idx="5">
                  <c:v>70</c:v>
                </c:pt>
              </c:numCache>
            </c:numRef>
          </c:val>
        </c:ser>
        <c:bandFmts/>
        <c:axId val="227005184"/>
        <c:axId val="227006720"/>
        <c:axId val="226954752"/>
      </c:surface3DChart>
      <c:catAx>
        <c:axId val="227005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27006720"/>
        <c:crosses val="autoZero"/>
        <c:auto val="1"/>
        <c:lblAlgn val="ctr"/>
        <c:lblOffset val="100"/>
        <c:noMultiLvlLbl val="0"/>
      </c:catAx>
      <c:valAx>
        <c:axId val="22700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27005184"/>
        <c:crosses val="autoZero"/>
        <c:crossBetween val="midCat"/>
      </c:valAx>
      <c:serAx>
        <c:axId val="226954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270067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zoomScaleNormal="100" workbookViewId="0"/>
  </sheetViews>
  <sheetFormatPr defaultRowHeight="15.75" x14ac:dyDescent="0.25"/>
  <cols>
    <col min="1" max="1" width="14" style="50" customWidth="1"/>
    <col min="2" max="2" width="6.125" style="50" bestFit="1" customWidth="1"/>
    <col min="3" max="3" width="8.375" style="50" bestFit="1" customWidth="1"/>
    <col min="4" max="4" width="4.375" style="50" bestFit="1" customWidth="1"/>
    <col min="5" max="5" width="12.5" style="50" bestFit="1" customWidth="1"/>
    <col min="6" max="6" width="3" style="50" customWidth="1"/>
    <col min="7" max="7" width="14.125" style="50" bestFit="1" customWidth="1"/>
    <col min="8" max="8" width="4.75" style="50" bestFit="1" customWidth="1"/>
    <col min="9" max="9" width="16.375" style="50" bestFit="1" customWidth="1"/>
    <col min="10" max="10" width="3" style="50" customWidth="1"/>
    <col min="11" max="11" width="18.75" style="50" bestFit="1" customWidth="1"/>
    <col min="12" max="12" width="6.5" style="50" bestFit="1" customWidth="1"/>
    <col min="13" max="13" width="3" style="50" customWidth="1"/>
    <col min="14" max="14" width="16.25" style="50" bestFit="1" customWidth="1"/>
    <col min="15" max="15" width="4.75" style="50" bestFit="1" customWidth="1"/>
    <col min="16" max="16" width="15.75" style="50" bestFit="1" customWidth="1"/>
    <col min="17" max="16384" width="9" style="50"/>
  </cols>
  <sheetData>
    <row r="1" spans="1:16" s="45" customFormat="1" ht="16.5" thickBot="1" x14ac:dyDescent="0.3">
      <c r="A1" s="42" t="s">
        <v>6</v>
      </c>
      <c r="B1" s="43" t="s">
        <v>44</v>
      </c>
      <c r="C1" s="44" t="s">
        <v>23</v>
      </c>
      <c r="D1" s="44" t="s">
        <v>1</v>
      </c>
      <c r="E1" s="43" t="s">
        <v>24</v>
      </c>
      <c r="G1" s="136" t="s">
        <v>54</v>
      </c>
      <c r="H1" s="136"/>
      <c r="I1" s="136"/>
      <c r="J1" s="136"/>
      <c r="K1" s="136"/>
      <c r="L1" s="136"/>
      <c r="N1" s="118" t="s">
        <v>95</v>
      </c>
      <c r="O1" s="118"/>
      <c r="P1" s="118"/>
    </row>
    <row r="2" spans="1:16" ht="17.25" thickTop="1" thickBot="1" x14ac:dyDescent="0.3">
      <c r="A2" s="46" t="s">
        <v>130</v>
      </c>
      <c r="B2" s="47">
        <v>2</v>
      </c>
      <c r="C2" s="48">
        <v>6</v>
      </c>
      <c r="D2" s="36">
        <f t="shared" ref="D2:D8" ca="1" si="0">RANDBETWEEN(1,20)</f>
        <v>1</v>
      </c>
      <c r="E2" s="49">
        <f t="shared" ref="E2:E7" ca="1" si="1">D2+C2</f>
        <v>7</v>
      </c>
      <c r="G2" s="137" t="s">
        <v>6</v>
      </c>
      <c r="H2" s="138" t="s">
        <v>55</v>
      </c>
      <c r="I2" s="139" t="s">
        <v>56</v>
      </c>
      <c r="J2" s="140"/>
      <c r="K2" s="141" t="s">
        <v>57</v>
      </c>
      <c r="L2" s="142" t="s">
        <v>58</v>
      </c>
      <c r="N2" s="119" t="s">
        <v>6</v>
      </c>
      <c r="O2" s="120" t="s">
        <v>55</v>
      </c>
      <c r="P2" s="121" t="s">
        <v>56</v>
      </c>
    </row>
    <row r="3" spans="1:16" x14ac:dyDescent="0.25">
      <c r="A3" s="51" t="s">
        <v>63</v>
      </c>
      <c r="B3" s="52">
        <v>1</v>
      </c>
      <c r="C3" s="48">
        <v>3</v>
      </c>
      <c r="D3" s="36">
        <f t="shared" ca="1" si="0"/>
        <v>2</v>
      </c>
      <c r="E3" s="49">
        <f t="shared" ca="1" si="1"/>
        <v>5</v>
      </c>
      <c r="G3" s="143" t="s">
        <v>63</v>
      </c>
      <c r="H3" s="144">
        <v>8</v>
      </c>
      <c r="I3" s="145" t="s">
        <v>98</v>
      </c>
      <c r="J3" s="140"/>
      <c r="K3" s="146" t="s">
        <v>65</v>
      </c>
      <c r="L3" s="147">
        <v>4</v>
      </c>
      <c r="N3" s="122" t="s">
        <v>131</v>
      </c>
      <c r="O3" s="123">
        <v>8</v>
      </c>
      <c r="P3" s="124" t="s">
        <v>132</v>
      </c>
    </row>
    <row r="4" spans="1:16" x14ac:dyDescent="0.25">
      <c r="A4" s="46" t="s">
        <v>131</v>
      </c>
      <c r="B4" s="47">
        <v>2</v>
      </c>
      <c r="C4" s="48">
        <v>0</v>
      </c>
      <c r="D4" s="36">
        <f t="shared" ca="1" si="0"/>
        <v>18</v>
      </c>
      <c r="E4" s="49">
        <f t="shared" ca="1" si="1"/>
        <v>18</v>
      </c>
      <c r="G4" s="146" t="s">
        <v>64</v>
      </c>
      <c r="H4" s="148">
        <v>8</v>
      </c>
      <c r="I4" s="149" t="s">
        <v>97</v>
      </c>
      <c r="J4" s="140"/>
      <c r="K4" s="146" t="s">
        <v>89</v>
      </c>
      <c r="L4" s="147">
        <v>3</v>
      </c>
      <c r="N4" s="177" t="s">
        <v>130</v>
      </c>
      <c r="O4" s="178">
        <v>10</v>
      </c>
      <c r="P4" s="179" t="s">
        <v>133</v>
      </c>
    </row>
    <row r="5" spans="1:16" ht="19.5" thickBot="1" x14ac:dyDescent="0.3">
      <c r="A5" s="51" t="s">
        <v>146</v>
      </c>
      <c r="B5" s="52">
        <v>1</v>
      </c>
      <c r="C5" s="48">
        <v>6</v>
      </c>
      <c r="D5" s="36">
        <f t="shared" ca="1" si="0"/>
        <v>15</v>
      </c>
      <c r="E5" s="49">
        <f t="shared" ca="1" si="1"/>
        <v>21</v>
      </c>
      <c r="G5" s="146" t="s">
        <v>49</v>
      </c>
      <c r="H5" s="148">
        <v>8</v>
      </c>
      <c r="I5" s="149" t="s">
        <v>96</v>
      </c>
      <c r="J5" s="140"/>
      <c r="K5" s="146" t="s">
        <v>60</v>
      </c>
      <c r="L5" s="147">
        <v>6</v>
      </c>
      <c r="N5" s="126" t="s">
        <v>148</v>
      </c>
      <c r="O5" s="127">
        <v>5</v>
      </c>
      <c r="P5" s="128" t="s">
        <v>148</v>
      </c>
    </row>
    <row r="6" spans="1:16" ht="16.5" thickBot="1" x14ac:dyDescent="0.3">
      <c r="A6" s="51" t="s">
        <v>102</v>
      </c>
      <c r="B6" s="52">
        <v>1</v>
      </c>
      <c r="C6" s="48">
        <v>4</v>
      </c>
      <c r="D6" s="36">
        <f t="shared" ca="1" si="0"/>
        <v>18</v>
      </c>
      <c r="E6" s="49">
        <f t="shared" ca="1" si="1"/>
        <v>22</v>
      </c>
      <c r="G6" s="163" t="s">
        <v>102</v>
      </c>
      <c r="H6" s="164">
        <v>8</v>
      </c>
      <c r="I6" s="165" t="s">
        <v>104</v>
      </c>
      <c r="J6" s="140"/>
      <c r="K6" s="146" t="s">
        <v>109</v>
      </c>
      <c r="L6" s="147">
        <v>2</v>
      </c>
      <c r="N6" s="129" t="s">
        <v>61</v>
      </c>
      <c r="O6" s="130">
        <f>AVERAGE(O3:O5)</f>
        <v>7.666666666666667</v>
      </c>
      <c r="P6" s="125"/>
    </row>
    <row r="7" spans="1:16" ht="18.75" x14ac:dyDescent="0.25">
      <c r="A7" s="51" t="s">
        <v>147</v>
      </c>
      <c r="B7" s="52">
        <v>1</v>
      </c>
      <c r="C7" s="48">
        <v>4</v>
      </c>
      <c r="D7" s="36">
        <f t="shared" ca="1" si="0"/>
        <v>5</v>
      </c>
      <c r="E7" s="49">
        <f t="shared" ca="1" si="1"/>
        <v>9</v>
      </c>
      <c r="G7" s="150" t="s">
        <v>61</v>
      </c>
      <c r="H7" s="151">
        <f>AVERAGE(H3:H6)</f>
        <v>8</v>
      </c>
      <c r="I7" s="149"/>
      <c r="J7" s="140"/>
      <c r="K7" s="146" t="s">
        <v>129</v>
      </c>
      <c r="L7" s="147">
        <v>2</v>
      </c>
      <c r="N7" s="129" t="s">
        <v>70</v>
      </c>
      <c r="O7" s="131">
        <f>SUM(O3:O5)</f>
        <v>23</v>
      </c>
      <c r="P7" s="125"/>
    </row>
    <row r="8" spans="1:16" x14ac:dyDescent="0.25">
      <c r="A8" s="46" t="s">
        <v>148</v>
      </c>
      <c r="B8" s="47">
        <v>2</v>
      </c>
      <c r="C8" s="48">
        <v>-5</v>
      </c>
      <c r="D8" s="36">
        <f t="shared" ca="1" si="0"/>
        <v>17</v>
      </c>
      <c r="E8" s="49">
        <f t="shared" ref="E8" ca="1" si="2">D8+C8</f>
        <v>12</v>
      </c>
      <c r="G8" s="150" t="s">
        <v>70</v>
      </c>
      <c r="H8" s="152">
        <f>SUM(H3:H6)</f>
        <v>32</v>
      </c>
      <c r="I8" s="149"/>
      <c r="J8" s="140"/>
      <c r="K8" s="146" t="s">
        <v>104</v>
      </c>
      <c r="L8" s="147">
        <v>8</v>
      </c>
      <c r="N8" s="129" t="s">
        <v>62</v>
      </c>
      <c r="O8" s="132">
        <f>COUNT(O3:O5)</f>
        <v>3</v>
      </c>
      <c r="P8" s="125"/>
    </row>
    <row r="9" spans="1:16" x14ac:dyDescent="0.25">
      <c r="G9" s="150" t="s">
        <v>62</v>
      </c>
      <c r="H9" s="155">
        <f>COUNT(H3:H6)</f>
        <v>4</v>
      </c>
      <c r="I9" s="149"/>
      <c r="J9" s="140"/>
      <c r="K9" s="146" t="s">
        <v>71</v>
      </c>
      <c r="L9" s="147">
        <v>4</v>
      </c>
      <c r="N9" s="129" t="s">
        <v>67</v>
      </c>
      <c r="O9" s="130">
        <f>((O6)*(O8/4))</f>
        <v>5.75</v>
      </c>
      <c r="P9" s="125" t="s">
        <v>68</v>
      </c>
    </row>
    <row r="10" spans="1:16" ht="16.5" thickBot="1" x14ac:dyDescent="0.3">
      <c r="D10" s="36">
        <f t="shared" ref="D10" ca="1" si="3">RANDBETWEEN(1,20)</f>
        <v>16</v>
      </c>
      <c r="G10" s="150" t="s">
        <v>67</v>
      </c>
      <c r="H10" s="151">
        <f>((H7)*(H9/4))</f>
        <v>8</v>
      </c>
      <c r="I10" s="149" t="s">
        <v>68</v>
      </c>
      <c r="J10" s="140"/>
      <c r="K10" s="167" t="s">
        <v>59</v>
      </c>
      <c r="L10" s="168">
        <v>2</v>
      </c>
      <c r="N10" s="133" t="s">
        <v>66</v>
      </c>
      <c r="O10" s="134">
        <f>((O6)*(O8/2))</f>
        <v>11.5</v>
      </c>
      <c r="P10" s="135" t="s">
        <v>69</v>
      </c>
    </row>
    <row r="11" spans="1:16" ht="17.25" thickTop="1" thickBot="1" x14ac:dyDescent="0.3">
      <c r="G11" s="156" t="s">
        <v>66</v>
      </c>
      <c r="H11" s="157">
        <f>((H7)*(H9/2))</f>
        <v>16</v>
      </c>
      <c r="I11" s="158" t="s">
        <v>69</v>
      </c>
      <c r="J11" s="140"/>
      <c r="K11" s="153" t="s">
        <v>5</v>
      </c>
      <c r="L11" s="154">
        <f>SUM(L3:L10)</f>
        <v>31</v>
      </c>
    </row>
    <row r="12" spans="1:16" ht="16.5" thickTop="1" x14ac:dyDescent="0.25">
      <c r="A12" s="172" t="s">
        <v>150</v>
      </c>
      <c r="N12" s="173" t="s">
        <v>127</v>
      </c>
      <c r="O12" s="174">
        <f>O7</f>
        <v>23</v>
      </c>
    </row>
    <row r="13" spans="1:16" x14ac:dyDescent="0.25">
      <c r="A13" s="172" t="s">
        <v>135</v>
      </c>
    </row>
    <row r="14" spans="1:16" x14ac:dyDescent="0.25">
      <c r="A14" s="172" t="s">
        <v>142</v>
      </c>
    </row>
    <row r="15" spans="1:16" x14ac:dyDescent="0.25">
      <c r="A15" s="172"/>
    </row>
    <row r="16" spans="1:16" x14ac:dyDescent="0.25">
      <c r="A16" s="172" t="s">
        <v>143</v>
      </c>
    </row>
    <row r="17" spans="1:1" x14ac:dyDescent="0.25">
      <c r="A17" s="172" t="s">
        <v>149</v>
      </c>
    </row>
  </sheetData>
  <sortState ref="A2:E7">
    <sortCondition descending="1" ref="E2:E7"/>
    <sortCondition descending="1" ref="C2:C7"/>
  </sortState>
  <conditionalFormatting sqref="O12">
    <cfRule type="cellIs" dxfId="773" priority="1" operator="greaterThan">
      <formula>$H$8</formula>
    </cfRule>
    <cfRule type="cellIs" dxfId="772" priority="2" operator="between">
      <formula>$H$10+$H$11</formula>
      <formula>$H$8</formula>
    </cfRule>
    <cfRule type="cellIs" dxfId="771" priority="3" operator="between">
      <formula>$H$11</formula>
      <formula>$H$11+$H$10</formula>
    </cfRule>
    <cfRule type="cellIs" dxfId="770" priority="4" operator="between">
      <formula>$H$10</formula>
      <formula>$H$11</formula>
    </cfRule>
    <cfRule type="cellIs" dxfId="769" priority="5" operator="lessThan">
      <formula>$H$10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6"/>
  <sheetViews>
    <sheetView showGridLines="0" zoomScaleNormal="100" workbookViewId="0"/>
  </sheetViews>
  <sheetFormatPr defaultColWidth="9.125" defaultRowHeight="15.75" x14ac:dyDescent="0.25"/>
  <cols>
    <col min="1" max="1" width="13.625" style="25" bestFit="1" customWidth="1"/>
    <col min="2" max="2" width="12" style="25" bestFit="1" customWidth="1"/>
    <col min="3" max="3" width="6.125" style="39" customWidth="1"/>
    <col min="4" max="4" width="4.5" style="39" bestFit="1" customWidth="1"/>
    <col min="5" max="5" width="3.875" style="39" bestFit="1" customWidth="1"/>
    <col min="6" max="6" width="6.875" style="39" bestFit="1" customWidth="1"/>
    <col min="7" max="7" width="3.875" style="39" bestFit="1" customWidth="1"/>
    <col min="8" max="8" width="5.25" style="39" bestFit="1" customWidth="1"/>
    <col min="9" max="9" width="0.375" style="39" customWidth="1"/>
    <col min="10" max="15" width="2.875" style="39" bestFit="1" customWidth="1"/>
    <col min="16" max="16" width="3.375" style="39" bestFit="1" customWidth="1"/>
    <col min="17" max="17" width="2.875" style="25" bestFit="1" customWidth="1"/>
    <col min="18" max="18" width="0.375" style="25" customWidth="1"/>
    <col min="19" max="19" width="13.625" style="25" bestFit="1" customWidth="1"/>
    <col min="20" max="20" width="16.125" style="25" bestFit="1" customWidth="1"/>
    <col min="21" max="21" width="5" style="25" bestFit="1" customWidth="1"/>
    <col min="22" max="22" width="5.5" style="25" customWidth="1"/>
    <col min="23" max="23" width="3.875" style="25" bestFit="1" customWidth="1"/>
    <col min="24" max="24" width="6.875" style="39" bestFit="1" customWidth="1"/>
    <col min="25" max="25" width="3.875" style="39" bestFit="1" customWidth="1"/>
    <col min="26" max="26" width="5.25" style="39" bestFit="1" customWidth="1"/>
    <col min="27" max="27" width="0.375" style="39" customWidth="1"/>
    <col min="28" max="34" width="2.875" style="39" bestFit="1" customWidth="1"/>
    <col min="35" max="35" width="2.875" style="25" bestFit="1" customWidth="1"/>
    <col min="36" max="16384" width="9.125" style="39"/>
  </cols>
  <sheetData>
    <row r="1" spans="1:35" s="21" customFormat="1" ht="119.25" thickBot="1" x14ac:dyDescent="0.3">
      <c r="A1" s="22"/>
      <c r="B1" s="22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75" t="s">
        <v>145</v>
      </c>
      <c r="P1" s="20" t="s">
        <v>130</v>
      </c>
      <c r="Q1" s="175" t="s">
        <v>140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 t="s">
        <v>148</v>
      </c>
      <c r="AC1" s="20"/>
      <c r="AD1" s="21" t="s">
        <v>131</v>
      </c>
      <c r="AE1" s="175" t="s">
        <v>141</v>
      </c>
      <c r="AF1" s="20"/>
      <c r="AG1" s="20"/>
      <c r="AH1" s="175" t="s">
        <v>144</v>
      </c>
      <c r="AI1" s="20"/>
    </row>
    <row r="2" spans="1:35" s="34" customFormat="1" ht="16.5" thickBot="1" x14ac:dyDescent="0.3">
      <c r="A2" s="26" t="s">
        <v>6</v>
      </c>
      <c r="B2" s="27" t="s">
        <v>88</v>
      </c>
      <c r="C2" s="28" t="s">
        <v>3</v>
      </c>
      <c r="D2" s="29" t="s">
        <v>51</v>
      </c>
      <c r="E2" s="30" t="s">
        <v>52</v>
      </c>
      <c r="F2" s="29" t="s">
        <v>53</v>
      </c>
      <c r="G2" s="29" t="s">
        <v>4</v>
      </c>
      <c r="H2" s="29" t="s">
        <v>5</v>
      </c>
      <c r="I2" s="29"/>
      <c r="J2" s="29">
        <v>12</v>
      </c>
      <c r="K2" s="31">
        <v>14</v>
      </c>
      <c r="L2" s="31">
        <v>16</v>
      </c>
      <c r="M2" s="31">
        <v>18</v>
      </c>
      <c r="N2" s="31">
        <v>20</v>
      </c>
      <c r="O2" s="31">
        <v>22</v>
      </c>
      <c r="P2" s="31">
        <v>24</v>
      </c>
      <c r="Q2" s="32">
        <v>26</v>
      </c>
      <c r="R2" s="33"/>
      <c r="S2" s="26" t="s">
        <v>6</v>
      </c>
      <c r="T2" s="27" t="s">
        <v>88</v>
      </c>
      <c r="U2" s="28" t="s">
        <v>3</v>
      </c>
      <c r="V2" s="30" t="s">
        <v>50</v>
      </c>
      <c r="W2" s="30" t="s">
        <v>52</v>
      </c>
      <c r="X2" s="29" t="s">
        <v>53</v>
      </c>
      <c r="Y2" s="29" t="s">
        <v>4</v>
      </c>
      <c r="Z2" s="29" t="s">
        <v>5</v>
      </c>
      <c r="AA2" s="29"/>
      <c r="AB2" s="29">
        <v>5</v>
      </c>
      <c r="AC2" s="31">
        <v>15</v>
      </c>
      <c r="AD2" s="31">
        <v>17</v>
      </c>
      <c r="AE2" s="31">
        <v>19</v>
      </c>
      <c r="AF2" s="31">
        <v>22</v>
      </c>
      <c r="AG2" s="31">
        <v>23</v>
      </c>
      <c r="AH2" s="31">
        <v>25</v>
      </c>
      <c r="AI2" s="32">
        <v>27</v>
      </c>
    </row>
    <row r="3" spans="1:35" x14ac:dyDescent="0.25">
      <c r="A3" s="169" t="s">
        <v>130</v>
      </c>
      <c r="B3" s="170" t="s">
        <v>139</v>
      </c>
      <c r="C3" s="35">
        <v>10</v>
      </c>
      <c r="D3" s="36">
        <v>3</v>
      </c>
      <c r="E3" s="36">
        <v>1</v>
      </c>
      <c r="F3" s="36">
        <v>1</v>
      </c>
      <c r="G3" s="36">
        <f t="shared" ref="G3:G4" ca="1" si="0">RANDBETWEEN(1,20)</f>
        <v>7</v>
      </c>
      <c r="H3" s="36">
        <f t="shared" ref="H3" ca="1" si="1">SUM(C3:G3)</f>
        <v>22</v>
      </c>
      <c r="I3" s="37"/>
      <c r="J3" s="36" t="str">
        <f t="shared" ref="J3:Q4" ca="1" si="2">IF($H3&gt;J$2-1,"Y","N")</f>
        <v>Y</v>
      </c>
      <c r="K3" s="25" t="str">
        <f t="shared" ca="1" si="2"/>
        <v>Y</v>
      </c>
      <c r="L3" s="25" t="str">
        <f t="shared" ca="1" si="2"/>
        <v>Y</v>
      </c>
      <c r="M3" s="25" t="str">
        <f t="shared" ca="1" si="2"/>
        <v>Y</v>
      </c>
      <c r="N3" s="25" t="str">
        <f t="shared" ca="1" si="2"/>
        <v>Y</v>
      </c>
      <c r="O3" s="25" t="str">
        <f t="shared" ca="1" si="2"/>
        <v>Y</v>
      </c>
      <c r="P3" s="25" t="str">
        <f t="shared" ca="1" si="2"/>
        <v>N</v>
      </c>
      <c r="Q3" s="38" t="str">
        <f t="shared" ca="1" si="2"/>
        <v>N</v>
      </c>
      <c r="S3" s="169" t="s">
        <v>130</v>
      </c>
      <c r="T3" s="170" t="s">
        <v>134</v>
      </c>
      <c r="U3" s="35">
        <v>10</v>
      </c>
      <c r="V3" s="36">
        <v>3</v>
      </c>
      <c r="W3" s="36">
        <v>1</v>
      </c>
      <c r="X3" s="36">
        <v>0</v>
      </c>
      <c r="Y3" s="36">
        <f t="shared" ref="Y3:Y4" ca="1" si="3">RANDBETWEEN(1,20)</f>
        <v>7</v>
      </c>
      <c r="Z3" s="36">
        <f t="shared" ref="Z3" ca="1" si="4">SUM(U3:Y3)</f>
        <v>21</v>
      </c>
      <c r="AA3" s="37"/>
      <c r="AB3" s="36" t="str">
        <f t="shared" ref="AB3:AI4" ca="1" si="5">IF($Z3&gt;AB$2-1,"Y","N")</f>
        <v>Y</v>
      </c>
      <c r="AC3" s="25" t="str">
        <f t="shared" ca="1" si="5"/>
        <v>Y</v>
      </c>
      <c r="AD3" s="25" t="str">
        <f t="shared" ca="1" si="5"/>
        <v>Y</v>
      </c>
      <c r="AE3" s="25" t="str">
        <f t="shared" ca="1" si="5"/>
        <v>Y</v>
      </c>
      <c r="AF3" s="25" t="str">
        <f t="shared" ca="1" si="5"/>
        <v>N</v>
      </c>
      <c r="AG3" s="25" t="str">
        <f t="shared" ca="1" si="5"/>
        <v>N</v>
      </c>
      <c r="AH3" s="25" t="str">
        <f t="shared" ca="1" si="5"/>
        <v>N</v>
      </c>
      <c r="AI3" s="38" t="str">
        <f t="shared" ca="1" si="5"/>
        <v>N</v>
      </c>
    </row>
    <row r="4" spans="1:35" x14ac:dyDescent="0.25">
      <c r="A4" s="169" t="s">
        <v>148</v>
      </c>
      <c r="B4" s="170" t="s">
        <v>151</v>
      </c>
      <c r="C4" s="35">
        <v>4</v>
      </c>
      <c r="D4" s="36">
        <v>5</v>
      </c>
      <c r="E4" s="36">
        <v>0</v>
      </c>
      <c r="F4" s="36">
        <v>0</v>
      </c>
      <c r="G4" s="36">
        <f t="shared" ca="1" si="0"/>
        <v>3</v>
      </c>
      <c r="H4" s="36">
        <f t="shared" ref="H4" ca="1" si="6">SUM(C4:G4)</f>
        <v>12</v>
      </c>
      <c r="I4" s="37"/>
      <c r="J4" s="36" t="str">
        <f t="shared" ca="1" si="2"/>
        <v>Y</v>
      </c>
      <c r="K4" s="25" t="str">
        <f t="shared" ca="1" si="2"/>
        <v>N</v>
      </c>
      <c r="L4" s="25" t="str">
        <f t="shared" ca="1" si="2"/>
        <v>N</v>
      </c>
      <c r="M4" s="25" t="str">
        <f t="shared" ca="1" si="2"/>
        <v>N</v>
      </c>
      <c r="N4" s="25" t="str">
        <f t="shared" ca="1" si="2"/>
        <v>N</v>
      </c>
      <c r="O4" s="25" t="str">
        <f t="shared" ca="1" si="2"/>
        <v>N</v>
      </c>
      <c r="P4" s="25" t="str">
        <f t="shared" ca="1" si="2"/>
        <v>N</v>
      </c>
      <c r="Q4" s="38" t="str">
        <f t="shared" ca="1" si="2"/>
        <v>N</v>
      </c>
      <c r="S4" s="169" t="s">
        <v>148</v>
      </c>
      <c r="T4" s="170" t="s">
        <v>152</v>
      </c>
      <c r="U4" s="35">
        <v>4</v>
      </c>
      <c r="V4" s="36">
        <v>5</v>
      </c>
      <c r="W4" s="36">
        <v>0</v>
      </c>
      <c r="X4" s="36">
        <v>0</v>
      </c>
      <c r="Y4" s="36">
        <f t="shared" ca="1" si="3"/>
        <v>5</v>
      </c>
      <c r="Z4" s="36">
        <f t="shared" ref="Z4" ca="1" si="7">SUM(U4:Y4)</f>
        <v>14</v>
      </c>
      <c r="AA4" s="37"/>
      <c r="AB4" s="36" t="str">
        <f t="shared" ca="1" si="5"/>
        <v>Y</v>
      </c>
      <c r="AC4" s="25" t="str">
        <f t="shared" ca="1" si="5"/>
        <v>N</v>
      </c>
      <c r="AD4" s="25" t="str">
        <f t="shared" ca="1" si="5"/>
        <v>N</v>
      </c>
      <c r="AE4" s="25" t="str">
        <f t="shared" ca="1" si="5"/>
        <v>N</v>
      </c>
      <c r="AF4" s="25" t="str">
        <f t="shared" ca="1" si="5"/>
        <v>N</v>
      </c>
      <c r="AG4" s="25" t="str">
        <f t="shared" ca="1" si="5"/>
        <v>N</v>
      </c>
      <c r="AH4" s="25" t="str">
        <f t="shared" ca="1" si="5"/>
        <v>N</v>
      </c>
      <c r="AI4" s="38" t="str">
        <f t="shared" ca="1" si="5"/>
        <v>N</v>
      </c>
    </row>
    <row r="5" spans="1:35" x14ac:dyDescent="0.25">
      <c r="A5" s="169" t="s">
        <v>131</v>
      </c>
      <c r="B5" s="170" t="s">
        <v>137</v>
      </c>
      <c r="C5" s="35">
        <v>15</v>
      </c>
      <c r="D5" s="36">
        <v>4</v>
      </c>
      <c r="E5" s="36">
        <v>0</v>
      </c>
      <c r="F5" s="36">
        <v>0</v>
      </c>
      <c r="G5" s="36">
        <f ca="1">RANDBETWEEN(1,20)</f>
        <v>18</v>
      </c>
      <c r="H5" s="36">
        <f t="shared" ref="H5" ca="1" si="8">SUM(C5:G5)</f>
        <v>37</v>
      </c>
      <c r="I5" s="37"/>
      <c r="J5" s="36" t="str">
        <f t="shared" ref="J5:Q5" ca="1" si="9">IF($H5&gt;J$2-1,"Y","N")</f>
        <v>Y</v>
      </c>
      <c r="K5" s="25" t="str">
        <f t="shared" ca="1" si="9"/>
        <v>Y</v>
      </c>
      <c r="L5" s="25" t="str">
        <f t="shared" ca="1" si="9"/>
        <v>Y</v>
      </c>
      <c r="M5" s="25" t="str">
        <f t="shared" ca="1" si="9"/>
        <v>Y</v>
      </c>
      <c r="N5" s="25" t="str">
        <f t="shared" ca="1" si="9"/>
        <v>Y</v>
      </c>
      <c r="O5" s="25" t="str">
        <f t="shared" ca="1" si="9"/>
        <v>Y</v>
      </c>
      <c r="P5" s="25" t="str">
        <f t="shared" ca="1" si="9"/>
        <v>Y</v>
      </c>
      <c r="Q5" s="38" t="str">
        <f t="shared" ca="1" si="9"/>
        <v>Y</v>
      </c>
      <c r="S5" s="169" t="s">
        <v>131</v>
      </c>
      <c r="T5" s="170" t="s">
        <v>138</v>
      </c>
      <c r="U5" s="35">
        <v>15</v>
      </c>
      <c r="V5" s="36">
        <v>4</v>
      </c>
      <c r="W5" s="36">
        <v>0</v>
      </c>
      <c r="X5" s="36">
        <v>0</v>
      </c>
      <c r="Y5" s="36">
        <f ca="1">RANDBETWEEN(1,20)</f>
        <v>12</v>
      </c>
      <c r="Z5" s="36">
        <f t="shared" ref="Z5" ca="1" si="10">SUM(U5:Y5)</f>
        <v>31</v>
      </c>
      <c r="AA5" s="37"/>
      <c r="AB5" s="36" t="str">
        <f t="shared" ref="AB5:AI5" ca="1" si="11">IF($Z5&gt;AB$2-1,"Y","N")</f>
        <v>Y</v>
      </c>
      <c r="AC5" s="25" t="str">
        <f t="shared" ca="1" si="11"/>
        <v>Y</v>
      </c>
      <c r="AD5" s="25" t="str">
        <f t="shared" ca="1" si="11"/>
        <v>Y</v>
      </c>
      <c r="AE5" s="25" t="str">
        <f t="shared" ca="1" si="11"/>
        <v>Y</v>
      </c>
      <c r="AF5" s="25" t="str">
        <f t="shared" ca="1" si="11"/>
        <v>Y</v>
      </c>
      <c r="AG5" s="25" t="str">
        <f t="shared" ca="1" si="11"/>
        <v>Y</v>
      </c>
      <c r="AH5" s="25" t="str">
        <f t="shared" ca="1" si="11"/>
        <v>Y</v>
      </c>
      <c r="AI5" s="38" t="str">
        <f t="shared" ca="1" si="11"/>
        <v>Y</v>
      </c>
    </row>
    <row r="6" spans="1:35" x14ac:dyDescent="0.25"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35" ht="18.75" x14ac:dyDescent="0.25">
      <c r="B7" s="41" t="s">
        <v>101</v>
      </c>
      <c r="C7" s="40" t="s">
        <v>111</v>
      </c>
      <c r="Q7" s="39"/>
      <c r="R7" s="39"/>
      <c r="S7" s="159"/>
      <c r="T7" s="39"/>
      <c r="U7" s="39"/>
      <c r="V7" s="39"/>
      <c r="W7" s="39"/>
    </row>
    <row r="8" spans="1:35" ht="18.75" x14ac:dyDescent="0.25">
      <c r="B8" s="41" t="s">
        <v>77</v>
      </c>
      <c r="C8" s="40" t="s">
        <v>112</v>
      </c>
      <c r="Q8" s="39"/>
      <c r="R8" s="39"/>
      <c r="S8" s="40"/>
      <c r="T8" s="40"/>
      <c r="U8" s="39"/>
      <c r="V8" s="39"/>
      <c r="W8" s="39"/>
    </row>
    <row r="9" spans="1:35" ht="18.75" x14ac:dyDescent="0.25">
      <c r="A9" s="39"/>
      <c r="B9" s="41" t="s">
        <v>77</v>
      </c>
      <c r="C9" s="40" t="s">
        <v>113</v>
      </c>
      <c r="Q9" s="39"/>
      <c r="R9" s="39"/>
      <c r="S9" s="40"/>
      <c r="T9" s="40"/>
      <c r="U9" s="39"/>
      <c r="V9" s="39"/>
      <c r="W9" s="39"/>
      <c r="AI9" s="39"/>
    </row>
    <row r="10" spans="1:35" ht="18.75" x14ac:dyDescent="0.25">
      <c r="A10" s="39"/>
      <c r="B10" s="41" t="s">
        <v>106</v>
      </c>
      <c r="C10" s="171" t="s">
        <v>114</v>
      </c>
      <c r="Q10" s="39"/>
      <c r="R10" s="39"/>
      <c r="S10" s="40"/>
      <c r="T10" s="40"/>
      <c r="U10" s="39"/>
      <c r="V10" s="39"/>
      <c r="W10" s="39"/>
      <c r="AI10" s="39"/>
    </row>
    <row r="11" spans="1:35" ht="18.75" x14ac:dyDescent="0.25">
      <c r="A11" s="39"/>
      <c r="B11" s="41" t="s">
        <v>103</v>
      </c>
      <c r="C11" s="40" t="s">
        <v>115</v>
      </c>
      <c r="Q11" s="39"/>
      <c r="R11" s="39"/>
      <c r="S11" s="39"/>
      <c r="T11" s="40"/>
      <c r="U11" s="39"/>
      <c r="V11" s="39"/>
      <c r="W11" s="39"/>
      <c r="AI11" s="39"/>
    </row>
    <row r="12" spans="1:35" ht="18.75" x14ac:dyDescent="0.25">
      <c r="A12" s="39"/>
      <c r="B12" s="41" t="s">
        <v>74</v>
      </c>
      <c r="C12" s="40" t="s">
        <v>116</v>
      </c>
      <c r="Q12" s="39"/>
      <c r="R12" s="39"/>
      <c r="S12" s="39"/>
      <c r="T12" s="39"/>
      <c r="U12" s="39"/>
      <c r="V12" s="39"/>
      <c r="W12" s="39"/>
      <c r="AI12" s="39"/>
    </row>
    <row r="13" spans="1:35" ht="18.75" x14ac:dyDescent="0.25">
      <c r="A13" s="39"/>
      <c r="B13" s="41" t="s">
        <v>78</v>
      </c>
      <c r="C13" s="40" t="s">
        <v>117</v>
      </c>
      <c r="Q13" s="39"/>
      <c r="R13" s="39"/>
      <c r="S13" s="39"/>
      <c r="T13" s="39"/>
      <c r="U13" s="39"/>
      <c r="V13" s="39"/>
      <c r="W13" s="39"/>
      <c r="AI13" s="39"/>
    </row>
    <row r="14" spans="1:35" ht="18.75" x14ac:dyDescent="0.25">
      <c r="A14" s="39"/>
      <c r="B14" s="41" t="s">
        <v>78</v>
      </c>
      <c r="C14" s="40" t="s">
        <v>118</v>
      </c>
      <c r="Q14" s="39"/>
      <c r="R14" s="39"/>
      <c r="S14" s="39"/>
      <c r="T14" s="39"/>
      <c r="U14" s="39"/>
      <c r="V14" s="39"/>
      <c r="W14" s="39"/>
      <c r="AI14" s="39"/>
    </row>
    <row r="15" spans="1:35" ht="18.75" x14ac:dyDescent="0.25">
      <c r="A15" s="39"/>
      <c r="B15" s="41" t="s">
        <v>107</v>
      </c>
      <c r="C15" s="171" t="s">
        <v>119</v>
      </c>
      <c r="Q15" s="39"/>
      <c r="R15" s="39"/>
      <c r="S15" s="39"/>
      <c r="T15" s="39"/>
      <c r="U15" s="39"/>
      <c r="V15" s="39"/>
      <c r="W15" s="39"/>
      <c r="AI15" s="39"/>
    </row>
    <row r="16" spans="1:35" ht="18.75" x14ac:dyDescent="0.25">
      <c r="A16" s="39"/>
      <c r="B16" s="41" t="s">
        <v>108</v>
      </c>
      <c r="C16" s="171" t="s">
        <v>120</v>
      </c>
      <c r="Q16" s="39"/>
      <c r="R16" s="39"/>
      <c r="S16" s="39"/>
      <c r="T16" s="39"/>
      <c r="U16" s="39"/>
      <c r="V16" s="39"/>
      <c r="W16" s="39"/>
      <c r="AI16" s="39"/>
    </row>
    <row r="17" spans="1:35" ht="18.75" x14ac:dyDescent="0.25">
      <c r="A17" s="39"/>
      <c r="B17" s="41" t="s">
        <v>76</v>
      </c>
      <c r="C17" s="40" t="s">
        <v>121</v>
      </c>
      <c r="S17" s="39"/>
      <c r="T17" s="39"/>
      <c r="AI17" s="39"/>
    </row>
    <row r="18" spans="1:35" ht="18.75" x14ac:dyDescent="0.25">
      <c r="A18" s="39"/>
      <c r="B18" s="41" t="s">
        <v>75</v>
      </c>
      <c r="C18" s="40" t="s">
        <v>122</v>
      </c>
      <c r="AI18" s="39"/>
    </row>
    <row r="19" spans="1:35" ht="18.75" x14ac:dyDescent="0.25">
      <c r="B19" s="41" t="s">
        <v>99</v>
      </c>
      <c r="C19" s="40" t="s">
        <v>123</v>
      </c>
    </row>
    <row r="20" spans="1:35" ht="18.75" x14ac:dyDescent="0.25">
      <c r="B20" s="41" t="s">
        <v>128</v>
      </c>
      <c r="C20" s="40" t="s">
        <v>110</v>
      </c>
    </row>
    <row r="21" spans="1:35" ht="18.75" x14ac:dyDescent="0.25">
      <c r="B21" s="41" t="s">
        <v>82</v>
      </c>
      <c r="C21" s="40" t="s">
        <v>124</v>
      </c>
    </row>
    <row r="22" spans="1:35" ht="18.75" x14ac:dyDescent="0.25">
      <c r="B22" s="41" t="s">
        <v>85</v>
      </c>
      <c r="C22" s="40" t="s">
        <v>125</v>
      </c>
    </row>
    <row r="23" spans="1:35" ht="18.75" x14ac:dyDescent="0.25">
      <c r="B23" s="41" t="s">
        <v>94</v>
      </c>
      <c r="C23" s="40" t="s">
        <v>126</v>
      </c>
    </row>
    <row r="24" spans="1:35" ht="18.75" x14ac:dyDescent="0.25">
      <c r="B24" s="41"/>
      <c r="C24" s="40"/>
    </row>
    <row r="25" spans="1:35" ht="18.75" x14ac:dyDescent="0.25">
      <c r="B25" s="41"/>
      <c r="C25" s="40"/>
    </row>
    <row r="26" spans="1:35" ht="18.75" x14ac:dyDescent="0.25">
      <c r="B26" s="41"/>
      <c r="C26" s="40"/>
    </row>
    <row r="27" spans="1:35" ht="18.75" x14ac:dyDescent="0.25">
      <c r="B27" s="41"/>
      <c r="C27" s="40"/>
    </row>
    <row r="28" spans="1:35" ht="18.75" x14ac:dyDescent="0.25">
      <c r="B28" s="41"/>
      <c r="C28" s="40"/>
    </row>
    <row r="29" spans="1:35" ht="18.75" x14ac:dyDescent="0.25">
      <c r="B29" s="41"/>
      <c r="C29" s="40"/>
    </row>
    <row r="30" spans="1:35" ht="18.75" x14ac:dyDescent="0.25">
      <c r="B30" s="41"/>
      <c r="C30" s="40"/>
    </row>
    <row r="31" spans="1:35" ht="18.75" x14ac:dyDescent="0.25">
      <c r="B31" s="41"/>
      <c r="C31" s="40"/>
    </row>
    <row r="32" spans="1:35" ht="18.75" x14ac:dyDescent="0.25">
      <c r="B32" s="41"/>
      <c r="C32" s="40"/>
    </row>
    <row r="33" spans="2:3" ht="18.75" x14ac:dyDescent="0.25">
      <c r="B33" s="41"/>
      <c r="C33" s="40"/>
    </row>
    <row r="34" spans="2:3" ht="18.75" x14ac:dyDescent="0.25">
      <c r="B34" s="41"/>
      <c r="C34" s="40"/>
    </row>
    <row r="35" spans="2:3" ht="18.75" x14ac:dyDescent="0.25">
      <c r="B35" s="41"/>
      <c r="C35" s="40"/>
    </row>
    <row r="36" spans="2:3" ht="18.75" x14ac:dyDescent="0.25">
      <c r="B36" s="41"/>
      <c r="C36" s="40"/>
    </row>
  </sheetData>
  <sortState ref="B8:C24">
    <sortCondition ref="B8:B24"/>
  </sortState>
  <conditionalFormatting sqref="C2:J2 V2:Z2 B1:I1 D8:O11 D12:L12 D13:N13 A15:A36 D7:R7 M13:R16 U13:W16 D14:R17 A37:XFD1048576 X8:XFD13 U7:XFD7 D18:XFD36 U14:XFD17 M7:W12 AJ1:XFD6">
    <cfRule type="cellIs" dxfId="768" priority="8357" operator="equal">
      <formula>"N"</formula>
    </cfRule>
    <cfRule type="cellIs" dxfId="767" priority="8358" operator="equal">
      <formula>"Y"</formula>
    </cfRule>
  </conditionalFormatting>
  <conditionalFormatting sqref="G1:G2 Y13:Y1048576 Y2 G7:G1048576 Y7">
    <cfRule type="cellIs" dxfId="766" priority="8353" operator="equal">
      <formula>1</formula>
    </cfRule>
    <cfRule type="cellIs" dxfId="765" priority="8356" operator="equal">
      <formula>20</formula>
    </cfRule>
  </conditionalFormatting>
  <conditionalFormatting sqref="M2 M1:N1 R1:AB1">
    <cfRule type="cellIs" dxfId="764" priority="7941" operator="equal">
      <formula>"No"</formula>
    </cfRule>
    <cfRule type="cellIs" dxfId="763" priority="7942" operator="equal">
      <formula>"Yes"</formula>
    </cfRule>
  </conditionalFormatting>
  <conditionalFormatting sqref="R2:S2">
    <cfRule type="cellIs" dxfId="762" priority="7975" operator="equal">
      <formula>"No"</formula>
    </cfRule>
    <cfRule type="cellIs" dxfId="761" priority="7976" operator="equal">
      <formula>"Yes"</formula>
    </cfRule>
  </conditionalFormatting>
  <conditionalFormatting sqref="M2">
    <cfRule type="cellIs" dxfId="760" priority="7973" operator="equal">
      <formula>"No"</formula>
    </cfRule>
    <cfRule type="cellIs" dxfId="759" priority="7974" operator="equal">
      <formula>"Yes"</formula>
    </cfRule>
  </conditionalFormatting>
  <conditionalFormatting sqref="N2">
    <cfRule type="cellIs" dxfId="758" priority="7969" operator="equal">
      <formula>"No"</formula>
    </cfRule>
    <cfRule type="cellIs" dxfId="757" priority="7970" operator="equal">
      <formula>"Yes"</formula>
    </cfRule>
  </conditionalFormatting>
  <conditionalFormatting sqref="N2">
    <cfRule type="cellIs" dxfId="756" priority="7949" operator="equal">
      <formula>"No"</formula>
    </cfRule>
    <cfRule type="cellIs" dxfId="755" priority="7950" operator="equal">
      <formula>"Yes"</formula>
    </cfRule>
  </conditionalFormatting>
  <conditionalFormatting sqref="R2:S2">
    <cfRule type="cellIs" dxfId="754" priority="7981" operator="equal">
      <formula>"No"</formula>
    </cfRule>
    <cfRule type="cellIs" dxfId="753" priority="7982" operator="equal">
      <formula>"Yes"</formula>
    </cfRule>
  </conditionalFormatting>
  <conditionalFormatting sqref="R2:S2">
    <cfRule type="cellIs" dxfId="752" priority="7937" operator="equal">
      <formula>"No"</formula>
    </cfRule>
    <cfRule type="cellIs" dxfId="751" priority="7938" operator="equal">
      <formula>"Yes"</formula>
    </cfRule>
  </conditionalFormatting>
  <conditionalFormatting sqref="R2:S2">
    <cfRule type="cellIs" dxfId="750" priority="7939" operator="equal">
      <formula>"No"</formula>
    </cfRule>
    <cfRule type="cellIs" dxfId="749" priority="7940" operator="equal">
      <formula>"Yes"</formula>
    </cfRule>
  </conditionalFormatting>
  <conditionalFormatting sqref="P2">
    <cfRule type="cellIs" dxfId="748" priority="7929" operator="equal">
      <formula>"No"</formula>
    </cfRule>
    <cfRule type="cellIs" dxfId="747" priority="7930" operator="equal">
      <formula>"Yes"</formula>
    </cfRule>
  </conditionalFormatting>
  <conditionalFormatting sqref="P2">
    <cfRule type="cellIs" dxfId="746" priority="7927" operator="equal">
      <formula>"No"</formula>
    </cfRule>
    <cfRule type="cellIs" dxfId="745" priority="7928" operator="equal">
      <formula>"Yes"</formula>
    </cfRule>
  </conditionalFormatting>
  <conditionalFormatting sqref="P2">
    <cfRule type="cellIs" dxfId="744" priority="7923" operator="equal">
      <formula>"No"</formula>
    </cfRule>
    <cfRule type="cellIs" dxfId="743" priority="7924" operator="equal">
      <formula>"Yes"</formula>
    </cfRule>
  </conditionalFormatting>
  <conditionalFormatting sqref="L2">
    <cfRule type="cellIs" dxfId="742" priority="7373" operator="equal">
      <formula>"No"</formula>
    </cfRule>
    <cfRule type="cellIs" dxfId="741" priority="7374" operator="equal">
      <formula>"Yes"</formula>
    </cfRule>
  </conditionalFormatting>
  <conditionalFormatting sqref="L2">
    <cfRule type="cellIs" dxfId="740" priority="7377" operator="equal">
      <formula>"No"</formula>
    </cfRule>
    <cfRule type="cellIs" dxfId="739" priority="7378" operator="equal">
      <formula>"Yes"</formula>
    </cfRule>
  </conditionalFormatting>
  <conditionalFormatting sqref="J2">
    <cfRule type="cellIs" dxfId="738" priority="6977" operator="equal">
      <formula>"No"</formula>
    </cfRule>
    <cfRule type="cellIs" dxfId="737" priority="6978" operator="equal">
      <formula>"Yes"</formula>
    </cfRule>
  </conditionalFormatting>
  <conditionalFormatting sqref="L2">
    <cfRule type="cellIs" dxfId="736" priority="6979" operator="equal">
      <formula>"No"</formula>
    </cfRule>
    <cfRule type="cellIs" dxfId="735" priority="6980" operator="equal">
      <formula>"Yes"</formula>
    </cfRule>
  </conditionalFormatting>
  <conditionalFormatting sqref="J2">
    <cfRule type="cellIs" dxfId="734" priority="6975" operator="equal">
      <formula>"No"</formula>
    </cfRule>
    <cfRule type="cellIs" dxfId="733" priority="6976" operator="equal">
      <formula>"Yes"</formula>
    </cfRule>
  </conditionalFormatting>
  <conditionalFormatting sqref="L2">
    <cfRule type="cellIs" dxfId="732" priority="6973" operator="equal">
      <formula>"No"</formula>
    </cfRule>
    <cfRule type="cellIs" dxfId="731" priority="6974" operator="equal">
      <formula>"Yes"</formula>
    </cfRule>
  </conditionalFormatting>
  <conditionalFormatting sqref="N2">
    <cfRule type="cellIs" dxfId="730" priority="6969" operator="equal">
      <formula>"No"</formula>
    </cfRule>
    <cfRule type="cellIs" dxfId="729" priority="6970" operator="equal">
      <formula>"Yes"</formula>
    </cfRule>
  </conditionalFormatting>
  <conditionalFormatting sqref="N2">
    <cfRule type="cellIs" dxfId="728" priority="6967" operator="equal">
      <formula>"No"</formula>
    </cfRule>
    <cfRule type="cellIs" dxfId="727" priority="6968" operator="equal">
      <formula>"Yes"</formula>
    </cfRule>
  </conditionalFormatting>
  <conditionalFormatting sqref="N2">
    <cfRule type="cellIs" dxfId="726" priority="6965" operator="equal">
      <formula>"No"</formula>
    </cfRule>
    <cfRule type="cellIs" dxfId="725" priority="6966" operator="equal">
      <formula>"Yes"</formula>
    </cfRule>
  </conditionalFormatting>
  <conditionalFormatting sqref="M2">
    <cfRule type="cellIs" dxfId="724" priority="6955" operator="equal">
      <formula>"No"</formula>
    </cfRule>
    <cfRule type="cellIs" dxfId="723" priority="6956" operator="equal">
      <formula>"Yes"</formula>
    </cfRule>
  </conditionalFormatting>
  <conditionalFormatting sqref="M2">
    <cfRule type="cellIs" dxfId="722" priority="6959" operator="equal">
      <formula>"No"</formula>
    </cfRule>
    <cfRule type="cellIs" dxfId="721" priority="6960" operator="equal">
      <formula>"Yes"</formula>
    </cfRule>
  </conditionalFormatting>
  <conditionalFormatting sqref="M2">
    <cfRule type="cellIs" dxfId="720" priority="6957" operator="equal">
      <formula>"No"</formula>
    </cfRule>
    <cfRule type="cellIs" dxfId="719" priority="6958" operator="equal">
      <formula>"Yes"</formula>
    </cfRule>
  </conditionalFormatting>
  <conditionalFormatting sqref="O2">
    <cfRule type="cellIs" dxfId="718" priority="6907" operator="equal">
      <formula>"No"</formula>
    </cfRule>
    <cfRule type="cellIs" dxfId="717" priority="6908" operator="equal">
      <formula>"Yes"</formula>
    </cfRule>
  </conditionalFormatting>
  <conditionalFormatting sqref="O2">
    <cfRule type="cellIs" dxfId="716" priority="6905" operator="equal">
      <formula>"No"</formula>
    </cfRule>
    <cfRule type="cellIs" dxfId="715" priority="6906" operator="equal">
      <formula>"Yes"</formula>
    </cfRule>
  </conditionalFormatting>
  <conditionalFormatting sqref="O2">
    <cfRule type="cellIs" dxfId="714" priority="6895" operator="equal">
      <formula>"No"</formula>
    </cfRule>
    <cfRule type="cellIs" dxfId="713" priority="6896" operator="equal">
      <formula>"Yes"</formula>
    </cfRule>
  </conditionalFormatting>
  <conditionalFormatting sqref="O2">
    <cfRule type="cellIs" dxfId="712" priority="6893" operator="equal">
      <formula>"No"</formula>
    </cfRule>
    <cfRule type="cellIs" dxfId="711" priority="6894" operator="equal">
      <formula>"Yes"</formula>
    </cfRule>
  </conditionalFormatting>
  <conditionalFormatting sqref="O2">
    <cfRule type="cellIs" dxfId="710" priority="6891" operator="equal">
      <formula>"No"</formula>
    </cfRule>
    <cfRule type="cellIs" dxfId="709" priority="6892" operator="equal">
      <formula>"Yes"</formula>
    </cfRule>
  </conditionalFormatting>
  <conditionalFormatting sqref="AB2">
    <cfRule type="cellIs" dxfId="708" priority="6587" operator="equal">
      <formula>"No"</formula>
    </cfRule>
    <cfRule type="cellIs" dxfId="707" priority="6588" operator="equal">
      <formula>"Yes"</formula>
    </cfRule>
  </conditionalFormatting>
  <conditionalFormatting sqref="AC2">
    <cfRule type="cellIs" dxfId="706" priority="6575" operator="equal">
      <formula>"No"</formula>
    </cfRule>
    <cfRule type="cellIs" dxfId="705" priority="6576" operator="equal">
      <formula>"Yes"</formula>
    </cfRule>
  </conditionalFormatting>
  <conditionalFormatting sqref="AF2">
    <cfRule type="cellIs" dxfId="704" priority="6577" operator="equal">
      <formula>"No"</formula>
    </cfRule>
    <cfRule type="cellIs" dxfId="703" priority="6578" operator="equal">
      <formula>"Yes"</formula>
    </cfRule>
  </conditionalFormatting>
  <conditionalFormatting sqref="AC2">
    <cfRule type="cellIs" dxfId="702" priority="6573" operator="equal">
      <formula>"No"</formula>
    </cfRule>
    <cfRule type="cellIs" dxfId="701" priority="6574" operator="equal">
      <formula>"Yes"</formula>
    </cfRule>
  </conditionalFormatting>
  <conditionalFormatting sqref="AF2">
    <cfRule type="cellIs" dxfId="700" priority="6571" operator="equal">
      <formula>"No"</formula>
    </cfRule>
    <cfRule type="cellIs" dxfId="699" priority="6572" operator="equal">
      <formula>"Yes"</formula>
    </cfRule>
  </conditionalFormatting>
  <conditionalFormatting sqref="AD2">
    <cfRule type="cellIs" dxfId="698" priority="6555" operator="equal">
      <formula>"No"</formula>
    </cfRule>
    <cfRule type="cellIs" dxfId="697" priority="6556" operator="equal">
      <formula>"Yes"</formula>
    </cfRule>
  </conditionalFormatting>
  <conditionalFormatting sqref="AD2">
    <cfRule type="cellIs" dxfId="696" priority="6557" operator="equal">
      <formula>"No"</formula>
    </cfRule>
    <cfRule type="cellIs" dxfId="695" priority="6558" operator="equal">
      <formula>"Yes"</formula>
    </cfRule>
  </conditionalFormatting>
  <conditionalFormatting sqref="AB2">
    <cfRule type="cellIs" dxfId="694" priority="6549" operator="equal">
      <formula>"No"</formula>
    </cfRule>
    <cfRule type="cellIs" dxfId="693" priority="6550" operator="equal">
      <formula>"Yes"</formula>
    </cfRule>
  </conditionalFormatting>
  <conditionalFormatting sqref="AC2">
    <cfRule type="cellIs" dxfId="692" priority="6543" operator="equal">
      <formula>"No"</formula>
    </cfRule>
    <cfRule type="cellIs" dxfId="691" priority="6544" operator="equal">
      <formula>"Yes"</formula>
    </cfRule>
  </conditionalFormatting>
  <conditionalFormatting sqref="AC2">
    <cfRule type="cellIs" dxfId="690" priority="6553" operator="equal">
      <formula>"No"</formula>
    </cfRule>
    <cfRule type="cellIs" dxfId="689" priority="6554" operator="equal">
      <formula>"Yes"</formula>
    </cfRule>
  </conditionalFormatting>
  <conditionalFormatting sqref="AD2">
    <cfRule type="cellIs" dxfId="688" priority="6551" operator="equal">
      <formula>"No"</formula>
    </cfRule>
    <cfRule type="cellIs" dxfId="687" priority="6552" operator="equal">
      <formula>"Yes"</formula>
    </cfRule>
  </conditionalFormatting>
  <conditionalFormatting sqref="AB2">
    <cfRule type="cellIs" dxfId="686" priority="6547" operator="equal">
      <formula>"No"</formula>
    </cfRule>
    <cfRule type="cellIs" dxfId="685" priority="6548" operator="equal">
      <formula>"Yes"</formula>
    </cfRule>
  </conditionalFormatting>
  <conditionalFormatting sqref="AD2">
    <cfRule type="cellIs" dxfId="684" priority="6545" operator="equal">
      <formula>"No"</formula>
    </cfRule>
    <cfRule type="cellIs" dxfId="683" priority="6546" operator="equal">
      <formula>"Yes"</formula>
    </cfRule>
  </conditionalFormatting>
  <conditionalFormatting sqref="AF2">
    <cfRule type="cellIs" dxfId="682" priority="6541" operator="equal">
      <formula>"No"</formula>
    </cfRule>
    <cfRule type="cellIs" dxfId="681" priority="6542" operator="equal">
      <formula>"Yes"</formula>
    </cfRule>
  </conditionalFormatting>
  <conditionalFormatting sqref="AF2">
    <cfRule type="cellIs" dxfId="680" priority="6539" operator="equal">
      <formula>"No"</formula>
    </cfRule>
    <cfRule type="cellIs" dxfId="679" priority="6540" operator="equal">
      <formula>"Yes"</formula>
    </cfRule>
  </conditionalFormatting>
  <conditionalFormatting sqref="AF2">
    <cfRule type="cellIs" dxfId="678" priority="6537" operator="equal">
      <formula>"No"</formula>
    </cfRule>
    <cfRule type="cellIs" dxfId="677" priority="6538" operator="equal">
      <formula>"Yes"</formula>
    </cfRule>
  </conditionalFormatting>
  <conditionalFormatting sqref="T2">
    <cfRule type="cellIs" dxfId="676" priority="6270" operator="equal">
      <formula>"No"</formula>
    </cfRule>
    <cfRule type="cellIs" dxfId="675" priority="6271" operator="equal">
      <formula>"Yes"</formula>
    </cfRule>
  </conditionalFormatting>
  <conditionalFormatting sqref="U2">
    <cfRule type="cellIs" dxfId="674" priority="6266" operator="equal">
      <formula>"No"</formula>
    </cfRule>
    <cfRule type="cellIs" dxfId="673" priority="6267" operator="equal">
      <formula>"Yes"</formula>
    </cfRule>
  </conditionalFormatting>
  <conditionalFormatting sqref="AA2">
    <cfRule type="cellIs" dxfId="672" priority="5580" operator="equal">
      <formula>"No"</formula>
    </cfRule>
    <cfRule type="cellIs" dxfId="671" priority="5581" operator="equal">
      <formula>"Yes"</formula>
    </cfRule>
  </conditionalFormatting>
  <conditionalFormatting sqref="Y8:Y12">
    <cfRule type="cellIs" dxfId="670" priority="5488" operator="equal">
      <formula>1</formula>
    </cfRule>
    <cfRule type="cellIs" dxfId="669" priority="5489" operator="equal">
      <formula>20</formula>
    </cfRule>
  </conditionalFormatting>
  <conditionalFormatting sqref="R2">
    <cfRule type="cellIs" dxfId="668" priority="5045" operator="equal">
      <formula>"No"</formula>
    </cfRule>
    <cfRule type="cellIs" dxfId="667" priority="5046" operator="equal">
      <formula>"Yes"</formula>
    </cfRule>
  </conditionalFormatting>
  <conditionalFormatting sqref="A2">
    <cfRule type="cellIs" dxfId="666" priority="4595" operator="equal">
      <formula>"No"</formula>
    </cfRule>
    <cfRule type="cellIs" dxfId="665" priority="4596" operator="equal">
      <formula>"Yes"</formula>
    </cfRule>
  </conditionalFormatting>
  <conditionalFormatting sqref="A2">
    <cfRule type="cellIs" dxfId="664" priority="4597" operator="equal">
      <formula>"No"</formula>
    </cfRule>
    <cfRule type="cellIs" dxfId="663" priority="4598" operator="equal">
      <formula>"Yes"</formula>
    </cfRule>
  </conditionalFormatting>
  <conditionalFormatting sqref="A2">
    <cfRule type="cellIs" dxfId="662" priority="4591" operator="equal">
      <formula>"No"</formula>
    </cfRule>
    <cfRule type="cellIs" dxfId="661" priority="4592" operator="equal">
      <formula>"Yes"</formula>
    </cfRule>
  </conditionalFormatting>
  <conditionalFormatting sqref="A2">
    <cfRule type="cellIs" dxfId="660" priority="4593" operator="equal">
      <formula>"No"</formula>
    </cfRule>
    <cfRule type="cellIs" dxfId="659" priority="4594" operator="equal">
      <formula>"Yes"</formula>
    </cfRule>
  </conditionalFormatting>
  <conditionalFormatting sqref="B2">
    <cfRule type="cellIs" dxfId="658" priority="4589" operator="equal">
      <formula>"No"</formula>
    </cfRule>
    <cfRule type="cellIs" dxfId="657" priority="4590" operator="equal">
      <formula>"Yes"</formula>
    </cfRule>
  </conditionalFormatting>
  <conditionalFormatting sqref="Q2">
    <cfRule type="cellIs" dxfId="656" priority="4525" operator="equal">
      <formula>"No"</formula>
    </cfRule>
    <cfRule type="cellIs" dxfId="655" priority="4526" operator="equal">
      <formula>"Yes"</formula>
    </cfRule>
  </conditionalFormatting>
  <conditionalFormatting sqref="Q2">
    <cfRule type="cellIs" dxfId="654" priority="4523" operator="equal">
      <formula>"No"</formula>
    </cfRule>
    <cfRule type="cellIs" dxfId="653" priority="4524" operator="equal">
      <formula>"Yes"</formula>
    </cfRule>
  </conditionalFormatting>
  <conditionalFormatting sqref="Q2">
    <cfRule type="cellIs" dxfId="652" priority="4519" operator="equal">
      <formula>"No"</formula>
    </cfRule>
    <cfRule type="cellIs" dxfId="651" priority="4520" operator="equal">
      <formula>"Yes"</formula>
    </cfRule>
  </conditionalFormatting>
  <conditionalFormatting sqref="Q2">
    <cfRule type="cellIs" dxfId="650" priority="4521" operator="equal">
      <formula>"No"</formula>
    </cfRule>
    <cfRule type="cellIs" dxfId="649" priority="4522" operator="equal">
      <formula>"Yes"</formula>
    </cfRule>
  </conditionalFormatting>
  <conditionalFormatting sqref="AI2">
    <cfRule type="cellIs" dxfId="648" priority="4493" operator="equal">
      <formula>"No"</formula>
    </cfRule>
    <cfRule type="cellIs" dxfId="647" priority="4494" operator="equal">
      <formula>"Yes"</formula>
    </cfRule>
  </conditionalFormatting>
  <conditionalFormatting sqref="AI2">
    <cfRule type="cellIs" dxfId="646" priority="4491" operator="equal">
      <formula>"No"</formula>
    </cfRule>
    <cfRule type="cellIs" dxfId="645" priority="4492" operator="equal">
      <formula>"Yes"</formula>
    </cfRule>
  </conditionalFormatting>
  <conditionalFormatting sqref="AI2">
    <cfRule type="cellIs" dxfId="644" priority="4487" operator="equal">
      <formula>"No"</formula>
    </cfRule>
    <cfRule type="cellIs" dxfId="643" priority="4488" operator="equal">
      <formula>"Yes"</formula>
    </cfRule>
  </conditionalFormatting>
  <conditionalFormatting sqref="AI2">
    <cfRule type="cellIs" dxfId="642" priority="4489" operator="equal">
      <formula>"No"</formula>
    </cfRule>
    <cfRule type="cellIs" dxfId="641" priority="4490" operator="equal">
      <formula>"Yes"</formula>
    </cfRule>
  </conditionalFormatting>
  <conditionalFormatting sqref="B24:C36">
    <cfRule type="cellIs" dxfId="640" priority="4463" operator="equal">
      <formula>"No"</formula>
    </cfRule>
    <cfRule type="cellIs" dxfId="639" priority="4464" operator="equal">
      <formula>"Yes"</formula>
    </cfRule>
  </conditionalFormatting>
  <conditionalFormatting sqref="S11">
    <cfRule type="cellIs" dxfId="638" priority="2861" operator="equal">
      <formula>"N"</formula>
    </cfRule>
    <cfRule type="cellIs" dxfId="637" priority="2862" operator="equal">
      <formula>"Y"</formula>
    </cfRule>
  </conditionalFormatting>
  <conditionalFormatting sqref="S7">
    <cfRule type="cellIs" dxfId="636" priority="2771" operator="equal">
      <formula>"N"</formula>
    </cfRule>
    <cfRule type="cellIs" dxfId="635" priority="2772" operator="equal">
      <formula>"Y"</formula>
    </cfRule>
  </conditionalFormatting>
  <conditionalFormatting sqref="W9:W13">
    <cfRule type="cellIs" dxfId="634" priority="2769" operator="equal">
      <formula>"N"</formula>
    </cfRule>
    <cfRule type="cellIs" dxfId="633" priority="2770" operator="equal">
      <formula>"Y"</formula>
    </cfRule>
  </conditionalFormatting>
  <conditionalFormatting sqref="M12:S12">
    <cfRule type="cellIs" dxfId="632" priority="2753" operator="equal">
      <formula>"N"</formula>
    </cfRule>
    <cfRule type="cellIs" dxfId="631" priority="2754" operator="equal">
      <formula>"Y"</formula>
    </cfRule>
  </conditionalFormatting>
  <conditionalFormatting sqref="O13">
    <cfRule type="cellIs" dxfId="630" priority="2731" operator="equal">
      <formula>"N"</formula>
    </cfRule>
    <cfRule type="cellIs" dxfId="629" priority="2732" operator="equal">
      <formula>"Y"</formula>
    </cfRule>
  </conditionalFormatting>
  <conditionalFormatting sqref="R5">
    <cfRule type="cellIs" dxfId="628" priority="2399" operator="equal">
      <formula>"No"</formula>
    </cfRule>
    <cfRule type="cellIs" dxfId="627" priority="2400" operator="equal">
      <formula>"Yes"</formula>
    </cfRule>
  </conditionalFormatting>
  <conditionalFormatting sqref="H5">
    <cfRule type="cellIs" dxfId="626" priority="2287" operator="equal">
      <formula>"No"</formula>
    </cfRule>
    <cfRule type="cellIs" dxfId="625" priority="2288" operator="equal">
      <formula>"Yes"</formula>
    </cfRule>
  </conditionalFormatting>
  <conditionalFormatting sqref="I5:Q5">
    <cfRule type="cellIs" dxfId="624" priority="2289" operator="equal">
      <formula>"N"</formula>
    </cfRule>
    <cfRule type="cellIs" dxfId="623" priority="2290" operator="equal">
      <formula>"Y"</formula>
    </cfRule>
  </conditionalFormatting>
  <conditionalFormatting sqref="G5">
    <cfRule type="cellIs" dxfId="622" priority="2285" operator="equal">
      <formula>"N"</formula>
    </cfRule>
    <cfRule type="cellIs" dxfId="621" priority="2286" operator="equal">
      <formula>"Y"</formula>
    </cfRule>
  </conditionalFormatting>
  <conditionalFormatting sqref="G5">
    <cfRule type="cellIs" dxfId="620" priority="2283" operator="equal">
      <formula>1</formula>
    </cfRule>
    <cfRule type="cellIs" dxfId="619" priority="2284" operator="equal">
      <formula>20</formula>
    </cfRule>
  </conditionalFormatting>
  <conditionalFormatting sqref="G5">
    <cfRule type="cellIs" dxfId="618" priority="2282" operator="equal">
      <formula>19</formula>
    </cfRule>
  </conditionalFormatting>
  <conditionalFormatting sqref="G5">
    <cfRule type="cellIs" dxfId="617" priority="2281" operator="equal">
      <formula>19</formula>
    </cfRule>
  </conditionalFormatting>
  <conditionalFormatting sqref="AB5:AI5 Y5">
    <cfRule type="cellIs" dxfId="616" priority="2279" operator="equal">
      <formula>"N"</formula>
    </cfRule>
    <cfRule type="cellIs" dxfId="615" priority="2280" operator="equal">
      <formula>"Y"</formula>
    </cfRule>
  </conditionalFormatting>
  <conditionalFormatting sqref="Y5">
    <cfRule type="cellIs" dxfId="614" priority="2277" operator="equal">
      <formula>1</formula>
    </cfRule>
    <cfRule type="cellIs" dxfId="613" priority="2278" operator="equal">
      <formula>20</formula>
    </cfRule>
  </conditionalFormatting>
  <conditionalFormatting sqref="Y5 AA5 AI5">
    <cfRule type="cellIs" dxfId="612" priority="2275" operator="equal">
      <formula>"No"</formula>
    </cfRule>
    <cfRule type="cellIs" dxfId="611" priority="2276" operator="equal">
      <formula>"Yes"</formula>
    </cfRule>
  </conditionalFormatting>
  <conditionalFormatting sqref="Y5">
    <cfRule type="cellIs" dxfId="610" priority="2274" operator="equal">
      <formula>19</formula>
    </cfRule>
  </conditionalFormatting>
  <conditionalFormatting sqref="Z5">
    <cfRule type="cellIs" dxfId="609" priority="2272" operator="equal">
      <formula>"No"</formula>
    </cfRule>
    <cfRule type="cellIs" dxfId="608" priority="2273" operator="equal">
      <formula>"Yes"</formula>
    </cfRule>
  </conditionalFormatting>
  <conditionalFormatting sqref="Y5">
    <cfRule type="cellIs" dxfId="607" priority="2270" operator="equal">
      <formula>"No"</formula>
    </cfRule>
    <cfRule type="cellIs" dxfId="606" priority="2271" operator="equal">
      <formula>"Yes"</formula>
    </cfRule>
  </conditionalFormatting>
  <conditionalFormatting sqref="Y5">
    <cfRule type="cellIs" dxfId="605" priority="2268" operator="equal">
      <formula>1</formula>
    </cfRule>
    <cfRule type="cellIs" dxfId="604" priority="2269" operator="equal">
      <formula>20</formula>
    </cfRule>
  </conditionalFormatting>
  <conditionalFormatting sqref="Y5">
    <cfRule type="cellIs" dxfId="603" priority="2267" operator="equal">
      <formula>19</formula>
    </cfRule>
  </conditionalFormatting>
  <conditionalFormatting sqref="T8">
    <cfRule type="cellIs" dxfId="602" priority="2233" operator="equal">
      <formula>"N"</formula>
    </cfRule>
    <cfRule type="cellIs" dxfId="601" priority="2234" operator="equal">
      <formula>"Y"</formula>
    </cfRule>
  </conditionalFormatting>
  <conditionalFormatting sqref="T9:T10">
    <cfRule type="cellIs" dxfId="600" priority="2231" operator="equal">
      <formula>"N"</formula>
    </cfRule>
    <cfRule type="cellIs" dxfId="599" priority="2232" operator="equal">
      <formula>"Y"</formula>
    </cfRule>
  </conditionalFormatting>
  <conditionalFormatting sqref="T11">
    <cfRule type="cellIs" dxfId="598" priority="2219" operator="equal">
      <formula>"N"</formula>
    </cfRule>
    <cfRule type="cellIs" dxfId="597" priority="2220" operator="equal">
      <formula>"Y"</formula>
    </cfRule>
  </conditionalFormatting>
  <conditionalFormatting sqref="AD2">
    <cfRule type="cellIs" dxfId="596" priority="2019" operator="equal">
      <formula>"No"</formula>
    </cfRule>
    <cfRule type="cellIs" dxfId="595" priority="2020" operator="equal">
      <formula>"Yes"</formula>
    </cfRule>
  </conditionalFormatting>
  <conditionalFormatting sqref="AD2">
    <cfRule type="cellIs" dxfId="594" priority="2017" operator="equal">
      <formula>"No"</formula>
    </cfRule>
    <cfRule type="cellIs" dxfId="593" priority="2018" operator="equal">
      <formula>"Yes"</formula>
    </cfRule>
  </conditionalFormatting>
  <conditionalFormatting sqref="AD2">
    <cfRule type="cellIs" dxfId="592" priority="2005" operator="equal">
      <formula>"No"</formula>
    </cfRule>
    <cfRule type="cellIs" dxfId="591" priority="2006" operator="equal">
      <formula>"Yes"</formula>
    </cfRule>
  </conditionalFormatting>
  <conditionalFormatting sqref="AD2">
    <cfRule type="cellIs" dxfId="590" priority="2011" operator="equal">
      <formula>"No"</formula>
    </cfRule>
    <cfRule type="cellIs" dxfId="589" priority="2012" operator="equal">
      <formula>"Yes"</formula>
    </cfRule>
  </conditionalFormatting>
  <conditionalFormatting sqref="AG2">
    <cfRule type="cellIs" dxfId="588" priority="1905" operator="equal">
      <formula>"No"</formula>
    </cfRule>
    <cfRule type="cellIs" dxfId="587" priority="1906" operator="equal">
      <formula>"Yes"</formula>
    </cfRule>
  </conditionalFormatting>
  <conditionalFormatting sqref="AG2">
    <cfRule type="cellIs" dxfId="586" priority="1903" operator="equal">
      <formula>"No"</formula>
    </cfRule>
    <cfRule type="cellIs" dxfId="585" priority="1904" operator="equal">
      <formula>"Yes"</formula>
    </cfRule>
  </conditionalFormatting>
  <conditionalFormatting sqref="AG2">
    <cfRule type="cellIs" dxfId="584" priority="1901" operator="equal">
      <formula>"No"</formula>
    </cfRule>
    <cfRule type="cellIs" dxfId="583" priority="1902" operator="equal">
      <formula>"Yes"</formula>
    </cfRule>
  </conditionalFormatting>
  <conditionalFormatting sqref="AH2">
    <cfRule type="cellIs" dxfId="582" priority="1883" operator="equal">
      <formula>"No"</formula>
    </cfRule>
    <cfRule type="cellIs" dxfId="581" priority="1884" operator="equal">
      <formula>"Yes"</formula>
    </cfRule>
  </conditionalFormatting>
  <conditionalFormatting sqref="AH2">
    <cfRule type="cellIs" dxfId="580" priority="1885" operator="equal">
      <formula>"No"</formula>
    </cfRule>
    <cfRule type="cellIs" dxfId="579" priority="1886" operator="equal">
      <formula>"Yes"</formula>
    </cfRule>
  </conditionalFormatting>
  <conditionalFormatting sqref="AH2">
    <cfRule type="cellIs" dxfId="578" priority="1877" operator="equal">
      <formula>"No"</formula>
    </cfRule>
    <cfRule type="cellIs" dxfId="577" priority="1878" operator="equal">
      <formula>"Yes"</formula>
    </cfRule>
  </conditionalFormatting>
  <conditionalFormatting sqref="AH2">
    <cfRule type="cellIs" dxfId="576" priority="1881" operator="equal">
      <formula>"No"</formula>
    </cfRule>
    <cfRule type="cellIs" dxfId="575" priority="1882" operator="equal">
      <formula>"Yes"</formula>
    </cfRule>
  </conditionalFormatting>
  <conditionalFormatting sqref="AH2">
    <cfRule type="cellIs" dxfId="574" priority="1879" operator="equal">
      <formula>"No"</formula>
    </cfRule>
    <cfRule type="cellIs" dxfId="573" priority="1880" operator="equal">
      <formula>"Yes"</formula>
    </cfRule>
  </conditionalFormatting>
  <conditionalFormatting sqref="AH2">
    <cfRule type="cellIs" dxfId="572" priority="1857" operator="equal">
      <formula>"No"</formula>
    </cfRule>
    <cfRule type="cellIs" dxfId="571" priority="1858" operator="equal">
      <formula>"Yes"</formula>
    </cfRule>
  </conditionalFormatting>
  <conditionalFormatting sqref="AH2">
    <cfRule type="cellIs" dxfId="570" priority="1859" operator="equal">
      <formula>"No"</formula>
    </cfRule>
    <cfRule type="cellIs" dxfId="569" priority="1860" operator="equal">
      <formula>"Yes"</formula>
    </cfRule>
  </conditionalFormatting>
  <conditionalFormatting sqref="AH2">
    <cfRule type="cellIs" dxfId="568" priority="1855" operator="equal">
      <formula>"No"</formula>
    </cfRule>
    <cfRule type="cellIs" dxfId="567" priority="1856" operator="equal">
      <formula>"Yes"</formula>
    </cfRule>
  </conditionalFormatting>
  <conditionalFormatting sqref="AH2">
    <cfRule type="cellIs" dxfId="566" priority="1853" operator="equal">
      <formula>"No"</formula>
    </cfRule>
    <cfRule type="cellIs" dxfId="565" priority="1854" operator="equal">
      <formula>"Yes"</formula>
    </cfRule>
  </conditionalFormatting>
  <conditionalFormatting sqref="AE2">
    <cfRule type="cellIs" dxfId="564" priority="1815" operator="equal">
      <formula>"No"</formula>
    </cfRule>
    <cfRule type="cellIs" dxfId="563" priority="1816" operator="equal">
      <formula>"Yes"</formula>
    </cfRule>
  </conditionalFormatting>
  <conditionalFormatting sqref="AE2">
    <cfRule type="cellIs" dxfId="562" priority="1821" operator="equal">
      <formula>"No"</formula>
    </cfRule>
    <cfRule type="cellIs" dxfId="561" priority="1822" operator="equal">
      <formula>"Yes"</formula>
    </cfRule>
  </conditionalFormatting>
  <conditionalFormatting sqref="AE2">
    <cfRule type="cellIs" dxfId="560" priority="1819" operator="equal">
      <formula>"No"</formula>
    </cfRule>
    <cfRule type="cellIs" dxfId="559" priority="1820" operator="equal">
      <formula>"Yes"</formula>
    </cfRule>
  </conditionalFormatting>
  <conditionalFormatting sqref="AE2">
    <cfRule type="cellIs" dxfId="558" priority="1817" operator="equal">
      <formula>"No"</formula>
    </cfRule>
    <cfRule type="cellIs" dxfId="557" priority="1818" operator="equal">
      <formula>"Yes"</formula>
    </cfRule>
  </conditionalFormatting>
  <conditionalFormatting sqref="K2">
    <cfRule type="cellIs" dxfId="556" priority="1813" operator="equal">
      <formula>"No"</formula>
    </cfRule>
    <cfRule type="cellIs" dxfId="555" priority="1814" operator="equal">
      <formula>"Yes"</formula>
    </cfRule>
  </conditionalFormatting>
  <conditionalFormatting sqref="K2">
    <cfRule type="cellIs" dxfId="554" priority="1811" operator="equal">
      <formula>"No"</formula>
    </cfRule>
    <cfRule type="cellIs" dxfId="553" priority="1812" operator="equal">
      <formula>"Yes"</formula>
    </cfRule>
  </conditionalFormatting>
  <conditionalFormatting sqref="K2">
    <cfRule type="cellIs" dxfId="552" priority="1805" operator="equal">
      <formula>"No"</formula>
    </cfRule>
    <cfRule type="cellIs" dxfId="551" priority="1806" operator="equal">
      <formula>"Yes"</formula>
    </cfRule>
  </conditionalFormatting>
  <conditionalFormatting sqref="K2">
    <cfRule type="cellIs" dxfId="550" priority="1803" operator="equal">
      <formula>"No"</formula>
    </cfRule>
    <cfRule type="cellIs" dxfId="549" priority="1804" operator="equal">
      <formula>"Yes"</formula>
    </cfRule>
  </conditionalFormatting>
  <conditionalFormatting sqref="AI1">
    <cfRule type="cellIs" dxfId="548" priority="1279" operator="equal">
      <formula>"No"</formula>
    </cfRule>
    <cfRule type="cellIs" dxfId="547" priority="1280" operator="equal">
      <formula>"Yes"</formula>
    </cfRule>
  </conditionalFormatting>
  <conditionalFormatting sqref="AI1">
    <cfRule type="cellIs" dxfId="546" priority="1281" operator="equal">
      <formula>"No"</formula>
    </cfRule>
    <cfRule type="cellIs" dxfId="545" priority="1282" operator="equal">
      <formula>"Yes"</formula>
    </cfRule>
  </conditionalFormatting>
  <conditionalFormatting sqref="AI1">
    <cfRule type="cellIs" dxfId="544" priority="1275" operator="equal">
      <formula>"No"</formula>
    </cfRule>
    <cfRule type="cellIs" dxfId="543" priority="1276" operator="equal">
      <formula>"Yes"</formula>
    </cfRule>
  </conditionalFormatting>
  <conditionalFormatting sqref="AI1">
    <cfRule type="cellIs" dxfId="542" priority="1277" operator="equal">
      <formula>"No"</formula>
    </cfRule>
    <cfRule type="cellIs" dxfId="541" priority="1278" operator="equal">
      <formula>"Yes"</formula>
    </cfRule>
  </conditionalFormatting>
  <conditionalFormatting sqref="AI1">
    <cfRule type="cellIs" dxfId="540" priority="1273" operator="equal">
      <formula>"No"</formula>
    </cfRule>
    <cfRule type="cellIs" dxfId="539" priority="1274" operator="equal">
      <formula>"Yes"</formula>
    </cfRule>
  </conditionalFormatting>
  <conditionalFormatting sqref="AI1">
    <cfRule type="cellIs" dxfId="538" priority="1271" operator="equal">
      <formula>"No"</formula>
    </cfRule>
    <cfRule type="cellIs" dxfId="537" priority="1272" operator="equal">
      <formula>"Yes"</formula>
    </cfRule>
  </conditionalFormatting>
  <conditionalFormatting sqref="R4">
    <cfRule type="cellIs" dxfId="536" priority="905" operator="equal">
      <formula>"No"</formula>
    </cfRule>
    <cfRule type="cellIs" dxfId="535" priority="906" operator="equal">
      <formula>"Yes"</formula>
    </cfRule>
  </conditionalFormatting>
  <conditionalFormatting sqref="B8:C10 B14:C17">
    <cfRule type="cellIs" dxfId="534" priority="959" operator="equal">
      <formula>"No"</formula>
    </cfRule>
    <cfRule type="cellIs" dxfId="533" priority="960" operator="equal">
      <formula>"Yes"</formula>
    </cfRule>
  </conditionalFormatting>
  <conditionalFormatting sqref="B7">
    <cfRule type="cellIs" dxfId="532" priority="957" operator="equal">
      <formula>"No"</formula>
    </cfRule>
    <cfRule type="cellIs" dxfId="531" priority="958" operator="equal">
      <formula>"Yes"</formula>
    </cfRule>
  </conditionalFormatting>
  <conditionalFormatting sqref="B12">
    <cfRule type="cellIs" dxfId="530" priority="955" operator="equal">
      <formula>"No"</formula>
    </cfRule>
    <cfRule type="cellIs" dxfId="529" priority="956" operator="equal">
      <formula>"Yes"</formula>
    </cfRule>
  </conditionalFormatting>
  <conditionalFormatting sqref="C10">
    <cfRule type="cellIs" dxfId="528" priority="953" operator="equal">
      <formula>"No"</formula>
    </cfRule>
    <cfRule type="cellIs" dxfId="527" priority="954" operator="equal">
      <formula>"Yes"</formula>
    </cfRule>
  </conditionalFormatting>
  <conditionalFormatting sqref="C7">
    <cfRule type="cellIs" dxfId="526" priority="951" operator="equal">
      <formula>"No"</formula>
    </cfRule>
    <cfRule type="cellIs" dxfId="525" priority="952" operator="equal">
      <formula>"Yes"</formula>
    </cfRule>
  </conditionalFormatting>
  <conditionalFormatting sqref="C12">
    <cfRule type="cellIs" dxfId="524" priority="949" operator="equal">
      <formula>"No"</formula>
    </cfRule>
    <cfRule type="cellIs" dxfId="523" priority="950" operator="equal">
      <formula>"Yes"</formula>
    </cfRule>
  </conditionalFormatting>
  <conditionalFormatting sqref="B7:B23">
    <cfRule type="cellIs" dxfId="522" priority="947" operator="equal">
      <formula>"No"</formula>
    </cfRule>
    <cfRule type="cellIs" dxfId="521" priority="948" operator="equal">
      <formula>"Yes"</formula>
    </cfRule>
  </conditionalFormatting>
  <conditionalFormatting sqref="C13">
    <cfRule type="cellIs" dxfId="520" priority="945" operator="equal">
      <formula>"No"</formula>
    </cfRule>
    <cfRule type="cellIs" dxfId="519" priority="946" operator="equal">
      <formula>"Yes"</formula>
    </cfRule>
  </conditionalFormatting>
  <conditionalFormatting sqref="B11">
    <cfRule type="cellIs" dxfId="518" priority="943" operator="equal">
      <formula>"No"</formula>
    </cfRule>
    <cfRule type="cellIs" dxfId="517" priority="944" operator="equal">
      <formula>"Yes"</formula>
    </cfRule>
  </conditionalFormatting>
  <conditionalFormatting sqref="B11">
    <cfRule type="cellIs" dxfId="516" priority="941" operator="equal">
      <formula>"No"</formula>
    </cfRule>
    <cfRule type="cellIs" dxfId="515" priority="942" operator="equal">
      <formula>"Yes"</formula>
    </cfRule>
  </conditionalFormatting>
  <conditionalFormatting sqref="C11">
    <cfRule type="cellIs" dxfId="514" priority="939" operator="equal">
      <formula>"No"</formula>
    </cfRule>
    <cfRule type="cellIs" dxfId="513" priority="940" operator="equal">
      <formula>"Yes"</formula>
    </cfRule>
  </conditionalFormatting>
  <conditionalFormatting sqref="C11">
    <cfRule type="cellIs" dxfId="512" priority="937" operator="equal">
      <formula>"No"</formula>
    </cfRule>
    <cfRule type="cellIs" dxfId="511" priority="938" operator="equal">
      <formula>"Yes"</formula>
    </cfRule>
  </conditionalFormatting>
  <conditionalFormatting sqref="B23:C23">
    <cfRule type="cellIs" dxfId="510" priority="919" operator="equal">
      <formula>"No"</formula>
    </cfRule>
    <cfRule type="cellIs" dxfId="509" priority="920" operator="equal">
      <formula>"Yes"</formula>
    </cfRule>
  </conditionalFormatting>
  <conditionalFormatting sqref="B17:C17">
    <cfRule type="cellIs" dxfId="508" priority="935" operator="equal">
      <formula>"N"</formula>
    </cfRule>
    <cfRule type="cellIs" dxfId="507" priority="936" operator="equal">
      <formula>"Y"</formula>
    </cfRule>
  </conditionalFormatting>
  <conditionalFormatting sqref="B21:C23">
    <cfRule type="cellIs" dxfId="506" priority="933" operator="equal">
      <formula>"No"</formula>
    </cfRule>
    <cfRule type="cellIs" dxfId="505" priority="934" operator="equal">
      <formula>"Yes"</formula>
    </cfRule>
  </conditionalFormatting>
  <conditionalFormatting sqref="B19:C20">
    <cfRule type="cellIs" dxfId="504" priority="931" operator="equal">
      <formula>"No"</formula>
    </cfRule>
    <cfRule type="cellIs" dxfId="503" priority="932" operator="equal">
      <formula>"Yes"</formula>
    </cfRule>
  </conditionalFormatting>
  <conditionalFormatting sqref="B19:C20">
    <cfRule type="cellIs" dxfId="502" priority="929" operator="equal">
      <formula>"No"</formula>
    </cfRule>
    <cfRule type="cellIs" dxfId="501" priority="930" operator="equal">
      <formula>"Yes"</formula>
    </cfRule>
  </conditionalFormatting>
  <conditionalFormatting sqref="B21:C21">
    <cfRule type="cellIs" dxfId="500" priority="927" operator="equal">
      <formula>"No"</formula>
    </cfRule>
    <cfRule type="cellIs" dxfId="499" priority="928" operator="equal">
      <formula>"Yes"</formula>
    </cfRule>
  </conditionalFormatting>
  <conditionalFormatting sqref="B18:C18">
    <cfRule type="cellIs" dxfId="498" priority="925" operator="equal">
      <formula>"N"</formula>
    </cfRule>
    <cfRule type="cellIs" dxfId="497" priority="926" operator="equal">
      <formula>"Y"</formula>
    </cfRule>
  </conditionalFormatting>
  <conditionalFormatting sqref="B18:C18">
    <cfRule type="cellIs" dxfId="496" priority="923" operator="equal">
      <formula>"No"</formula>
    </cfRule>
    <cfRule type="cellIs" dxfId="495" priority="924" operator="equal">
      <formula>"Yes"</formula>
    </cfRule>
  </conditionalFormatting>
  <conditionalFormatting sqref="B22:C22">
    <cfRule type="cellIs" dxfId="494" priority="921" operator="equal">
      <formula>"No"</formula>
    </cfRule>
    <cfRule type="cellIs" dxfId="493" priority="922" operator="equal">
      <formula>"Yes"</formula>
    </cfRule>
  </conditionalFormatting>
  <conditionalFormatting sqref="Y3 AA3 AI3">
    <cfRule type="cellIs" dxfId="492" priority="809" operator="equal">
      <formula>"No"</formula>
    </cfRule>
    <cfRule type="cellIs" dxfId="491" priority="810" operator="equal">
      <formula>"Yes"</formula>
    </cfRule>
  </conditionalFormatting>
  <conditionalFormatting sqref="G4">
    <cfRule type="cellIs" dxfId="490" priority="895" operator="equal">
      <formula>"N"</formula>
    </cfRule>
    <cfRule type="cellIs" dxfId="489" priority="896" operator="equal">
      <formula>"Y"</formula>
    </cfRule>
  </conditionalFormatting>
  <conditionalFormatting sqref="H4">
    <cfRule type="cellIs" dxfId="488" priority="897" operator="equal">
      <formula>"No"</formula>
    </cfRule>
    <cfRule type="cellIs" dxfId="487" priority="898" operator="equal">
      <formula>"Yes"</formula>
    </cfRule>
  </conditionalFormatting>
  <conditionalFormatting sqref="B4">
    <cfRule type="cellIs" dxfId="486" priority="875" operator="equal">
      <formula>"No"</formula>
    </cfRule>
    <cfRule type="cellIs" dxfId="485" priority="876" operator="equal">
      <formula>"Yes"</formula>
    </cfRule>
  </conditionalFormatting>
  <conditionalFormatting sqref="I4:Q4">
    <cfRule type="cellIs" dxfId="484" priority="899" operator="equal">
      <formula>"N"</formula>
    </cfRule>
    <cfRule type="cellIs" dxfId="483" priority="900" operator="equal">
      <formula>"Y"</formula>
    </cfRule>
  </conditionalFormatting>
  <conditionalFormatting sqref="G4">
    <cfRule type="cellIs" dxfId="482" priority="893" operator="equal">
      <formula>1</formula>
    </cfRule>
    <cfRule type="cellIs" dxfId="481" priority="894" operator="equal">
      <formula>20</formula>
    </cfRule>
  </conditionalFormatting>
  <conditionalFormatting sqref="G4">
    <cfRule type="cellIs" dxfId="480" priority="892" operator="equal">
      <formula>19</formula>
    </cfRule>
  </conditionalFormatting>
  <conditionalFormatting sqref="G4">
    <cfRule type="cellIs" dxfId="479" priority="891" operator="equal">
      <formula>19</formula>
    </cfRule>
  </conditionalFormatting>
  <conditionalFormatting sqref="Y4 AB4:AI4">
    <cfRule type="cellIs" dxfId="478" priority="889" operator="equal">
      <formula>"N"</formula>
    </cfRule>
    <cfRule type="cellIs" dxfId="477" priority="890" operator="equal">
      <formula>"Y"</formula>
    </cfRule>
  </conditionalFormatting>
  <conditionalFormatting sqref="Y4">
    <cfRule type="cellIs" dxfId="476" priority="887" operator="equal">
      <formula>1</formula>
    </cfRule>
    <cfRule type="cellIs" dxfId="475" priority="888" operator="equal">
      <formula>20</formula>
    </cfRule>
  </conditionalFormatting>
  <conditionalFormatting sqref="AI4 AA4 Y4">
    <cfRule type="cellIs" dxfId="474" priority="885" operator="equal">
      <formula>"No"</formula>
    </cfRule>
    <cfRule type="cellIs" dxfId="473" priority="886" operator="equal">
      <formula>"Yes"</formula>
    </cfRule>
  </conditionalFormatting>
  <conditionalFormatting sqref="Y4">
    <cfRule type="cellIs" dxfId="472" priority="884" operator="equal">
      <formula>19</formula>
    </cfRule>
  </conditionalFormatting>
  <conditionalFormatting sqref="Z4">
    <cfRule type="cellIs" dxfId="471" priority="882" operator="equal">
      <formula>"No"</formula>
    </cfRule>
    <cfRule type="cellIs" dxfId="470" priority="883" operator="equal">
      <formula>"Yes"</formula>
    </cfRule>
  </conditionalFormatting>
  <conditionalFormatting sqref="Y4">
    <cfRule type="cellIs" dxfId="469" priority="880" operator="equal">
      <formula>"No"</formula>
    </cfRule>
    <cfRule type="cellIs" dxfId="468" priority="881" operator="equal">
      <formula>"Yes"</formula>
    </cfRule>
  </conditionalFormatting>
  <conditionalFormatting sqref="Y4">
    <cfRule type="cellIs" dxfId="467" priority="878" operator="equal">
      <formula>1</formula>
    </cfRule>
    <cfRule type="cellIs" dxfId="466" priority="879" operator="equal">
      <formula>20</formula>
    </cfRule>
  </conditionalFormatting>
  <conditionalFormatting sqref="Y4">
    <cfRule type="cellIs" dxfId="465" priority="877" operator="equal">
      <formula>19</formula>
    </cfRule>
  </conditionalFormatting>
  <conditionalFormatting sqref="A4">
    <cfRule type="cellIs" dxfId="464" priority="869" operator="equal">
      <formula>"No"</formula>
    </cfRule>
    <cfRule type="cellIs" dxfId="463" priority="870" operator="equal">
      <formula>"Yes"</formula>
    </cfRule>
  </conditionalFormatting>
  <conditionalFormatting sqref="B4">
    <cfRule type="cellIs" dxfId="462" priority="873" operator="equal">
      <formula>"No"</formula>
    </cfRule>
    <cfRule type="cellIs" dxfId="461" priority="874" operator="equal">
      <formula>"Yes"</formula>
    </cfRule>
  </conditionalFormatting>
  <conditionalFormatting sqref="A4">
    <cfRule type="cellIs" dxfId="460" priority="871" operator="equal">
      <formula>"No"</formula>
    </cfRule>
    <cfRule type="cellIs" dxfId="459" priority="872" operator="equal">
      <formula>"Yes"</formula>
    </cfRule>
  </conditionalFormatting>
  <conditionalFormatting sqref="A4">
    <cfRule type="cellIs" dxfId="458" priority="867" operator="equal">
      <formula>"No"</formula>
    </cfRule>
    <cfRule type="cellIs" dxfId="457" priority="868" operator="equal">
      <formula>"Yes"</formula>
    </cfRule>
  </conditionalFormatting>
  <conditionalFormatting sqref="A4">
    <cfRule type="cellIs" dxfId="456" priority="865" operator="equal">
      <formula>"No"</formula>
    </cfRule>
    <cfRule type="cellIs" dxfId="455" priority="866" operator="equal">
      <formula>"Yes"</formula>
    </cfRule>
  </conditionalFormatting>
  <conditionalFormatting sqref="D4">
    <cfRule type="cellIs" dxfId="454" priority="863" operator="equal">
      <formula>"N"</formula>
    </cfRule>
    <cfRule type="cellIs" dxfId="453" priority="864" operator="equal">
      <formula>"Y"</formula>
    </cfRule>
  </conditionalFormatting>
  <conditionalFormatting sqref="C4">
    <cfRule type="cellIs" dxfId="452" priority="861" operator="equal">
      <formula>"No"</formula>
    </cfRule>
    <cfRule type="cellIs" dxfId="451" priority="862" operator="equal">
      <formula>"Yes"</formula>
    </cfRule>
  </conditionalFormatting>
  <conditionalFormatting sqref="E4">
    <cfRule type="cellIs" dxfId="450" priority="853" operator="equal">
      <formula>"N"</formula>
    </cfRule>
    <cfRule type="cellIs" dxfId="449" priority="854" operator="equal">
      <formula>"Y"</formula>
    </cfRule>
  </conditionalFormatting>
  <conditionalFormatting sqref="R3">
    <cfRule type="cellIs" dxfId="448" priority="831" operator="equal">
      <formula>"No"</formula>
    </cfRule>
    <cfRule type="cellIs" dxfId="447" priority="832" operator="equal">
      <formula>"Yes"</formula>
    </cfRule>
  </conditionalFormatting>
  <conditionalFormatting sqref="X3">
    <cfRule type="cellIs" dxfId="446" priority="825" operator="equal">
      <formula>"No"</formula>
    </cfRule>
    <cfRule type="cellIs" dxfId="445" priority="826" operator="equal">
      <formula>"Yes"</formula>
    </cfRule>
  </conditionalFormatting>
  <conditionalFormatting sqref="I3:Q3">
    <cfRule type="cellIs" dxfId="444" priority="823" operator="equal">
      <formula>"N"</formula>
    </cfRule>
    <cfRule type="cellIs" dxfId="443" priority="824" operator="equal">
      <formula>"Y"</formula>
    </cfRule>
  </conditionalFormatting>
  <conditionalFormatting sqref="H3">
    <cfRule type="cellIs" dxfId="442" priority="821" operator="equal">
      <formula>"No"</formula>
    </cfRule>
    <cfRule type="cellIs" dxfId="441" priority="822" operator="equal">
      <formula>"Yes"</formula>
    </cfRule>
  </conditionalFormatting>
  <conditionalFormatting sqref="G3">
    <cfRule type="cellIs" dxfId="440" priority="819" operator="equal">
      <formula>"N"</formula>
    </cfRule>
    <cfRule type="cellIs" dxfId="439" priority="820" operator="equal">
      <formula>"Y"</formula>
    </cfRule>
  </conditionalFormatting>
  <conditionalFormatting sqref="G3">
    <cfRule type="cellIs" dxfId="438" priority="817" operator="equal">
      <formula>1</formula>
    </cfRule>
    <cfRule type="cellIs" dxfId="437" priority="818" operator="equal">
      <formula>20</formula>
    </cfRule>
  </conditionalFormatting>
  <conditionalFormatting sqref="G3">
    <cfRule type="cellIs" dxfId="436" priority="816" operator="equal">
      <formula>19</formula>
    </cfRule>
  </conditionalFormatting>
  <conditionalFormatting sqref="G3">
    <cfRule type="cellIs" dxfId="435" priority="815" operator="equal">
      <formula>19</formula>
    </cfRule>
  </conditionalFormatting>
  <conditionalFormatting sqref="AB3:AI3 Y3">
    <cfRule type="cellIs" dxfId="434" priority="813" operator="equal">
      <formula>"N"</formula>
    </cfRule>
    <cfRule type="cellIs" dxfId="433" priority="814" operator="equal">
      <formula>"Y"</formula>
    </cfRule>
  </conditionalFormatting>
  <conditionalFormatting sqref="Y3">
    <cfRule type="cellIs" dxfId="432" priority="811" operator="equal">
      <formula>1</formula>
    </cfRule>
    <cfRule type="cellIs" dxfId="431" priority="812" operator="equal">
      <formula>20</formula>
    </cfRule>
  </conditionalFormatting>
  <conditionalFormatting sqref="Y3">
    <cfRule type="cellIs" dxfId="430" priority="808" operator="equal">
      <formula>19</formula>
    </cfRule>
  </conditionalFormatting>
  <conditionalFormatting sqref="Z3">
    <cfRule type="cellIs" dxfId="429" priority="806" operator="equal">
      <formula>"No"</formula>
    </cfRule>
    <cfRule type="cellIs" dxfId="428" priority="807" operator="equal">
      <formula>"Yes"</formula>
    </cfRule>
  </conditionalFormatting>
  <conditionalFormatting sqref="Y3">
    <cfRule type="cellIs" dxfId="427" priority="804" operator="equal">
      <formula>"No"</formula>
    </cfRule>
    <cfRule type="cellIs" dxfId="426" priority="805" operator="equal">
      <formula>"Yes"</formula>
    </cfRule>
  </conditionalFormatting>
  <conditionalFormatting sqref="Y3">
    <cfRule type="cellIs" dxfId="425" priority="802" operator="equal">
      <formula>1</formula>
    </cfRule>
    <cfRule type="cellIs" dxfId="424" priority="803" operator="equal">
      <formula>20</formula>
    </cfRule>
  </conditionalFormatting>
  <conditionalFormatting sqref="Y3">
    <cfRule type="cellIs" dxfId="423" priority="801" operator="equal">
      <formula>19</formula>
    </cfRule>
  </conditionalFormatting>
  <conditionalFormatting sqref="B3">
    <cfRule type="cellIs" dxfId="422" priority="789" operator="equal">
      <formula>"No"</formula>
    </cfRule>
    <cfRule type="cellIs" dxfId="421" priority="790" operator="equal">
      <formula>"Yes"</formula>
    </cfRule>
  </conditionalFormatting>
  <conditionalFormatting sqref="B3">
    <cfRule type="cellIs" dxfId="420" priority="791" operator="equal">
      <formula>"No"</formula>
    </cfRule>
    <cfRule type="cellIs" dxfId="419" priority="792" operator="equal">
      <formula>"Yes"</formula>
    </cfRule>
  </conditionalFormatting>
  <conditionalFormatting sqref="W3">
    <cfRule type="cellIs" dxfId="418" priority="783" operator="equal">
      <formula>"No"</formula>
    </cfRule>
    <cfRule type="cellIs" dxfId="417" priority="784" operator="equal">
      <formula>"Yes"</formula>
    </cfRule>
  </conditionalFormatting>
  <conditionalFormatting sqref="J1:K1">
    <cfRule type="cellIs" dxfId="416" priority="677" operator="equal">
      <formula>"No"</formula>
    </cfRule>
    <cfRule type="cellIs" dxfId="415" priority="678" operator="equal">
      <formula>"Yes"</formula>
    </cfRule>
  </conditionalFormatting>
  <conditionalFormatting sqref="J1:K1">
    <cfRule type="cellIs" dxfId="414" priority="675" operator="equal">
      <formula>"No"</formula>
    </cfRule>
    <cfRule type="cellIs" dxfId="413" priority="676" operator="equal">
      <formula>"Yes"</formula>
    </cfRule>
  </conditionalFormatting>
  <conditionalFormatting sqref="V3">
    <cfRule type="cellIs" dxfId="412" priority="769" operator="equal">
      <formula>"N"</formula>
    </cfRule>
    <cfRule type="cellIs" dxfId="411" priority="770" operator="equal">
      <formula>"Y"</formula>
    </cfRule>
  </conditionalFormatting>
  <conditionalFormatting sqref="A5">
    <cfRule type="cellIs" dxfId="410" priority="731" operator="equal">
      <formula>"No"</formula>
    </cfRule>
    <cfRule type="cellIs" dxfId="409" priority="732" operator="equal">
      <formula>"Yes"</formula>
    </cfRule>
  </conditionalFormatting>
  <conditionalFormatting sqref="A5">
    <cfRule type="cellIs" dxfId="408" priority="733" operator="equal">
      <formula>"No"</formula>
    </cfRule>
    <cfRule type="cellIs" dxfId="407" priority="734" operator="equal">
      <formula>"Yes"</formula>
    </cfRule>
  </conditionalFormatting>
  <conditionalFormatting sqref="A5">
    <cfRule type="cellIs" dxfId="406" priority="729" operator="equal">
      <formula>"No"</formula>
    </cfRule>
    <cfRule type="cellIs" dxfId="405" priority="730" operator="equal">
      <formula>"Yes"</formula>
    </cfRule>
  </conditionalFormatting>
  <conditionalFormatting sqref="A5">
    <cfRule type="cellIs" dxfId="404" priority="727" operator="equal">
      <formula>"No"</formula>
    </cfRule>
    <cfRule type="cellIs" dxfId="403" priority="728" operator="equal">
      <formula>"Yes"</formula>
    </cfRule>
  </conditionalFormatting>
  <conditionalFormatting sqref="A3">
    <cfRule type="cellIs" dxfId="402" priority="723" operator="equal">
      <formula>"No"</formula>
    </cfRule>
    <cfRule type="cellIs" dxfId="401" priority="724" operator="equal">
      <formula>"Yes"</formula>
    </cfRule>
  </conditionalFormatting>
  <conditionalFormatting sqref="A3">
    <cfRule type="cellIs" dxfId="400" priority="725" operator="equal">
      <formula>"No"</formula>
    </cfRule>
    <cfRule type="cellIs" dxfId="399" priority="726" operator="equal">
      <formula>"Yes"</formula>
    </cfRule>
  </conditionalFormatting>
  <conditionalFormatting sqref="A3">
    <cfRule type="cellIs" dxfId="398" priority="721" operator="equal">
      <formula>"No"</formula>
    </cfRule>
    <cfRule type="cellIs" dxfId="397" priority="722" operator="equal">
      <formula>"Yes"</formula>
    </cfRule>
  </conditionalFormatting>
  <conditionalFormatting sqref="A3">
    <cfRule type="cellIs" dxfId="396" priority="719" operator="equal">
      <formula>"No"</formula>
    </cfRule>
    <cfRule type="cellIs" dxfId="395" priority="720" operator="equal">
      <formula>"Yes"</formula>
    </cfRule>
  </conditionalFormatting>
  <conditionalFormatting sqref="J1:K1">
    <cfRule type="cellIs" dxfId="394" priority="683" operator="equal">
      <formula>"No"</formula>
    </cfRule>
    <cfRule type="cellIs" dxfId="393" priority="684" operator="equal">
      <formula>"Yes"</formula>
    </cfRule>
  </conditionalFormatting>
  <conditionalFormatting sqref="J1:K1">
    <cfRule type="cellIs" dxfId="392" priority="685" operator="equal">
      <formula>"No"</formula>
    </cfRule>
    <cfRule type="cellIs" dxfId="391" priority="686" operator="equal">
      <formula>"Yes"</formula>
    </cfRule>
  </conditionalFormatting>
  <conditionalFormatting sqref="J1:K1">
    <cfRule type="cellIs" dxfId="390" priority="679" operator="equal">
      <formula>"No"</formula>
    </cfRule>
    <cfRule type="cellIs" dxfId="389" priority="680" operator="equal">
      <formula>"Yes"</formula>
    </cfRule>
  </conditionalFormatting>
  <conditionalFormatting sqref="J1:K1">
    <cfRule type="cellIs" dxfId="388" priority="681" operator="equal">
      <formula>"No"</formula>
    </cfRule>
    <cfRule type="cellIs" dxfId="387" priority="682" operator="equal">
      <formula>"Yes"</formula>
    </cfRule>
  </conditionalFormatting>
  <conditionalFormatting sqref="L1">
    <cfRule type="cellIs" dxfId="386" priority="487" operator="equal">
      <formula>"No"</formula>
    </cfRule>
    <cfRule type="cellIs" dxfId="385" priority="488" operator="equal">
      <formula>"Yes"</formula>
    </cfRule>
  </conditionalFormatting>
  <conditionalFormatting sqref="AF1">
    <cfRule type="cellIs" dxfId="384" priority="405" operator="equal">
      <formula>"No"</formula>
    </cfRule>
    <cfRule type="cellIs" dxfId="383" priority="406" operator="equal">
      <formula>"Yes"</formula>
    </cfRule>
  </conditionalFormatting>
  <conditionalFormatting sqref="AF1">
    <cfRule type="cellIs" dxfId="382" priority="403" operator="equal">
      <formula>"No"</formula>
    </cfRule>
    <cfRule type="cellIs" dxfId="381" priority="404" operator="equal">
      <formula>"Yes"</formula>
    </cfRule>
  </conditionalFormatting>
  <conditionalFormatting sqref="AF1">
    <cfRule type="cellIs" dxfId="380" priority="411" operator="equal">
      <formula>"No"</formula>
    </cfRule>
    <cfRule type="cellIs" dxfId="379" priority="412" operator="equal">
      <formula>"Yes"</formula>
    </cfRule>
  </conditionalFormatting>
  <conditionalFormatting sqref="AF1">
    <cfRule type="cellIs" dxfId="378" priority="413" operator="equal">
      <formula>"No"</formula>
    </cfRule>
    <cfRule type="cellIs" dxfId="377" priority="414" operator="equal">
      <formula>"Yes"</formula>
    </cfRule>
  </conditionalFormatting>
  <conditionalFormatting sqref="AF1">
    <cfRule type="cellIs" dxfId="376" priority="407" operator="equal">
      <formula>"No"</formula>
    </cfRule>
    <cfRule type="cellIs" dxfId="375" priority="408" operator="equal">
      <formula>"Yes"</formula>
    </cfRule>
  </conditionalFormatting>
  <conditionalFormatting sqref="AF1">
    <cfRule type="cellIs" dxfId="374" priority="409" operator="equal">
      <formula>"No"</formula>
    </cfRule>
    <cfRule type="cellIs" dxfId="373" priority="410" operator="equal">
      <formula>"Yes"</formula>
    </cfRule>
  </conditionalFormatting>
  <conditionalFormatting sqref="AF1">
    <cfRule type="cellIs" dxfId="372" priority="399" operator="equal">
      <formula>"No"</formula>
    </cfRule>
    <cfRule type="cellIs" dxfId="371" priority="400" operator="equal">
      <formula>"Yes"</formula>
    </cfRule>
  </conditionalFormatting>
  <conditionalFormatting sqref="AF1">
    <cfRule type="cellIs" dxfId="370" priority="401" operator="equal">
      <formula>"No"</formula>
    </cfRule>
    <cfRule type="cellIs" dxfId="369" priority="402" operator="equal">
      <formula>"Yes"</formula>
    </cfRule>
  </conditionalFormatting>
  <conditionalFormatting sqref="AF1">
    <cfRule type="cellIs" dxfId="368" priority="395" operator="equal">
      <formula>"No"</formula>
    </cfRule>
    <cfRule type="cellIs" dxfId="367" priority="396" operator="equal">
      <formula>"Yes"</formula>
    </cfRule>
  </conditionalFormatting>
  <conditionalFormatting sqref="AF1">
    <cfRule type="cellIs" dxfId="366" priority="397" operator="equal">
      <formula>"No"</formula>
    </cfRule>
    <cfRule type="cellIs" dxfId="365" priority="398" operator="equal">
      <formula>"Yes"</formula>
    </cfRule>
  </conditionalFormatting>
  <conditionalFormatting sqref="AF1">
    <cfRule type="cellIs" dxfId="364" priority="393" operator="equal">
      <formula>"No"</formula>
    </cfRule>
    <cfRule type="cellIs" dxfId="363" priority="394" operator="equal">
      <formula>"Yes"</formula>
    </cfRule>
  </conditionalFormatting>
  <conditionalFormatting sqref="AF1">
    <cfRule type="cellIs" dxfId="362" priority="391" operator="equal">
      <formula>"No"</formula>
    </cfRule>
    <cfRule type="cellIs" dxfId="361" priority="392" operator="equal">
      <formula>"Yes"</formula>
    </cfRule>
  </conditionalFormatting>
  <conditionalFormatting sqref="S5">
    <cfRule type="cellIs" dxfId="360" priority="351" operator="equal">
      <formula>"No"</formula>
    </cfRule>
    <cfRule type="cellIs" dxfId="359" priority="352" operator="equal">
      <formula>"Yes"</formula>
    </cfRule>
  </conditionalFormatting>
  <conditionalFormatting sqref="S5">
    <cfRule type="cellIs" dxfId="358" priority="353" operator="equal">
      <formula>"No"</formula>
    </cfRule>
    <cfRule type="cellIs" dxfId="357" priority="354" operator="equal">
      <formula>"Yes"</formula>
    </cfRule>
  </conditionalFormatting>
  <conditionalFormatting sqref="S5">
    <cfRule type="cellIs" dxfId="356" priority="349" operator="equal">
      <formula>"No"</formula>
    </cfRule>
    <cfRule type="cellIs" dxfId="355" priority="350" operator="equal">
      <formula>"Yes"</formula>
    </cfRule>
  </conditionalFormatting>
  <conditionalFormatting sqref="S5">
    <cfRule type="cellIs" dxfId="354" priority="347" operator="equal">
      <formula>"No"</formula>
    </cfRule>
    <cfRule type="cellIs" dxfId="353" priority="348" operator="equal">
      <formula>"Yes"</formula>
    </cfRule>
  </conditionalFormatting>
  <conditionalFormatting sqref="S3">
    <cfRule type="cellIs" dxfId="352" priority="343" operator="equal">
      <formula>"No"</formula>
    </cfRule>
    <cfRule type="cellIs" dxfId="351" priority="344" operator="equal">
      <formula>"Yes"</formula>
    </cfRule>
  </conditionalFormatting>
  <conditionalFormatting sqref="S3">
    <cfRule type="cellIs" dxfId="350" priority="345" operator="equal">
      <formula>"No"</formula>
    </cfRule>
    <cfRule type="cellIs" dxfId="349" priority="346" operator="equal">
      <formula>"Yes"</formula>
    </cfRule>
  </conditionalFormatting>
  <conditionalFormatting sqref="S3">
    <cfRule type="cellIs" dxfId="348" priority="341" operator="equal">
      <formula>"No"</formula>
    </cfRule>
    <cfRule type="cellIs" dxfId="347" priority="342" operator="equal">
      <formula>"Yes"</formula>
    </cfRule>
  </conditionalFormatting>
  <conditionalFormatting sqref="S3">
    <cfRule type="cellIs" dxfId="346" priority="339" operator="equal">
      <formula>"No"</formula>
    </cfRule>
    <cfRule type="cellIs" dxfId="345" priority="340" operator="equal">
      <formula>"Yes"</formula>
    </cfRule>
  </conditionalFormatting>
  <conditionalFormatting sqref="T3">
    <cfRule type="cellIs" dxfId="344" priority="331" operator="equal">
      <formula>"No"</formula>
    </cfRule>
    <cfRule type="cellIs" dxfId="343" priority="332" operator="equal">
      <formula>"Yes"</formula>
    </cfRule>
  </conditionalFormatting>
  <conditionalFormatting sqref="T3">
    <cfRule type="cellIs" dxfId="342" priority="333" operator="equal">
      <formula>"No"</formula>
    </cfRule>
    <cfRule type="cellIs" dxfId="341" priority="334" operator="equal">
      <formula>"Yes"</formula>
    </cfRule>
  </conditionalFormatting>
  <conditionalFormatting sqref="F3">
    <cfRule type="cellIs" dxfId="340" priority="319" operator="equal">
      <formula>"No"</formula>
    </cfRule>
    <cfRule type="cellIs" dxfId="339" priority="320" operator="equal">
      <formula>"Yes"</formula>
    </cfRule>
  </conditionalFormatting>
  <conditionalFormatting sqref="D3">
    <cfRule type="cellIs" dxfId="338" priority="315" operator="equal">
      <formula>"N"</formula>
    </cfRule>
    <cfRule type="cellIs" dxfId="337" priority="316" operator="equal">
      <formula>"Y"</formula>
    </cfRule>
  </conditionalFormatting>
  <conditionalFormatting sqref="C3">
    <cfRule type="cellIs" dxfId="336" priority="313" operator="equal">
      <formula>"No"</formula>
    </cfRule>
    <cfRule type="cellIs" dxfId="335" priority="314" operator="equal">
      <formula>"Yes"</formula>
    </cfRule>
  </conditionalFormatting>
  <conditionalFormatting sqref="F5">
    <cfRule type="cellIs" dxfId="334" priority="309" operator="equal">
      <formula>"No"</formula>
    </cfRule>
    <cfRule type="cellIs" dxfId="333" priority="310" operator="equal">
      <formula>"Yes"</formula>
    </cfRule>
  </conditionalFormatting>
  <conditionalFormatting sqref="E5">
    <cfRule type="cellIs" dxfId="332" priority="307" operator="equal">
      <formula>"No"</formula>
    </cfRule>
    <cfRule type="cellIs" dxfId="331" priority="308" operator="equal">
      <formula>"Yes"</formula>
    </cfRule>
  </conditionalFormatting>
  <conditionalFormatting sqref="D5">
    <cfRule type="cellIs" dxfId="330" priority="305" operator="equal">
      <formula>"N"</formula>
    </cfRule>
    <cfRule type="cellIs" dxfId="329" priority="306" operator="equal">
      <formula>"Y"</formula>
    </cfRule>
  </conditionalFormatting>
  <conditionalFormatting sqref="C5">
    <cfRule type="cellIs" dxfId="328" priority="303" operator="equal">
      <formula>"No"</formula>
    </cfRule>
    <cfRule type="cellIs" dxfId="327" priority="304" operator="equal">
      <formula>"Yes"</formula>
    </cfRule>
  </conditionalFormatting>
  <conditionalFormatting sqref="X5">
    <cfRule type="cellIs" dxfId="326" priority="301" operator="equal">
      <formula>"No"</formula>
    </cfRule>
    <cfRule type="cellIs" dxfId="325" priority="302" operator="equal">
      <formula>"Yes"</formula>
    </cfRule>
  </conditionalFormatting>
  <conditionalFormatting sqref="W5">
    <cfRule type="cellIs" dxfId="324" priority="299" operator="equal">
      <formula>"No"</formula>
    </cfRule>
    <cfRule type="cellIs" dxfId="323" priority="300" operator="equal">
      <formula>"Yes"</formula>
    </cfRule>
  </conditionalFormatting>
  <conditionalFormatting sqref="V5">
    <cfRule type="cellIs" dxfId="322" priority="277" operator="equal">
      <formula>"N"</formula>
    </cfRule>
    <cfRule type="cellIs" dxfId="321" priority="278" operator="equal">
      <formula>"Y"</formula>
    </cfRule>
  </conditionalFormatting>
  <conditionalFormatting sqref="U5">
    <cfRule type="cellIs" dxfId="320" priority="275" operator="equal">
      <formula>"No"</formula>
    </cfRule>
    <cfRule type="cellIs" dxfId="319" priority="276" operator="equal">
      <formula>"Yes"</formula>
    </cfRule>
  </conditionalFormatting>
  <conditionalFormatting sqref="F4">
    <cfRule type="cellIs" dxfId="318" priority="285" operator="equal">
      <formula>"No"</formula>
    </cfRule>
    <cfRule type="cellIs" dxfId="317" priority="286" operator="equal">
      <formula>"Yes"</formula>
    </cfRule>
  </conditionalFormatting>
  <conditionalFormatting sqref="E3">
    <cfRule type="cellIs" dxfId="316" priority="283" operator="equal">
      <formula>"No"</formula>
    </cfRule>
    <cfRule type="cellIs" dxfId="315" priority="284" operator="equal">
      <formula>"Yes"</formula>
    </cfRule>
  </conditionalFormatting>
  <conditionalFormatting sqref="F4">
    <cfRule type="cellIs" dxfId="314" priority="281" operator="equal">
      <formula>"N"</formula>
    </cfRule>
    <cfRule type="cellIs" dxfId="313" priority="282" operator="equal">
      <formula>"Y"</formula>
    </cfRule>
  </conditionalFormatting>
  <conditionalFormatting sqref="F3">
    <cfRule type="cellIs" dxfId="312" priority="279" operator="equal">
      <formula>"No"</formula>
    </cfRule>
    <cfRule type="cellIs" dxfId="311" priority="280" operator="equal">
      <formula>"Yes"</formula>
    </cfRule>
  </conditionalFormatting>
  <conditionalFormatting sqref="B5">
    <cfRule type="cellIs" dxfId="310" priority="259" operator="equal">
      <formula>"No"</formula>
    </cfRule>
    <cfRule type="cellIs" dxfId="309" priority="260" operator="equal">
      <formula>"Yes"</formula>
    </cfRule>
  </conditionalFormatting>
  <conditionalFormatting sqref="B5">
    <cfRule type="cellIs" dxfId="308" priority="261" operator="equal">
      <formula>"No"</formula>
    </cfRule>
    <cfRule type="cellIs" dxfId="307" priority="262" operator="equal">
      <formula>"Yes"</formula>
    </cfRule>
  </conditionalFormatting>
  <conditionalFormatting sqref="T5">
    <cfRule type="cellIs" dxfId="306" priority="263" operator="equal">
      <formula>"No"</formula>
    </cfRule>
    <cfRule type="cellIs" dxfId="305" priority="264" operator="equal">
      <formula>"Yes"</formula>
    </cfRule>
  </conditionalFormatting>
  <conditionalFormatting sqref="T5">
    <cfRule type="cellIs" dxfId="304" priority="265" operator="equal">
      <formula>"No"</formula>
    </cfRule>
    <cfRule type="cellIs" dxfId="303" priority="266" operator="equal">
      <formula>"Yes"</formula>
    </cfRule>
  </conditionalFormatting>
  <conditionalFormatting sqref="U3">
    <cfRule type="cellIs" dxfId="302" priority="257" operator="equal">
      <formula>"No"</formula>
    </cfRule>
    <cfRule type="cellIs" dxfId="301" priority="258" operator="equal">
      <formula>"Yes"</formula>
    </cfRule>
  </conditionalFormatting>
  <conditionalFormatting sqref="Q1">
    <cfRule type="cellIs" dxfId="300" priority="245" operator="equal">
      <formula>"No"</formula>
    </cfRule>
    <cfRule type="cellIs" dxfId="299" priority="246" operator="equal">
      <formula>"Yes"</formula>
    </cfRule>
  </conditionalFormatting>
  <conditionalFormatting sqref="Q1">
    <cfRule type="cellIs" dxfId="298" priority="247" operator="equal">
      <formula>"No"</formula>
    </cfRule>
    <cfRule type="cellIs" dxfId="297" priority="248" operator="equal">
      <formula>"Yes"</formula>
    </cfRule>
  </conditionalFormatting>
  <conditionalFormatting sqref="Q1">
    <cfRule type="cellIs" dxfId="296" priority="243" operator="equal">
      <formula>"No"</formula>
    </cfRule>
    <cfRule type="cellIs" dxfId="295" priority="244" operator="equal">
      <formula>"Yes"</formula>
    </cfRule>
  </conditionalFormatting>
  <conditionalFormatting sqref="Q1">
    <cfRule type="cellIs" dxfId="294" priority="241" operator="equal">
      <formula>"No"</formula>
    </cfRule>
    <cfRule type="cellIs" dxfId="293" priority="242" operator="equal">
      <formula>"Yes"</formula>
    </cfRule>
  </conditionalFormatting>
  <conditionalFormatting sqref="Q1">
    <cfRule type="cellIs" dxfId="292" priority="253" operator="equal">
      <formula>"No"</formula>
    </cfRule>
    <cfRule type="cellIs" dxfId="291" priority="254" operator="equal">
      <formula>"Yes"</formula>
    </cfRule>
  </conditionalFormatting>
  <conditionalFormatting sqref="Q1">
    <cfRule type="cellIs" dxfId="290" priority="255" operator="equal">
      <formula>"No"</formula>
    </cfRule>
    <cfRule type="cellIs" dxfId="289" priority="256" operator="equal">
      <formula>"Yes"</formula>
    </cfRule>
  </conditionalFormatting>
  <conditionalFormatting sqref="Q1">
    <cfRule type="cellIs" dxfId="288" priority="249" operator="equal">
      <formula>"No"</formula>
    </cfRule>
    <cfRule type="cellIs" dxfId="287" priority="250" operator="equal">
      <formula>"Yes"</formula>
    </cfRule>
  </conditionalFormatting>
  <conditionalFormatting sqref="Q1">
    <cfRule type="cellIs" dxfId="286" priority="251" operator="equal">
      <formula>"No"</formula>
    </cfRule>
    <cfRule type="cellIs" dxfId="285" priority="252" operator="equal">
      <formula>"Yes"</formula>
    </cfRule>
  </conditionalFormatting>
  <conditionalFormatting sqref="Q1">
    <cfRule type="cellIs" dxfId="284" priority="235" operator="equal">
      <formula>"No"</formula>
    </cfRule>
    <cfRule type="cellIs" dxfId="283" priority="236" operator="equal">
      <formula>"Yes"</formula>
    </cfRule>
  </conditionalFormatting>
  <conditionalFormatting sqref="Q1">
    <cfRule type="cellIs" dxfId="282" priority="233" operator="equal">
      <formula>"No"</formula>
    </cfRule>
    <cfRule type="cellIs" dxfId="281" priority="234" operator="equal">
      <formula>"Yes"</formula>
    </cfRule>
  </conditionalFormatting>
  <conditionalFormatting sqref="Q1">
    <cfRule type="cellIs" dxfId="280" priority="237" operator="equal">
      <formula>"No"</formula>
    </cfRule>
    <cfRule type="cellIs" dxfId="279" priority="238" operator="equal">
      <formula>"Yes"</formula>
    </cfRule>
  </conditionalFormatting>
  <conditionalFormatting sqref="Q1">
    <cfRule type="cellIs" dxfId="278" priority="239" operator="equal">
      <formula>"No"</formula>
    </cfRule>
    <cfRule type="cellIs" dxfId="277" priority="240" operator="equal">
      <formula>"Yes"</formula>
    </cfRule>
  </conditionalFormatting>
  <conditionalFormatting sqref="AE1">
    <cfRule type="cellIs" dxfId="276" priority="231" operator="equal">
      <formula>"No"</formula>
    </cfRule>
    <cfRule type="cellIs" dxfId="275" priority="232" operator="equal">
      <formula>"Yes"</formula>
    </cfRule>
  </conditionalFormatting>
  <conditionalFormatting sqref="AD1">
    <cfRule type="cellIs" dxfId="274" priority="219" operator="equal">
      <formula>"No"</formula>
    </cfRule>
    <cfRule type="cellIs" dxfId="273" priority="220" operator="equal">
      <formula>"Yes"</formula>
    </cfRule>
  </conditionalFormatting>
  <conditionalFormatting sqref="AD1">
    <cfRule type="cellIs" dxfId="272" priority="221" operator="equal">
      <formula>"No"</formula>
    </cfRule>
    <cfRule type="cellIs" dxfId="271" priority="222" operator="equal">
      <formula>"Yes"</formula>
    </cfRule>
  </conditionalFormatting>
  <conditionalFormatting sqref="AD1">
    <cfRule type="cellIs" dxfId="270" priority="217" operator="equal">
      <formula>"No"</formula>
    </cfRule>
    <cfRule type="cellIs" dxfId="269" priority="218" operator="equal">
      <formula>"Yes"</formula>
    </cfRule>
  </conditionalFormatting>
  <conditionalFormatting sqref="AD1">
    <cfRule type="cellIs" dxfId="268" priority="215" operator="equal">
      <formula>"No"</formula>
    </cfRule>
    <cfRule type="cellIs" dxfId="267" priority="216" operator="equal">
      <formula>"Yes"</formula>
    </cfRule>
  </conditionalFormatting>
  <conditionalFormatting sqref="AD1">
    <cfRule type="cellIs" dxfId="266" priority="227" operator="equal">
      <formula>"No"</formula>
    </cfRule>
    <cfRule type="cellIs" dxfId="265" priority="228" operator="equal">
      <formula>"Yes"</formula>
    </cfRule>
  </conditionalFormatting>
  <conditionalFormatting sqref="AD1">
    <cfRule type="cellIs" dxfId="264" priority="229" operator="equal">
      <formula>"No"</formula>
    </cfRule>
    <cfRule type="cellIs" dxfId="263" priority="230" operator="equal">
      <formula>"Yes"</formula>
    </cfRule>
  </conditionalFormatting>
  <conditionalFormatting sqref="AD1">
    <cfRule type="cellIs" dxfId="262" priority="223" operator="equal">
      <formula>"No"</formula>
    </cfRule>
    <cfRule type="cellIs" dxfId="261" priority="224" operator="equal">
      <formula>"Yes"</formula>
    </cfRule>
  </conditionalFormatting>
  <conditionalFormatting sqref="AD1">
    <cfRule type="cellIs" dxfId="260" priority="225" operator="equal">
      <formula>"No"</formula>
    </cfRule>
    <cfRule type="cellIs" dxfId="259" priority="226" operator="equal">
      <formula>"Yes"</formula>
    </cfRule>
  </conditionalFormatting>
  <conditionalFormatting sqref="AD1">
    <cfRule type="cellIs" dxfId="258" priority="209" operator="equal">
      <formula>"No"</formula>
    </cfRule>
    <cfRule type="cellIs" dxfId="257" priority="210" operator="equal">
      <formula>"Yes"</formula>
    </cfRule>
  </conditionalFormatting>
  <conditionalFormatting sqref="AD1">
    <cfRule type="cellIs" dxfId="256" priority="207" operator="equal">
      <formula>"No"</formula>
    </cfRule>
    <cfRule type="cellIs" dxfId="255" priority="208" operator="equal">
      <formula>"Yes"</formula>
    </cfRule>
  </conditionalFormatting>
  <conditionalFormatting sqref="AD1">
    <cfRule type="cellIs" dxfId="254" priority="211" operator="equal">
      <formula>"No"</formula>
    </cfRule>
    <cfRule type="cellIs" dxfId="253" priority="212" operator="equal">
      <formula>"Yes"</formula>
    </cfRule>
  </conditionalFormatting>
  <conditionalFormatting sqref="AD1">
    <cfRule type="cellIs" dxfId="252" priority="213" operator="equal">
      <formula>"No"</formula>
    </cfRule>
    <cfRule type="cellIs" dxfId="251" priority="214" operator="equal">
      <formula>"Yes"</formula>
    </cfRule>
  </conditionalFormatting>
  <conditionalFormatting sqref="AE1">
    <cfRule type="cellIs" dxfId="250" priority="193" operator="equal">
      <formula>"No"</formula>
    </cfRule>
    <cfRule type="cellIs" dxfId="249" priority="194" operator="equal">
      <formula>"Yes"</formula>
    </cfRule>
  </conditionalFormatting>
  <conditionalFormatting sqref="AE1">
    <cfRule type="cellIs" dxfId="248" priority="195" operator="equal">
      <formula>"No"</formula>
    </cfRule>
    <cfRule type="cellIs" dxfId="247" priority="196" operator="equal">
      <formula>"Yes"</formula>
    </cfRule>
  </conditionalFormatting>
  <conditionalFormatting sqref="AE1">
    <cfRule type="cellIs" dxfId="246" priority="191" operator="equal">
      <formula>"No"</formula>
    </cfRule>
    <cfRule type="cellIs" dxfId="245" priority="192" operator="equal">
      <formula>"Yes"</formula>
    </cfRule>
  </conditionalFormatting>
  <conditionalFormatting sqref="AE1">
    <cfRule type="cellIs" dxfId="244" priority="189" operator="equal">
      <formula>"No"</formula>
    </cfRule>
    <cfRule type="cellIs" dxfId="243" priority="190" operator="equal">
      <formula>"Yes"</formula>
    </cfRule>
  </conditionalFormatting>
  <conditionalFormatting sqref="AE1">
    <cfRule type="cellIs" dxfId="242" priority="201" operator="equal">
      <formula>"No"</formula>
    </cfRule>
    <cfRule type="cellIs" dxfId="241" priority="202" operator="equal">
      <formula>"Yes"</formula>
    </cfRule>
  </conditionalFormatting>
  <conditionalFormatting sqref="AE1">
    <cfRule type="cellIs" dxfId="240" priority="203" operator="equal">
      <formula>"No"</formula>
    </cfRule>
    <cfRule type="cellIs" dxfId="239" priority="204" operator="equal">
      <formula>"Yes"</formula>
    </cfRule>
  </conditionalFormatting>
  <conditionalFormatting sqref="AE1">
    <cfRule type="cellIs" dxfId="238" priority="197" operator="equal">
      <formula>"No"</formula>
    </cfRule>
    <cfRule type="cellIs" dxfId="237" priority="198" operator="equal">
      <formula>"Yes"</formula>
    </cfRule>
  </conditionalFormatting>
  <conditionalFormatting sqref="AE1">
    <cfRule type="cellIs" dxfId="236" priority="199" operator="equal">
      <formula>"No"</formula>
    </cfRule>
    <cfRule type="cellIs" dxfId="235" priority="200" operator="equal">
      <formula>"Yes"</formula>
    </cfRule>
  </conditionalFormatting>
  <conditionalFormatting sqref="AE1">
    <cfRule type="cellIs" dxfId="234" priority="183" operator="equal">
      <formula>"No"</formula>
    </cfRule>
    <cfRule type="cellIs" dxfId="233" priority="184" operator="equal">
      <formula>"Yes"</formula>
    </cfRule>
  </conditionalFormatting>
  <conditionalFormatting sqref="AE1">
    <cfRule type="cellIs" dxfId="232" priority="181" operator="equal">
      <formula>"No"</formula>
    </cfRule>
    <cfRule type="cellIs" dxfId="231" priority="182" operator="equal">
      <formula>"Yes"</formula>
    </cfRule>
  </conditionalFormatting>
  <conditionalFormatting sqref="AE1">
    <cfRule type="cellIs" dxfId="230" priority="185" operator="equal">
      <formula>"No"</formula>
    </cfRule>
    <cfRule type="cellIs" dxfId="229" priority="186" operator="equal">
      <formula>"Yes"</formula>
    </cfRule>
  </conditionalFormatting>
  <conditionalFormatting sqref="AE1">
    <cfRule type="cellIs" dxfId="228" priority="187" operator="equal">
      <formula>"No"</formula>
    </cfRule>
    <cfRule type="cellIs" dxfId="227" priority="188" operator="equal">
      <formula>"Yes"</formula>
    </cfRule>
  </conditionalFormatting>
  <conditionalFormatting sqref="AH1">
    <cfRule type="cellIs" dxfId="226" priority="171" operator="equal">
      <formula>"No"</formula>
    </cfRule>
    <cfRule type="cellIs" dxfId="225" priority="172" operator="equal">
      <formula>"Yes"</formula>
    </cfRule>
  </conditionalFormatting>
  <conditionalFormatting sqref="AH1">
    <cfRule type="cellIs" dxfId="224" priority="169" operator="equal">
      <formula>"No"</formula>
    </cfRule>
    <cfRule type="cellIs" dxfId="223" priority="170" operator="equal">
      <formula>"Yes"</formula>
    </cfRule>
  </conditionalFormatting>
  <conditionalFormatting sqref="AH1">
    <cfRule type="cellIs" dxfId="222" priority="177" operator="equal">
      <formula>"No"</formula>
    </cfRule>
    <cfRule type="cellIs" dxfId="221" priority="178" operator="equal">
      <formula>"Yes"</formula>
    </cfRule>
  </conditionalFormatting>
  <conditionalFormatting sqref="AH1">
    <cfRule type="cellIs" dxfId="220" priority="179" operator="equal">
      <formula>"No"</formula>
    </cfRule>
    <cfRule type="cellIs" dxfId="219" priority="180" operator="equal">
      <formula>"Yes"</formula>
    </cfRule>
  </conditionalFormatting>
  <conditionalFormatting sqref="AH1">
    <cfRule type="cellIs" dxfId="218" priority="173" operator="equal">
      <formula>"No"</formula>
    </cfRule>
    <cfRule type="cellIs" dxfId="217" priority="174" operator="equal">
      <formula>"Yes"</formula>
    </cfRule>
  </conditionalFormatting>
  <conditionalFormatting sqref="AH1">
    <cfRule type="cellIs" dxfId="216" priority="175" operator="equal">
      <formula>"No"</formula>
    </cfRule>
    <cfRule type="cellIs" dxfId="215" priority="176" operator="equal">
      <formula>"Yes"</formula>
    </cfRule>
  </conditionalFormatting>
  <conditionalFormatting sqref="O1">
    <cfRule type="cellIs" dxfId="214" priority="133" operator="equal">
      <formula>"No"</formula>
    </cfRule>
    <cfRule type="cellIs" dxfId="213" priority="134" operator="equal">
      <formula>"Yes"</formula>
    </cfRule>
  </conditionalFormatting>
  <conditionalFormatting sqref="O1">
    <cfRule type="cellIs" dxfId="212" priority="135" operator="equal">
      <formula>"No"</formula>
    </cfRule>
    <cfRule type="cellIs" dxfId="211" priority="136" operator="equal">
      <formula>"Yes"</formula>
    </cfRule>
  </conditionalFormatting>
  <conditionalFormatting sqref="O1">
    <cfRule type="cellIs" dxfId="210" priority="131" operator="equal">
      <formula>"No"</formula>
    </cfRule>
    <cfRule type="cellIs" dxfId="209" priority="132" operator="equal">
      <formula>"Yes"</formula>
    </cfRule>
  </conditionalFormatting>
  <conditionalFormatting sqref="O1">
    <cfRule type="cellIs" dxfId="208" priority="129" operator="equal">
      <formula>"No"</formula>
    </cfRule>
    <cfRule type="cellIs" dxfId="207" priority="130" operator="equal">
      <formula>"Yes"</formula>
    </cfRule>
  </conditionalFormatting>
  <conditionalFormatting sqref="O1">
    <cfRule type="cellIs" dxfId="206" priority="141" operator="equal">
      <formula>"No"</formula>
    </cfRule>
    <cfRule type="cellIs" dxfId="205" priority="142" operator="equal">
      <formula>"Yes"</formula>
    </cfRule>
  </conditionalFormatting>
  <conditionalFormatting sqref="O1">
    <cfRule type="cellIs" dxfId="204" priority="143" operator="equal">
      <formula>"No"</formula>
    </cfRule>
    <cfRule type="cellIs" dxfId="203" priority="144" operator="equal">
      <formula>"Yes"</formula>
    </cfRule>
  </conditionalFormatting>
  <conditionalFormatting sqref="O1">
    <cfRule type="cellIs" dxfId="202" priority="137" operator="equal">
      <formula>"No"</formula>
    </cfRule>
    <cfRule type="cellIs" dxfId="201" priority="138" operator="equal">
      <formula>"Yes"</formula>
    </cfRule>
  </conditionalFormatting>
  <conditionalFormatting sqref="O1">
    <cfRule type="cellIs" dxfId="200" priority="139" operator="equal">
      <formula>"No"</formula>
    </cfRule>
    <cfRule type="cellIs" dxfId="199" priority="140" operator="equal">
      <formula>"Yes"</formula>
    </cfRule>
  </conditionalFormatting>
  <conditionalFormatting sqref="O1">
    <cfRule type="cellIs" dxfId="198" priority="123" operator="equal">
      <formula>"No"</formula>
    </cfRule>
    <cfRule type="cellIs" dxfId="197" priority="124" operator="equal">
      <formula>"Yes"</formula>
    </cfRule>
  </conditionalFormatting>
  <conditionalFormatting sqref="O1">
    <cfRule type="cellIs" dxfId="196" priority="121" operator="equal">
      <formula>"No"</formula>
    </cfRule>
    <cfRule type="cellIs" dxfId="195" priority="122" operator="equal">
      <formula>"Yes"</formula>
    </cfRule>
  </conditionalFormatting>
  <conditionalFormatting sqref="O1">
    <cfRule type="cellIs" dxfId="194" priority="125" operator="equal">
      <formula>"No"</formula>
    </cfRule>
    <cfRule type="cellIs" dxfId="193" priority="126" operator="equal">
      <formula>"Yes"</formula>
    </cfRule>
  </conditionalFormatting>
  <conditionalFormatting sqref="O1">
    <cfRule type="cellIs" dxfId="192" priority="127" operator="equal">
      <formula>"No"</formula>
    </cfRule>
    <cfRule type="cellIs" dxfId="191" priority="128" operator="equal">
      <formula>"Yes"</formula>
    </cfRule>
  </conditionalFormatting>
  <conditionalFormatting sqref="P1">
    <cfRule type="cellIs" dxfId="190" priority="87" operator="equal">
      <formula>"No"</formula>
    </cfRule>
    <cfRule type="cellIs" dxfId="189" priority="88" operator="equal">
      <formula>"Yes"</formula>
    </cfRule>
  </conditionalFormatting>
  <conditionalFormatting sqref="P1">
    <cfRule type="cellIs" dxfId="188" priority="85" operator="equal">
      <formula>"No"</formula>
    </cfRule>
    <cfRule type="cellIs" dxfId="187" priority="86" operator="equal">
      <formula>"Yes"</formula>
    </cfRule>
  </conditionalFormatting>
  <conditionalFormatting sqref="P1">
    <cfRule type="cellIs" dxfId="186" priority="93" operator="equal">
      <formula>"No"</formula>
    </cfRule>
    <cfRule type="cellIs" dxfId="185" priority="94" operator="equal">
      <formula>"Yes"</formula>
    </cfRule>
  </conditionalFormatting>
  <conditionalFormatting sqref="P1">
    <cfRule type="cellIs" dxfId="184" priority="95" operator="equal">
      <formula>"No"</formula>
    </cfRule>
    <cfRule type="cellIs" dxfId="183" priority="96" operator="equal">
      <formula>"Yes"</formula>
    </cfRule>
  </conditionalFormatting>
  <conditionalFormatting sqref="P1">
    <cfRule type="cellIs" dxfId="182" priority="89" operator="equal">
      <formula>"No"</formula>
    </cfRule>
    <cfRule type="cellIs" dxfId="181" priority="90" operator="equal">
      <formula>"Yes"</formula>
    </cfRule>
  </conditionalFormatting>
  <conditionalFormatting sqref="P1">
    <cfRule type="cellIs" dxfId="180" priority="91" operator="equal">
      <formula>"No"</formula>
    </cfRule>
    <cfRule type="cellIs" dxfId="179" priority="92" operator="equal">
      <formula>"Yes"</formula>
    </cfRule>
  </conditionalFormatting>
  <conditionalFormatting sqref="P1">
    <cfRule type="cellIs" dxfId="178" priority="81" operator="equal">
      <formula>"No"</formula>
    </cfRule>
    <cfRule type="cellIs" dxfId="177" priority="82" operator="equal">
      <formula>"Yes"</formula>
    </cfRule>
  </conditionalFormatting>
  <conditionalFormatting sqref="P1">
    <cfRule type="cellIs" dxfId="176" priority="83" operator="equal">
      <formula>"No"</formula>
    </cfRule>
    <cfRule type="cellIs" dxfId="175" priority="84" operator="equal">
      <formula>"Yes"</formula>
    </cfRule>
  </conditionalFormatting>
  <conditionalFormatting sqref="P1">
    <cfRule type="cellIs" dxfId="174" priority="77" operator="equal">
      <formula>"No"</formula>
    </cfRule>
    <cfRule type="cellIs" dxfId="173" priority="78" operator="equal">
      <formula>"Yes"</formula>
    </cfRule>
  </conditionalFormatting>
  <conditionalFormatting sqref="P1">
    <cfRule type="cellIs" dxfId="172" priority="79" operator="equal">
      <formula>"No"</formula>
    </cfRule>
    <cfRule type="cellIs" dxfId="171" priority="80" operator="equal">
      <formula>"Yes"</formula>
    </cfRule>
  </conditionalFormatting>
  <conditionalFormatting sqref="P1">
    <cfRule type="cellIs" dxfId="170" priority="75" operator="equal">
      <formula>"No"</formula>
    </cfRule>
    <cfRule type="cellIs" dxfId="169" priority="76" operator="equal">
      <formula>"Yes"</formula>
    </cfRule>
  </conditionalFormatting>
  <conditionalFormatting sqref="P1">
    <cfRule type="cellIs" dxfId="168" priority="73" operator="equal">
      <formula>"No"</formula>
    </cfRule>
    <cfRule type="cellIs" dxfId="167" priority="74" operator="equal">
      <formula>"Yes"</formula>
    </cfRule>
  </conditionalFormatting>
  <conditionalFormatting sqref="AC1">
    <cfRule type="cellIs" dxfId="166" priority="47" operator="equal">
      <formula>"No"</formula>
    </cfRule>
    <cfRule type="cellIs" dxfId="165" priority="48" operator="equal">
      <formula>"Yes"</formula>
    </cfRule>
  </conditionalFormatting>
  <conditionalFormatting sqref="AG1">
    <cfRule type="cellIs" dxfId="164" priority="37" operator="equal">
      <formula>"No"</formula>
    </cfRule>
    <cfRule type="cellIs" dxfId="163" priority="38" operator="equal">
      <formula>"Yes"</formula>
    </cfRule>
  </conditionalFormatting>
  <conditionalFormatting sqref="AG1">
    <cfRule type="cellIs" dxfId="162" priority="35" operator="equal">
      <formula>"No"</formula>
    </cfRule>
    <cfRule type="cellIs" dxfId="161" priority="36" operator="equal">
      <formula>"Yes"</formula>
    </cfRule>
  </conditionalFormatting>
  <conditionalFormatting sqref="AG1">
    <cfRule type="cellIs" dxfId="160" priority="43" operator="equal">
      <formula>"No"</formula>
    </cfRule>
    <cfRule type="cellIs" dxfId="159" priority="44" operator="equal">
      <formula>"Yes"</formula>
    </cfRule>
  </conditionalFormatting>
  <conditionalFormatting sqref="AG1">
    <cfRule type="cellIs" dxfId="158" priority="45" operator="equal">
      <formula>"No"</formula>
    </cfRule>
    <cfRule type="cellIs" dxfId="157" priority="46" operator="equal">
      <formula>"Yes"</formula>
    </cfRule>
  </conditionalFormatting>
  <conditionalFormatting sqref="AG1">
    <cfRule type="cellIs" dxfId="156" priority="39" operator="equal">
      <formula>"No"</formula>
    </cfRule>
    <cfRule type="cellIs" dxfId="155" priority="40" operator="equal">
      <formula>"Yes"</formula>
    </cfRule>
  </conditionalFormatting>
  <conditionalFormatting sqref="AG1">
    <cfRule type="cellIs" dxfId="154" priority="41" operator="equal">
      <formula>"No"</formula>
    </cfRule>
    <cfRule type="cellIs" dxfId="153" priority="42" operator="equal">
      <formula>"Yes"</formula>
    </cfRule>
  </conditionalFormatting>
  <conditionalFormatting sqref="AG1">
    <cfRule type="cellIs" dxfId="152" priority="31" operator="equal">
      <formula>"No"</formula>
    </cfRule>
    <cfRule type="cellIs" dxfId="151" priority="32" operator="equal">
      <formula>"Yes"</formula>
    </cfRule>
  </conditionalFormatting>
  <conditionalFormatting sqref="AG1">
    <cfRule type="cellIs" dxfId="150" priority="33" operator="equal">
      <formula>"No"</formula>
    </cfRule>
    <cfRule type="cellIs" dxfId="149" priority="34" operator="equal">
      <formula>"Yes"</formula>
    </cfRule>
  </conditionalFormatting>
  <conditionalFormatting sqref="AG1">
    <cfRule type="cellIs" dxfId="148" priority="27" operator="equal">
      <formula>"No"</formula>
    </cfRule>
    <cfRule type="cellIs" dxfId="147" priority="28" operator="equal">
      <formula>"Yes"</formula>
    </cfRule>
  </conditionalFormatting>
  <conditionalFormatting sqref="AG1">
    <cfRule type="cellIs" dxfId="146" priority="29" operator="equal">
      <formula>"No"</formula>
    </cfRule>
    <cfRule type="cellIs" dxfId="145" priority="30" operator="equal">
      <formula>"Yes"</formula>
    </cfRule>
  </conditionalFormatting>
  <conditionalFormatting sqref="AG1">
    <cfRule type="cellIs" dxfId="144" priority="25" operator="equal">
      <formula>"No"</formula>
    </cfRule>
    <cfRule type="cellIs" dxfId="143" priority="26" operator="equal">
      <formula>"Yes"</formula>
    </cfRule>
  </conditionalFormatting>
  <conditionalFormatting sqref="AG1">
    <cfRule type="cellIs" dxfId="142" priority="23" operator="equal">
      <formula>"No"</formula>
    </cfRule>
    <cfRule type="cellIs" dxfId="141" priority="24" operator="equal">
      <formula>"Yes"</formula>
    </cfRule>
  </conditionalFormatting>
  <conditionalFormatting sqref="T4">
    <cfRule type="cellIs" dxfId="140" priority="21" operator="equal">
      <formula>"No"</formula>
    </cfRule>
    <cfRule type="cellIs" dxfId="139" priority="22" operator="equal">
      <formula>"Yes"</formula>
    </cfRule>
  </conditionalFormatting>
  <conditionalFormatting sqref="T4">
    <cfRule type="cellIs" dxfId="138" priority="19" operator="equal">
      <formula>"No"</formula>
    </cfRule>
    <cfRule type="cellIs" dxfId="137" priority="20" operator="equal">
      <formula>"Yes"</formula>
    </cfRule>
  </conditionalFormatting>
  <conditionalFormatting sqref="V4">
    <cfRule type="cellIs" dxfId="136" priority="17" operator="equal">
      <formula>"N"</formula>
    </cfRule>
    <cfRule type="cellIs" dxfId="135" priority="18" operator="equal">
      <formula>"Y"</formula>
    </cfRule>
  </conditionalFormatting>
  <conditionalFormatting sqref="U4">
    <cfRule type="cellIs" dxfId="134" priority="15" operator="equal">
      <formula>"No"</formula>
    </cfRule>
    <cfRule type="cellIs" dxfId="133" priority="16" operator="equal">
      <formula>"Yes"</formula>
    </cfRule>
  </conditionalFormatting>
  <conditionalFormatting sqref="W4">
    <cfRule type="cellIs" dxfId="132" priority="13" operator="equal">
      <formula>"N"</formula>
    </cfRule>
    <cfRule type="cellIs" dxfId="131" priority="14" operator="equal">
      <formula>"Y"</formula>
    </cfRule>
  </conditionalFormatting>
  <conditionalFormatting sqref="X4">
    <cfRule type="cellIs" dxfId="130" priority="11" operator="equal">
      <formula>"No"</formula>
    </cfRule>
    <cfRule type="cellIs" dxfId="129" priority="12" operator="equal">
      <formula>"Yes"</formula>
    </cfRule>
  </conditionalFormatting>
  <conditionalFormatting sqref="X4">
    <cfRule type="cellIs" dxfId="128" priority="9" operator="equal">
      <formula>"N"</formula>
    </cfRule>
    <cfRule type="cellIs" dxfId="127" priority="10" operator="equal">
      <formula>"Y"</formula>
    </cfRule>
  </conditionalFormatting>
  <conditionalFormatting sqref="S4">
    <cfRule type="cellIs" dxfId="126" priority="5" operator="equal">
      <formula>"No"</formula>
    </cfRule>
    <cfRule type="cellIs" dxfId="125" priority="6" operator="equal">
      <formula>"Yes"</formula>
    </cfRule>
  </conditionalFormatting>
  <conditionalFormatting sqref="S4">
    <cfRule type="cellIs" dxfId="124" priority="7" operator="equal">
      <formula>"No"</formula>
    </cfRule>
    <cfRule type="cellIs" dxfId="123" priority="8" operator="equal">
      <formula>"Yes"</formula>
    </cfRule>
  </conditionalFormatting>
  <conditionalFormatting sqref="S4">
    <cfRule type="cellIs" dxfId="122" priority="3" operator="equal">
      <formula>"No"</formula>
    </cfRule>
    <cfRule type="cellIs" dxfId="121" priority="4" operator="equal">
      <formula>"Yes"</formula>
    </cfRule>
  </conditionalFormatting>
  <conditionalFormatting sqref="S4">
    <cfRule type="cellIs" dxfId="120" priority="1" operator="equal">
      <formula>"No"</formula>
    </cfRule>
    <cfRule type="cellIs" dxfId="119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4.625" style="39" bestFit="1" customWidth="1"/>
    <col min="2" max="2" width="15.375" style="39" bestFit="1" customWidth="1"/>
    <col min="3" max="3" width="6.375" style="39" bestFit="1" customWidth="1"/>
    <col min="4" max="4" width="4.375" style="39" bestFit="1" customWidth="1"/>
    <col min="5" max="5" width="5" style="39" bestFit="1" customWidth="1"/>
    <col min="6" max="6" width="0.625" style="56" customWidth="1"/>
    <col min="7" max="7" width="3.875" style="39" bestFit="1" customWidth="1"/>
    <col min="8" max="8" width="3.875" style="39" customWidth="1"/>
    <col min="9" max="10" width="3.875" style="39" bestFit="1" customWidth="1"/>
    <col min="11" max="21" width="3.875" style="39" customWidth="1"/>
    <col min="22" max="25" width="3.875" style="39" bestFit="1" customWidth="1"/>
    <col min="26" max="26" width="3.875" style="58" bestFit="1" customWidth="1"/>
    <col min="27" max="27" width="13" style="39" bestFit="1" customWidth="1"/>
    <col min="28" max="16384" width="9" style="39"/>
  </cols>
  <sheetData>
    <row r="1" spans="1:26" s="34" customFormat="1" ht="16.5" thickBot="1" x14ac:dyDescent="0.3">
      <c r="A1" s="53" t="s">
        <v>6</v>
      </c>
      <c r="B1" s="54" t="s">
        <v>21</v>
      </c>
      <c r="C1" s="55" t="s">
        <v>20</v>
      </c>
      <c r="D1" s="55" t="s">
        <v>1</v>
      </c>
      <c r="E1" s="55" t="s">
        <v>2</v>
      </c>
      <c r="F1" s="56"/>
      <c r="G1" s="54">
        <v>10</v>
      </c>
      <c r="H1" s="54">
        <f t="shared" ref="H1:Z1" si="0">G1+1</f>
        <v>11</v>
      </c>
      <c r="I1" s="54">
        <f t="shared" si="0"/>
        <v>12</v>
      </c>
      <c r="J1" s="54">
        <f t="shared" si="0"/>
        <v>13</v>
      </c>
      <c r="K1" s="54">
        <f t="shared" si="0"/>
        <v>14</v>
      </c>
      <c r="L1" s="54">
        <f t="shared" si="0"/>
        <v>15</v>
      </c>
      <c r="M1" s="54">
        <f t="shared" si="0"/>
        <v>16</v>
      </c>
      <c r="N1" s="54">
        <f t="shared" si="0"/>
        <v>17</v>
      </c>
      <c r="O1" s="54">
        <f t="shared" si="0"/>
        <v>18</v>
      </c>
      <c r="P1" s="54">
        <f t="shared" si="0"/>
        <v>19</v>
      </c>
      <c r="Q1" s="54">
        <f t="shared" si="0"/>
        <v>20</v>
      </c>
      <c r="R1" s="54">
        <f t="shared" si="0"/>
        <v>21</v>
      </c>
      <c r="S1" s="54">
        <f t="shared" si="0"/>
        <v>22</v>
      </c>
      <c r="T1" s="54">
        <f t="shared" si="0"/>
        <v>23</v>
      </c>
      <c r="U1" s="54">
        <f t="shared" si="0"/>
        <v>24</v>
      </c>
      <c r="V1" s="54">
        <f t="shared" si="0"/>
        <v>25</v>
      </c>
      <c r="W1" s="54">
        <f t="shared" si="0"/>
        <v>26</v>
      </c>
      <c r="X1" s="54">
        <f t="shared" si="0"/>
        <v>27</v>
      </c>
      <c r="Y1" s="54">
        <f t="shared" si="0"/>
        <v>28</v>
      </c>
      <c r="Z1" s="57">
        <f t="shared" si="0"/>
        <v>29</v>
      </c>
    </row>
    <row r="2" spans="1:26" x14ac:dyDescent="0.25">
      <c r="A2" s="62" t="s">
        <v>131</v>
      </c>
      <c r="B2" s="39" t="s">
        <v>41</v>
      </c>
      <c r="C2" s="36">
        <v>12</v>
      </c>
      <c r="D2" s="36">
        <f t="shared" ref="D2:D10" ca="1" si="1">RANDBETWEEN(1,20)</f>
        <v>10</v>
      </c>
      <c r="E2" s="36">
        <f t="shared" ref="E2:E4" ca="1" si="2">D2+C2</f>
        <v>22</v>
      </c>
      <c r="G2" s="25" t="str">
        <f t="shared" ref="G2:Z5" ca="1" si="3">IF($E2&gt;G$1-1,"Yes","No")</f>
        <v>Yes</v>
      </c>
      <c r="H2" s="25" t="str">
        <f t="shared" ca="1" si="3"/>
        <v>Yes</v>
      </c>
      <c r="I2" s="25" t="str">
        <f t="shared" ca="1" si="3"/>
        <v>Yes</v>
      </c>
      <c r="J2" s="25" t="str">
        <f t="shared" ca="1" si="3"/>
        <v>Yes</v>
      </c>
      <c r="K2" s="25" t="str">
        <f t="shared" ca="1" si="3"/>
        <v>Yes</v>
      </c>
      <c r="L2" s="25" t="str">
        <f t="shared" ca="1" si="3"/>
        <v>Yes</v>
      </c>
      <c r="M2" s="25" t="str">
        <f t="shared" ca="1" si="3"/>
        <v>Yes</v>
      </c>
      <c r="N2" s="25" t="str">
        <f t="shared" ca="1" si="3"/>
        <v>Yes</v>
      </c>
      <c r="O2" s="25" t="str">
        <f t="shared" ca="1" si="3"/>
        <v>Yes</v>
      </c>
      <c r="P2" s="25" t="str">
        <f t="shared" ca="1" si="3"/>
        <v>Yes</v>
      </c>
      <c r="Q2" s="25" t="str">
        <f t="shared" ca="1" si="3"/>
        <v>Yes</v>
      </c>
      <c r="R2" s="25" t="str">
        <f t="shared" ca="1" si="3"/>
        <v>Yes</v>
      </c>
      <c r="S2" s="25" t="str">
        <f t="shared" ca="1" si="3"/>
        <v>Yes</v>
      </c>
      <c r="T2" s="25" t="str">
        <f t="shared" ca="1" si="3"/>
        <v>No</v>
      </c>
      <c r="U2" s="25" t="str">
        <f t="shared" ca="1" si="3"/>
        <v>No</v>
      </c>
      <c r="V2" s="25" t="str">
        <f t="shared" ref="V2:Z2" ca="1" si="4">IF($E2&gt;V$1-1,"Yes","No")</f>
        <v>No</v>
      </c>
      <c r="W2" s="25" t="str">
        <f t="shared" ca="1" si="4"/>
        <v>No</v>
      </c>
      <c r="X2" s="25" t="str">
        <f t="shared" ca="1" si="4"/>
        <v>No</v>
      </c>
      <c r="Y2" s="25" t="str">
        <f t="shared" ca="1" si="4"/>
        <v>No</v>
      </c>
      <c r="Z2" s="58" t="str">
        <f t="shared" ca="1" si="4"/>
        <v>No</v>
      </c>
    </row>
    <row r="3" spans="1:26" x14ac:dyDescent="0.25">
      <c r="A3" s="62" t="s">
        <v>131</v>
      </c>
      <c r="B3" s="25" t="s">
        <v>42</v>
      </c>
      <c r="C3" s="36">
        <v>9</v>
      </c>
      <c r="D3" s="36">
        <f t="shared" ca="1" si="1"/>
        <v>9</v>
      </c>
      <c r="E3" s="36">
        <f t="shared" ca="1" si="2"/>
        <v>18</v>
      </c>
      <c r="G3" s="25" t="str">
        <f t="shared" ref="G3:Z4" ca="1" si="5">IF($E3&gt;G$1-1,"Yes","No")</f>
        <v>Yes</v>
      </c>
      <c r="H3" s="25" t="str">
        <f t="shared" ca="1" si="5"/>
        <v>Yes</v>
      </c>
      <c r="I3" s="25" t="str">
        <f t="shared" ca="1" si="5"/>
        <v>Yes</v>
      </c>
      <c r="J3" s="25" t="str">
        <f t="shared" ca="1" si="5"/>
        <v>Yes</v>
      </c>
      <c r="K3" s="25" t="str">
        <f t="shared" ca="1" si="5"/>
        <v>Yes</v>
      </c>
      <c r="L3" s="25" t="str">
        <f t="shared" ca="1" si="5"/>
        <v>Yes</v>
      </c>
      <c r="M3" s="25" t="str">
        <f t="shared" ca="1" si="5"/>
        <v>Yes</v>
      </c>
      <c r="N3" s="25" t="str">
        <f t="shared" ca="1" si="5"/>
        <v>Yes</v>
      </c>
      <c r="O3" s="25" t="str">
        <f t="shared" ca="1" si="5"/>
        <v>Yes</v>
      </c>
      <c r="P3" s="25" t="str">
        <f t="shared" ca="1" si="5"/>
        <v>No</v>
      </c>
      <c r="Q3" s="25" t="str">
        <f t="shared" ca="1" si="5"/>
        <v>No</v>
      </c>
      <c r="R3" s="25" t="str">
        <f t="shared" ca="1" si="5"/>
        <v>No</v>
      </c>
      <c r="S3" s="25" t="str">
        <f t="shared" ca="1" si="5"/>
        <v>No</v>
      </c>
      <c r="T3" s="25" t="str">
        <f t="shared" ca="1" si="5"/>
        <v>No</v>
      </c>
      <c r="U3" s="25" t="str">
        <f t="shared" ca="1" si="5"/>
        <v>No</v>
      </c>
      <c r="V3" s="25" t="str">
        <f t="shared" ca="1" si="5"/>
        <v>No</v>
      </c>
      <c r="W3" s="25" t="str">
        <f t="shared" ca="1" si="5"/>
        <v>No</v>
      </c>
      <c r="X3" s="25" t="str">
        <f t="shared" ca="1" si="5"/>
        <v>No</v>
      </c>
      <c r="Y3" s="25" t="str">
        <f t="shared" ca="1" si="5"/>
        <v>No</v>
      </c>
      <c r="Z3" s="58" t="str">
        <f t="shared" ca="1" si="5"/>
        <v>No</v>
      </c>
    </row>
    <row r="4" spans="1:26" x14ac:dyDescent="0.25">
      <c r="A4" s="63" t="s">
        <v>131</v>
      </c>
      <c r="B4" s="59" t="s">
        <v>43</v>
      </c>
      <c r="C4" s="60">
        <v>9</v>
      </c>
      <c r="D4" s="60">
        <f t="shared" ca="1" si="1"/>
        <v>7</v>
      </c>
      <c r="E4" s="60">
        <f t="shared" ca="1" si="2"/>
        <v>16</v>
      </c>
      <c r="G4" s="59" t="str">
        <f t="shared" ca="1" si="5"/>
        <v>Yes</v>
      </c>
      <c r="H4" s="59" t="str">
        <f t="shared" ca="1" si="5"/>
        <v>Yes</v>
      </c>
      <c r="I4" s="59" t="str">
        <f t="shared" ca="1" si="5"/>
        <v>Yes</v>
      </c>
      <c r="J4" s="59" t="str">
        <f t="shared" ca="1" si="5"/>
        <v>Yes</v>
      </c>
      <c r="K4" s="59" t="str">
        <f t="shared" ca="1" si="5"/>
        <v>Yes</v>
      </c>
      <c r="L4" s="59" t="str">
        <f t="shared" ca="1" si="5"/>
        <v>Yes</v>
      </c>
      <c r="M4" s="59" t="str">
        <f t="shared" ca="1" si="5"/>
        <v>Yes</v>
      </c>
      <c r="N4" s="59" t="str">
        <f t="shared" ca="1" si="5"/>
        <v>No</v>
      </c>
      <c r="O4" s="59" t="str">
        <f t="shared" ca="1" si="5"/>
        <v>No</v>
      </c>
      <c r="P4" s="59" t="str">
        <f t="shared" ca="1" si="5"/>
        <v>No</v>
      </c>
      <c r="Q4" s="59" t="str">
        <f t="shared" ca="1" si="5"/>
        <v>No</v>
      </c>
      <c r="R4" s="59" t="str">
        <f t="shared" ca="1" si="5"/>
        <v>No</v>
      </c>
      <c r="S4" s="59" t="str">
        <f t="shared" ca="1" si="5"/>
        <v>No</v>
      </c>
      <c r="T4" s="59" t="str">
        <f t="shared" ca="1" si="5"/>
        <v>No</v>
      </c>
      <c r="U4" s="59" t="str">
        <f t="shared" ca="1" si="5"/>
        <v>No</v>
      </c>
      <c r="V4" s="59" t="str">
        <f t="shared" ca="1" si="5"/>
        <v>No</v>
      </c>
      <c r="W4" s="59" t="str">
        <f t="shared" ca="1" si="5"/>
        <v>No</v>
      </c>
      <c r="X4" s="59" t="str">
        <f t="shared" ca="1" si="5"/>
        <v>No</v>
      </c>
      <c r="Y4" s="59" t="str">
        <f t="shared" ca="1" si="5"/>
        <v>No</v>
      </c>
      <c r="Z4" s="61" t="str">
        <f t="shared" ca="1" si="5"/>
        <v>No</v>
      </c>
    </row>
    <row r="5" spans="1:26" x14ac:dyDescent="0.25">
      <c r="A5" s="62" t="s">
        <v>130</v>
      </c>
      <c r="B5" s="39" t="s">
        <v>41</v>
      </c>
      <c r="C5" s="36">
        <v>3</v>
      </c>
      <c r="D5" s="36">
        <f t="shared" ca="1" si="1"/>
        <v>8</v>
      </c>
      <c r="E5" s="36">
        <f t="shared" ref="E5:E7" ca="1" si="6">D5+C5</f>
        <v>11</v>
      </c>
      <c r="G5" s="25" t="str">
        <f t="shared" ca="1" si="3"/>
        <v>Yes</v>
      </c>
      <c r="H5" s="39" t="str">
        <f t="shared" ca="1" si="3"/>
        <v>Yes</v>
      </c>
      <c r="I5" s="39" t="str">
        <f t="shared" ca="1" si="3"/>
        <v>No</v>
      </c>
      <c r="J5" s="39" t="str">
        <f t="shared" ca="1" si="3"/>
        <v>No</v>
      </c>
      <c r="K5" s="39" t="str">
        <f t="shared" ca="1" si="3"/>
        <v>No</v>
      </c>
      <c r="L5" s="39" t="str">
        <f t="shared" ca="1" si="3"/>
        <v>No</v>
      </c>
      <c r="M5" s="39" t="str">
        <f t="shared" ca="1" si="3"/>
        <v>No</v>
      </c>
      <c r="N5" s="39" t="str">
        <f t="shared" ca="1" si="3"/>
        <v>No</v>
      </c>
      <c r="O5" s="39" t="str">
        <f t="shared" ca="1" si="3"/>
        <v>No</v>
      </c>
      <c r="P5" s="39" t="str">
        <f t="shared" ca="1" si="3"/>
        <v>No</v>
      </c>
      <c r="Q5" s="39" t="str">
        <f t="shared" ca="1" si="3"/>
        <v>No</v>
      </c>
      <c r="R5" s="39" t="str">
        <f t="shared" ca="1" si="3"/>
        <v>No</v>
      </c>
      <c r="S5" s="39" t="str">
        <f t="shared" ca="1" si="3"/>
        <v>No</v>
      </c>
      <c r="T5" s="39" t="str">
        <f t="shared" ca="1" si="3"/>
        <v>No</v>
      </c>
      <c r="U5" s="39" t="str">
        <f t="shared" ca="1" si="3"/>
        <v>No</v>
      </c>
      <c r="V5" s="39" t="str">
        <f t="shared" ca="1" si="3"/>
        <v>No</v>
      </c>
      <c r="W5" s="39" t="str">
        <f t="shared" ca="1" si="3"/>
        <v>No</v>
      </c>
      <c r="X5" s="39" t="str">
        <f t="shared" ca="1" si="3"/>
        <v>No</v>
      </c>
      <c r="Y5" s="39" t="str">
        <f t="shared" ca="1" si="3"/>
        <v>No</v>
      </c>
      <c r="Z5" s="58" t="str">
        <f t="shared" ca="1" si="3"/>
        <v>No</v>
      </c>
    </row>
    <row r="6" spans="1:26" x14ac:dyDescent="0.25">
      <c r="A6" s="62" t="s">
        <v>130</v>
      </c>
      <c r="B6" s="25" t="s">
        <v>42</v>
      </c>
      <c r="C6" s="36">
        <v>3</v>
      </c>
      <c r="D6" s="36">
        <f t="shared" ca="1" si="1"/>
        <v>19</v>
      </c>
      <c r="E6" s="36">
        <f t="shared" ca="1" si="6"/>
        <v>22</v>
      </c>
      <c r="G6" s="25" t="str">
        <f t="shared" ref="G6:Z9" ca="1" si="7">IF($E6&gt;G$1-1,"Yes","No")</f>
        <v>Yes</v>
      </c>
      <c r="H6" s="25" t="str">
        <f t="shared" ca="1" si="7"/>
        <v>Yes</v>
      </c>
      <c r="I6" s="25" t="str">
        <f t="shared" ca="1" si="7"/>
        <v>Yes</v>
      </c>
      <c r="J6" s="25" t="str">
        <f t="shared" ca="1" si="7"/>
        <v>Yes</v>
      </c>
      <c r="K6" s="25" t="str">
        <f t="shared" ca="1" si="7"/>
        <v>Yes</v>
      </c>
      <c r="L6" s="25" t="str">
        <f t="shared" ca="1" si="7"/>
        <v>Yes</v>
      </c>
      <c r="M6" s="25" t="str">
        <f t="shared" ca="1" si="7"/>
        <v>Yes</v>
      </c>
      <c r="N6" s="25" t="str">
        <f t="shared" ca="1" si="7"/>
        <v>Yes</v>
      </c>
      <c r="O6" s="25" t="str">
        <f t="shared" ca="1" si="7"/>
        <v>Yes</v>
      </c>
      <c r="P6" s="25" t="str">
        <f t="shared" ca="1" si="7"/>
        <v>Yes</v>
      </c>
      <c r="Q6" s="25" t="str">
        <f t="shared" ca="1" si="7"/>
        <v>Yes</v>
      </c>
      <c r="R6" s="25" t="str">
        <f t="shared" ca="1" si="7"/>
        <v>Yes</v>
      </c>
      <c r="S6" s="25" t="str">
        <f t="shared" ca="1" si="7"/>
        <v>Yes</v>
      </c>
      <c r="T6" s="25" t="str">
        <f t="shared" ca="1" si="7"/>
        <v>No</v>
      </c>
      <c r="U6" s="25" t="str">
        <f t="shared" ca="1" si="7"/>
        <v>No</v>
      </c>
      <c r="V6" s="25" t="str">
        <f t="shared" ca="1" si="7"/>
        <v>No</v>
      </c>
      <c r="W6" s="25" t="str">
        <f t="shared" ca="1" si="7"/>
        <v>No</v>
      </c>
      <c r="X6" s="25" t="str">
        <f t="shared" ca="1" si="7"/>
        <v>No</v>
      </c>
      <c r="Y6" s="25" t="str">
        <f t="shared" ca="1" si="7"/>
        <v>No</v>
      </c>
      <c r="Z6" s="58" t="str">
        <f t="shared" ca="1" si="7"/>
        <v>No</v>
      </c>
    </row>
    <row r="7" spans="1:26" x14ac:dyDescent="0.25">
      <c r="A7" s="63" t="s">
        <v>130</v>
      </c>
      <c r="B7" s="59" t="s">
        <v>43</v>
      </c>
      <c r="C7" s="60">
        <v>7</v>
      </c>
      <c r="D7" s="60">
        <f t="shared" ca="1" si="1"/>
        <v>16</v>
      </c>
      <c r="E7" s="60">
        <f t="shared" ca="1" si="6"/>
        <v>23</v>
      </c>
      <c r="G7" s="59" t="str">
        <f t="shared" ca="1" si="7"/>
        <v>Yes</v>
      </c>
      <c r="H7" s="59" t="str">
        <f t="shared" ca="1" si="7"/>
        <v>Yes</v>
      </c>
      <c r="I7" s="59" t="str">
        <f t="shared" ca="1" si="7"/>
        <v>Yes</v>
      </c>
      <c r="J7" s="59" t="str">
        <f t="shared" ca="1" si="7"/>
        <v>Yes</v>
      </c>
      <c r="K7" s="59" t="str">
        <f t="shared" ca="1" si="7"/>
        <v>Yes</v>
      </c>
      <c r="L7" s="59" t="str">
        <f t="shared" ca="1" si="7"/>
        <v>Yes</v>
      </c>
      <c r="M7" s="59" t="str">
        <f t="shared" ca="1" si="7"/>
        <v>Yes</v>
      </c>
      <c r="N7" s="59" t="str">
        <f t="shared" ca="1" si="7"/>
        <v>Yes</v>
      </c>
      <c r="O7" s="59" t="str">
        <f t="shared" ca="1" si="7"/>
        <v>Yes</v>
      </c>
      <c r="P7" s="59" t="str">
        <f t="shared" ca="1" si="7"/>
        <v>Yes</v>
      </c>
      <c r="Q7" s="59" t="str">
        <f t="shared" ca="1" si="7"/>
        <v>Yes</v>
      </c>
      <c r="R7" s="59" t="str">
        <f t="shared" ca="1" si="7"/>
        <v>Yes</v>
      </c>
      <c r="S7" s="59" t="str">
        <f t="shared" ca="1" si="7"/>
        <v>Yes</v>
      </c>
      <c r="T7" s="59" t="str">
        <f t="shared" ca="1" si="7"/>
        <v>Yes</v>
      </c>
      <c r="U7" s="59" t="str">
        <f t="shared" ca="1" si="7"/>
        <v>No</v>
      </c>
      <c r="V7" s="59" t="str">
        <f t="shared" ca="1" si="7"/>
        <v>No</v>
      </c>
      <c r="W7" s="59" t="str">
        <f t="shared" ca="1" si="7"/>
        <v>No</v>
      </c>
      <c r="X7" s="59" t="str">
        <f t="shared" ca="1" si="7"/>
        <v>No</v>
      </c>
      <c r="Y7" s="59" t="str">
        <f t="shared" ca="1" si="7"/>
        <v>No</v>
      </c>
      <c r="Z7" s="61" t="str">
        <f t="shared" ca="1" si="7"/>
        <v>No</v>
      </c>
    </row>
    <row r="8" spans="1:26" x14ac:dyDescent="0.25">
      <c r="A8" s="62" t="s">
        <v>148</v>
      </c>
      <c r="B8" s="25" t="s">
        <v>41</v>
      </c>
      <c r="C8" s="36">
        <v>7</v>
      </c>
      <c r="D8" s="36">
        <f t="shared" ca="1" si="1"/>
        <v>14</v>
      </c>
      <c r="E8" s="36">
        <f t="shared" ref="E8:E10" ca="1" si="8">D8+C8</f>
        <v>21</v>
      </c>
      <c r="G8" s="25" t="str">
        <f t="shared" ca="1" si="7"/>
        <v>Yes</v>
      </c>
      <c r="H8" s="39" t="str">
        <f t="shared" ca="1" si="7"/>
        <v>Yes</v>
      </c>
      <c r="I8" s="39" t="str">
        <f t="shared" ca="1" si="7"/>
        <v>Yes</v>
      </c>
      <c r="J8" s="39" t="str">
        <f t="shared" ca="1" si="7"/>
        <v>Yes</v>
      </c>
      <c r="K8" s="39" t="str">
        <f t="shared" ca="1" si="7"/>
        <v>Yes</v>
      </c>
      <c r="L8" s="39" t="str">
        <f t="shared" ca="1" si="7"/>
        <v>Yes</v>
      </c>
      <c r="M8" s="39" t="str">
        <f t="shared" ca="1" si="7"/>
        <v>Yes</v>
      </c>
      <c r="N8" s="39" t="str">
        <f t="shared" ca="1" si="7"/>
        <v>Yes</v>
      </c>
      <c r="O8" s="39" t="str">
        <f t="shared" ca="1" si="7"/>
        <v>Yes</v>
      </c>
      <c r="P8" s="39" t="str">
        <f t="shared" ca="1" si="7"/>
        <v>Yes</v>
      </c>
      <c r="Q8" s="39" t="str">
        <f t="shared" ca="1" si="7"/>
        <v>Yes</v>
      </c>
      <c r="R8" s="39" t="str">
        <f t="shared" ca="1" si="7"/>
        <v>Yes</v>
      </c>
      <c r="S8" s="39" t="str">
        <f t="shared" ca="1" si="7"/>
        <v>No</v>
      </c>
      <c r="T8" s="39" t="str">
        <f t="shared" ca="1" si="7"/>
        <v>No</v>
      </c>
      <c r="U8" s="39" t="str">
        <f t="shared" ca="1" si="7"/>
        <v>No</v>
      </c>
      <c r="V8" s="39" t="str">
        <f t="shared" ca="1" si="7"/>
        <v>No</v>
      </c>
      <c r="W8" s="39" t="str">
        <f t="shared" ca="1" si="7"/>
        <v>No</v>
      </c>
      <c r="X8" s="39" t="str">
        <f t="shared" ca="1" si="7"/>
        <v>No</v>
      </c>
      <c r="Y8" s="39" t="str">
        <f t="shared" ca="1" si="7"/>
        <v>No</v>
      </c>
      <c r="Z8" s="58" t="str">
        <f t="shared" ca="1" si="7"/>
        <v>No</v>
      </c>
    </row>
    <row r="9" spans="1:26" x14ac:dyDescent="0.25">
      <c r="A9" s="62" t="s">
        <v>148</v>
      </c>
      <c r="B9" s="25" t="s">
        <v>42</v>
      </c>
      <c r="C9" s="36">
        <v>-3</v>
      </c>
      <c r="D9" s="36">
        <f t="shared" ca="1" si="1"/>
        <v>11</v>
      </c>
      <c r="E9" s="36">
        <f t="shared" ca="1" si="8"/>
        <v>8</v>
      </c>
      <c r="G9" s="25" t="str">
        <f t="shared" ca="1" si="7"/>
        <v>No</v>
      </c>
      <c r="H9" s="25" t="str">
        <f t="shared" ca="1" si="7"/>
        <v>No</v>
      </c>
      <c r="I9" s="25" t="str">
        <f t="shared" ca="1" si="7"/>
        <v>No</v>
      </c>
      <c r="J9" s="25" t="str">
        <f t="shared" ca="1" si="7"/>
        <v>No</v>
      </c>
      <c r="K9" s="25" t="str">
        <f t="shared" ca="1" si="7"/>
        <v>No</v>
      </c>
      <c r="L9" s="25" t="str">
        <f t="shared" ca="1" si="7"/>
        <v>No</v>
      </c>
      <c r="M9" s="25" t="str">
        <f t="shared" ca="1" si="7"/>
        <v>No</v>
      </c>
      <c r="N9" s="25" t="str">
        <f t="shared" ca="1" si="7"/>
        <v>No</v>
      </c>
      <c r="O9" s="25" t="str">
        <f t="shared" ca="1" si="7"/>
        <v>No</v>
      </c>
      <c r="P9" s="25" t="str">
        <f t="shared" ca="1" si="7"/>
        <v>No</v>
      </c>
      <c r="Q9" s="25" t="str">
        <f t="shared" ca="1" si="7"/>
        <v>No</v>
      </c>
      <c r="R9" s="25" t="str">
        <f t="shared" ca="1" si="7"/>
        <v>No</v>
      </c>
      <c r="S9" s="25" t="str">
        <f t="shared" ca="1" si="7"/>
        <v>No</v>
      </c>
      <c r="T9" s="25" t="str">
        <f t="shared" ca="1" si="7"/>
        <v>No</v>
      </c>
      <c r="U9" s="25" t="str">
        <f t="shared" ca="1" si="7"/>
        <v>No</v>
      </c>
      <c r="V9" s="25" t="str">
        <f t="shared" ref="V9:Z9" ca="1" si="9">IF($E9&gt;V$1-1,"Yes","No")</f>
        <v>No</v>
      </c>
      <c r="W9" s="25" t="str">
        <f t="shared" ca="1" si="9"/>
        <v>No</v>
      </c>
      <c r="X9" s="25" t="str">
        <f t="shared" ca="1" si="9"/>
        <v>No</v>
      </c>
      <c r="Y9" s="25" t="str">
        <f t="shared" ca="1" si="9"/>
        <v>No</v>
      </c>
      <c r="Z9" s="58" t="str">
        <f t="shared" ca="1" si="9"/>
        <v>No</v>
      </c>
    </row>
    <row r="10" spans="1:26" x14ac:dyDescent="0.25">
      <c r="A10" s="63" t="s">
        <v>148</v>
      </c>
      <c r="B10" s="59" t="s">
        <v>43</v>
      </c>
      <c r="C10" s="60">
        <v>-3</v>
      </c>
      <c r="D10" s="60">
        <f t="shared" ca="1" si="1"/>
        <v>3</v>
      </c>
      <c r="E10" s="60">
        <f t="shared" ca="1" si="8"/>
        <v>0</v>
      </c>
      <c r="G10" s="59" t="str">
        <f t="shared" ref="G10:Z10" ca="1" si="10">IF($E10&gt;G$1-1,"Yes","No")</f>
        <v>No</v>
      </c>
      <c r="H10" s="59" t="str">
        <f t="shared" ca="1" si="10"/>
        <v>No</v>
      </c>
      <c r="I10" s="59" t="str">
        <f t="shared" ca="1" si="10"/>
        <v>No</v>
      </c>
      <c r="J10" s="59" t="str">
        <f t="shared" ca="1" si="10"/>
        <v>No</v>
      </c>
      <c r="K10" s="59" t="str">
        <f t="shared" ca="1" si="10"/>
        <v>No</v>
      </c>
      <c r="L10" s="59" t="str">
        <f t="shared" ca="1" si="10"/>
        <v>No</v>
      </c>
      <c r="M10" s="59" t="str">
        <f t="shared" ca="1" si="10"/>
        <v>No</v>
      </c>
      <c r="N10" s="59" t="str">
        <f t="shared" ca="1" si="10"/>
        <v>No</v>
      </c>
      <c r="O10" s="59" t="str">
        <f t="shared" ca="1" si="10"/>
        <v>No</v>
      </c>
      <c r="P10" s="59" t="str">
        <f t="shared" ca="1" si="10"/>
        <v>No</v>
      </c>
      <c r="Q10" s="59" t="str">
        <f t="shared" ca="1" si="10"/>
        <v>No</v>
      </c>
      <c r="R10" s="59" t="str">
        <f t="shared" ca="1" si="10"/>
        <v>No</v>
      </c>
      <c r="S10" s="59" t="str">
        <f t="shared" ca="1" si="10"/>
        <v>No</v>
      </c>
      <c r="T10" s="59" t="str">
        <f t="shared" ca="1" si="10"/>
        <v>No</v>
      </c>
      <c r="U10" s="59" t="str">
        <f t="shared" ca="1" si="10"/>
        <v>No</v>
      </c>
      <c r="V10" s="59" t="str">
        <f t="shared" ca="1" si="10"/>
        <v>No</v>
      </c>
      <c r="W10" s="59" t="str">
        <f t="shared" ca="1" si="10"/>
        <v>No</v>
      </c>
      <c r="X10" s="59" t="str">
        <f t="shared" ca="1" si="10"/>
        <v>No</v>
      </c>
      <c r="Y10" s="59" t="str">
        <f t="shared" ca="1" si="10"/>
        <v>No</v>
      </c>
      <c r="Z10" s="61" t="str">
        <f t="shared" ca="1" si="10"/>
        <v>No</v>
      </c>
    </row>
    <row r="11" spans="1:26" x14ac:dyDescent="0.25">
      <c r="A11" s="63"/>
      <c r="B11" s="59" t="s">
        <v>92</v>
      </c>
      <c r="C11" s="60"/>
      <c r="D11" s="60">
        <f t="shared" ref="D11:D12" ca="1" si="11">RANDBETWEEN(1,20)</f>
        <v>8</v>
      </c>
      <c r="E11" s="60">
        <f t="shared" ref="E11" ca="1" si="12">D11+C11</f>
        <v>8</v>
      </c>
      <c r="G11" s="59" t="str">
        <f t="shared" ref="G11:P16" ca="1" si="13">IF($E11&gt;G$1-1,"Yes","No")</f>
        <v>No</v>
      </c>
      <c r="H11" s="59" t="str">
        <f t="shared" ca="1" si="13"/>
        <v>No</v>
      </c>
      <c r="I11" s="59" t="str">
        <f t="shared" ca="1" si="13"/>
        <v>No</v>
      </c>
      <c r="J11" s="59" t="str">
        <f t="shared" ca="1" si="13"/>
        <v>No</v>
      </c>
      <c r="K11" s="59" t="str">
        <f t="shared" ca="1" si="13"/>
        <v>No</v>
      </c>
      <c r="L11" s="59" t="str">
        <f t="shared" ca="1" si="13"/>
        <v>No</v>
      </c>
      <c r="M11" s="59" t="str">
        <f t="shared" ca="1" si="13"/>
        <v>No</v>
      </c>
      <c r="N11" s="59" t="str">
        <f t="shared" ca="1" si="13"/>
        <v>No</v>
      </c>
      <c r="O11" s="59" t="str">
        <f t="shared" ca="1" si="13"/>
        <v>No</v>
      </c>
      <c r="P11" s="59" t="str">
        <f t="shared" ca="1" si="13"/>
        <v>No</v>
      </c>
      <c r="Q11" s="59" t="str">
        <f t="shared" ref="Q11:Z16" ca="1" si="14">IF($E11&gt;Q$1-1,"Yes","No")</f>
        <v>No</v>
      </c>
      <c r="R11" s="59" t="str">
        <f t="shared" ca="1" si="14"/>
        <v>No</v>
      </c>
      <c r="S11" s="59" t="str">
        <f t="shared" ca="1" si="14"/>
        <v>No</v>
      </c>
      <c r="T11" s="59" t="str">
        <f t="shared" ca="1" si="14"/>
        <v>No</v>
      </c>
      <c r="U11" s="59" t="str">
        <f t="shared" ca="1" si="14"/>
        <v>No</v>
      </c>
      <c r="V11" s="59" t="str">
        <f t="shared" ca="1" si="14"/>
        <v>No</v>
      </c>
      <c r="W11" s="59" t="str">
        <f t="shared" ca="1" si="14"/>
        <v>No</v>
      </c>
      <c r="X11" s="59" t="str">
        <f t="shared" ca="1" si="14"/>
        <v>No</v>
      </c>
      <c r="Y11" s="59" t="str">
        <f t="shared" ca="1" si="14"/>
        <v>No</v>
      </c>
      <c r="Z11" s="61" t="str">
        <f t="shared" ca="1" si="14"/>
        <v>No</v>
      </c>
    </row>
    <row r="12" spans="1:26" x14ac:dyDescent="0.25">
      <c r="A12" s="63"/>
      <c r="B12" s="59" t="s">
        <v>79</v>
      </c>
      <c r="C12" s="60"/>
      <c r="D12" s="60">
        <f t="shared" ca="1" si="11"/>
        <v>5</v>
      </c>
      <c r="E12" s="60">
        <f t="shared" ref="E12" ca="1" si="15">D12+C12</f>
        <v>5</v>
      </c>
      <c r="G12" s="59" t="str">
        <f t="shared" ca="1" si="13"/>
        <v>No</v>
      </c>
      <c r="H12" s="59" t="str">
        <f t="shared" ca="1" si="13"/>
        <v>No</v>
      </c>
      <c r="I12" s="59" t="str">
        <f t="shared" ca="1" si="13"/>
        <v>No</v>
      </c>
      <c r="J12" s="59" t="str">
        <f t="shared" ca="1" si="13"/>
        <v>No</v>
      </c>
      <c r="K12" s="59" t="str">
        <f t="shared" ca="1" si="13"/>
        <v>No</v>
      </c>
      <c r="L12" s="59" t="str">
        <f t="shared" ca="1" si="13"/>
        <v>No</v>
      </c>
      <c r="M12" s="59" t="str">
        <f t="shared" ca="1" si="13"/>
        <v>No</v>
      </c>
      <c r="N12" s="59" t="str">
        <f t="shared" ca="1" si="13"/>
        <v>No</v>
      </c>
      <c r="O12" s="59" t="str">
        <f t="shared" ca="1" si="13"/>
        <v>No</v>
      </c>
      <c r="P12" s="59" t="str">
        <f t="shared" ca="1" si="13"/>
        <v>No</v>
      </c>
      <c r="Q12" s="59" t="str">
        <f t="shared" ca="1" si="14"/>
        <v>No</v>
      </c>
      <c r="R12" s="59" t="str">
        <f t="shared" ca="1" si="14"/>
        <v>No</v>
      </c>
      <c r="S12" s="59" t="str">
        <f t="shared" ca="1" si="14"/>
        <v>No</v>
      </c>
      <c r="T12" s="59" t="str">
        <f t="shared" ca="1" si="14"/>
        <v>No</v>
      </c>
      <c r="U12" s="59" t="str">
        <f t="shared" ca="1" si="14"/>
        <v>No</v>
      </c>
      <c r="V12" s="59" t="str">
        <f t="shared" ca="1" si="14"/>
        <v>No</v>
      </c>
      <c r="W12" s="59" t="str">
        <f t="shared" ca="1" si="14"/>
        <v>No</v>
      </c>
      <c r="X12" s="59" t="str">
        <f t="shared" ca="1" si="14"/>
        <v>No</v>
      </c>
      <c r="Y12" s="59" t="str">
        <f t="shared" ca="1" si="14"/>
        <v>No</v>
      </c>
      <c r="Z12" s="61" t="str">
        <f t="shared" ca="1" si="14"/>
        <v>No</v>
      </c>
    </row>
    <row r="13" spans="1:26" x14ac:dyDescent="0.25">
      <c r="A13" s="63"/>
      <c r="B13" s="59" t="s">
        <v>91</v>
      </c>
      <c r="C13" s="60"/>
      <c r="D13" s="60">
        <f ca="1">RANDBETWEEN(1,20)</f>
        <v>15</v>
      </c>
      <c r="E13" s="60">
        <f t="shared" ref="E13" ca="1" si="16">D13+C13</f>
        <v>15</v>
      </c>
      <c r="G13" s="59" t="str">
        <f t="shared" ref="G13:P13" ca="1" si="17">IF($E13&gt;G$1-1,"Yes","No")</f>
        <v>Yes</v>
      </c>
      <c r="H13" s="59" t="str">
        <f t="shared" ca="1" si="17"/>
        <v>Yes</v>
      </c>
      <c r="I13" s="59" t="str">
        <f t="shared" ca="1" si="17"/>
        <v>Yes</v>
      </c>
      <c r="J13" s="59" t="str">
        <f t="shared" ca="1" si="17"/>
        <v>Yes</v>
      </c>
      <c r="K13" s="59" t="str">
        <f t="shared" ca="1" si="17"/>
        <v>Yes</v>
      </c>
      <c r="L13" s="59" t="str">
        <f t="shared" ca="1" si="17"/>
        <v>Yes</v>
      </c>
      <c r="M13" s="59" t="str">
        <f t="shared" ca="1" si="17"/>
        <v>No</v>
      </c>
      <c r="N13" s="59" t="str">
        <f t="shared" ca="1" si="17"/>
        <v>No</v>
      </c>
      <c r="O13" s="59" t="str">
        <f t="shared" ca="1" si="17"/>
        <v>No</v>
      </c>
      <c r="P13" s="59" t="str">
        <f t="shared" ca="1" si="17"/>
        <v>No</v>
      </c>
      <c r="Q13" s="59" t="str">
        <f t="shared" ca="1" si="14"/>
        <v>No</v>
      </c>
      <c r="R13" s="59" t="str">
        <f t="shared" ca="1" si="14"/>
        <v>No</v>
      </c>
      <c r="S13" s="59" t="str">
        <f t="shared" ca="1" si="14"/>
        <v>No</v>
      </c>
      <c r="T13" s="59" t="str">
        <f t="shared" ca="1" si="14"/>
        <v>No</v>
      </c>
      <c r="U13" s="59" t="str">
        <f t="shared" ca="1" si="14"/>
        <v>No</v>
      </c>
      <c r="V13" s="59" t="str">
        <f t="shared" ca="1" si="14"/>
        <v>No</v>
      </c>
      <c r="W13" s="59" t="str">
        <f t="shared" ca="1" si="14"/>
        <v>No</v>
      </c>
      <c r="X13" s="59" t="str">
        <f t="shared" ca="1" si="14"/>
        <v>No</v>
      </c>
      <c r="Y13" s="59" t="str">
        <f t="shared" ca="1" si="14"/>
        <v>No</v>
      </c>
      <c r="Z13" s="61" t="str">
        <f t="shared" ca="1" si="14"/>
        <v>No</v>
      </c>
    </row>
    <row r="14" spans="1:26" x14ac:dyDescent="0.25">
      <c r="A14" s="63"/>
      <c r="B14" s="59" t="s">
        <v>84</v>
      </c>
      <c r="C14" s="60"/>
      <c r="D14" s="60">
        <f t="shared" ref="D14:D16" ca="1" si="18">RANDBETWEEN(1,20)</f>
        <v>15</v>
      </c>
      <c r="E14" s="60">
        <f t="shared" ref="E14" ca="1" si="19">D14+C14</f>
        <v>15</v>
      </c>
      <c r="G14" s="59" t="str">
        <f t="shared" ca="1" si="13"/>
        <v>Yes</v>
      </c>
      <c r="H14" s="59" t="str">
        <f t="shared" ca="1" si="13"/>
        <v>Yes</v>
      </c>
      <c r="I14" s="59" t="str">
        <f t="shared" ca="1" si="13"/>
        <v>Yes</v>
      </c>
      <c r="J14" s="59" t="str">
        <f t="shared" ca="1" si="13"/>
        <v>Yes</v>
      </c>
      <c r="K14" s="59" t="str">
        <f t="shared" ca="1" si="13"/>
        <v>Yes</v>
      </c>
      <c r="L14" s="59" t="str">
        <f t="shared" ca="1" si="13"/>
        <v>Yes</v>
      </c>
      <c r="M14" s="59" t="str">
        <f t="shared" ca="1" si="13"/>
        <v>No</v>
      </c>
      <c r="N14" s="59" t="str">
        <f t="shared" ca="1" si="13"/>
        <v>No</v>
      </c>
      <c r="O14" s="59" t="str">
        <f t="shared" ca="1" si="13"/>
        <v>No</v>
      </c>
      <c r="P14" s="59" t="str">
        <f t="shared" ca="1" si="13"/>
        <v>No</v>
      </c>
      <c r="Q14" s="59" t="str">
        <f t="shared" ca="1" si="14"/>
        <v>No</v>
      </c>
      <c r="R14" s="59" t="str">
        <f t="shared" ca="1" si="14"/>
        <v>No</v>
      </c>
      <c r="S14" s="59" t="str">
        <f t="shared" ca="1" si="14"/>
        <v>No</v>
      </c>
      <c r="T14" s="59" t="str">
        <f t="shared" ca="1" si="14"/>
        <v>No</v>
      </c>
      <c r="U14" s="59" t="str">
        <f t="shared" ca="1" si="14"/>
        <v>No</v>
      </c>
      <c r="V14" s="59" t="str">
        <f t="shared" ca="1" si="14"/>
        <v>No</v>
      </c>
      <c r="W14" s="59" t="str">
        <f t="shared" ca="1" si="14"/>
        <v>No</v>
      </c>
      <c r="X14" s="59" t="str">
        <f t="shared" ca="1" si="14"/>
        <v>No</v>
      </c>
      <c r="Y14" s="59" t="str">
        <f t="shared" ca="1" si="14"/>
        <v>No</v>
      </c>
      <c r="Z14" s="61" t="str">
        <f t="shared" ca="1" si="14"/>
        <v>No</v>
      </c>
    </row>
    <row r="15" spans="1:26" x14ac:dyDescent="0.25">
      <c r="A15" s="63"/>
      <c r="B15" s="59" t="s">
        <v>90</v>
      </c>
      <c r="C15" s="60"/>
      <c r="D15" s="60">
        <f t="shared" ca="1" si="18"/>
        <v>13</v>
      </c>
      <c r="E15" s="60">
        <f t="shared" ref="E15" ca="1" si="20">D15+C15</f>
        <v>13</v>
      </c>
      <c r="G15" s="59" t="str">
        <f t="shared" ca="1" si="13"/>
        <v>Yes</v>
      </c>
      <c r="H15" s="59" t="str">
        <f t="shared" ca="1" si="13"/>
        <v>Yes</v>
      </c>
      <c r="I15" s="59" t="str">
        <f t="shared" ca="1" si="13"/>
        <v>Yes</v>
      </c>
      <c r="J15" s="59" t="str">
        <f t="shared" ca="1" si="13"/>
        <v>Yes</v>
      </c>
      <c r="K15" s="59" t="str">
        <f t="shared" ca="1" si="13"/>
        <v>No</v>
      </c>
      <c r="L15" s="59" t="str">
        <f t="shared" ca="1" si="13"/>
        <v>No</v>
      </c>
      <c r="M15" s="59" t="str">
        <f t="shared" ca="1" si="13"/>
        <v>No</v>
      </c>
      <c r="N15" s="59" t="str">
        <f t="shared" ca="1" si="13"/>
        <v>No</v>
      </c>
      <c r="O15" s="59" t="str">
        <f t="shared" ca="1" si="13"/>
        <v>No</v>
      </c>
      <c r="P15" s="59" t="str">
        <f t="shared" ca="1" si="13"/>
        <v>No</v>
      </c>
      <c r="Q15" s="59" t="str">
        <f t="shared" ca="1" si="14"/>
        <v>No</v>
      </c>
      <c r="R15" s="59" t="str">
        <f t="shared" ca="1" si="14"/>
        <v>No</v>
      </c>
      <c r="S15" s="59" t="str">
        <f t="shared" ca="1" si="14"/>
        <v>No</v>
      </c>
      <c r="T15" s="59" t="str">
        <f t="shared" ca="1" si="14"/>
        <v>No</v>
      </c>
      <c r="U15" s="59" t="str">
        <f t="shared" ca="1" si="14"/>
        <v>No</v>
      </c>
      <c r="V15" s="59" t="str">
        <f t="shared" ca="1" si="14"/>
        <v>No</v>
      </c>
      <c r="W15" s="59" t="str">
        <f t="shared" ca="1" si="14"/>
        <v>No</v>
      </c>
      <c r="X15" s="59" t="str">
        <f t="shared" ca="1" si="14"/>
        <v>No</v>
      </c>
      <c r="Y15" s="59" t="str">
        <f t="shared" ca="1" si="14"/>
        <v>No</v>
      </c>
      <c r="Z15" s="61" t="str">
        <f t="shared" ca="1" si="14"/>
        <v>No</v>
      </c>
    </row>
    <row r="16" spans="1:26" x14ac:dyDescent="0.25">
      <c r="A16" s="63"/>
      <c r="B16" s="59" t="s">
        <v>73</v>
      </c>
      <c r="C16" s="60"/>
      <c r="D16" s="60">
        <f t="shared" ca="1" si="18"/>
        <v>1</v>
      </c>
      <c r="E16" s="60">
        <f t="shared" ref="E16" ca="1" si="21">D16+C16</f>
        <v>1</v>
      </c>
      <c r="G16" s="59" t="str">
        <f t="shared" ca="1" si="13"/>
        <v>No</v>
      </c>
      <c r="H16" s="59" t="str">
        <f t="shared" ca="1" si="13"/>
        <v>No</v>
      </c>
      <c r="I16" s="59" t="str">
        <f t="shared" ca="1" si="13"/>
        <v>No</v>
      </c>
      <c r="J16" s="59" t="str">
        <f t="shared" ca="1" si="13"/>
        <v>No</v>
      </c>
      <c r="K16" s="59" t="str">
        <f t="shared" ca="1" si="13"/>
        <v>No</v>
      </c>
      <c r="L16" s="59" t="str">
        <f t="shared" ca="1" si="13"/>
        <v>No</v>
      </c>
      <c r="M16" s="59" t="str">
        <f t="shared" ca="1" si="13"/>
        <v>No</v>
      </c>
      <c r="N16" s="59" t="str">
        <f t="shared" ca="1" si="13"/>
        <v>No</v>
      </c>
      <c r="O16" s="59" t="str">
        <f t="shared" ca="1" si="13"/>
        <v>No</v>
      </c>
      <c r="P16" s="59" t="str">
        <f t="shared" ca="1" si="13"/>
        <v>No</v>
      </c>
      <c r="Q16" s="59" t="str">
        <f t="shared" ca="1" si="14"/>
        <v>No</v>
      </c>
      <c r="R16" s="59" t="str">
        <f t="shared" ca="1" si="14"/>
        <v>No</v>
      </c>
      <c r="S16" s="59" t="str">
        <f t="shared" ca="1" si="14"/>
        <v>No</v>
      </c>
      <c r="T16" s="59" t="str">
        <f t="shared" ca="1" si="14"/>
        <v>No</v>
      </c>
      <c r="U16" s="59" t="str">
        <f t="shared" ca="1" si="14"/>
        <v>No</v>
      </c>
      <c r="V16" s="59" t="str">
        <f t="shared" ca="1" si="14"/>
        <v>No</v>
      </c>
      <c r="W16" s="59" t="str">
        <f t="shared" ca="1" si="14"/>
        <v>No</v>
      </c>
      <c r="X16" s="59" t="str">
        <f t="shared" ca="1" si="14"/>
        <v>No</v>
      </c>
      <c r="Y16" s="59" t="str">
        <f t="shared" ca="1" si="14"/>
        <v>No</v>
      </c>
      <c r="Z16" s="61" t="str">
        <f t="shared" ca="1" si="14"/>
        <v>No</v>
      </c>
    </row>
    <row r="17" spans="1:26" x14ac:dyDescent="0.25">
      <c r="A17" s="63"/>
      <c r="B17" s="59" t="s">
        <v>83</v>
      </c>
      <c r="C17" s="60"/>
      <c r="D17" s="60">
        <f t="shared" ref="D17:D23" ca="1" si="22">RANDBETWEEN(1,20)</f>
        <v>11</v>
      </c>
      <c r="E17" s="60">
        <f t="shared" ref="E17" ca="1" si="23">D17+C17</f>
        <v>11</v>
      </c>
      <c r="G17" s="59" t="str">
        <f t="shared" ref="G17:P23" ca="1" si="24">IF($E17&gt;G$1-1,"Yes","No")</f>
        <v>Yes</v>
      </c>
      <c r="H17" s="59" t="str">
        <f t="shared" ca="1" si="24"/>
        <v>Yes</v>
      </c>
      <c r="I17" s="59" t="str">
        <f t="shared" ca="1" si="24"/>
        <v>No</v>
      </c>
      <c r="J17" s="59" t="str">
        <f t="shared" ca="1" si="24"/>
        <v>No</v>
      </c>
      <c r="K17" s="59" t="str">
        <f t="shared" ca="1" si="24"/>
        <v>No</v>
      </c>
      <c r="L17" s="59" t="str">
        <f t="shared" ca="1" si="24"/>
        <v>No</v>
      </c>
      <c r="M17" s="59" t="str">
        <f t="shared" ca="1" si="24"/>
        <v>No</v>
      </c>
      <c r="N17" s="59" t="str">
        <f t="shared" ca="1" si="24"/>
        <v>No</v>
      </c>
      <c r="O17" s="59" t="str">
        <f t="shared" ca="1" si="24"/>
        <v>No</v>
      </c>
      <c r="P17" s="59" t="str">
        <f t="shared" ca="1" si="24"/>
        <v>No</v>
      </c>
      <c r="Q17" s="59" t="str">
        <f t="shared" ref="Q17:Z23" ca="1" si="25">IF($E17&gt;Q$1-1,"Yes","No")</f>
        <v>No</v>
      </c>
      <c r="R17" s="59" t="str">
        <f t="shared" ca="1" si="25"/>
        <v>No</v>
      </c>
      <c r="S17" s="59" t="str">
        <f t="shared" ca="1" si="25"/>
        <v>No</v>
      </c>
      <c r="T17" s="59" t="str">
        <f t="shared" ca="1" si="25"/>
        <v>No</v>
      </c>
      <c r="U17" s="59" t="str">
        <f t="shared" ca="1" si="25"/>
        <v>No</v>
      </c>
      <c r="V17" s="59" t="str">
        <f t="shared" ca="1" si="25"/>
        <v>No</v>
      </c>
      <c r="W17" s="59" t="str">
        <f t="shared" ca="1" si="25"/>
        <v>No</v>
      </c>
      <c r="X17" s="59" t="str">
        <f t="shared" ca="1" si="25"/>
        <v>No</v>
      </c>
      <c r="Y17" s="59" t="str">
        <f t="shared" ca="1" si="25"/>
        <v>No</v>
      </c>
      <c r="Z17" s="61" t="str">
        <f t="shared" ca="1" si="25"/>
        <v>No</v>
      </c>
    </row>
    <row r="18" spans="1:26" x14ac:dyDescent="0.25">
      <c r="A18" s="63"/>
      <c r="B18" s="59" t="s">
        <v>81</v>
      </c>
      <c r="C18" s="60"/>
      <c r="D18" s="60">
        <f t="shared" ca="1" si="22"/>
        <v>14</v>
      </c>
      <c r="E18" s="60">
        <f ca="1">D18+C18</f>
        <v>14</v>
      </c>
      <c r="G18" s="59" t="str">
        <f t="shared" ca="1" si="24"/>
        <v>Yes</v>
      </c>
      <c r="H18" s="59" t="str">
        <f t="shared" ca="1" si="24"/>
        <v>Yes</v>
      </c>
      <c r="I18" s="59" t="str">
        <f t="shared" ca="1" si="24"/>
        <v>Yes</v>
      </c>
      <c r="J18" s="59" t="str">
        <f t="shared" ca="1" si="24"/>
        <v>Yes</v>
      </c>
      <c r="K18" s="59" t="str">
        <f t="shared" ca="1" si="24"/>
        <v>Yes</v>
      </c>
      <c r="L18" s="59" t="str">
        <f t="shared" ca="1" si="24"/>
        <v>No</v>
      </c>
      <c r="M18" s="59" t="str">
        <f t="shared" ca="1" si="24"/>
        <v>No</v>
      </c>
      <c r="N18" s="59" t="str">
        <f t="shared" ca="1" si="24"/>
        <v>No</v>
      </c>
      <c r="O18" s="59" t="str">
        <f t="shared" ca="1" si="24"/>
        <v>No</v>
      </c>
      <c r="P18" s="59" t="str">
        <f t="shared" ca="1" si="24"/>
        <v>No</v>
      </c>
      <c r="Q18" s="59" t="str">
        <f t="shared" ca="1" si="25"/>
        <v>No</v>
      </c>
      <c r="R18" s="59" t="str">
        <f t="shared" ca="1" si="25"/>
        <v>No</v>
      </c>
      <c r="S18" s="59" t="str">
        <f t="shared" ca="1" si="25"/>
        <v>No</v>
      </c>
      <c r="T18" s="59" t="str">
        <f t="shared" ca="1" si="25"/>
        <v>No</v>
      </c>
      <c r="U18" s="59" t="str">
        <f t="shared" ca="1" si="25"/>
        <v>No</v>
      </c>
      <c r="V18" s="59" t="str">
        <f t="shared" ca="1" si="25"/>
        <v>No</v>
      </c>
      <c r="W18" s="59" t="str">
        <f t="shared" ca="1" si="25"/>
        <v>No</v>
      </c>
      <c r="X18" s="59" t="str">
        <f t="shared" ca="1" si="25"/>
        <v>No</v>
      </c>
      <c r="Y18" s="59" t="str">
        <f t="shared" ca="1" si="25"/>
        <v>No</v>
      </c>
      <c r="Z18" s="61" t="str">
        <f t="shared" ca="1" si="25"/>
        <v>No</v>
      </c>
    </row>
    <row r="19" spans="1:26" x14ac:dyDescent="0.25">
      <c r="A19" s="63"/>
      <c r="B19" s="59" t="s">
        <v>87</v>
      </c>
      <c r="C19" s="60"/>
      <c r="D19" s="60">
        <f t="shared" ca="1" si="22"/>
        <v>18</v>
      </c>
      <c r="E19" s="60">
        <f t="shared" ref="E19" ca="1" si="26">D19+C19</f>
        <v>18</v>
      </c>
      <c r="G19" s="59" t="str">
        <f t="shared" ca="1" si="24"/>
        <v>Yes</v>
      </c>
      <c r="H19" s="59" t="str">
        <f t="shared" ca="1" si="24"/>
        <v>Yes</v>
      </c>
      <c r="I19" s="59" t="str">
        <f t="shared" ca="1" si="24"/>
        <v>Yes</v>
      </c>
      <c r="J19" s="59" t="str">
        <f t="shared" ca="1" si="24"/>
        <v>Yes</v>
      </c>
      <c r="K19" s="59" t="str">
        <f t="shared" ca="1" si="24"/>
        <v>Yes</v>
      </c>
      <c r="L19" s="59" t="str">
        <f t="shared" ca="1" si="24"/>
        <v>Yes</v>
      </c>
      <c r="M19" s="59" t="str">
        <f t="shared" ca="1" si="24"/>
        <v>Yes</v>
      </c>
      <c r="N19" s="59" t="str">
        <f t="shared" ca="1" si="24"/>
        <v>Yes</v>
      </c>
      <c r="O19" s="59" t="str">
        <f t="shared" ca="1" si="24"/>
        <v>Yes</v>
      </c>
      <c r="P19" s="59" t="str">
        <f t="shared" ca="1" si="24"/>
        <v>No</v>
      </c>
      <c r="Q19" s="59" t="str">
        <f t="shared" ca="1" si="25"/>
        <v>No</v>
      </c>
      <c r="R19" s="59" t="str">
        <f t="shared" ca="1" si="25"/>
        <v>No</v>
      </c>
      <c r="S19" s="59" t="str">
        <f t="shared" ca="1" si="25"/>
        <v>No</v>
      </c>
      <c r="T19" s="59" t="str">
        <f t="shared" ca="1" si="25"/>
        <v>No</v>
      </c>
      <c r="U19" s="59" t="str">
        <f t="shared" ca="1" si="25"/>
        <v>No</v>
      </c>
      <c r="V19" s="59" t="str">
        <f t="shared" ca="1" si="25"/>
        <v>No</v>
      </c>
      <c r="W19" s="59" t="str">
        <f t="shared" ca="1" si="25"/>
        <v>No</v>
      </c>
      <c r="X19" s="59" t="str">
        <f t="shared" ca="1" si="25"/>
        <v>No</v>
      </c>
      <c r="Y19" s="59" t="str">
        <f t="shared" ca="1" si="25"/>
        <v>No</v>
      </c>
      <c r="Z19" s="61" t="str">
        <f t="shared" ca="1" si="25"/>
        <v>No</v>
      </c>
    </row>
    <row r="20" spans="1:26" x14ac:dyDescent="0.25">
      <c r="A20" s="63"/>
      <c r="B20" s="59" t="s">
        <v>72</v>
      </c>
      <c r="C20" s="60"/>
      <c r="D20" s="60">
        <f t="shared" ca="1" si="22"/>
        <v>18</v>
      </c>
      <c r="E20" s="60">
        <f t="shared" ref="E20" ca="1" si="27">D20+C20</f>
        <v>18</v>
      </c>
      <c r="G20" s="59" t="str">
        <f t="shared" ca="1" si="24"/>
        <v>Yes</v>
      </c>
      <c r="H20" s="59" t="str">
        <f t="shared" ca="1" si="24"/>
        <v>Yes</v>
      </c>
      <c r="I20" s="59" t="str">
        <f t="shared" ca="1" si="24"/>
        <v>Yes</v>
      </c>
      <c r="J20" s="59" t="str">
        <f t="shared" ca="1" si="24"/>
        <v>Yes</v>
      </c>
      <c r="K20" s="59" t="str">
        <f t="shared" ca="1" si="24"/>
        <v>Yes</v>
      </c>
      <c r="L20" s="59" t="str">
        <f t="shared" ca="1" si="24"/>
        <v>Yes</v>
      </c>
      <c r="M20" s="59" t="str">
        <f t="shared" ca="1" si="24"/>
        <v>Yes</v>
      </c>
      <c r="N20" s="59" t="str">
        <f t="shared" ca="1" si="24"/>
        <v>Yes</v>
      </c>
      <c r="O20" s="59" t="str">
        <f t="shared" ca="1" si="24"/>
        <v>Yes</v>
      </c>
      <c r="P20" s="59" t="str">
        <f t="shared" ca="1" si="24"/>
        <v>No</v>
      </c>
      <c r="Q20" s="59" t="str">
        <f t="shared" ca="1" si="25"/>
        <v>No</v>
      </c>
      <c r="R20" s="59" t="str">
        <f t="shared" ca="1" si="25"/>
        <v>No</v>
      </c>
      <c r="S20" s="59" t="str">
        <f t="shared" ca="1" si="25"/>
        <v>No</v>
      </c>
      <c r="T20" s="59" t="str">
        <f t="shared" ca="1" si="25"/>
        <v>No</v>
      </c>
      <c r="U20" s="59" t="str">
        <f t="shared" ca="1" si="25"/>
        <v>No</v>
      </c>
      <c r="V20" s="59" t="str">
        <f t="shared" ca="1" si="25"/>
        <v>No</v>
      </c>
      <c r="W20" s="59" t="str">
        <f t="shared" ca="1" si="25"/>
        <v>No</v>
      </c>
      <c r="X20" s="59" t="str">
        <f t="shared" ca="1" si="25"/>
        <v>No</v>
      </c>
      <c r="Y20" s="59" t="str">
        <f t="shared" ca="1" si="25"/>
        <v>No</v>
      </c>
      <c r="Z20" s="61" t="str">
        <f t="shared" ca="1" si="25"/>
        <v>No</v>
      </c>
    </row>
    <row r="21" spans="1:26" x14ac:dyDescent="0.25">
      <c r="A21" s="63"/>
      <c r="B21" s="59" t="s">
        <v>80</v>
      </c>
      <c r="C21" s="60"/>
      <c r="D21" s="60">
        <f t="shared" ca="1" si="22"/>
        <v>15</v>
      </c>
      <c r="E21" s="60">
        <f t="shared" ref="E21" ca="1" si="28">D21+C21</f>
        <v>15</v>
      </c>
      <c r="G21" s="59" t="str">
        <f t="shared" ca="1" si="24"/>
        <v>Yes</v>
      </c>
      <c r="H21" s="59" t="str">
        <f t="shared" ca="1" si="24"/>
        <v>Yes</v>
      </c>
      <c r="I21" s="59" t="str">
        <f t="shared" ca="1" si="24"/>
        <v>Yes</v>
      </c>
      <c r="J21" s="59" t="str">
        <f t="shared" ca="1" si="24"/>
        <v>Yes</v>
      </c>
      <c r="K21" s="59" t="str">
        <f t="shared" ca="1" si="24"/>
        <v>Yes</v>
      </c>
      <c r="L21" s="59" t="str">
        <f t="shared" ca="1" si="24"/>
        <v>Yes</v>
      </c>
      <c r="M21" s="59" t="str">
        <f t="shared" ca="1" si="24"/>
        <v>No</v>
      </c>
      <c r="N21" s="59" t="str">
        <f t="shared" ca="1" si="24"/>
        <v>No</v>
      </c>
      <c r="O21" s="59" t="str">
        <f t="shared" ca="1" si="24"/>
        <v>No</v>
      </c>
      <c r="P21" s="59" t="str">
        <f t="shared" ca="1" si="24"/>
        <v>No</v>
      </c>
      <c r="Q21" s="59" t="str">
        <f t="shared" ca="1" si="25"/>
        <v>No</v>
      </c>
      <c r="R21" s="59" t="str">
        <f t="shared" ca="1" si="25"/>
        <v>No</v>
      </c>
      <c r="S21" s="59" t="str">
        <f t="shared" ca="1" si="25"/>
        <v>No</v>
      </c>
      <c r="T21" s="59" t="str">
        <f t="shared" ca="1" si="25"/>
        <v>No</v>
      </c>
      <c r="U21" s="59" t="str">
        <f t="shared" ca="1" si="25"/>
        <v>No</v>
      </c>
      <c r="V21" s="59" t="str">
        <f t="shared" ca="1" si="25"/>
        <v>No</v>
      </c>
      <c r="W21" s="59" t="str">
        <f t="shared" ca="1" si="25"/>
        <v>No</v>
      </c>
      <c r="X21" s="59" t="str">
        <f t="shared" ca="1" si="25"/>
        <v>No</v>
      </c>
      <c r="Y21" s="59" t="str">
        <f t="shared" ca="1" si="25"/>
        <v>No</v>
      </c>
      <c r="Z21" s="61" t="str">
        <f t="shared" ca="1" si="25"/>
        <v>No</v>
      </c>
    </row>
    <row r="22" spans="1:26" x14ac:dyDescent="0.25">
      <c r="A22" s="63"/>
      <c r="B22" s="59" t="s">
        <v>100</v>
      </c>
      <c r="C22" s="60"/>
      <c r="D22" s="60">
        <f t="shared" ca="1" si="22"/>
        <v>10</v>
      </c>
      <c r="E22" s="60">
        <f t="shared" ref="E22" ca="1" si="29">D22+C22</f>
        <v>10</v>
      </c>
      <c r="G22" s="59" t="str">
        <f t="shared" ca="1" si="24"/>
        <v>Yes</v>
      </c>
      <c r="H22" s="59" t="str">
        <f t="shared" ca="1" si="24"/>
        <v>No</v>
      </c>
      <c r="I22" s="59" t="str">
        <f t="shared" ca="1" si="24"/>
        <v>No</v>
      </c>
      <c r="J22" s="59" t="str">
        <f t="shared" ca="1" si="24"/>
        <v>No</v>
      </c>
      <c r="K22" s="59" t="str">
        <f t="shared" ca="1" si="24"/>
        <v>No</v>
      </c>
      <c r="L22" s="59" t="str">
        <f t="shared" ca="1" si="24"/>
        <v>No</v>
      </c>
      <c r="M22" s="59" t="str">
        <f t="shared" ca="1" si="24"/>
        <v>No</v>
      </c>
      <c r="N22" s="59" t="str">
        <f t="shared" ca="1" si="24"/>
        <v>No</v>
      </c>
      <c r="O22" s="59" t="str">
        <f t="shared" ca="1" si="24"/>
        <v>No</v>
      </c>
      <c r="P22" s="59" t="str">
        <f t="shared" ca="1" si="24"/>
        <v>No</v>
      </c>
      <c r="Q22" s="59" t="str">
        <f t="shared" ca="1" si="25"/>
        <v>No</v>
      </c>
      <c r="R22" s="59" t="str">
        <f t="shared" ca="1" si="25"/>
        <v>No</v>
      </c>
      <c r="S22" s="59" t="str">
        <f t="shared" ca="1" si="25"/>
        <v>No</v>
      </c>
      <c r="T22" s="59" t="str">
        <f t="shared" ca="1" si="25"/>
        <v>No</v>
      </c>
      <c r="U22" s="59" t="str">
        <f t="shared" ca="1" si="25"/>
        <v>No</v>
      </c>
      <c r="V22" s="59" t="str">
        <f t="shared" ca="1" si="25"/>
        <v>No</v>
      </c>
      <c r="W22" s="59" t="str">
        <f t="shared" ca="1" si="25"/>
        <v>No</v>
      </c>
      <c r="X22" s="59" t="str">
        <f t="shared" ca="1" si="25"/>
        <v>No</v>
      </c>
      <c r="Y22" s="59" t="str">
        <f t="shared" ca="1" si="25"/>
        <v>No</v>
      </c>
      <c r="Z22" s="61" t="str">
        <f t="shared" ca="1" si="25"/>
        <v>No</v>
      </c>
    </row>
    <row r="23" spans="1:26" x14ac:dyDescent="0.25">
      <c r="A23" s="63"/>
      <c r="B23" s="59" t="s">
        <v>86</v>
      </c>
      <c r="C23" s="60"/>
      <c r="D23" s="60">
        <f t="shared" ca="1" si="22"/>
        <v>1</v>
      </c>
      <c r="E23" s="60">
        <f t="shared" ref="E23" ca="1" si="30">D23+C23</f>
        <v>1</v>
      </c>
      <c r="G23" s="59" t="str">
        <f t="shared" ca="1" si="24"/>
        <v>No</v>
      </c>
      <c r="H23" s="59" t="str">
        <f t="shared" ca="1" si="24"/>
        <v>No</v>
      </c>
      <c r="I23" s="59" t="str">
        <f t="shared" ca="1" si="24"/>
        <v>No</v>
      </c>
      <c r="J23" s="59" t="str">
        <f t="shared" ca="1" si="24"/>
        <v>No</v>
      </c>
      <c r="K23" s="59" t="str">
        <f t="shared" ca="1" si="24"/>
        <v>No</v>
      </c>
      <c r="L23" s="59" t="str">
        <f t="shared" ca="1" si="24"/>
        <v>No</v>
      </c>
      <c r="M23" s="59" t="str">
        <f t="shared" ca="1" si="24"/>
        <v>No</v>
      </c>
      <c r="N23" s="59" t="str">
        <f t="shared" ca="1" si="24"/>
        <v>No</v>
      </c>
      <c r="O23" s="59" t="str">
        <f t="shared" ca="1" si="24"/>
        <v>No</v>
      </c>
      <c r="P23" s="59" t="str">
        <f t="shared" ca="1" si="24"/>
        <v>No</v>
      </c>
      <c r="Q23" s="59" t="str">
        <f t="shared" ca="1" si="25"/>
        <v>No</v>
      </c>
      <c r="R23" s="59" t="str">
        <f t="shared" ca="1" si="25"/>
        <v>No</v>
      </c>
      <c r="S23" s="59" t="str">
        <f t="shared" ca="1" si="25"/>
        <v>No</v>
      </c>
      <c r="T23" s="59" t="str">
        <f t="shared" ca="1" si="25"/>
        <v>No</v>
      </c>
      <c r="U23" s="59" t="str">
        <f t="shared" ca="1" si="25"/>
        <v>No</v>
      </c>
      <c r="V23" s="59" t="str">
        <f t="shared" ca="1" si="25"/>
        <v>No</v>
      </c>
      <c r="W23" s="59" t="str">
        <f t="shared" ca="1" si="25"/>
        <v>No</v>
      </c>
      <c r="X23" s="59" t="str">
        <f t="shared" ca="1" si="25"/>
        <v>No</v>
      </c>
      <c r="Y23" s="59" t="str">
        <f t="shared" ca="1" si="25"/>
        <v>No</v>
      </c>
      <c r="Z23" s="61" t="str">
        <f t="shared" ca="1" si="25"/>
        <v>No</v>
      </c>
    </row>
  </sheetData>
  <sortState ref="B17:B30">
    <sortCondition ref="B17:B30"/>
  </sortState>
  <conditionalFormatting sqref="D24:D1048576">
    <cfRule type="cellIs" dxfId="118" priority="1413" operator="equal">
      <formula>20</formula>
    </cfRule>
    <cfRule type="cellIs" dxfId="117" priority="1414" operator="equal">
      <formula>1</formula>
    </cfRule>
  </conditionalFormatting>
  <conditionalFormatting sqref="A21">
    <cfRule type="cellIs" dxfId="116" priority="815" operator="equal">
      <formula>"No"</formula>
    </cfRule>
    <cfRule type="cellIs" dxfId="115" priority="816" operator="equal">
      <formula>"Yes"</formula>
    </cfRule>
  </conditionalFormatting>
  <conditionalFormatting sqref="G21:Z21">
    <cfRule type="cellIs" dxfId="114" priority="813" operator="equal">
      <formula>"No"</formula>
    </cfRule>
    <cfRule type="cellIs" dxfId="113" priority="814" operator="equal">
      <formula>"Yes"</formula>
    </cfRule>
  </conditionalFormatting>
  <conditionalFormatting sqref="G21:Z21">
    <cfRule type="cellIs" dxfId="112" priority="811" operator="equal">
      <formula>"No"</formula>
    </cfRule>
    <cfRule type="cellIs" dxfId="111" priority="812" operator="equal">
      <formula>"Yes"</formula>
    </cfRule>
  </conditionalFormatting>
  <conditionalFormatting sqref="G18:Z18">
    <cfRule type="cellIs" dxfId="110" priority="807" operator="equal">
      <formula>"No"</formula>
    </cfRule>
    <cfRule type="cellIs" dxfId="109" priority="808" operator="equal">
      <formula>"Yes"</formula>
    </cfRule>
  </conditionalFormatting>
  <conditionalFormatting sqref="G18:Z18">
    <cfRule type="cellIs" dxfId="108" priority="805" operator="equal">
      <formula>"No"</formula>
    </cfRule>
    <cfRule type="cellIs" dxfId="107" priority="806" operator="equal">
      <formula>"Yes"</formula>
    </cfRule>
  </conditionalFormatting>
  <conditionalFormatting sqref="A22 A18">
    <cfRule type="cellIs" dxfId="106" priority="593" operator="equal">
      <formula>"No"</formula>
    </cfRule>
    <cfRule type="cellIs" dxfId="105" priority="594" operator="equal">
      <formula>"Yes"</formula>
    </cfRule>
  </conditionalFormatting>
  <conditionalFormatting sqref="G22:Z22">
    <cfRule type="cellIs" dxfId="104" priority="591" operator="equal">
      <formula>"No"</formula>
    </cfRule>
    <cfRule type="cellIs" dxfId="103" priority="592" operator="equal">
      <formula>"Yes"</formula>
    </cfRule>
  </conditionalFormatting>
  <conditionalFormatting sqref="G22:Z22">
    <cfRule type="cellIs" dxfId="102" priority="589" operator="equal">
      <formula>"No"</formula>
    </cfRule>
    <cfRule type="cellIs" dxfId="101" priority="590" operator="equal">
      <formula>"Yes"</formula>
    </cfRule>
  </conditionalFormatting>
  <conditionalFormatting sqref="G14:Z14">
    <cfRule type="cellIs" dxfId="100" priority="571" operator="equal">
      <formula>"No"</formula>
    </cfRule>
    <cfRule type="cellIs" dxfId="99" priority="572" operator="equal">
      <formula>"Yes"</formula>
    </cfRule>
  </conditionalFormatting>
  <conditionalFormatting sqref="G14:Z14">
    <cfRule type="cellIs" dxfId="98" priority="569" operator="equal">
      <formula>"No"</formula>
    </cfRule>
    <cfRule type="cellIs" dxfId="97" priority="570" operator="equal">
      <formula>"Yes"</formula>
    </cfRule>
  </conditionalFormatting>
  <conditionalFormatting sqref="A14">
    <cfRule type="cellIs" dxfId="96" priority="567" operator="equal">
      <formula>"No"</formula>
    </cfRule>
    <cfRule type="cellIs" dxfId="95" priority="568" operator="equal">
      <formula>"Yes"</formula>
    </cfRule>
  </conditionalFormatting>
  <conditionalFormatting sqref="G19:Z19">
    <cfRule type="cellIs" dxfId="94" priority="515" operator="equal">
      <formula>"No"</formula>
    </cfRule>
    <cfRule type="cellIs" dxfId="93" priority="516" operator="equal">
      <formula>"Yes"</formula>
    </cfRule>
  </conditionalFormatting>
  <conditionalFormatting sqref="G19:Z19">
    <cfRule type="cellIs" dxfId="92" priority="513" operator="equal">
      <formula>"No"</formula>
    </cfRule>
    <cfRule type="cellIs" dxfId="91" priority="514" operator="equal">
      <formula>"Yes"</formula>
    </cfRule>
  </conditionalFormatting>
  <conditionalFormatting sqref="G20:Z20">
    <cfRule type="cellIs" dxfId="90" priority="509" operator="equal">
      <formula>"No"</formula>
    </cfRule>
    <cfRule type="cellIs" dxfId="89" priority="510" operator="equal">
      <formula>"Yes"</formula>
    </cfRule>
  </conditionalFormatting>
  <conditionalFormatting sqref="G20:Z20">
    <cfRule type="cellIs" dxfId="88" priority="507" operator="equal">
      <formula>"No"</formula>
    </cfRule>
    <cfRule type="cellIs" dxfId="87" priority="508" operator="equal">
      <formula>"Yes"</formula>
    </cfRule>
  </conditionalFormatting>
  <conditionalFormatting sqref="G16:Z16">
    <cfRule type="cellIs" dxfId="86" priority="477" operator="equal">
      <formula>"No"</formula>
    </cfRule>
    <cfRule type="cellIs" dxfId="85" priority="478" operator="equal">
      <formula>"Yes"</formula>
    </cfRule>
  </conditionalFormatting>
  <conditionalFormatting sqref="G16:Z16">
    <cfRule type="cellIs" dxfId="84" priority="475" operator="equal">
      <formula>"No"</formula>
    </cfRule>
    <cfRule type="cellIs" dxfId="83" priority="476" operator="equal">
      <formula>"Yes"</formula>
    </cfRule>
  </conditionalFormatting>
  <conditionalFormatting sqref="A16">
    <cfRule type="cellIs" dxfId="82" priority="473" operator="equal">
      <formula>"No"</formula>
    </cfRule>
    <cfRule type="cellIs" dxfId="81" priority="474" operator="equal">
      <formula>"Yes"</formula>
    </cfRule>
  </conditionalFormatting>
  <conditionalFormatting sqref="G2:Z4">
    <cfRule type="cellIs" dxfId="80" priority="447" operator="equal">
      <formula>"No"</formula>
    </cfRule>
    <cfRule type="cellIs" dxfId="79" priority="448" operator="equal">
      <formula>"Yes"</formula>
    </cfRule>
  </conditionalFormatting>
  <conditionalFormatting sqref="G2:Z2">
    <cfRule type="cellIs" dxfId="78" priority="445" operator="equal">
      <formula>"No"</formula>
    </cfRule>
    <cfRule type="cellIs" dxfId="77" priority="446" operator="equal">
      <formula>"Yes"</formula>
    </cfRule>
  </conditionalFormatting>
  <conditionalFormatting sqref="G3:Z4">
    <cfRule type="cellIs" dxfId="76" priority="443" operator="equal">
      <formula>"No"</formula>
    </cfRule>
    <cfRule type="cellIs" dxfId="75" priority="444" operator="equal">
      <formula>"Yes"</formula>
    </cfRule>
  </conditionalFormatting>
  <conditionalFormatting sqref="G11:Z11">
    <cfRule type="cellIs" dxfId="74" priority="373" operator="equal">
      <formula>"No"</formula>
    </cfRule>
    <cfRule type="cellIs" dxfId="73" priority="374" operator="equal">
      <formula>"Yes"</formula>
    </cfRule>
  </conditionalFormatting>
  <conditionalFormatting sqref="G11:Z11">
    <cfRule type="cellIs" dxfId="72" priority="371" operator="equal">
      <formula>"No"</formula>
    </cfRule>
    <cfRule type="cellIs" dxfId="71" priority="372" operator="equal">
      <formula>"Yes"</formula>
    </cfRule>
  </conditionalFormatting>
  <conditionalFormatting sqref="A11">
    <cfRule type="cellIs" dxfId="70" priority="369" operator="equal">
      <formula>"No"</formula>
    </cfRule>
    <cfRule type="cellIs" dxfId="69" priority="370" operator="equal">
      <formula>"Yes"</formula>
    </cfRule>
  </conditionalFormatting>
  <conditionalFormatting sqref="G12:Z12">
    <cfRule type="cellIs" dxfId="68" priority="367" operator="equal">
      <formula>"No"</formula>
    </cfRule>
    <cfRule type="cellIs" dxfId="67" priority="368" operator="equal">
      <formula>"Yes"</formula>
    </cfRule>
  </conditionalFormatting>
  <conditionalFormatting sqref="G12:Z12">
    <cfRule type="cellIs" dxfId="66" priority="365" operator="equal">
      <formula>"No"</formula>
    </cfRule>
    <cfRule type="cellIs" dxfId="65" priority="366" operator="equal">
      <formula>"Yes"</formula>
    </cfRule>
  </conditionalFormatting>
  <conditionalFormatting sqref="G13:Z13">
    <cfRule type="cellIs" dxfId="64" priority="345" operator="equal">
      <formula>"No"</formula>
    </cfRule>
    <cfRule type="cellIs" dxfId="63" priority="346" operator="equal">
      <formula>"Yes"</formula>
    </cfRule>
  </conditionalFormatting>
  <conditionalFormatting sqref="G13:Z13">
    <cfRule type="cellIs" dxfId="62" priority="343" operator="equal">
      <formula>"No"</formula>
    </cfRule>
    <cfRule type="cellIs" dxfId="61" priority="344" operator="equal">
      <formula>"Yes"</formula>
    </cfRule>
  </conditionalFormatting>
  <conditionalFormatting sqref="G17:Z17">
    <cfRule type="cellIs" dxfId="60" priority="341" operator="equal">
      <formula>"No"</formula>
    </cfRule>
    <cfRule type="cellIs" dxfId="59" priority="342" operator="equal">
      <formula>"Yes"</formula>
    </cfRule>
  </conditionalFormatting>
  <conditionalFormatting sqref="G17:Z17">
    <cfRule type="cellIs" dxfId="58" priority="339" operator="equal">
      <formula>"No"</formula>
    </cfRule>
    <cfRule type="cellIs" dxfId="57" priority="340" operator="equal">
      <formula>"Yes"</formula>
    </cfRule>
  </conditionalFormatting>
  <conditionalFormatting sqref="A17">
    <cfRule type="cellIs" dxfId="56" priority="335" operator="equal">
      <formula>"No"</formula>
    </cfRule>
    <cfRule type="cellIs" dxfId="55" priority="336" operator="equal">
      <formula>"Yes"</formula>
    </cfRule>
  </conditionalFormatting>
  <conditionalFormatting sqref="A20">
    <cfRule type="cellIs" dxfId="54" priority="175" operator="equal">
      <formula>"No"</formula>
    </cfRule>
    <cfRule type="cellIs" dxfId="53" priority="176" operator="equal">
      <formula>"Yes"</formula>
    </cfRule>
  </conditionalFormatting>
  <conditionalFormatting sqref="A11:A19">
    <cfRule type="cellIs" dxfId="52" priority="173" operator="equal">
      <formula>"No"</formula>
    </cfRule>
    <cfRule type="cellIs" dxfId="51" priority="174" operator="equal">
      <formula>"Yes"</formula>
    </cfRule>
  </conditionalFormatting>
  <conditionalFormatting sqref="A12">
    <cfRule type="cellIs" dxfId="50" priority="157" operator="equal">
      <formula>"No"</formula>
    </cfRule>
    <cfRule type="cellIs" dxfId="49" priority="158" operator="equal">
      <formula>"Yes"</formula>
    </cfRule>
  </conditionalFormatting>
  <conditionalFormatting sqref="A13">
    <cfRule type="cellIs" dxfId="48" priority="145" operator="equal">
      <formula>"No"</formula>
    </cfRule>
    <cfRule type="cellIs" dxfId="47" priority="146" operator="equal">
      <formula>"Yes"</formula>
    </cfRule>
  </conditionalFormatting>
  <conditionalFormatting sqref="A23">
    <cfRule type="cellIs" dxfId="46" priority="143" operator="equal">
      <formula>"No"</formula>
    </cfRule>
    <cfRule type="cellIs" dxfId="45" priority="144" operator="equal">
      <formula>"Yes"</formula>
    </cfRule>
  </conditionalFormatting>
  <conditionalFormatting sqref="G23:Z23">
    <cfRule type="cellIs" dxfId="44" priority="141" operator="equal">
      <formula>"No"</formula>
    </cfRule>
    <cfRule type="cellIs" dxfId="43" priority="142" operator="equal">
      <formula>"Yes"</formula>
    </cfRule>
  </conditionalFormatting>
  <conditionalFormatting sqref="G23:Z23">
    <cfRule type="cellIs" dxfId="42" priority="139" operator="equal">
      <formula>"No"</formula>
    </cfRule>
    <cfRule type="cellIs" dxfId="41" priority="140" operator="equal">
      <formula>"Yes"</formula>
    </cfRule>
  </conditionalFormatting>
  <conditionalFormatting sqref="G5:Z7">
    <cfRule type="cellIs" dxfId="40" priority="133" operator="equal">
      <formula>"No"</formula>
    </cfRule>
    <cfRule type="cellIs" dxfId="39" priority="134" operator="equal">
      <formula>"Yes"</formula>
    </cfRule>
  </conditionalFormatting>
  <conditionalFormatting sqref="G5:Z5">
    <cfRule type="cellIs" dxfId="38" priority="131" operator="equal">
      <formula>"No"</formula>
    </cfRule>
    <cfRule type="cellIs" dxfId="37" priority="132" operator="equal">
      <formula>"Yes"</formula>
    </cfRule>
  </conditionalFormatting>
  <conditionalFormatting sqref="G6:Z7">
    <cfRule type="cellIs" dxfId="36" priority="129" operator="equal">
      <formula>"No"</formula>
    </cfRule>
    <cfRule type="cellIs" dxfId="35" priority="130" operator="equal">
      <formula>"Yes"</formula>
    </cfRule>
  </conditionalFormatting>
  <conditionalFormatting sqref="A5">
    <cfRule type="cellIs" dxfId="34" priority="127" operator="equal">
      <formula>"No"</formula>
    </cfRule>
    <cfRule type="cellIs" dxfId="33" priority="128" operator="equal">
      <formula>"Yes"</formula>
    </cfRule>
  </conditionalFormatting>
  <conditionalFormatting sqref="A6:A7">
    <cfRule type="cellIs" dxfId="32" priority="125" operator="equal">
      <formula>"No"</formula>
    </cfRule>
    <cfRule type="cellIs" dxfId="31" priority="126" operator="equal">
      <formula>"Yes"</formula>
    </cfRule>
  </conditionalFormatting>
  <conditionalFormatting sqref="A15">
    <cfRule type="cellIs" dxfId="30" priority="59" operator="equal">
      <formula>"No"</formula>
    </cfRule>
    <cfRule type="cellIs" dxfId="29" priority="60" operator="equal">
      <formula>"Yes"</formula>
    </cfRule>
  </conditionalFormatting>
  <conditionalFormatting sqref="G15:Z15">
    <cfRule type="cellIs" dxfId="28" priority="65" operator="equal">
      <formula>"No"</formula>
    </cfRule>
    <cfRule type="cellIs" dxfId="27" priority="66" operator="equal">
      <formula>"Yes"</formula>
    </cfRule>
  </conditionalFormatting>
  <conditionalFormatting sqref="G15:Z15">
    <cfRule type="cellIs" dxfId="26" priority="63" operator="equal">
      <formula>"No"</formula>
    </cfRule>
    <cfRule type="cellIs" dxfId="25" priority="64" operator="equal">
      <formula>"Yes"</formula>
    </cfRule>
  </conditionalFormatting>
  <conditionalFormatting sqref="A2">
    <cfRule type="cellIs" dxfId="24" priority="41" operator="equal">
      <formula>"No"</formula>
    </cfRule>
    <cfRule type="cellIs" dxfId="23" priority="42" operator="equal">
      <formula>"Yes"</formula>
    </cfRule>
  </conditionalFormatting>
  <conditionalFormatting sqref="A3:A4">
    <cfRule type="cellIs" dxfId="22" priority="39" operator="equal">
      <formula>"No"</formula>
    </cfRule>
    <cfRule type="cellIs" dxfId="21" priority="40" operator="equal">
      <formula>"Yes"</formula>
    </cfRule>
  </conditionalFormatting>
  <conditionalFormatting sqref="G8:Z10">
    <cfRule type="cellIs" dxfId="20" priority="27" operator="equal">
      <formula>"No"</formula>
    </cfRule>
    <cfRule type="cellIs" dxfId="19" priority="28" operator="equal">
      <formula>"Yes"</formula>
    </cfRule>
  </conditionalFormatting>
  <conditionalFormatting sqref="G8:Z8">
    <cfRule type="cellIs" dxfId="18" priority="25" operator="equal">
      <formula>"No"</formula>
    </cfRule>
    <cfRule type="cellIs" dxfId="17" priority="26" operator="equal">
      <formula>"Yes"</formula>
    </cfRule>
  </conditionalFormatting>
  <conditionalFormatting sqref="G9:Z10">
    <cfRule type="cellIs" dxfId="16" priority="23" operator="equal">
      <formula>"No"</formula>
    </cfRule>
    <cfRule type="cellIs" dxfId="15" priority="24" operator="equal">
      <formula>"Yes"</formula>
    </cfRule>
  </conditionalFormatting>
  <conditionalFormatting sqref="A8">
    <cfRule type="cellIs" dxfId="14" priority="3" operator="equal">
      <formula>"No"</formula>
    </cfRule>
    <cfRule type="cellIs" dxfId="13" priority="4" operator="equal">
      <formula>"Yes"</formula>
    </cfRule>
  </conditionalFormatting>
  <conditionalFormatting sqref="A9:A10">
    <cfRule type="cellIs" dxfId="12" priority="1" operator="equal">
      <formula>"No"</formula>
    </cfRule>
    <cfRule type="cellIs" dxfId="11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"/>
  <sheetViews>
    <sheetView showGridLines="0" tabSelected="1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RowHeight="15.75" x14ac:dyDescent="0.25"/>
  <cols>
    <col min="1" max="1" width="17.125" style="39" bestFit="1" customWidth="1"/>
    <col min="2" max="2" width="10.625" style="39" bestFit="1" customWidth="1"/>
    <col min="3" max="3" width="2.875" style="39" bestFit="1" customWidth="1"/>
    <col min="4" max="4" width="6.375" style="39" bestFit="1" customWidth="1"/>
    <col min="5" max="5" width="7.375" style="39" bestFit="1" customWidth="1"/>
    <col min="6" max="6" width="4.25" style="39" bestFit="1" customWidth="1"/>
    <col min="7" max="7" width="4.75" style="39" bestFit="1" customWidth="1"/>
    <col min="8" max="8" width="4.625" style="39" bestFit="1" customWidth="1"/>
    <col min="9" max="9" width="7.25" style="39" bestFit="1" customWidth="1"/>
    <col min="10" max="10" width="5.375" style="39" bestFit="1" customWidth="1"/>
    <col min="11" max="11" width="4.125" style="39" bestFit="1" customWidth="1"/>
    <col min="12" max="12" width="5.375" style="39" bestFit="1" customWidth="1"/>
    <col min="13" max="13" width="6.125" style="39" bestFit="1" customWidth="1"/>
    <col min="14" max="14" width="4.375" style="39" bestFit="1" customWidth="1"/>
    <col min="15" max="15" width="5.75" style="39" bestFit="1" customWidth="1"/>
    <col min="16" max="16" width="6.25" style="39" bestFit="1" customWidth="1"/>
    <col min="17" max="17" width="9" style="39" bestFit="1" customWidth="1"/>
    <col min="18" max="18" width="7.875" style="39" bestFit="1" customWidth="1"/>
    <col min="19" max="19" width="9" style="39" bestFit="1" customWidth="1"/>
    <col min="20" max="20" width="7.375" style="39" bestFit="1" customWidth="1"/>
    <col min="21" max="21" width="4.375" style="39" bestFit="1" customWidth="1"/>
    <col min="22" max="22" width="6.625" style="39" hidden="1" customWidth="1"/>
    <col min="23" max="23" width="7.375" style="39" bestFit="1" customWidth="1"/>
    <col min="24" max="16384" width="9" style="39"/>
  </cols>
  <sheetData>
    <row r="1" spans="1:23" s="34" customFormat="1" ht="16.5" thickBot="1" x14ac:dyDescent="0.3">
      <c r="A1" s="73" t="s">
        <v>25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s="4" customFormat="1" ht="32.25" thickBot="1" x14ac:dyDescent="0.3">
      <c r="A2" s="1" t="s">
        <v>6</v>
      </c>
      <c r="B2" s="23" t="s">
        <v>26</v>
      </c>
      <c r="C2" s="24"/>
      <c r="D2" s="15" t="s">
        <v>28</v>
      </c>
      <c r="E2" s="3" t="s">
        <v>29</v>
      </c>
      <c r="F2" s="8" t="s">
        <v>30</v>
      </c>
      <c r="G2" s="7" t="s">
        <v>31</v>
      </c>
      <c r="H2" s="6" t="s">
        <v>32</v>
      </c>
      <c r="I2" s="14" t="s">
        <v>33</v>
      </c>
      <c r="J2" s="2" t="s">
        <v>46</v>
      </c>
      <c r="K2" s="9" t="s">
        <v>34</v>
      </c>
      <c r="L2" s="11" t="s">
        <v>35</v>
      </c>
      <c r="M2" s="12" t="s">
        <v>36</v>
      </c>
      <c r="N2" s="13" t="s">
        <v>37</v>
      </c>
      <c r="O2" s="2" t="s">
        <v>38</v>
      </c>
      <c r="P2" s="10" t="s">
        <v>105</v>
      </c>
      <c r="Q2" s="117" t="s">
        <v>93</v>
      </c>
      <c r="R2" s="3" t="s">
        <v>47</v>
      </c>
      <c r="S2" s="5" t="s">
        <v>45</v>
      </c>
      <c r="T2" s="16" t="s">
        <v>0</v>
      </c>
      <c r="U2" s="19" t="s">
        <v>27</v>
      </c>
      <c r="V2" s="18" t="s">
        <v>48</v>
      </c>
      <c r="W2" s="17" t="s">
        <v>39</v>
      </c>
    </row>
    <row r="3" spans="1:23" x14ac:dyDescent="0.25">
      <c r="A3" s="74" t="s">
        <v>63</v>
      </c>
      <c r="B3" s="75" t="s">
        <v>40</v>
      </c>
      <c r="C3" s="76">
        <v>0</v>
      </c>
      <c r="D3" s="77">
        <v>11</v>
      </c>
      <c r="E3" s="78"/>
      <c r="F3" s="79"/>
      <c r="G3" s="80">
        <v>9</v>
      </c>
      <c r="H3" s="81"/>
      <c r="I3" s="82"/>
      <c r="J3" s="83"/>
      <c r="K3" s="84"/>
      <c r="L3" s="85"/>
      <c r="M3" s="86"/>
      <c r="N3" s="87"/>
      <c r="O3" s="83"/>
      <c r="P3" s="88"/>
      <c r="Q3" s="115"/>
      <c r="R3" s="78">
        <f t="shared" ref="R3:R9" si="0">SUM(D3:Q3)</f>
        <v>20</v>
      </c>
      <c r="S3" s="89"/>
      <c r="T3" s="90">
        <v>6</v>
      </c>
      <c r="U3" s="91">
        <v>50</v>
      </c>
      <c r="V3" s="92">
        <f t="shared" ref="V3:V5" si="1">U3+T3-(R3+S3)</f>
        <v>36</v>
      </c>
      <c r="W3" s="93">
        <f t="shared" ref="W3:W5" si="2">SMALL(U3:V3,1)</f>
        <v>36</v>
      </c>
    </row>
    <row r="4" spans="1:23" x14ac:dyDescent="0.25">
      <c r="A4" s="94" t="s">
        <v>64</v>
      </c>
      <c r="B4" s="95" t="s">
        <v>40</v>
      </c>
      <c r="C4" s="176">
        <v>0</v>
      </c>
      <c r="D4" s="97">
        <v>32</v>
      </c>
      <c r="E4" s="98"/>
      <c r="F4" s="99"/>
      <c r="G4" s="100"/>
      <c r="H4" s="101"/>
      <c r="I4" s="102"/>
      <c r="J4" s="103"/>
      <c r="K4" s="104"/>
      <c r="L4" s="105"/>
      <c r="M4" s="106"/>
      <c r="N4" s="107"/>
      <c r="O4" s="103"/>
      <c r="P4" s="108"/>
      <c r="Q4" s="116"/>
      <c r="R4" s="98">
        <f t="shared" si="0"/>
        <v>32</v>
      </c>
      <c r="S4" s="109"/>
      <c r="T4" s="110"/>
      <c r="U4" s="111">
        <v>43</v>
      </c>
      <c r="V4" s="112">
        <f t="shared" si="1"/>
        <v>11</v>
      </c>
      <c r="W4" s="113">
        <f t="shared" si="2"/>
        <v>11</v>
      </c>
    </row>
    <row r="5" spans="1:23" x14ac:dyDescent="0.25">
      <c r="A5" s="94" t="s">
        <v>49</v>
      </c>
      <c r="B5" s="95" t="s">
        <v>40</v>
      </c>
      <c r="C5" s="176">
        <v>0</v>
      </c>
      <c r="D5" s="97">
        <v>19</v>
      </c>
      <c r="E5" s="98"/>
      <c r="F5" s="99"/>
      <c r="G5" s="100"/>
      <c r="H5" s="101"/>
      <c r="I5" s="102"/>
      <c r="J5" s="103"/>
      <c r="K5" s="104"/>
      <c r="L5" s="105"/>
      <c r="M5" s="106"/>
      <c r="N5" s="107"/>
      <c r="O5" s="103"/>
      <c r="P5" s="108"/>
      <c r="Q5" s="116"/>
      <c r="R5" s="98">
        <f t="shared" si="0"/>
        <v>19</v>
      </c>
      <c r="S5" s="109"/>
      <c r="T5" s="110"/>
      <c r="U5" s="111">
        <v>54</v>
      </c>
      <c r="V5" s="112">
        <f t="shared" si="1"/>
        <v>35</v>
      </c>
      <c r="W5" s="113">
        <f t="shared" si="2"/>
        <v>35</v>
      </c>
    </row>
    <row r="6" spans="1:23" x14ac:dyDescent="0.25">
      <c r="A6" s="94" t="s">
        <v>102</v>
      </c>
      <c r="B6" s="95" t="s">
        <v>40</v>
      </c>
      <c r="C6" s="176">
        <v>0</v>
      </c>
      <c r="D6" s="97"/>
      <c r="E6" s="98"/>
      <c r="F6" s="99"/>
      <c r="G6" s="100"/>
      <c r="H6" s="101"/>
      <c r="I6" s="102"/>
      <c r="J6" s="103"/>
      <c r="K6" s="104"/>
      <c r="L6" s="105"/>
      <c r="M6" s="106"/>
      <c r="N6" s="107"/>
      <c r="O6" s="103"/>
      <c r="P6" s="108"/>
      <c r="Q6" s="116"/>
      <c r="R6" s="98">
        <f t="shared" si="0"/>
        <v>0</v>
      </c>
      <c r="S6" s="109"/>
      <c r="T6" s="110"/>
      <c r="U6" s="111">
        <v>48</v>
      </c>
      <c r="V6" s="112">
        <f t="shared" ref="V6" si="3">U6+T6-(R6+S6)</f>
        <v>48</v>
      </c>
      <c r="W6" s="113">
        <f t="shared" ref="W6" si="4">SMALL(U6:V6,1)</f>
        <v>48</v>
      </c>
    </row>
    <row r="7" spans="1:23" x14ac:dyDescent="0.25">
      <c r="A7" s="114"/>
      <c r="B7" s="95" t="s">
        <v>40</v>
      </c>
      <c r="C7" s="96">
        <v>0</v>
      </c>
      <c r="D7" s="97"/>
      <c r="E7" s="98"/>
      <c r="F7" s="99"/>
      <c r="G7" s="100"/>
      <c r="H7" s="101"/>
      <c r="I7" s="102"/>
      <c r="J7" s="103"/>
      <c r="K7" s="104"/>
      <c r="L7" s="105"/>
      <c r="M7" s="106"/>
      <c r="N7" s="107"/>
      <c r="O7" s="103"/>
      <c r="P7" s="108"/>
      <c r="Q7" s="116"/>
      <c r="R7" s="98">
        <f t="shared" si="0"/>
        <v>0</v>
      </c>
      <c r="S7" s="109"/>
      <c r="T7" s="110"/>
      <c r="U7" s="111"/>
      <c r="V7" s="112">
        <f t="shared" ref="V7" si="5">U7+T7-(R7+S7)</f>
        <v>0</v>
      </c>
      <c r="W7" s="113">
        <f t="shared" ref="W7" si="6">SMALL(U7:V7,1)</f>
        <v>0</v>
      </c>
    </row>
    <row r="8" spans="1:23" x14ac:dyDescent="0.25">
      <c r="A8" s="166" t="s">
        <v>131</v>
      </c>
      <c r="B8" s="95" t="s">
        <v>136</v>
      </c>
      <c r="C8" s="96">
        <v>5</v>
      </c>
      <c r="D8" s="97"/>
      <c r="E8" s="98">
        <v>132</v>
      </c>
      <c r="F8" s="99"/>
      <c r="G8" s="100"/>
      <c r="H8" s="101"/>
      <c r="I8" s="102"/>
      <c r="J8" s="103"/>
      <c r="K8" s="104"/>
      <c r="L8" s="105"/>
      <c r="M8" s="106"/>
      <c r="N8" s="107"/>
      <c r="O8" s="103"/>
      <c r="P8" s="108">
        <v>13</v>
      </c>
      <c r="Q8" s="116"/>
      <c r="R8" s="98">
        <f t="shared" si="0"/>
        <v>145</v>
      </c>
      <c r="S8" s="109"/>
      <c r="T8" s="110"/>
      <c r="U8" s="111">
        <v>142</v>
      </c>
      <c r="V8" s="112">
        <f t="shared" ref="V8:V9" si="7">U8+T8-(R8+S8)</f>
        <v>-3</v>
      </c>
      <c r="W8" s="113">
        <f t="shared" ref="W8:W9" si="8">SMALL(U8:V8,1)</f>
        <v>-3</v>
      </c>
    </row>
    <row r="9" spans="1:23" x14ac:dyDescent="0.25">
      <c r="A9" s="166" t="s">
        <v>130</v>
      </c>
      <c r="B9" s="95" t="s">
        <v>40</v>
      </c>
      <c r="C9" s="96">
        <v>0</v>
      </c>
      <c r="D9" s="97"/>
      <c r="E9" s="98">
        <v>77</v>
      </c>
      <c r="F9" s="99"/>
      <c r="G9" s="100"/>
      <c r="H9" s="101"/>
      <c r="I9" s="102">
        <v>12</v>
      </c>
      <c r="J9" s="103"/>
      <c r="K9" s="104"/>
      <c r="L9" s="105"/>
      <c r="M9" s="106"/>
      <c r="N9" s="107"/>
      <c r="O9" s="103"/>
      <c r="P9" s="108">
        <v>31</v>
      </c>
      <c r="Q9" s="116"/>
      <c r="R9" s="98">
        <f t="shared" si="0"/>
        <v>120</v>
      </c>
      <c r="S9" s="109"/>
      <c r="T9" s="110"/>
      <c r="U9" s="111">
        <v>110</v>
      </c>
      <c r="V9" s="112">
        <f t="shared" si="7"/>
        <v>-10</v>
      </c>
      <c r="W9" s="113">
        <f t="shared" si="8"/>
        <v>-10</v>
      </c>
    </row>
    <row r="10" spans="1:23" x14ac:dyDescent="0.25">
      <c r="A10" s="166" t="s">
        <v>148</v>
      </c>
      <c r="B10" s="95" t="s">
        <v>40</v>
      </c>
      <c r="C10" s="96">
        <v>0</v>
      </c>
      <c r="D10" s="97"/>
      <c r="E10" s="98">
        <v>41</v>
      </c>
      <c r="F10" s="99">
        <v>17</v>
      </c>
      <c r="G10" s="100"/>
      <c r="H10" s="101"/>
      <c r="I10" s="102">
        <v>12</v>
      </c>
      <c r="J10" s="103"/>
      <c r="K10" s="104"/>
      <c r="L10" s="105"/>
      <c r="M10" s="106"/>
      <c r="N10" s="107"/>
      <c r="O10" s="103"/>
      <c r="P10" s="108"/>
      <c r="Q10" s="116"/>
      <c r="R10" s="98">
        <f t="shared" ref="R10" si="9">SUM(D10:Q10)</f>
        <v>70</v>
      </c>
      <c r="S10" s="109"/>
      <c r="T10" s="110"/>
      <c r="U10" s="111">
        <v>63</v>
      </c>
      <c r="V10" s="112">
        <f t="shared" ref="V10" si="10">U10+T10-(R10+S10)</f>
        <v>-7</v>
      </c>
      <c r="W10" s="113">
        <f t="shared" ref="W10" si="11">SMALL(U10:V10,1)</f>
        <v>-7</v>
      </c>
    </row>
  </sheetData>
  <sortState ref="A3:W8">
    <sortCondition ref="A3:A8"/>
  </sortState>
  <conditionalFormatting sqref="W2">
    <cfRule type="cellIs" dxfId="10" priority="213" operator="lessThan">
      <formula>1</formula>
    </cfRule>
  </conditionalFormatting>
  <conditionalFormatting sqref="W3:W4 W8:W9">
    <cfRule type="cellIs" dxfId="9" priority="205" stopIfTrue="1" operator="lessThan">
      <formula>0.5</formula>
    </cfRule>
  </conditionalFormatting>
  <conditionalFormatting sqref="W3:W4 W8:W9">
    <cfRule type="cellIs" dxfId="8" priority="1259" operator="lessThan">
      <formula>$U3/2</formula>
    </cfRule>
  </conditionalFormatting>
  <conditionalFormatting sqref="W5">
    <cfRule type="cellIs" dxfId="7" priority="149" stopIfTrue="1" operator="lessThan">
      <formula>0.5</formula>
    </cfRule>
  </conditionalFormatting>
  <conditionalFormatting sqref="W5">
    <cfRule type="cellIs" dxfId="6" priority="150" operator="lessThan">
      <formula>$U5/2</formula>
    </cfRule>
  </conditionalFormatting>
  <conditionalFormatting sqref="W6">
    <cfRule type="cellIs" dxfId="5" priority="19" stopIfTrue="1" operator="lessThan">
      <formula>0.5</formula>
    </cfRule>
  </conditionalFormatting>
  <conditionalFormatting sqref="W6">
    <cfRule type="cellIs" dxfId="4" priority="20" operator="lessThan">
      <formula>$U6/2</formula>
    </cfRule>
  </conditionalFormatting>
  <conditionalFormatting sqref="W7">
    <cfRule type="cellIs" dxfId="3" priority="9" stopIfTrue="1" operator="lessThan">
      <formula>0.5</formula>
    </cfRule>
  </conditionalFormatting>
  <conditionalFormatting sqref="W7">
    <cfRule type="cellIs" dxfId="2" priority="10" operator="lessThan">
      <formula>$U7/2</formula>
    </cfRule>
  </conditionalFormatting>
  <conditionalFormatting sqref="W10">
    <cfRule type="cellIs" dxfId="1" priority="1" stopIfTrue="1" operator="lessThan">
      <formula>0.5</formula>
    </cfRule>
  </conditionalFormatting>
  <conditionalFormatting sqref="W10">
    <cfRule type="cellIs" dxfId="0" priority="2" operator="lessThan">
      <formula>$U10/2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39" customWidth="1"/>
    <col min="2" max="2" width="8.625" style="34" bestFit="1" customWidth="1"/>
    <col min="3" max="3" width="3.875" style="39" customWidth="1"/>
    <col min="4" max="8" width="3.875" style="39" bestFit="1" customWidth="1"/>
    <col min="9" max="14" width="8.75" style="39" customWidth="1"/>
    <col min="15" max="16384" width="9" style="39"/>
  </cols>
  <sheetData>
    <row r="1" spans="1:16" s="34" customFormat="1" ht="17.25" thickTop="1" thickBot="1" x14ac:dyDescent="0.3">
      <c r="B1" s="64"/>
      <c r="C1" s="65" t="s">
        <v>14</v>
      </c>
      <c r="D1" s="65" t="s">
        <v>15</v>
      </c>
      <c r="E1" s="65" t="s">
        <v>16</v>
      </c>
      <c r="F1" s="65" t="s">
        <v>17</v>
      </c>
      <c r="G1" s="65" t="s">
        <v>18</v>
      </c>
      <c r="H1" s="66" t="s">
        <v>19</v>
      </c>
    </row>
    <row r="2" spans="1:16" x14ac:dyDescent="0.25">
      <c r="B2" s="67" t="s">
        <v>13</v>
      </c>
      <c r="C2" s="68">
        <f ca="1">RANDBETWEEN(1,3)</f>
        <v>3</v>
      </c>
      <c r="D2" s="68">
        <f ca="1">RANDBETWEEN(1,3)+RANDBETWEEN(1,3)</f>
        <v>2</v>
      </c>
      <c r="E2" s="68">
        <f ca="1">RANDBETWEEN(1,3)+RANDBETWEEN(1,3)+RANDBETWEEN(1,3)</f>
        <v>4</v>
      </c>
      <c r="F2" s="68">
        <f ca="1">RANDBETWEEN(1,3)+RANDBETWEEN(1,3)+RANDBETWEEN(1,3)+RANDBETWEEN(1,3)</f>
        <v>6</v>
      </c>
      <c r="G2" s="68">
        <f ca="1">RANDBETWEEN(1,3)+RANDBETWEEN(1,3)+RANDBETWEEN(1,3)+RANDBETWEEN(1,3)+RANDBETWEEN(1,3)</f>
        <v>8</v>
      </c>
      <c r="H2" s="69">
        <f ca="1">RANDBETWEEN(1,3)+RANDBETWEEN(1,3)+RANDBETWEEN(1,3)+RANDBETWEEN(1,3)+RANDBETWEEN(1,3)+RANDBETWEEN(1,3)</f>
        <v>12</v>
      </c>
      <c r="L2" s="34"/>
      <c r="M2" s="34"/>
      <c r="N2" s="34"/>
      <c r="O2" s="34"/>
      <c r="P2" s="34"/>
    </row>
    <row r="3" spans="1:16" x14ac:dyDescent="0.25">
      <c r="B3" s="70" t="s">
        <v>12</v>
      </c>
      <c r="C3" s="71">
        <f ca="1">RANDBETWEEN(1,4)</f>
        <v>4</v>
      </c>
      <c r="D3" s="71">
        <f ca="1">RANDBETWEEN(1,4)+RANDBETWEEN(1,4)</f>
        <v>4</v>
      </c>
      <c r="E3" s="71">
        <f ca="1">RANDBETWEEN(1,4)+RANDBETWEEN(1,4)+RANDBETWEEN(1,4)</f>
        <v>11</v>
      </c>
      <c r="F3" s="71">
        <f ca="1">RANDBETWEEN(1,4)+RANDBETWEEN(1,4)+RANDBETWEEN(1,4)+RANDBETWEEN(1,4)</f>
        <v>6</v>
      </c>
      <c r="G3" s="71">
        <f ca="1">RANDBETWEEN(1,4)+RANDBETWEEN(1,4)+RANDBETWEEN(1,4)+RANDBETWEEN(1,4)+RANDBETWEEN(1,4)</f>
        <v>10</v>
      </c>
      <c r="H3" s="72">
        <f ca="1">RANDBETWEEN(1,4)+RANDBETWEEN(1,4)+RANDBETWEEN(1,4)+RANDBETWEEN(1,4)+RANDBETWEEN(1,4)+RANDBETWEEN(1,4)</f>
        <v>18</v>
      </c>
      <c r="L3" s="34"/>
      <c r="M3" s="34"/>
      <c r="N3" s="34"/>
      <c r="O3" s="34"/>
      <c r="P3" s="34"/>
    </row>
    <row r="4" spans="1:16" x14ac:dyDescent="0.25">
      <c r="B4" s="70" t="s">
        <v>11</v>
      </c>
      <c r="C4" s="71">
        <f ca="1">RANDBETWEEN(1,6)</f>
        <v>2</v>
      </c>
      <c r="D4" s="71">
        <f ca="1">RANDBETWEEN(1,6)+RANDBETWEEN(1,6)</f>
        <v>11</v>
      </c>
      <c r="E4" s="71">
        <f ca="1">RANDBETWEEN(1,6)+RANDBETWEEN(1,6)+RANDBETWEEN(1,6)</f>
        <v>9</v>
      </c>
      <c r="F4" s="71">
        <f ca="1">RANDBETWEEN(1,6)+RANDBETWEEN(1,6)+RANDBETWEEN(1,6)+RANDBETWEEN(1,6)</f>
        <v>21</v>
      </c>
      <c r="G4" s="71">
        <f ca="1">RANDBETWEEN(1,6)+RANDBETWEEN(1,6)+RANDBETWEEN(1,6)+RANDBETWEEN(1,6)+RANDBETWEEN(1,6)</f>
        <v>22</v>
      </c>
      <c r="H4" s="72">
        <f ca="1">RANDBETWEEN(1,6)+RANDBETWEEN(1,6)+RANDBETWEEN(1,6)+RANDBETWEEN(1,6)+RANDBETWEEN(1,6)+RANDBETWEEN(1,6)</f>
        <v>22</v>
      </c>
      <c r="L4" s="34"/>
      <c r="M4" s="34"/>
      <c r="N4" s="34"/>
      <c r="O4" s="34"/>
      <c r="P4" s="34"/>
    </row>
    <row r="5" spans="1:16" x14ac:dyDescent="0.25">
      <c r="B5" s="70" t="s">
        <v>10</v>
      </c>
      <c r="C5" s="71">
        <f ca="1">RANDBETWEEN(1,8)</f>
        <v>2</v>
      </c>
      <c r="D5" s="71">
        <f ca="1">RANDBETWEEN(1,8)+RANDBETWEEN(1,8)</f>
        <v>13</v>
      </c>
      <c r="E5" s="71">
        <f ca="1">RANDBETWEEN(1,8)+RANDBETWEEN(1,8)+RANDBETWEEN(1,8)</f>
        <v>19</v>
      </c>
      <c r="F5" s="71">
        <f ca="1">RANDBETWEEN(1,8)+RANDBETWEEN(1,8)+RANDBETWEEN(1,8)+RANDBETWEEN(1,8)</f>
        <v>16</v>
      </c>
      <c r="G5" s="71">
        <f ca="1">RANDBETWEEN(1,8)+RANDBETWEEN(1,8)+RANDBETWEEN(1,8)+RANDBETWEEN(1,8)+RANDBETWEEN(1,8)</f>
        <v>23</v>
      </c>
      <c r="H5" s="72">
        <f ca="1">RANDBETWEEN(1,8)+RANDBETWEEN(1,8)+RANDBETWEEN(1,8)+RANDBETWEEN(1,8)+RANDBETWEEN(1,8)+RANDBETWEEN(1,8)</f>
        <v>25</v>
      </c>
      <c r="L5" s="34"/>
      <c r="M5" s="34"/>
      <c r="N5" s="34"/>
      <c r="O5" s="34"/>
      <c r="P5" s="34"/>
    </row>
    <row r="6" spans="1:16" x14ac:dyDescent="0.25">
      <c r="B6" s="70" t="s">
        <v>9</v>
      </c>
      <c r="C6" s="71">
        <f ca="1">RANDBETWEEN(1,10)</f>
        <v>9</v>
      </c>
      <c r="D6" s="71">
        <f ca="1">RANDBETWEEN(1,10)+RANDBETWEEN(1,10)</f>
        <v>15</v>
      </c>
      <c r="E6" s="71">
        <f ca="1">RANDBETWEEN(1,10)+RANDBETWEEN(1,10)+RANDBETWEEN(1,10)</f>
        <v>11</v>
      </c>
      <c r="F6" s="71">
        <f ca="1">RANDBETWEEN(1,10)+RANDBETWEEN(1,10)+RANDBETWEEN(1,10)+RANDBETWEEN(1,10)</f>
        <v>20</v>
      </c>
      <c r="G6" s="71">
        <f ca="1">RANDBETWEEN(1,10)+RANDBETWEEN(1,10)+RANDBETWEEN(1,10)+RANDBETWEEN(1,10)+RANDBETWEEN(1,10)</f>
        <v>32</v>
      </c>
      <c r="H6" s="72">
        <f ca="1">RANDBETWEEN(1,10)+RANDBETWEEN(1,10)+RANDBETWEEN(1,10)+RANDBETWEEN(1,10)+RANDBETWEEN(1,10)+RANDBETWEEN(1,10)</f>
        <v>32</v>
      </c>
      <c r="L6" s="34"/>
      <c r="M6" s="34"/>
      <c r="N6" s="34"/>
      <c r="O6" s="34"/>
      <c r="P6" s="34"/>
    </row>
    <row r="7" spans="1:16" x14ac:dyDescent="0.25">
      <c r="B7" s="70" t="s">
        <v>8</v>
      </c>
      <c r="C7" s="71">
        <f ca="1">RANDBETWEEN(1,12)</f>
        <v>12</v>
      </c>
      <c r="D7" s="71">
        <f ca="1">RANDBETWEEN(1,12)+RANDBETWEEN(1,12)</f>
        <v>13</v>
      </c>
      <c r="E7" s="71">
        <f ca="1">RANDBETWEEN(1,12)+RANDBETWEEN(1,12)+RANDBETWEEN(1,12)</f>
        <v>17</v>
      </c>
      <c r="F7" s="71">
        <f ca="1">RANDBETWEEN(1,12)+RANDBETWEEN(1,12)+RANDBETWEEN(1,12)+RANDBETWEEN(1,12)</f>
        <v>29</v>
      </c>
      <c r="G7" s="71">
        <f ca="1">RANDBETWEEN(1,12)+RANDBETWEEN(1,12)+RANDBETWEEN(1,12)+RANDBETWEEN(1,12)+RANDBETWEEN(1,12)</f>
        <v>33</v>
      </c>
      <c r="H7" s="72">
        <f ca="1">RANDBETWEEN(1,12)+RANDBETWEEN(1,12)+RANDBETWEEN(1,12)+RANDBETWEEN(1,12)+RANDBETWEEN(1,12)+RANDBETWEEN(1,12)</f>
        <v>36</v>
      </c>
      <c r="L7" s="34"/>
      <c r="M7" s="34"/>
      <c r="N7" s="34"/>
      <c r="O7" s="34"/>
      <c r="P7" s="34"/>
    </row>
    <row r="8" spans="1:16" x14ac:dyDescent="0.25">
      <c r="B8" s="70" t="s">
        <v>7</v>
      </c>
      <c r="C8" s="71">
        <f ca="1">RANDBETWEEN(1,20)</f>
        <v>9</v>
      </c>
      <c r="D8" s="71">
        <f ca="1">RANDBETWEEN(1,20)+RANDBETWEEN(1,20)</f>
        <v>24</v>
      </c>
      <c r="E8" s="71">
        <f ca="1">RANDBETWEEN(1,20)+RANDBETWEEN(1,20)+RANDBETWEEN(1,20)</f>
        <v>28</v>
      </c>
      <c r="F8" s="71">
        <f ca="1">RANDBETWEEN(1,20)+RANDBETWEEN(1,20)+RANDBETWEEN(1,20)+RANDBETWEEN(1,20)</f>
        <v>44</v>
      </c>
      <c r="G8" s="71">
        <f ca="1">RANDBETWEEN(1,20)+RANDBETWEEN(1,20)+RANDBETWEEN(1,20)+RANDBETWEEN(1,20)+RANDBETWEEN(1,20)</f>
        <v>43</v>
      </c>
      <c r="H8" s="72">
        <f ca="1">RANDBETWEEN(1,20)+RANDBETWEEN(1,20)+RANDBETWEEN(1,20)+RANDBETWEEN(1,20)+RANDBETWEEN(1,20)+RANDBETWEEN(1,20)</f>
        <v>70</v>
      </c>
      <c r="L8" s="34"/>
      <c r="M8" s="34"/>
      <c r="N8" s="34"/>
      <c r="O8" s="34"/>
      <c r="P8" s="34"/>
    </row>
    <row r="9" spans="1:16" ht="16.5" thickBot="1" x14ac:dyDescent="0.3">
      <c r="B9" s="160" t="s">
        <v>22</v>
      </c>
      <c r="C9" s="161">
        <f ca="1">RANDBETWEEN(1,100)</f>
        <v>38</v>
      </c>
      <c r="D9" s="161">
        <f ca="1">RANDBETWEEN(1,100)+RANDBETWEEN(1,100)</f>
        <v>98</v>
      </c>
      <c r="E9" s="161">
        <f ca="1">RANDBETWEEN(1,100)+RANDBETWEEN(1,100)+RANDBETWEEN(1,100)</f>
        <v>69</v>
      </c>
      <c r="F9" s="161">
        <f ca="1">RANDBETWEEN(1,100)+RANDBETWEEN(1,100)+RANDBETWEEN(1,100)+RANDBETWEEN(1,100)</f>
        <v>180</v>
      </c>
      <c r="G9" s="161">
        <f ca="1">RANDBETWEEN(1,100)+RANDBETWEEN(1,100)+RANDBETWEEN(1,100)+RANDBETWEEN(1,100)+RANDBETWEEN(1,100)</f>
        <v>228</v>
      </c>
      <c r="H9" s="162">
        <f ca="1">RANDBETWEEN(1,100)+RANDBETWEEN(1,100)+RANDBETWEEN(1,100)+RANDBETWEEN(1,100)+RANDBETWEEN(1,100)+RANDBETWEEN(1,100)</f>
        <v>306</v>
      </c>
      <c r="L9" s="34"/>
      <c r="M9" s="34"/>
      <c r="N9" s="34"/>
      <c r="O9" s="34"/>
      <c r="P9" s="34"/>
    </row>
    <row r="10" spans="1:16" ht="16.5" thickTop="1" x14ac:dyDescent="0.25">
      <c r="A10" s="34"/>
      <c r="C10" s="34"/>
      <c r="D10" s="34"/>
      <c r="E10" s="34"/>
      <c r="F10" s="34"/>
    </row>
    <row r="11" spans="1:16" x14ac:dyDescent="0.25">
      <c r="A11" s="34"/>
      <c r="C11" s="34"/>
      <c r="D11" s="34"/>
      <c r="E11" s="34"/>
      <c r="F11" s="34"/>
    </row>
    <row r="12" spans="1:16" x14ac:dyDescent="0.25">
      <c r="A12" s="34"/>
      <c r="C12" s="34"/>
      <c r="D12" s="34"/>
      <c r="E12" s="34"/>
      <c r="F12" s="34"/>
    </row>
    <row r="13" spans="1:16" x14ac:dyDescent="0.25">
      <c r="A13" s="34"/>
      <c r="C13" s="34"/>
      <c r="D13" s="34"/>
      <c r="E13" s="34"/>
      <c r="F13" s="34"/>
    </row>
    <row r="14" spans="1:16" x14ac:dyDescent="0.25">
      <c r="A14" s="34"/>
      <c r="C14" s="34"/>
      <c r="D14" s="34"/>
      <c r="E14" s="34"/>
      <c r="F14" s="34"/>
    </row>
    <row r="15" spans="1:16" x14ac:dyDescent="0.25">
      <c r="A15" s="34"/>
      <c r="C15" s="34"/>
      <c r="D15" s="34"/>
      <c r="E15" s="34"/>
      <c r="F15" s="34"/>
    </row>
    <row r="16" spans="1:16" x14ac:dyDescent="0.25">
      <c r="A16" s="34"/>
      <c r="C16" s="34"/>
      <c r="D16" s="34"/>
      <c r="E16" s="34"/>
      <c r="F16" s="34"/>
    </row>
    <row r="17" spans="1:7" x14ac:dyDescent="0.25">
      <c r="A17" s="34"/>
      <c r="C17" s="34"/>
      <c r="D17" s="34"/>
      <c r="E17" s="34"/>
      <c r="F17" s="34"/>
    </row>
    <row r="18" spans="1:7" x14ac:dyDescent="0.25">
      <c r="A18" s="34"/>
      <c r="C18" s="34"/>
      <c r="D18" s="34"/>
      <c r="E18" s="34"/>
      <c r="F18" s="34"/>
    </row>
    <row r="19" spans="1:7" x14ac:dyDescent="0.25">
      <c r="A19" s="34"/>
      <c r="C19" s="34"/>
      <c r="D19" s="34"/>
      <c r="E19" s="34"/>
      <c r="F19" s="34"/>
    </row>
    <row r="20" spans="1:7" x14ac:dyDescent="0.25">
      <c r="A20" s="34"/>
      <c r="C20" s="34"/>
      <c r="D20" s="34"/>
      <c r="E20" s="34"/>
      <c r="F20" s="34"/>
    </row>
    <row r="21" spans="1:7" x14ac:dyDescent="0.25">
      <c r="A21" s="34"/>
      <c r="C21" s="34"/>
      <c r="D21" s="34"/>
      <c r="E21" s="34"/>
      <c r="F21" s="34"/>
    </row>
    <row r="22" spans="1:7" x14ac:dyDescent="0.25">
      <c r="A22" s="34"/>
      <c r="C22" s="34"/>
      <c r="D22" s="34"/>
      <c r="E22" s="34"/>
      <c r="F22" s="34"/>
    </row>
    <row r="23" spans="1:7" x14ac:dyDescent="0.25">
      <c r="A23" s="34"/>
      <c r="C23" s="34"/>
      <c r="D23" s="34"/>
      <c r="E23" s="34"/>
      <c r="F23" s="34"/>
    </row>
    <row r="24" spans="1:7" x14ac:dyDescent="0.25">
      <c r="A24" s="34"/>
      <c r="C24" s="34"/>
      <c r="D24" s="34"/>
      <c r="E24" s="34"/>
      <c r="F24" s="34"/>
    </row>
    <row r="25" spans="1:7" x14ac:dyDescent="0.25">
      <c r="A25" s="34"/>
      <c r="C25" s="34"/>
      <c r="D25" s="34"/>
      <c r="E25" s="34"/>
      <c r="F25" s="34"/>
    </row>
    <row r="26" spans="1:7" x14ac:dyDescent="0.25">
      <c r="A26" s="34"/>
      <c r="C26" s="34"/>
      <c r="D26" s="34"/>
      <c r="E26" s="34"/>
      <c r="F26" s="34"/>
    </row>
    <row r="27" spans="1:7" x14ac:dyDescent="0.25">
      <c r="A27" s="34"/>
      <c r="C27" s="34"/>
      <c r="D27" s="34"/>
      <c r="E27" s="34"/>
      <c r="F27" s="34"/>
    </row>
    <row r="28" spans="1:7" x14ac:dyDescent="0.25">
      <c r="A28" s="34"/>
      <c r="C28" s="34"/>
      <c r="D28" s="34"/>
      <c r="E28" s="34"/>
      <c r="F28" s="34"/>
    </row>
    <row r="29" spans="1:7" x14ac:dyDescent="0.25">
      <c r="A29" s="34"/>
      <c r="C29" s="34"/>
      <c r="D29" s="34"/>
      <c r="E29" s="34"/>
      <c r="F29" s="34"/>
    </row>
    <row r="30" spans="1:7" x14ac:dyDescent="0.25">
      <c r="A30" s="34"/>
      <c r="C30" s="34"/>
      <c r="D30" s="34"/>
      <c r="E30" s="34"/>
      <c r="F30" s="34"/>
    </row>
    <row r="31" spans="1:7" x14ac:dyDescent="0.25">
      <c r="C31" s="34"/>
      <c r="D31" s="34"/>
      <c r="E31" s="34"/>
      <c r="F31" s="34"/>
      <c r="G31" s="34"/>
    </row>
    <row r="32" spans="1:7" x14ac:dyDescent="0.25">
      <c r="C32" s="34"/>
      <c r="D32" s="34"/>
      <c r="E32" s="34"/>
      <c r="F32" s="34"/>
      <c r="G32" s="34"/>
    </row>
    <row r="33" spans="3:7" x14ac:dyDescent="0.25">
      <c r="C33" s="34"/>
      <c r="D33" s="34"/>
      <c r="E33" s="34"/>
      <c r="F33" s="34"/>
      <c r="G33" s="34"/>
    </row>
    <row r="34" spans="3:7" x14ac:dyDescent="0.25">
      <c r="C34" s="34"/>
      <c r="D34" s="34"/>
      <c r="E34" s="34"/>
      <c r="F34" s="34"/>
      <c r="G34" s="34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2013-08-28T21:04:47Z</cp:lastPrinted>
  <dcterms:created xsi:type="dcterms:W3CDTF">2011-08-12T18:00:42Z</dcterms:created>
  <dcterms:modified xsi:type="dcterms:W3CDTF">2014-01-02T17:50:34Z</dcterms:modified>
</cp:coreProperties>
</file>