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45" windowWidth="12120" windowHeight="805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T32" i="14" l="1"/>
  <c r="C2" i="10" l="1"/>
  <c r="D2" i="10"/>
  <c r="C3" i="10"/>
  <c r="D3" i="10"/>
  <c r="E3" i="10" s="1"/>
  <c r="C4" i="10"/>
  <c r="D4" i="10"/>
  <c r="E4" i="10" s="1"/>
  <c r="G4" i="10" s="1"/>
  <c r="D5" i="10"/>
  <c r="E5" i="10" s="1"/>
  <c r="D6" i="10"/>
  <c r="E6" i="10" s="1"/>
  <c r="G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G19" i="10" s="1"/>
  <c r="D20" i="10"/>
  <c r="E20" i="10" s="1"/>
  <c r="G20" i="10" s="1"/>
  <c r="D21" i="10"/>
  <c r="E21" i="10" s="1"/>
  <c r="G21" i="10" s="1"/>
  <c r="D22" i="10"/>
  <c r="E22" i="10" s="1"/>
  <c r="G22" i="10" s="1"/>
  <c r="C23" i="10"/>
  <c r="D23" i="10"/>
  <c r="D24" i="10"/>
  <c r="E24" i="10" s="1"/>
  <c r="C25" i="10"/>
  <c r="D25" i="10"/>
  <c r="E25" i="10" s="1"/>
  <c r="G25" i="10" s="1"/>
  <c r="D26" i="10"/>
  <c r="E26" i="10" s="1"/>
  <c r="G26" i="10" s="1"/>
  <c r="D27" i="10"/>
  <c r="E27" i="10" s="1"/>
  <c r="G27" i="10" s="1"/>
  <c r="D28" i="10"/>
  <c r="E28" i="10" s="1"/>
  <c r="G28" i="10" s="1"/>
  <c r="D29" i="10"/>
  <c r="E29" i="10" s="1"/>
  <c r="G29" i="10" s="1"/>
  <c r="D30" i="10"/>
  <c r="E30" i="10" s="1"/>
  <c r="G30" i="10" s="1"/>
  <c r="D31" i="10"/>
  <c r="E31" i="10" s="1"/>
  <c r="D32" i="10"/>
  <c r="E32" i="10" s="1"/>
  <c r="G32" i="10" s="1"/>
  <c r="D33" i="10"/>
  <c r="E33" i="10" s="1"/>
  <c r="D34" i="10"/>
  <c r="E34" i="10" s="1"/>
  <c r="G34" i="10" s="1"/>
  <c r="D35" i="10"/>
  <c r="E35" i="10" s="1"/>
  <c r="D36" i="10"/>
  <c r="E36" i="10" s="1"/>
  <c r="G36" i="10" s="1"/>
  <c r="D37" i="10"/>
  <c r="E37" i="10" s="1"/>
  <c r="D38" i="10"/>
  <c r="E38" i="10" s="1"/>
  <c r="G38" i="10" s="1"/>
  <c r="G3" i="3"/>
  <c r="H3" i="3" s="1"/>
  <c r="Y3" i="3"/>
  <c r="Z3" i="3" s="1"/>
  <c r="G4" i="3"/>
  <c r="H4" i="3" s="1"/>
  <c r="Y4" i="3"/>
  <c r="Z4" i="3" s="1"/>
  <c r="G5" i="3"/>
  <c r="H5" i="3" s="1"/>
  <c r="Y5" i="3"/>
  <c r="Z5" i="3" s="1"/>
  <c r="G6" i="3"/>
  <c r="H6" i="3" s="1"/>
  <c r="Y6" i="3"/>
  <c r="Z6" i="3" s="1"/>
  <c r="G7" i="3"/>
  <c r="H7" i="3" s="1"/>
  <c r="Y7" i="3"/>
  <c r="Z7" i="3" s="1"/>
  <c r="G8" i="3"/>
  <c r="H8" i="3" s="1"/>
  <c r="Y8" i="3"/>
  <c r="Z8" i="3" s="1"/>
  <c r="G9" i="3"/>
  <c r="H9" i="3" s="1"/>
  <c r="Y9" i="3"/>
  <c r="Z9" i="3" s="1"/>
  <c r="AF9" i="3" s="1"/>
  <c r="G10" i="3"/>
  <c r="H10" i="3" s="1"/>
  <c r="Y10" i="3"/>
  <c r="Z10" i="3" s="1"/>
  <c r="AF10" i="3" s="1"/>
  <c r="G11" i="3"/>
  <c r="H11" i="3" s="1"/>
  <c r="J11" i="3" s="1"/>
  <c r="Y11" i="3"/>
  <c r="Z11" i="3" s="1"/>
  <c r="AF11" i="3" s="1"/>
  <c r="G12" i="3"/>
  <c r="H12" i="3" s="1"/>
  <c r="J12" i="3" s="1"/>
  <c r="Y12" i="3"/>
  <c r="Z12" i="3" s="1"/>
  <c r="AH12" i="3" s="1"/>
  <c r="G13" i="3"/>
  <c r="H13" i="3" s="1"/>
  <c r="P13" i="3" s="1"/>
  <c r="Y13" i="3"/>
  <c r="Z13" i="3" s="1"/>
  <c r="AB13" i="3" s="1"/>
  <c r="G14" i="3"/>
  <c r="H14" i="3" s="1"/>
  <c r="J14" i="3" s="1"/>
  <c r="Y14" i="3"/>
  <c r="Z14" i="3" s="1"/>
  <c r="AF14" i="3" s="1"/>
  <c r="G15" i="3"/>
  <c r="H15" i="3" s="1"/>
  <c r="N15" i="3" s="1"/>
  <c r="Y15" i="3"/>
  <c r="Z15" i="3" s="1"/>
  <c r="AB15" i="3" s="1"/>
  <c r="G16" i="3"/>
  <c r="H16" i="3" s="1"/>
  <c r="J16" i="3" s="1"/>
  <c r="Y16" i="3"/>
  <c r="Z16" i="3" s="1"/>
  <c r="AB16" i="3" s="1"/>
  <c r="AB10" i="3" l="1"/>
  <c r="AH10" i="3"/>
  <c r="E23" i="10"/>
  <c r="E2" i="10"/>
  <c r="G2" i="10" s="1"/>
  <c r="G37" i="10"/>
  <c r="G33" i="10"/>
  <c r="G23" i="10"/>
  <c r="L14" i="3"/>
  <c r="AF12" i="3"/>
  <c r="G35" i="10"/>
  <c r="G31" i="10"/>
  <c r="G18" i="10"/>
  <c r="G14" i="10"/>
  <c r="G10" i="10"/>
  <c r="G15" i="10"/>
  <c r="G11" i="10"/>
  <c r="G16" i="10"/>
  <c r="G12" i="10"/>
  <c r="G8" i="10"/>
  <c r="G24" i="10"/>
  <c r="G17" i="10"/>
  <c r="G13" i="10"/>
  <c r="G9" i="10"/>
  <c r="G3" i="10"/>
  <c r="G7" i="10"/>
  <c r="G5" i="10"/>
  <c r="AB14" i="3"/>
  <c r="L12" i="3"/>
  <c r="AH14" i="3"/>
  <c r="P16" i="3"/>
  <c r="AH11" i="3"/>
  <c r="L16" i="3"/>
  <c r="AD11" i="3"/>
  <c r="AH13" i="3"/>
  <c r="AH16" i="3"/>
  <c r="AF15" i="3"/>
  <c r="AF13" i="3"/>
  <c r="AB12" i="3"/>
  <c r="AB11" i="3"/>
  <c r="AB9" i="3"/>
  <c r="AD15" i="3"/>
  <c r="AD13" i="3"/>
  <c r="AH15" i="3"/>
  <c r="AF16" i="3"/>
  <c r="P12" i="3"/>
  <c r="P15" i="3"/>
  <c r="M13" i="3"/>
  <c r="Q13" i="3"/>
  <c r="K13" i="3"/>
  <c r="O13" i="3"/>
  <c r="P11" i="3"/>
  <c r="M10" i="3"/>
  <c r="Q10" i="3"/>
  <c r="J10" i="3"/>
  <c r="N10" i="3"/>
  <c r="K10" i="3"/>
  <c r="O10" i="3"/>
  <c r="M9" i="3"/>
  <c r="Q9" i="3"/>
  <c r="J9" i="3"/>
  <c r="N9" i="3"/>
  <c r="K9" i="3"/>
  <c r="O9" i="3"/>
  <c r="L9" i="3"/>
  <c r="P9" i="3"/>
  <c r="M7" i="3"/>
  <c r="Q7" i="3"/>
  <c r="J7" i="3"/>
  <c r="N7" i="3"/>
  <c r="K7" i="3"/>
  <c r="O7" i="3"/>
  <c r="L7" i="3"/>
  <c r="P7" i="3"/>
  <c r="L5" i="3"/>
  <c r="P5" i="3"/>
  <c r="M5" i="3"/>
  <c r="Q5" i="3"/>
  <c r="J5" i="3"/>
  <c r="N5" i="3"/>
  <c r="K5" i="3"/>
  <c r="O5" i="3"/>
  <c r="M3" i="3"/>
  <c r="Q3" i="3"/>
  <c r="J3" i="3"/>
  <c r="N3" i="3"/>
  <c r="K3" i="3"/>
  <c r="O3" i="3"/>
  <c r="L3" i="3"/>
  <c r="P3" i="3"/>
  <c r="AC16" i="3"/>
  <c r="AG16" i="3"/>
  <c r="AE16" i="3"/>
  <c r="AI16" i="3"/>
  <c r="AC14" i="3"/>
  <c r="AG14" i="3"/>
  <c r="AE14" i="3"/>
  <c r="AI14" i="3"/>
  <c r="N13" i="3"/>
  <c r="AC12" i="3"/>
  <c r="AG12" i="3"/>
  <c r="AE12" i="3"/>
  <c r="AI12" i="3"/>
  <c r="N11" i="3"/>
  <c r="AC10" i="3"/>
  <c r="AG10" i="3"/>
  <c r="AE10" i="3"/>
  <c r="AI10" i="3"/>
  <c r="AB8" i="3"/>
  <c r="AC8" i="3"/>
  <c r="AG8" i="3"/>
  <c r="AD8" i="3"/>
  <c r="AH8" i="3"/>
  <c r="AE8" i="3"/>
  <c r="AI8" i="3"/>
  <c r="AF8" i="3"/>
  <c r="AB6" i="3"/>
  <c r="AC6" i="3"/>
  <c r="AG6" i="3"/>
  <c r="AD6" i="3"/>
  <c r="AH6" i="3"/>
  <c r="AE6" i="3"/>
  <c r="AI6" i="3"/>
  <c r="AF6" i="3"/>
  <c r="AF4" i="3"/>
  <c r="AC4" i="3"/>
  <c r="AG4" i="3"/>
  <c r="AD4" i="3"/>
  <c r="AH4" i="3"/>
  <c r="AE4" i="3"/>
  <c r="AI4" i="3"/>
  <c r="AB4" i="3"/>
  <c r="M14" i="3"/>
  <c r="Q14" i="3"/>
  <c r="K14" i="3"/>
  <c r="O14" i="3"/>
  <c r="M15" i="3"/>
  <c r="Q15" i="3"/>
  <c r="K15" i="3"/>
  <c r="O15" i="3"/>
  <c r="M16" i="3"/>
  <c r="Q16" i="3"/>
  <c r="K16" i="3"/>
  <c r="O16" i="3"/>
  <c r="L15" i="3"/>
  <c r="P14" i="3"/>
  <c r="L13" i="3"/>
  <c r="M12" i="3"/>
  <c r="Q12" i="3"/>
  <c r="K12" i="3"/>
  <c r="O12" i="3"/>
  <c r="L11" i="3"/>
  <c r="P10" i="3"/>
  <c r="M8" i="3"/>
  <c r="Q8" i="3"/>
  <c r="J8" i="3"/>
  <c r="N8" i="3"/>
  <c r="K8" i="3"/>
  <c r="O8" i="3"/>
  <c r="L8" i="3"/>
  <c r="P8" i="3"/>
  <c r="L6" i="3"/>
  <c r="P6" i="3"/>
  <c r="M6" i="3"/>
  <c r="Q6" i="3"/>
  <c r="N6" i="3"/>
  <c r="J6" i="3"/>
  <c r="K6" i="3"/>
  <c r="O6" i="3"/>
  <c r="L4" i="3"/>
  <c r="P4" i="3"/>
  <c r="M4" i="3"/>
  <c r="Q4" i="3"/>
  <c r="J4" i="3"/>
  <c r="N4" i="3"/>
  <c r="K4" i="3"/>
  <c r="O4" i="3"/>
  <c r="AD16" i="3"/>
  <c r="N16" i="3"/>
  <c r="AC15" i="3"/>
  <c r="AG15" i="3"/>
  <c r="AE15" i="3"/>
  <c r="AI15" i="3"/>
  <c r="J15" i="3"/>
  <c r="AD14" i="3"/>
  <c r="N14" i="3"/>
  <c r="AC13" i="3"/>
  <c r="AG13" i="3"/>
  <c r="AE13" i="3"/>
  <c r="AI13" i="3"/>
  <c r="J13" i="3"/>
  <c r="AD12" i="3"/>
  <c r="N12" i="3"/>
  <c r="AC11" i="3"/>
  <c r="AG11" i="3"/>
  <c r="AE11" i="3"/>
  <c r="AI11" i="3"/>
  <c r="AD10" i="3"/>
  <c r="L10" i="3"/>
  <c r="AC9" i="3"/>
  <c r="AG9" i="3"/>
  <c r="AD9" i="3"/>
  <c r="AH9" i="3"/>
  <c r="AE9" i="3"/>
  <c r="AI9" i="3"/>
  <c r="AB7" i="3"/>
  <c r="AC7" i="3"/>
  <c r="AG7" i="3"/>
  <c r="AD7" i="3"/>
  <c r="AH7" i="3"/>
  <c r="AE7" i="3"/>
  <c r="AI7" i="3"/>
  <c r="AF7" i="3"/>
  <c r="AB5" i="3"/>
  <c r="AC5" i="3"/>
  <c r="AG5" i="3"/>
  <c r="AD5" i="3"/>
  <c r="AH5" i="3"/>
  <c r="AE5" i="3"/>
  <c r="AI5" i="3"/>
  <c r="AF5" i="3"/>
  <c r="AC3" i="3"/>
  <c r="AG3" i="3"/>
  <c r="AD3" i="3"/>
  <c r="AH3" i="3"/>
  <c r="AE3" i="3"/>
  <c r="AI3" i="3"/>
  <c r="AB3" i="3"/>
  <c r="AF3" i="3"/>
  <c r="M11" i="3"/>
  <c r="Q11" i="3"/>
  <c r="K11" i="3"/>
  <c r="O11" i="3"/>
  <c r="Y17" i="3"/>
  <c r="Z17" i="3" s="1"/>
  <c r="G17" i="3"/>
  <c r="H17" i="3" s="1"/>
  <c r="N17" i="3" s="1"/>
  <c r="W30" i="14"/>
  <c r="V30" i="14"/>
  <c r="R30" i="14"/>
  <c r="AH17" i="3" l="1"/>
  <c r="AG17" i="3"/>
  <c r="AC17" i="3"/>
  <c r="Q17" i="3"/>
  <c r="K17" i="3"/>
  <c r="O17" i="3"/>
  <c r="AE17" i="3"/>
  <c r="AI17" i="3"/>
  <c r="L17" i="3"/>
  <c r="P17" i="3"/>
  <c r="AB17" i="3"/>
  <c r="AF17" i="3"/>
  <c r="M17" i="3"/>
  <c r="J17" i="3"/>
  <c r="AD17" i="3"/>
  <c r="D39" i="10" l="1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G44" i="10" s="1"/>
  <c r="D45" i="10"/>
  <c r="E45" i="10" s="1"/>
  <c r="D46" i="10"/>
  <c r="E46" i="10" s="1"/>
  <c r="G46" i="10" s="1"/>
  <c r="D47" i="10"/>
  <c r="E47" i="10" s="1"/>
  <c r="G45" i="10" l="1"/>
  <c r="G39" i="10"/>
  <c r="G42" i="10"/>
  <c r="G43" i="10"/>
  <c r="G47" i="10"/>
  <c r="G40" i="10"/>
  <c r="G41" i="10"/>
  <c r="D48" i="10" l="1"/>
  <c r="E48" i="10" s="1"/>
  <c r="D49" i="10"/>
  <c r="E49" i="10" s="1"/>
  <c r="G48" i="10" l="1"/>
  <c r="G49" i="10"/>
  <c r="H1" i="10"/>
  <c r="H5" i="10" l="1"/>
  <c r="H7" i="10"/>
  <c r="H32" i="10"/>
  <c r="H36" i="10"/>
  <c r="H34" i="10"/>
  <c r="H38" i="10"/>
  <c r="H37" i="10"/>
  <c r="H18" i="10"/>
  <c r="H10" i="10"/>
  <c r="H35" i="10"/>
  <c r="H31" i="10"/>
  <c r="H23" i="10"/>
  <c r="H24" i="10"/>
  <c r="H30" i="10"/>
  <c r="H22" i="10"/>
  <c r="H20" i="10"/>
  <c r="H16" i="10"/>
  <c r="H29" i="10"/>
  <c r="H33" i="10"/>
  <c r="H26" i="10"/>
  <c r="H14" i="10"/>
  <c r="H27" i="10"/>
  <c r="H11" i="10"/>
  <c r="H28" i="10"/>
  <c r="H12" i="10"/>
  <c r="H25" i="10"/>
  <c r="H15" i="10"/>
  <c r="H19" i="10"/>
  <c r="H21" i="10"/>
  <c r="H3" i="10"/>
  <c r="H6" i="10"/>
  <c r="H8" i="10"/>
  <c r="H17" i="10"/>
  <c r="H2" i="10"/>
  <c r="H4" i="10"/>
  <c r="H13" i="10"/>
  <c r="H9" i="10"/>
  <c r="H46" i="10"/>
  <c r="H42" i="10"/>
  <c r="H45" i="10"/>
  <c r="H43" i="10"/>
  <c r="H39" i="10"/>
  <c r="H47" i="10"/>
  <c r="H44" i="10"/>
  <c r="H41" i="10"/>
  <c r="H40" i="10"/>
  <c r="H49" i="10"/>
  <c r="H48" i="10"/>
  <c r="I1" i="10"/>
  <c r="I22" i="10" l="1"/>
  <c r="I26" i="10"/>
  <c r="I30" i="10"/>
  <c r="I21" i="10"/>
  <c r="I25" i="10"/>
  <c r="I29" i="10"/>
  <c r="I33" i="10"/>
  <c r="I32" i="10"/>
  <c r="I37" i="10"/>
  <c r="I38" i="10"/>
  <c r="I28" i="10"/>
  <c r="I35" i="10"/>
  <c r="I36" i="10"/>
  <c r="I14" i="10"/>
  <c r="I15" i="10"/>
  <c r="I12" i="10"/>
  <c r="I23" i="10"/>
  <c r="I20" i="10"/>
  <c r="I34" i="10"/>
  <c r="I10" i="10"/>
  <c r="I8" i="10"/>
  <c r="I17" i="10"/>
  <c r="I13" i="10"/>
  <c r="I18" i="10"/>
  <c r="I7" i="10"/>
  <c r="I31" i="10"/>
  <c r="I27" i="10"/>
  <c r="I24" i="10"/>
  <c r="I9" i="10"/>
  <c r="I5" i="10"/>
  <c r="I4" i="10"/>
  <c r="I16" i="10"/>
  <c r="I19" i="10"/>
  <c r="I3" i="10"/>
  <c r="I11" i="10"/>
  <c r="I2" i="10"/>
  <c r="I6" i="10"/>
  <c r="I39" i="10"/>
  <c r="I44" i="10"/>
  <c r="I45" i="10"/>
  <c r="I47" i="10"/>
  <c r="I43" i="10"/>
  <c r="I41" i="10"/>
  <c r="I40" i="10"/>
  <c r="I42" i="10"/>
  <c r="I46" i="10"/>
  <c r="I49" i="10"/>
  <c r="I48" i="10"/>
  <c r="J1" i="10"/>
  <c r="J4" i="10" l="1"/>
  <c r="J6" i="10"/>
  <c r="J5" i="10"/>
  <c r="J7" i="10"/>
  <c r="J10" i="10"/>
  <c r="J14" i="10"/>
  <c r="J18" i="10"/>
  <c r="J32" i="10"/>
  <c r="J34" i="10"/>
  <c r="J36" i="10"/>
  <c r="J38" i="10"/>
  <c r="J8" i="10"/>
  <c r="J12" i="10"/>
  <c r="J16" i="10"/>
  <c r="J24" i="10"/>
  <c r="J31" i="10"/>
  <c r="J35" i="10"/>
  <c r="J33" i="10"/>
  <c r="J37" i="10"/>
  <c r="J17" i="10"/>
  <c r="J9" i="10"/>
  <c r="J30" i="10"/>
  <c r="J26" i="10"/>
  <c r="J23" i="10"/>
  <c r="J15" i="10"/>
  <c r="J22" i="10"/>
  <c r="J13" i="10"/>
  <c r="J27" i="10"/>
  <c r="J11" i="10"/>
  <c r="J21" i="10"/>
  <c r="J19" i="10"/>
  <c r="J20" i="10"/>
  <c r="J2" i="10"/>
  <c r="J28" i="10"/>
  <c r="J25" i="10"/>
  <c r="J29" i="10"/>
  <c r="J3" i="10"/>
  <c r="J41" i="10"/>
  <c r="J47" i="10"/>
  <c r="J46" i="10"/>
  <c r="J40" i="10"/>
  <c r="J45" i="10"/>
  <c r="J44" i="10"/>
  <c r="J43" i="10"/>
  <c r="J42" i="10"/>
  <c r="J39" i="10"/>
  <c r="J49" i="10"/>
  <c r="J48" i="10"/>
  <c r="K1" i="10"/>
  <c r="K20" i="10" l="1"/>
  <c r="K28" i="10"/>
  <c r="K22" i="10"/>
  <c r="K26" i="10"/>
  <c r="K30" i="10"/>
  <c r="K35" i="10"/>
  <c r="K31" i="10"/>
  <c r="K21" i="10"/>
  <c r="K33" i="10"/>
  <c r="K29" i="10"/>
  <c r="K25" i="10"/>
  <c r="K18" i="10"/>
  <c r="K14" i="10"/>
  <c r="K27" i="10"/>
  <c r="K12" i="10"/>
  <c r="K37" i="10"/>
  <c r="K23" i="10"/>
  <c r="K10" i="10"/>
  <c r="K11" i="10"/>
  <c r="K38" i="10"/>
  <c r="K36" i="10"/>
  <c r="K34" i="10"/>
  <c r="K32" i="10"/>
  <c r="K8" i="10"/>
  <c r="K16" i="10"/>
  <c r="K19" i="10"/>
  <c r="K3" i="10"/>
  <c r="K7" i="10"/>
  <c r="K15" i="10"/>
  <c r="K24" i="10"/>
  <c r="K2" i="10"/>
  <c r="K6" i="10"/>
  <c r="K4" i="10"/>
  <c r="K17" i="10"/>
  <c r="K13" i="10"/>
  <c r="K9" i="10"/>
  <c r="K5" i="10"/>
  <c r="K44" i="10"/>
  <c r="K45" i="10"/>
  <c r="K43" i="10"/>
  <c r="K40" i="10"/>
  <c r="K47" i="10"/>
  <c r="K39" i="10"/>
  <c r="K46" i="10"/>
  <c r="K42" i="10"/>
  <c r="K41" i="10"/>
  <c r="K49" i="10"/>
  <c r="K48" i="10"/>
  <c r="L1" i="10"/>
  <c r="L5" i="10" l="1"/>
  <c r="L7" i="10"/>
  <c r="L32" i="10"/>
  <c r="L36" i="10"/>
  <c r="L34" i="10"/>
  <c r="L38" i="10"/>
  <c r="L33" i="10"/>
  <c r="L23" i="10"/>
  <c r="L26" i="10"/>
  <c r="L24" i="10"/>
  <c r="L18" i="10"/>
  <c r="L37" i="10"/>
  <c r="L35" i="10"/>
  <c r="L14" i="10"/>
  <c r="L11" i="10"/>
  <c r="L12" i="10"/>
  <c r="L30" i="10"/>
  <c r="L22" i="10"/>
  <c r="L10" i="10"/>
  <c r="L15" i="10"/>
  <c r="L20" i="10"/>
  <c r="L8" i="10"/>
  <c r="L29" i="10"/>
  <c r="L21" i="10"/>
  <c r="L17" i="10"/>
  <c r="L6" i="10"/>
  <c r="L4" i="10"/>
  <c r="L19" i="10"/>
  <c r="L16" i="10"/>
  <c r="L31" i="10"/>
  <c r="L25" i="10"/>
  <c r="L13" i="10"/>
  <c r="L9" i="10"/>
  <c r="L3" i="10"/>
  <c r="L27" i="10"/>
  <c r="L28" i="10"/>
  <c r="L2" i="10"/>
  <c r="L42" i="10"/>
  <c r="L46" i="10"/>
  <c r="L44" i="10"/>
  <c r="L40" i="10"/>
  <c r="L45" i="10"/>
  <c r="L39" i="10"/>
  <c r="L43" i="10"/>
  <c r="L47" i="10"/>
  <c r="L41" i="10"/>
  <c r="L49" i="10"/>
  <c r="L48" i="10"/>
  <c r="M1" i="10"/>
  <c r="M21" i="10" l="1"/>
  <c r="M25" i="10"/>
  <c r="M29" i="10"/>
  <c r="M20" i="10"/>
  <c r="M28" i="10"/>
  <c r="M19" i="10"/>
  <c r="M27" i="10"/>
  <c r="M22" i="10"/>
  <c r="M26" i="10"/>
  <c r="M30" i="10"/>
  <c r="M23" i="10"/>
  <c r="M38" i="10"/>
  <c r="M10" i="10"/>
  <c r="M33" i="10"/>
  <c r="M36" i="10"/>
  <c r="M37" i="10"/>
  <c r="M34" i="10"/>
  <c r="M18" i="10"/>
  <c r="M11" i="10"/>
  <c r="M16" i="10"/>
  <c r="M35" i="10"/>
  <c r="M32" i="10"/>
  <c r="M14" i="10"/>
  <c r="M15" i="10"/>
  <c r="M31" i="10"/>
  <c r="M12" i="10"/>
  <c r="M8" i="10"/>
  <c r="M2" i="10"/>
  <c r="M4" i="10"/>
  <c r="M24" i="10"/>
  <c r="M9" i="10"/>
  <c r="M6" i="10"/>
  <c r="M7" i="10"/>
  <c r="M5" i="10"/>
  <c r="M17" i="10"/>
  <c r="M13" i="10"/>
  <c r="M3" i="10"/>
  <c r="M45" i="10"/>
  <c r="M42" i="10"/>
  <c r="M46" i="10"/>
  <c r="M43" i="10"/>
  <c r="M40" i="10"/>
  <c r="M47" i="10"/>
  <c r="M41" i="10"/>
  <c r="M39" i="10"/>
  <c r="M44" i="10"/>
  <c r="M49" i="10"/>
  <c r="M48" i="10"/>
  <c r="N1" i="10"/>
  <c r="R36" i="14"/>
  <c r="V36" i="14" s="1"/>
  <c r="W36" i="14" s="1"/>
  <c r="N4" i="10" l="1"/>
  <c r="N6" i="10"/>
  <c r="N5" i="10"/>
  <c r="N7" i="10"/>
  <c r="N24" i="10"/>
  <c r="N30" i="10"/>
  <c r="N32" i="10"/>
  <c r="N34" i="10"/>
  <c r="N36" i="10"/>
  <c r="N38" i="10"/>
  <c r="N10" i="10"/>
  <c r="N14" i="10"/>
  <c r="N9" i="10"/>
  <c r="N13" i="10"/>
  <c r="N17" i="10"/>
  <c r="N31" i="10"/>
  <c r="N16" i="10"/>
  <c r="N35" i="10"/>
  <c r="N8" i="10"/>
  <c r="N23" i="10"/>
  <c r="N37" i="10"/>
  <c r="N33" i="10"/>
  <c r="N26" i="10"/>
  <c r="N22" i="10"/>
  <c r="N19" i="10"/>
  <c r="N20" i="10"/>
  <c r="N18" i="10"/>
  <c r="N29" i="10"/>
  <c r="N12" i="10"/>
  <c r="N27" i="10"/>
  <c r="N25" i="10"/>
  <c r="N11" i="10"/>
  <c r="N3" i="10"/>
  <c r="N21" i="10"/>
  <c r="N2" i="10"/>
  <c r="N28" i="10"/>
  <c r="N15" i="10"/>
  <c r="N47" i="10"/>
  <c r="N43" i="10"/>
  <c r="N41" i="10"/>
  <c r="N45" i="10"/>
  <c r="N44" i="10"/>
  <c r="N42" i="10"/>
  <c r="N46" i="10"/>
  <c r="N39" i="10"/>
  <c r="N40" i="10"/>
  <c r="N49" i="10"/>
  <c r="N48" i="10"/>
  <c r="O1" i="10"/>
  <c r="D6" i="13"/>
  <c r="D8" i="13"/>
  <c r="D10" i="13"/>
  <c r="D9" i="13"/>
  <c r="D11" i="13"/>
  <c r="D7" i="13"/>
  <c r="D12" i="13"/>
  <c r="D5" i="13"/>
  <c r="D4" i="13"/>
  <c r="D13" i="13"/>
  <c r="D3" i="13"/>
  <c r="D2" i="13"/>
  <c r="O22" i="10" l="1"/>
  <c r="O26" i="10"/>
  <c r="O30" i="10"/>
  <c r="O20" i="10"/>
  <c r="O28" i="10"/>
  <c r="O37" i="10"/>
  <c r="O23" i="10"/>
  <c r="O19" i="10"/>
  <c r="O10" i="10"/>
  <c r="O35" i="10"/>
  <c r="O27" i="10"/>
  <c r="O38" i="10"/>
  <c r="O36" i="10"/>
  <c r="O34" i="10"/>
  <c r="O32" i="10"/>
  <c r="O29" i="10"/>
  <c r="O16" i="10"/>
  <c r="O33" i="10"/>
  <c r="O31" i="10"/>
  <c r="O18" i="10"/>
  <c r="O14" i="10"/>
  <c r="O12" i="10"/>
  <c r="O24" i="10"/>
  <c r="O17" i="10"/>
  <c r="O13" i="10"/>
  <c r="O9" i="10"/>
  <c r="O7" i="10"/>
  <c r="O25" i="10"/>
  <c r="O6" i="10"/>
  <c r="O4" i="10"/>
  <c r="O8" i="10"/>
  <c r="O3" i="10"/>
  <c r="O5" i="10"/>
  <c r="O15" i="10"/>
  <c r="O11" i="10"/>
  <c r="O21" i="10"/>
  <c r="O2" i="10"/>
  <c r="O42" i="10"/>
  <c r="O44" i="10"/>
  <c r="O39" i="10"/>
  <c r="O41" i="10"/>
  <c r="O45" i="10"/>
  <c r="O46" i="10"/>
  <c r="O40" i="10"/>
  <c r="O43" i="10"/>
  <c r="O47" i="10"/>
  <c r="O49" i="10"/>
  <c r="O48" i="10"/>
  <c r="P1" i="10"/>
  <c r="P5" i="10" l="1"/>
  <c r="P7" i="10"/>
  <c r="P30" i="10"/>
  <c r="P32" i="10"/>
  <c r="P34" i="10"/>
  <c r="P38" i="10"/>
  <c r="P36" i="10"/>
  <c r="P22" i="10"/>
  <c r="P14" i="10"/>
  <c r="P33" i="10"/>
  <c r="P26" i="10"/>
  <c r="P37" i="10"/>
  <c r="P19" i="10"/>
  <c r="P24" i="10"/>
  <c r="P23" i="10"/>
  <c r="P35" i="10"/>
  <c r="P16" i="10"/>
  <c r="P31" i="10"/>
  <c r="P27" i="10"/>
  <c r="P28" i="10"/>
  <c r="P13" i="10"/>
  <c r="P9" i="10"/>
  <c r="P2" i="10"/>
  <c r="P4" i="10"/>
  <c r="P18" i="10"/>
  <c r="P15" i="10"/>
  <c r="P11" i="10"/>
  <c r="P12" i="10"/>
  <c r="P29" i="10"/>
  <c r="P21" i="10"/>
  <c r="P10" i="10"/>
  <c r="P20" i="10"/>
  <c r="P8" i="10"/>
  <c r="P25" i="10"/>
  <c r="P17" i="10"/>
  <c r="P3" i="10"/>
  <c r="P6" i="10"/>
  <c r="P42" i="10"/>
  <c r="P46" i="10"/>
  <c r="P47" i="10"/>
  <c r="P41" i="10"/>
  <c r="P45" i="10"/>
  <c r="P43" i="10"/>
  <c r="P40" i="10"/>
  <c r="P39" i="10"/>
  <c r="P44" i="10"/>
  <c r="P49" i="10"/>
  <c r="P48" i="10"/>
  <c r="Q1" i="10"/>
  <c r="R58" i="14"/>
  <c r="V58" i="14" s="1"/>
  <c r="W58" i="14" s="1"/>
  <c r="R57" i="14"/>
  <c r="V57" i="14" s="1"/>
  <c r="W57" i="14" s="1"/>
  <c r="R56" i="14"/>
  <c r="V56" i="14" s="1"/>
  <c r="W56" i="14" s="1"/>
  <c r="R55" i="14"/>
  <c r="V55" i="14" s="1"/>
  <c r="W55" i="14" s="1"/>
  <c r="R54" i="14"/>
  <c r="V54" i="14" s="1"/>
  <c r="W54" i="14" s="1"/>
  <c r="R53" i="14"/>
  <c r="V53" i="14" s="1"/>
  <c r="W53" i="14" s="1"/>
  <c r="R52" i="14"/>
  <c r="V52" i="14" s="1"/>
  <c r="W52" i="14" s="1"/>
  <c r="R51" i="14"/>
  <c r="V51" i="14" s="1"/>
  <c r="W51" i="14" s="1"/>
  <c r="R50" i="14"/>
  <c r="V50" i="14" s="1"/>
  <c r="W50" i="14" s="1"/>
  <c r="R49" i="14"/>
  <c r="V49" i="14" s="1"/>
  <c r="W49" i="14" s="1"/>
  <c r="R48" i="14"/>
  <c r="V48" i="14" s="1"/>
  <c r="W48" i="14" s="1"/>
  <c r="R47" i="14"/>
  <c r="V47" i="14" s="1"/>
  <c r="W47" i="14" s="1"/>
  <c r="R46" i="14"/>
  <c r="V46" i="14" s="1"/>
  <c r="W46" i="14" s="1"/>
  <c r="R45" i="14"/>
  <c r="V45" i="14" s="1"/>
  <c r="W45" i="14" s="1"/>
  <c r="R44" i="14"/>
  <c r="V44" i="14" s="1"/>
  <c r="W44" i="14" s="1"/>
  <c r="R43" i="14"/>
  <c r="V43" i="14" s="1"/>
  <c r="W43" i="14" s="1"/>
  <c r="R29" i="14"/>
  <c r="V29" i="14" s="1"/>
  <c r="W29" i="14" s="1"/>
  <c r="Q22" i="10" l="1"/>
  <c r="Q26" i="10"/>
  <c r="Q21" i="10"/>
  <c r="Q25" i="10"/>
  <c r="Q29" i="10"/>
  <c r="Q30" i="10"/>
  <c r="Q35" i="10"/>
  <c r="Q36" i="10"/>
  <c r="Q28" i="10"/>
  <c r="Q14" i="10"/>
  <c r="Q23" i="10"/>
  <c r="Q34" i="10"/>
  <c r="Q33" i="10"/>
  <c r="Q32" i="10"/>
  <c r="Q20" i="10"/>
  <c r="Q31" i="10"/>
  <c r="Q37" i="10"/>
  <c r="Q38" i="10"/>
  <c r="Q18" i="10"/>
  <c r="Q11" i="10"/>
  <c r="Q16" i="10"/>
  <c r="Q27" i="10"/>
  <c r="Q17" i="10"/>
  <c r="Q13" i="10"/>
  <c r="Q3" i="10"/>
  <c r="Q8" i="10"/>
  <c r="Q19" i="10"/>
  <c r="Q2" i="10"/>
  <c r="Q6" i="10"/>
  <c r="Q7" i="10"/>
  <c r="Q5" i="10"/>
  <c r="Q10" i="10"/>
  <c r="Q15" i="10"/>
  <c r="Q12" i="10"/>
  <c r="Q24" i="10"/>
  <c r="Q9" i="10"/>
  <c r="Q4" i="10"/>
  <c r="Q43" i="10"/>
  <c r="Q41" i="10"/>
  <c r="Q39" i="10"/>
  <c r="Q44" i="10"/>
  <c r="Q47" i="10"/>
  <c r="Q42" i="10"/>
  <c r="Q46" i="10"/>
  <c r="Q45" i="10"/>
  <c r="Q40" i="10"/>
  <c r="Q49" i="10"/>
  <c r="Q48" i="10"/>
  <c r="R1" i="10"/>
  <c r="R4" i="10" l="1"/>
  <c r="R6" i="10"/>
  <c r="R5" i="10"/>
  <c r="R7" i="10"/>
  <c r="R8" i="10"/>
  <c r="R12" i="10"/>
  <c r="R16" i="10"/>
  <c r="R30" i="10"/>
  <c r="R32" i="10"/>
  <c r="R34" i="10"/>
  <c r="R36" i="10"/>
  <c r="R38" i="10"/>
  <c r="R10" i="10"/>
  <c r="R14" i="10"/>
  <c r="R18" i="10"/>
  <c r="R24" i="10"/>
  <c r="R31" i="10"/>
  <c r="R37" i="10"/>
  <c r="R35" i="10"/>
  <c r="R13" i="10"/>
  <c r="R33" i="10"/>
  <c r="R23" i="10"/>
  <c r="R26" i="10"/>
  <c r="R28" i="10"/>
  <c r="R22" i="10"/>
  <c r="R17" i="10"/>
  <c r="R19" i="10"/>
  <c r="R20" i="10"/>
  <c r="R15" i="10"/>
  <c r="R29" i="10"/>
  <c r="R9" i="10"/>
  <c r="R27" i="10"/>
  <c r="R3" i="10"/>
  <c r="R21" i="10"/>
  <c r="R2" i="10"/>
  <c r="R11" i="10"/>
  <c r="R25" i="10"/>
  <c r="R47" i="10"/>
  <c r="R41" i="10"/>
  <c r="R45" i="10"/>
  <c r="R46" i="10"/>
  <c r="R43" i="10"/>
  <c r="R40" i="10"/>
  <c r="R44" i="10"/>
  <c r="R42" i="10"/>
  <c r="R39" i="10"/>
  <c r="R49" i="10"/>
  <c r="R48" i="10"/>
  <c r="S1" i="10"/>
  <c r="R35" i="14"/>
  <c r="V35" i="14" s="1"/>
  <c r="W35" i="14" s="1"/>
  <c r="S20" i="10" l="1"/>
  <c r="S28" i="10"/>
  <c r="S30" i="10"/>
  <c r="S22" i="10"/>
  <c r="S26" i="10"/>
  <c r="S33" i="10"/>
  <c r="S18" i="10"/>
  <c r="S14" i="10"/>
  <c r="S37" i="10"/>
  <c r="S23" i="10"/>
  <c r="S29" i="10"/>
  <c r="S25" i="10"/>
  <c r="S35" i="10"/>
  <c r="S31" i="10"/>
  <c r="S15" i="10"/>
  <c r="S21" i="10"/>
  <c r="S19" i="10"/>
  <c r="S16" i="10"/>
  <c r="S17" i="10"/>
  <c r="S11" i="10"/>
  <c r="S38" i="10"/>
  <c r="S34" i="10"/>
  <c r="S27" i="10"/>
  <c r="S2" i="10"/>
  <c r="S6" i="10"/>
  <c r="S4" i="10"/>
  <c r="S10" i="10"/>
  <c r="S12" i="10"/>
  <c r="S13" i="10"/>
  <c r="S9" i="10"/>
  <c r="S5" i="10"/>
  <c r="S36" i="10"/>
  <c r="S32" i="10"/>
  <c r="S8" i="10"/>
  <c r="S24" i="10"/>
  <c r="S3" i="10"/>
  <c r="S7" i="10"/>
  <c r="S44" i="10"/>
  <c r="S42" i="10"/>
  <c r="S47" i="10"/>
  <c r="S39" i="10"/>
  <c r="S45" i="10"/>
  <c r="S43" i="10"/>
  <c r="S46" i="10"/>
  <c r="S40" i="10"/>
  <c r="S41" i="10"/>
  <c r="S49" i="10"/>
  <c r="S48" i="10"/>
  <c r="T1" i="10"/>
  <c r="O19" i="13"/>
  <c r="O18" i="13"/>
  <c r="O17" i="13"/>
  <c r="H11" i="13"/>
  <c r="H10" i="13"/>
  <c r="H9" i="13"/>
  <c r="R42" i="14"/>
  <c r="V42" i="14" s="1"/>
  <c r="W42" i="14" s="1"/>
  <c r="R41" i="14"/>
  <c r="V41" i="14" s="1"/>
  <c r="W41" i="14" s="1"/>
  <c r="R40" i="14"/>
  <c r="V40" i="14" s="1"/>
  <c r="W40" i="14" s="1"/>
  <c r="T5" i="10" l="1"/>
  <c r="T7" i="10"/>
  <c r="T30" i="10"/>
  <c r="T34" i="10"/>
  <c r="T38" i="10"/>
  <c r="T32" i="10"/>
  <c r="T36" i="10"/>
  <c r="T35" i="10"/>
  <c r="T10" i="10"/>
  <c r="T23" i="10"/>
  <c r="T22" i="10"/>
  <c r="T33" i="10"/>
  <c r="T26" i="10"/>
  <c r="T27" i="10"/>
  <c r="T28" i="10"/>
  <c r="T16" i="10"/>
  <c r="T31" i="10"/>
  <c r="T37" i="10"/>
  <c r="T24" i="10"/>
  <c r="T14" i="10"/>
  <c r="T19" i="10"/>
  <c r="T11" i="10"/>
  <c r="T12" i="10"/>
  <c r="T20" i="10"/>
  <c r="T8" i="10"/>
  <c r="T25" i="10"/>
  <c r="T3" i="10"/>
  <c r="T17" i="10"/>
  <c r="T2" i="10"/>
  <c r="T18" i="10"/>
  <c r="T15" i="10"/>
  <c r="T6" i="10"/>
  <c r="T29" i="10"/>
  <c r="T21" i="10"/>
  <c r="T13" i="10"/>
  <c r="T9" i="10"/>
  <c r="T4" i="10"/>
  <c r="T40" i="10"/>
  <c r="T46" i="10"/>
  <c r="T44" i="10"/>
  <c r="T42" i="10"/>
  <c r="T39" i="10"/>
  <c r="T43" i="10"/>
  <c r="T47" i="10"/>
  <c r="T45" i="10"/>
  <c r="T41" i="10"/>
  <c r="T49" i="10"/>
  <c r="T48" i="10"/>
  <c r="U1" i="10"/>
  <c r="H13" i="13"/>
  <c r="H12" i="13"/>
  <c r="U21" i="10" l="1"/>
  <c r="U25" i="10"/>
  <c r="U29" i="10"/>
  <c r="U20" i="10"/>
  <c r="U28" i="10"/>
  <c r="U19" i="10"/>
  <c r="U27" i="10"/>
  <c r="U18" i="10"/>
  <c r="U22" i="10"/>
  <c r="U26" i="10"/>
  <c r="U30" i="10"/>
  <c r="U37" i="10"/>
  <c r="U34" i="10"/>
  <c r="U35" i="10"/>
  <c r="U32" i="10"/>
  <c r="U23" i="10"/>
  <c r="U38" i="10"/>
  <c r="U10" i="10"/>
  <c r="U8" i="10"/>
  <c r="U33" i="10"/>
  <c r="U36" i="10"/>
  <c r="U24" i="10"/>
  <c r="U15" i="10"/>
  <c r="U11" i="10"/>
  <c r="U31" i="10"/>
  <c r="U12" i="10"/>
  <c r="U9" i="10"/>
  <c r="U6" i="10"/>
  <c r="U7" i="10"/>
  <c r="U5" i="10"/>
  <c r="U14" i="10"/>
  <c r="U17" i="10"/>
  <c r="U13" i="10"/>
  <c r="U3" i="10"/>
  <c r="U2" i="10"/>
  <c r="U4" i="10"/>
  <c r="U16" i="10"/>
  <c r="U39" i="10"/>
  <c r="U40" i="10"/>
  <c r="U47" i="10"/>
  <c r="U41" i="10"/>
  <c r="U45" i="10"/>
  <c r="U43" i="10"/>
  <c r="U42" i="10"/>
  <c r="U46" i="10"/>
  <c r="U44" i="10"/>
  <c r="U49" i="10"/>
  <c r="U48" i="10"/>
  <c r="V1" i="10"/>
  <c r="R28" i="14"/>
  <c r="V28" i="14" s="1"/>
  <c r="W28" i="14" s="1"/>
  <c r="R27" i="14"/>
  <c r="V27" i="14" s="1"/>
  <c r="W27" i="14" s="1"/>
  <c r="R26" i="14"/>
  <c r="V26" i="14" s="1"/>
  <c r="W26" i="14" s="1"/>
  <c r="R25" i="14"/>
  <c r="V25" i="14" s="1"/>
  <c r="W25" i="14" s="1"/>
  <c r="R24" i="14"/>
  <c r="V24" i="14" s="1"/>
  <c r="W24" i="14" s="1"/>
  <c r="R23" i="14"/>
  <c r="V23" i="14" s="1"/>
  <c r="W23" i="14" s="1"/>
  <c r="R22" i="14"/>
  <c r="V22" i="14" s="1"/>
  <c r="W22" i="14" s="1"/>
  <c r="R21" i="14"/>
  <c r="V21" i="14" s="1"/>
  <c r="W21" i="14" s="1"/>
  <c r="R20" i="14"/>
  <c r="V20" i="14" s="1"/>
  <c r="W20" i="14" s="1"/>
  <c r="R19" i="14"/>
  <c r="V19" i="14" s="1"/>
  <c r="W19" i="14" s="1"/>
  <c r="R18" i="14"/>
  <c r="V18" i="14" s="1"/>
  <c r="W18" i="14" s="1"/>
  <c r="R17" i="14"/>
  <c r="V17" i="14" s="1"/>
  <c r="W17" i="14" s="1"/>
  <c r="R16" i="14"/>
  <c r="V16" i="14" s="1"/>
  <c r="W16" i="14" s="1"/>
  <c r="R15" i="14"/>
  <c r="V15" i="14" s="1"/>
  <c r="W15" i="14" s="1"/>
  <c r="R14" i="14"/>
  <c r="V14" i="14" s="1"/>
  <c r="W14" i="14" s="1"/>
  <c r="R13" i="14"/>
  <c r="V13" i="14" s="1"/>
  <c r="W13" i="14" s="1"/>
  <c r="R12" i="14"/>
  <c r="V12" i="14" s="1"/>
  <c r="W12" i="14" s="1"/>
  <c r="R11" i="14"/>
  <c r="V11" i="14" s="1"/>
  <c r="W11" i="14" s="1"/>
  <c r="R10" i="14"/>
  <c r="V10" i="14" s="1"/>
  <c r="W10" i="14" s="1"/>
  <c r="R9" i="14"/>
  <c r="V9" i="14" s="1"/>
  <c r="W9" i="14" s="1"/>
  <c r="V4" i="10" l="1"/>
  <c r="V6" i="10"/>
  <c r="V5" i="10"/>
  <c r="V9" i="10"/>
  <c r="V13" i="10"/>
  <c r="V17" i="10"/>
  <c r="V24" i="10"/>
  <c r="V30" i="10"/>
  <c r="V32" i="10"/>
  <c r="V34" i="10"/>
  <c r="V36" i="10"/>
  <c r="V8" i="10"/>
  <c r="V12" i="10"/>
  <c r="V16" i="10"/>
  <c r="V7" i="10"/>
  <c r="V11" i="10"/>
  <c r="V15" i="10"/>
  <c r="V31" i="10"/>
  <c r="V10" i="10"/>
  <c r="V14" i="10"/>
  <c r="V35" i="10"/>
  <c r="V33" i="10"/>
  <c r="V37" i="10"/>
  <c r="V38" i="10"/>
  <c r="V22" i="10"/>
  <c r="V23" i="10"/>
  <c r="V18" i="10"/>
  <c r="V26" i="10"/>
  <c r="V28" i="10"/>
  <c r="V29" i="10"/>
  <c r="V25" i="10"/>
  <c r="V19" i="10"/>
  <c r="V20" i="10"/>
  <c r="V27" i="10"/>
  <c r="V3" i="10"/>
  <c r="V21" i="10"/>
  <c r="V2" i="10"/>
  <c r="V41" i="10"/>
  <c r="V47" i="10"/>
  <c r="V39" i="10"/>
  <c r="V43" i="10"/>
  <c r="V44" i="10"/>
  <c r="V42" i="10"/>
  <c r="V45" i="10"/>
  <c r="V40" i="10"/>
  <c r="V46" i="10"/>
  <c r="V49" i="10"/>
  <c r="V48" i="10"/>
  <c r="W1" i="10"/>
  <c r="D14" i="13"/>
  <c r="D15" i="13"/>
  <c r="W18" i="10" l="1"/>
  <c r="W22" i="10"/>
  <c r="W26" i="10"/>
  <c r="W30" i="10"/>
  <c r="W20" i="10"/>
  <c r="W28" i="10"/>
  <c r="W33" i="10"/>
  <c r="W31" i="10"/>
  <c r="W27" i="10"/>
  <c r="W37" i="10"/>
  <c r="W23" i="10"/>
  <c r="W10" i="10"/>
  <c r="W11" i="10"/>
  <c r="W8" i="10"/>
  <c r="W35" i="10"/>
  <c r="W19" i="10"/>
  <c r="W15" i="10"/>
  <c r="W25" i="10"/>
  <c r="W21" i="10"/>
  <c r="W14" i="10"/>
  <c r="W24" i="10"/>
  <c r="W3" i="10"/>
  <c r="W5" i="10"/>
  <c r="W36" i="10"/>
  <c r="W32" i="10"/>
  <c r="W16" i="10"/>
  <c r="W17" i="10"/>
  <c r="W2" i="10"/>
  <c r="W29" i="10"/>
  <c r="W12" i="10"/>
  <c r="W13" i="10"/>
  <c r="W9" i="10"/>
  <c r="W7" i="10"/>
  <c r="W38" i="10"/>
  <c r="W34" i="10"/>
  <c r="W6" i="10"/>
  <c r="W4" i="10"/>
  <c r="W42" i="10"/>
  <c r="W44" i="10"/>
  <c r="W39" i="10"/>
  <c r="W46" i="10"/>
  <c r="W40" i="10"/>
  <c r="W41" i="10"/>
  <c r="W47" i="10"/>
  <c r="W45" i="10"/>
  <c r="W43" i="10"/>
  <c r="W49" i="10"/>
  <c r="W48" i="10"/>
  <c r="X1" i="10"/>
  <c r="E15" i="13"/>
  <c r="R60" i="14"/>
  <c r="V60" i="14" s="1"/>
  <c r="W60" i="14" s="1"/>
  <c r="R8" i="14"/>
  <c r="V8" i="14" s="1"/>
  <c r="W8" i="14" s="1"/>
  <c r="X5" i="10" l="1"/>
  <c r="X6" i="10"/>
  <c r="X7" i="10"/>
  <c r="X30" i="10"/>
  <c r="X32" i="10"/>
  <c r="X36" i="10"/>
  <c r="X34" i="10"/>
  <c r="X38" i="10"/>
  <c r="X37" i="10"/>
  <c r="X23" i="10"/>
  <c r="X35" i="10"/>
  <c r="X22" i="10"/>
  <c r="X18" i="10"/>
  <c r="X10" i="10"/>
  <c r="X15" i="10"/>
  <c r="X20" i="10"/>
  <c r="X8" i="10"/>
  <c r="X29" i="10"/>
  <c r="X33" i="10"/>
  <c r="X26" i="10"/>
  <c r="X27" i="10"/>
  <c r="X28" i="10"/>
  <c r="X25" i="10"/>
  <c r="X17" i="10"/>
  <c r="X21" i="10"/>
  <c r="X16" i="10"/>
  <c r="X31" i="10"/>
  <c r="X13" i="10"/>
  <c r="X9" i="10"/>
  <c r="X3" i="10"/>
  <c r="X14" i="10"/>
  <c r="X11" i="10"/>
  <c r="X24" i="10"/>
  <c r="X12" i="10"/>
  <c r="X2" i="10"/>
  <c r="X4" i="10"/>
  <c r="X19" i="10"/>
  <c r="X42" i="10"/>
  <c r="X46" i="10"/>
  <c r="X45" i="10"/>
  <c r="X40" i="10"/>
  <c r="X43" i="10"/>
  <c r="X44" i="10"/>
  <c r="X39" i="10"/>
  <c r="X47" i="10"/>
  <c r="X41" i="10"/>
  <c r="X49" i="10"/>
  <c r="X48" i="10"/>
  <c r="Y1" i="10"/>
  <c r="E9" i="13"/>
  <c r="E10" i="13"/>
  <c r="E4" i="13"/>
  <c r="E8" i="13"/>
  <c r="E13" i="13"/>
  <c r="E11" i="13"/>
  <c r="E12" i="13"/>
  <c r="E7" i="13"/>
  <c r="E6" i="13"/>
  <c r="R39" i="14"/>
  <c r="V39" i="14" s="1"/>
  <c r="W39" i="14" s="1"/>
  <c r="R38" i="14"/>
  <c r="V38" i="14" s="1"/>
  <c r="W38" i="14" s="1"/>
  <c r="R37" i="14"/>
  <c r="V37" i="14" s="1"/>
  <c r="W37" i="14" s="1"/>
  <c r="R34" i="14"/>
  <c r="V34" i="14" s="1"/>
  <c r="W34" i="14" s="1"/>
  <c r="R33" i="14"/>
  <c r="V33" i="14" s="1"/>
  <c r="W33" i="14" s="1"/>
  <c r="R32" i="14"/>
  <c r="V32" i="14" s="1"/>
  <c r="W32" i="14" s="1"/>
  <c r="Y22" i="10" l="1"/>
  <c r="Y26" i="10"/>
  <c r="Y21" i="10"/>
  <c r="Y25" i="10"/>
  <c r="Y29" i="10"/>
  <c r="Y30" i="10"/>
  <c r="Y33" i="10"/>
  <c r="Y32" i="10"/>
  <c r="Y37" i="10"/>
  <c r="Y38" i="10"/>
  <c r="Y20" i="10"/>
  <c r="Y35" i="10"/>
  <c r="Y36" i="10"/>
  <c r="Y14" i="10"/>
  <c r="Y15" i="10"/>
  <c r="Y12" i="10"/>
  <c r="Y23" i="10"/>
  <c r="Y34" i="10"/>
  <c r="Y28" i="10"/>
  <c r="Y10" i="10"/>
  <c r="Y8" i="10"/>
  <c r="Y27" i="10"/>
  <c r="Y17" i="10"/>
  <c r="Y13" i="10"/>
  <c r="Y16" i="10"/>
  <c r="Y24" i="10"/>
  <c r="Y19" i="10"/>
  <c r="Y11" i="10"/>
  <c r="Y9" i="10"/>
  <c r="Y4" i="10"/>
  <c r="Y18" i="10"/>
  <c r="Y3" i="10"/>
  <c r="Y31" i="10"/>
  <c r="Y2" i="10"/>
  <c r="Y6" i="10"/>
  <c r="Y7" i="10"/>
  <c r="Y5" i="10"/>
  <c r="Y47" i="10"/>
  <c r="Y44" i="10"/>
  <c r="Y45" i="10"/>
  <c r="Y39" i="10"/>
  <c r="Y40" i="10"/>
  <c r="Y42" i="10"/>
  <c r="Y46" i="10"/>
  <c r="Y41" i="10"/>
  <c r="Y43" i="10"/>
  <c r="Y49" i="10"/>
  <c r="Y48" i="10"/>
  <c r="Z1" i="10"/>
  <c r="R59" i="14"/>
  <c r="V59" i="14" s="1"/>
  <c r="W59" i="14" s="1"/>
  <c r="Z4" i="10" l="1"/>
  <c r="Z6" i="10"/>
  <c r="Z5" i="10"/>
  <c r="Z10" i="10"/>
  <c r="Z14" i="10"/>
  <c r="Z30" i="10"/>
  <c r="Z32" i="10"/>
  <c r="Z34" i="10"/>
  <c r="Z36" i="10"/>
  <c r="Z8" i="10"/>
  <c r="Z12" i="10"/>
  <c r="Z16" i="10"/>
  <c r="Z24" i="10"/>
  <c r="Z31" i="10"/>
  <c r="Z7" i="10"/>
  <c r="Z38" i="10"/>
  <c r="Z35" i="10"/>
  <c r="Z33" i="10"/>
  <c r="Z37" i="10"/>
  <c r="Z26" i="10"/>
  <c r="Z15" i="10"/>
  <c r="Z22" i="10"/>
  <c r="Z27" i="10"/>
  <c r="Z23" i="10"/>
  <c r="Z18" i="10"/>
  <c r="Z17" i="10"/>
  <c r="Z21" i="10"/>
  <c r="Z9" i="10"/>
  <c r="Z2" i="10"/>
  <c r="Z29" i="10"/>
  <c r="Z25" i="10"/>
  <c r="Z19" i="10"/>
  <c r="Z20" i="10"/>
  <c r="Z11" i="10"/>
  <c r="Z28" i="10"/>
  <c r="Z13" i="10"/>
  <c r="Z3" i="10"/>
  <c r="Z41" i="10"/>
  <c r="Z47" i="10"/>
  <c r="Z46" i="10"/>
  <c r="Z40" i="10"/>
  <c r="Z39" i="10"/>
  <c r="Z45" i="10"/>
  <c r="Z42" i="10"/>
  <c r="Z43" i="10"/>
  <c r="Z44" i="10"/>
  <c r="Z49" i="10"/>
  <c r="Z48" i="10"/>
  <c r="E2" i="13"/>
  <c r="E5" i="13"/>
  <c r="R31" i="14" l="1"/>
  <c r="V31" i="14" s="1"/>
  <c r="W31" i="14" s="1"/>
  <c r="E14" i="13" l="1"/>
  <c r="O13" i="13" l="1"/>
  <c r="O12" i="13"/>
  <c r="O21" i="13" s="1"/>
  <c r="O11" i="13"/>
  <c r="L11" i="13"/>
  <c r="O14" i="13" l="1"/>
  <c r="O15" i="13"/>
  <c r="R7" i="14" l="1"/>
  <c r="V7" i="14" s="1"/>
  <c r="W7" i="14" s="1"/>
  <c r="R6" i="14" l="1"/>
  <c r="V6" i="14" s="1"/>
  <c r="W6" i="14" s="1"/>
  <c r="E3" i="13" l="1"/>
  <c r="R3" i="14" l="1"/>
  <c r="V3" i="14" s="1"/>
  <c r="W3" i="14" s="1"/>
  <c r="R4" i="14"/>
  <c r="V4" i="14" s="1"/>
  <c r="W4" i="14" s="1"/>
  <c r="R5" i="14"/>
  <c r="V5" i="14" s="1"/>
  <c r="W5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sz val="12"/>
            <color theme="1"/>
            <rFont val="Times New Roman"/>
            <family val="2"/>
          </rPr>
          <t>2d6+1+7; x3</t>
        </r>
      </text>
    </comment>
    <comment ref="F3" authorId="0">
      <text>
        <r>
          <rPr>
            <sz val="12"/>
            <color indexed="81"/>
            <rFont val="Times New Roman"/>
            <family val="1"/>
          </rPr>
          <t>rage</t>
        </r>
      </text>
    </comment>
    <comment ref="T3" authorId="0">
      <text>
        <r>
          <rPr>
            <sz val="12"/>
            <color theme="1"/>
            <rFont val="Times New Roman"/>
            <family val="2"/>
          </rPr>
          <t>1d8 + 3 / 1d8 + 10</t>
        </r>
      </text>
    </comment>
    <comment ref="X3" authorId="0">
      <text>
        <r>
          <rPr>
            <sz val="12"/>
            <color indexed="81"/>
            <rFont val="Times New Roman"/>
            <family val="1"/>
          </rPr>
          <t>rage</t>
        </r>
      </text>
    </comment>
    <comment ref="B4" authorId="0">
      <text>
        <r>
          <rPr>
            <sz val="12"/>
            <color theme="1"/>
            <rFont val="Times New Roman"/>
            <family val="2"/>
          </rPr>
          <t>2d4 + 3 + 1; 18 - 20</t>
        </r>
      </text>
    </comment>
    <comment ref="T4" authorId="0">
      <text>
        <r>
          <rPr>
            <sz val="12"/>
            <color theme="1"/>
            <rFont val="Times New Roman"/>
            <family val="2"/>
          </rPr>
          <t>1d6 + 2
acid line 40’ 4d4, Reflex ½</t>
        </r>
      </text>
    </comment>
    <comment ref="B5" authorId="0">
      <text>
        <r>
          <rPr>
            <sz val="12"/>
            <color theme="1"/>
            <rFont val="Times New Roman"/>
            <family val="2"/>
          </rPr>
          <t>1d8 + 4</t>
        </r>
      </text>
    </comment>
    <comment ref="T5" authorId="0">
      <text>
        <r>
          <rPr>
            <sz val="12"/>
            <color theme="1"/>
            <rFont val="Times New Roman"/>
            <family val="2"/>
          </rPr>
          <t>1d6 + 2</t>
        </r>
      </text>
    </comment>
    <comment ref="B6" authorId="0">
      <text>
        <r>
          <rPr>
            <sz val="12"/>
            <color theme="1"/>
            <rFont val="Times New Roman"/>
            <family val="2"/>
          </rPr>
          <t>1d6+4</t>
        </r>
      </text>
    </comment>
    <comment ref="T6" authorId="0">
      <text/>
    </comment>
    <comment ref="B7" authorId="0">
      <text>
        <r>
          <rPr>
            <sz val="12"/>
            <color theme="1"/>
            <rFont val="Times New Roman"/>
            <family val="2"/>
          </rPr>
          <t>1d4; 19 - 20; x4</t>
        </r>
      </text>
    </comment>
    <comment ref="T7" authorId="0">
      <text/>
    </comment>
    <comment ref="B8" authorId="0">
      <text>
        <r>
          <rPr>
            <sz val="12"/>
            <color theme="1"/>
            <rFont val="Times New Roman"/>
            <family val="2"/>
          </rPr>
          <t>1d4; 19 - 20</t>
        </r>
      </text>
    </comment>
    <comment ref="T8" authorId="0">
      <text>
        <r>
          <rPr>
            <sz val="12"/>
            <color theme="1"/>
            <rFont val="Times New Roman"/>
            <family val="2"/>
          </rPr>
          <t>1d4</t>
        </r>
      </text>
    </comment>
    <comment ref="B9" authorId="0">
      <text>
        <r>
          <rPr>
            <sz val="12"/>
            <color theme="1"/>
            <rFont val="Times New Roman"/>
            <family val="2"/>
          </rPr>
          <t>2d4+3; x3 / 1d6+2; x3</t>
        </r>
      </text>
    </comment>
    <comment ref="T9" authorId="0">
      <text>
        <r>
          <rPr>
            <sz val="12"/>
            <color theme="1"/>
            <rFont val="Times New Roman"/>
            <family val="2"/>
          </rPr>
          <t>1d6; x3</t>
        </r>
      </text>
    </comment>
    <comment ref="B10" authorId="0">
      <text>
        <r>
          <rPr>
            <sz val="12"/>
            <color theme="1"/>
            <rFont val="Times New Roman"/>
            <family val="2"/>
          </rPr>
          <t>4d6 + 18</t>
        </r>
      </text>
    </comment>
    <comment ref="B11" authorId="0">
      <text>
        <r>
          <rPr>
            <sz val="12"/>
            <color theme="1"/>
            <rFont val="Times New Roman"/>
            <family val="2"/>
          </rPr>
          <t>1d10 + 7 + grapple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F11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T11" authorId="0">
      <text>
        <r>
          <rPr>
            <sz val="12"/>
            <color theme="1"/>
            <rFont val="Times New Roman"/>
            <family val="2"/>
          </rPr>
          <t>1d10 + 7 + grapple</t>
        </r>
      </text>
    </comment>
    <comment ref="V11" authorId="0">
      <text>
        <r>
          <rPr>
            <sz val="12"/>
            <color indexed="81"/>
            <rFont val="Times New Roman"/>
            <family val="1"/>
          </rPr>
          <t>owl’s wisdom</t>
        </r>
      </text>
    </comment>
    <comment ref="X11" authorId="0">
      <text>
        <r>
          <rPr>
            <sz val="12"/>
            <color indexed="81"/>
            <rFont val="Times New Roman"/>
            <family val="1"/>
          </rPr>
          <t>Aura of Aquatic Might, Jiménez +2
Weapon Focus +1</t>
        </r>
      </text>
    </comment>
    <comment ref="D12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F12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X12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B13" authorId="0">
      <text>
        <r>
          <rPr>
            <sz val="12"/>
            <color theme="1"/>
            <rFont val="Times New Roman"/>
            <family val="2"/>
          </rPr>
          <t>1d4</t>
        </r>
      </text>
    </comment>
    <comment ref="F13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T13" authorId="0">
      <text>
        <r>
          <rPr>
            <sz val="12"/>
            <color theme="1"/>
            <rFont val="Times New Roman"/>
            <family val="2"/>
          </rPr>
          <t>1d4</t>
        </r>
      </text>
    </comment>
    <comment ref="X13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F14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T14" authorId="0">
      <text>
        <r>
          <rPr>
            <sz val="12"/>
            <color theme="1"/>
            <rFont val="Times New Roman"/>
            <family val="2"/>
          </rPr>
          <t>1d10 x2 30’ / 1d10 x3 30’</t>
        </r>
      </text>
    </comment>
    <comment ref="X14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B15" authorId="0">
      <text>
        <r>
          <rPr>
            <sz val="12"/>
            <color theme="1"/>
            <rFont val="Times New Roman"/>
            <family val="2"/>
          </rPr>
          <t>1d6</t>
        </r>
      </text>
    </comment>
    <comment ref="F15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T15" authorId="0">
      <text>
        <r>
          <rPr>
            <sz val="12"/>
            <color theme="1"/>
            <rFont val="Times New Roman"/>
            <family val="2"/>
          </rPr>
          <t>1d6</t>
        </r>
      </text>
    </comment>
    <comment ref="X15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B16" authorId="0">
      <text>
        <r>
          <rPr>
            <sz val="12"/>
            <color theme="1"/>
            <rFont val="Times New Roman"/>
            <family val="2"/>
          </rPr>
          <t>2d8 + 5</t>
        </r>
      </text>
    </comment>
    <comment ref="F16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T16" authorId="0">
      <text>
        <r>
          <rPr>
            <sz val="12"/>
            <color theme="1"/>
            <rFont val="Times New Roman"/>
            <family val="2"/>
          </rPr>
          <t>1d6 + 2</t>
        </r>
      </text>
    </comment>
    <comment ref="X16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B17" authorId="0">
      <text>
        <r>
          <rPr>
            <sz val="12"/>
            <color theme="1"/>
            <rFont val="Times New Roman"/>
            <family val="2"/>
          </rPr>
          <t>1d6 + 3 + poison
Fort DC 14, 1d6 Dex</t>
        </r>
      </text>
    </comment>
    <comment ref="F17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  <comment ref="T17" authorId="0">
      <text>
        <r>
          <rPr>
            <sz val="12"/>
            <color theme="1"/>
            <rFont val="Times New Roman"/>
            <family val="2"/>
          </rPr>
          <t>1d6 + 3 + poison
Fort DC 14, 1d6 Dex</t>
        </r>
      </text>
    </comment>
    <comment ref="X17" authorId="0">
      <text>
        <r>
          <rPr>
            <sz val="12"/>
            <color indexed="81"/>
            <rFont val="Times New Roman"/>
            <family val="1"/>
          </rPr>
          <t>Aura of Aquatic Might, Jiménez +1; Bless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2" authorId="0">
      <text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+1 cloak of resistance</t>
        </r>
      </text>
    </comment>
    <comment ref="C3" authorId="0">
      <text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+1 cloak of resistance</t>
        </r>
      </text>
    </comment>
    <comment ref="C4" authorId="0">
      <text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+1 cloak of resistance</t>
        </r>
      </text>
    </comment>
    <comment ref="C23" authorId="0">
      <text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+1 cloak of resistance</t>
        </r>
      </text>
    </comment>
    <comment ref="C25" authorId="0">
      <text>
        <r>
          <rPr>
            <sz val="12"/>
            <color indexed="81"/>
            <rFont val="Times New Roman"/>
            <family val="1"/>
          </rPr>
          <t xml:space="preserve">+2 </t>
        </r>
        <r>
          <rPr>
            <i/>
            <sz val="12"/>
            <color indexed="81"/>
            <rFont val="Times New Roman"/>
            <family val="1"/>
          </rPr>
          <t>nightshield
+1 cloak of resistance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T32" authorId="0">
      <text>
        <r>
          <rPr>
            <sz val="12"/>
            <color theme="1"/>
            <rFont val="Times New Roman"/>
            <family val="2"/>
          </rPr>
          <t>rage bonus</t>
        </r>
      </text>
    </comment>
    <comment ref="B33" authorId="0">
      <text>
        <r>
          <rPr>
            <sz val="12"/>
            <color theme="1"/>
            <rFont val="Times New Roman"/>
            <family val="2"/>
          </rPr>
          <t>Immune to acid, paralysis, sleep</t>
        </r>
      </text>
    </comment>
    <comment ref="B34" authorId="0">
      <text>
        <r>
          <rPr>
            <sz val="12"/>
            <color theme="1"/>
            <rFont val="Times New Roman"/>
            <family val="2"/>
          </rPr>
          <t>Immune to electricity</t>
        </r>
      </text>
    </comment>
    <comment ref="B35" authorId="0">
      <text>
        <r>
          <rPr>
            <sz val="12"/>
            <color theme="1"/>
            <rFont val="Times New Roman"/>
            <family val="2"/>
          </rPr>
          <t>Immune to electricity</t>
        </r>
      </text>
    </comment>
    <comment ref="B36" authorId="0">
      <text>
        <r>
          <rPr>
            <sz val="12"/>
            <color theme="1"/>
            <rFont val="Times New Roman"/>
            <family val="2"/>
          </rPr>
          <t>Immune to electricity</t>
        </r>
      </text>
    </comment>
    <comment ref="B37" authorId="0">
      <text>
        <r>
          <rPr>
            <sz val="12"/>
            <color theme="1"/>
            <rFont val="Times New Roman"/>
            <family val="2"/>
          </rPr>
          <t>Immune to acid</t>
        </r>
      </text>
    </comment>
    <comment ref="B38" authorId="0">
      <text>
        <r>
          <rPr>
            <sz val="12"/>
            <color theme="1"/>
            <rFont val="Times New Roman"/>
            <family val="2"/>
          </rPr>
          <t>Immune to acid</t>
        </r>
      </text>
    </comment>
  </commentList>
</comments>
</file>

<file path=xl/sharedStrings.xml><?xml version="1.0" encoding="utf-8"?>
<sst xmlns="http://schemas.openxmlformats.org/spreadsheetml/2006/main" count="475" uniqueCount="244">
  <si>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</si>
  <si>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</si>
  <si>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</si>
  <si>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</si>
  <si>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</si>
  <si>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</si>
  <si>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</si>
  <si>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</si>
  <si>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</si>
  <si>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</si>
  <si>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</si>
  <si>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</si>
  <si>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</si>
  <si>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</si>
  <si>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</si>
  <si>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</si>
  <si>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</si>
  <si>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</si>
  <si>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</si>
  <si>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</si>
  <si>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</si>
  <si>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</si>
  <si>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</si>
  <si>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</si>
  <si>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</si>
  <si>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</si>
  <si>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</si>
  <si>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</si>
  <si>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</si>
  <si>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</si>
  <si>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</si>
  <si>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</si>
  <si>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</si>
  <si>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</si>
  <si>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</si>
  <si>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</si>
  <si>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</si>
  <si>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</si>
  <si>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</si>
  <si>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</si>
  <si>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</si>
  <si>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</si>
  <si>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</si>
  <si>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</si>
  <si>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</si>
  <si>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</si>
  <si>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</si>
  <si>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</si>
  <si>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</si>
  <si>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</si>
  <si>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</si>
  <si>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</si>
  <si>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</si>
  <si>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</si>
  <si>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</si>
  <si>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</si>
  <si>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</si>
  <si>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</si>
  <si>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</si>
  <si>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</si>
  <si>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</si>
  <si>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</si>
  <si>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</si>
  <si>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</si>
  <si>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</si>
  <si>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</si>
  <si>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</si>
  <si>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</si>
  <si>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</si>
  <si>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</si>
  <si>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</si>
  <si>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ma</t>
  </si>
  <si>
    <t>pfg</t>
  </si>
  <si>
    <t>pfe</t>
  </si>
  <si>
    <t>bs</t>
  </si>
  <si>
    <t>mv</t>
  </si>
  <si>
    <t>r</t>
  </si>
  <si>
    <t>sh</t>
  </si>
  <si>
    <t>Attack Type</t>
  </si>
  <si>
    <t>ranger</t>
  </si>
  <si>
    <t>Nonlethal</t>
  </si>
  <si>
    <t>sof</t>
  </si>
  <si>
    <t>Adversarial Party Composition</t>
  </si>
  <si>
    <t>cleric / seeker</t>
  </si>
  <si>
    <t>rogue / diviner / seer</t>
  </si>
  <si>
    <t>centaur / ranger</t>
  </si>
  <si>
    <t>pfl</t>
  </si>
  <si>
    <t>brk</t>
  </si>
  <si>
    <t>Jason</t>
  </si>
  <si>
    <t>d</t>
  </si>
  <si>
    <t>scout</t>
  </si>
  <si>
    <t>cg</t>
  </si>
  <si>
    <t>p</t>
  </si>
  <si>
    <t>pfc</t>
  </si>
  <si>
    <t>unseen seer</t>
  </si>
  <si>
    <t>post-raging fatigue penalty</t>
  </si>
  <si>
    <t>barkskin variable bonus</t>
  </si>
  <si>
    <t>bull’s strength +2 bonus</t>
  </si>
  <si>
    <t>barkskin +2 bonus</t>
  </si>
  <si>
    <t>cat’s grace +2 bonus</t>
  </si>
  <si>
    <t>desecrate +1 bonus</t>
  </si>
  <si>
    <t>mage armor +4 bonus</t>
  </si>
  <si>
    <t>magic vestment +2 bonus</t>
  </si>
  <si>
    <t>haste +1 bonus</t>
  </si>
  <si>
    <t>possession +1 bonus</t>
  </si>
  <si>
    <t>+2 deflection bonus vs. Chaotic opponents</t>
  </si>
  <si>
    <t>+2 deflection bonus vs. Evil opponents</t>
  </si>
  <si>
    <t>+2 deflection bonus vs. Good opponents</t>
  </si>
  <si>
    <t>+2 deflection bonus vs. Lawful opponents</t>
  </si>
  <si>
    <t>raging bonus/penalty</t>
  </si>
  <si>
    <t>shield +4 bonus</t>
  </si>
  <si>
    <t>shield of faith variable bonus</t>
  </si>
  <si>
    <t>Encounter Rating:</t>
  </si>
  <si>
    <t>pr</t>
  </si>
  <si>
    <t>seeker of the Misty Isle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</si>
  <si>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</si>
  <si>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r>
      <t>Faram</t>
    </r>
    <r>
      <rPr>
        <i/>
        <vertAlign val="superscript"/>
        <sz val="12"/>
        <color rgb="FF00B050"/>
        <rFont val="Times New Roman"/>
        <family val="1"/>
      </rPr>
      <t>cg</t>
    </r>
  </si>
  <si>
    <t>Ambush Drake</t>
  </si>
  <si>
    <t>Blackspawn Raider</t>
  </si>
  <si>
    <t>Bluespawn Ambusher</t>
  </si>
  <si>
    <t>Greenspawn Leaper</t>
  </si>
  <si>
    <t>Greenspawn Sneak</t>
  </si>
  <si>
    <t>Whitespawn Hordeling</t>
  </si>
  <si>
    <t>Whitespawn Hunter</t>
  </si>
  <si>
    <t>Jiménez &amp; co.</t>
  </si>
  <si>
    <t>Dragon</t>
  </si>
  <si>
    <t>bite</t>
  </si>
  <si>
    <t>2 claws</t>
  </si>
  <si>
    <t>Dracotaur Rager</t>
  </si>
  <si>
    <t>bite / tailslap</t>
  </si>
  <si>
    <t>Blackspawn Raider 40’</t>
  </si>
  <si>
    <t>magic/good</t>
  </si>
  <si>
    <t>javelin</t>
  </si>
  <si>
    <t>anointed falchion</t>
  </si>
  <si>
    <t>gore</t>
  </si>
  <si>
    <t>Bluespawn Ambusher 20’, electricity burst, 10’ radius, Reflex DC 16, 4d6</t>
  </si>
  <si>
    <t>ambush d / ambusher / leaper</t>
  </si>
  <si>
    <t>Greenspawn Leaper 40’, climb 40’, poison gas, 5’ radius, MM IV 144</t>
  </si>
  <si>
    <t>poison burst (see below)</t>
  </si>
  <si>
    <t>dragonsplit</t>
  </si>
  <si>
    <t>Greenspawn Sneak, sneak attack 2d6</t>
  </si>
  <si>
    <t>dagger / flasks of acid</t>
  </si>
  <si>
    <t>hordeling</t>
  </si>
  <si>
    <t>Whitespawn Hordeling 40’, fly 20’, clumsy</t>
  </si>
  <si>
    <t>Ambush drake 40’, fly 30’, poor</t>
  </si>
  <si>
    <t>short sword</t>
  </si>
  <si>
    <t>ranseur / handaxe</t>
  </si>
  <si>
    <t>shortbow</t>
  </si>
  <si>
    <t>Whitespawn Hunter 20’, ice step</t>
  </si>
  <si>
    <t>Jiménez</t>
  </si>
  <si>
    <t>kuo-toa</t>
  </si>
  <si>
    <t>pincer staff</t>
  </si>
  <si>
    <t>MW dagger, touch</t>
  </si>
  <si>
    <t>spritual pincer staff</t>
  </si>
  <si>
    <t>kuo-toa 1</t>
  </si>
  <si>
    <t>shortspear</t>
  </si>
  <si>
    <t>shortspear javelin</t>
  </si>
  <si>
    <t>Resist E</t>
  </si>
  <si>
    <t>Plesiosaur</t>
  </si>
  <si>
    <t>Plesiosaur 70’ swim</t>
  </si>
  <si>
    <t>plesiosaur</t>
  </si>
  <si>
    <t>sahuagin</t>
  </si>
  <si>
    <t>talon</t>
  </si>
  <si>
    <t>harpoon, hvy xbow</t>
  </si>
  <si>
    <t>bullywug</t>
  </si>
  <si>
    <t>halfspear</t>
  </si>
  <si>
    <t>kuo-toa 2</t>
  </si>
  <si>
    <t>kuo-toa 3</t>
  </si>
  <si>
    <t>kuo-toa 4</t>
  </si>
  <si>
    <t>kuo-toa 5</t>
  </si>
  <si>
    <t>kuo-toa 6</t>
  </si>
  <si>
    <t>kuo-toa 7</t>
  </si>
  <si>
    <t>kuo-toa 8</t>
  </si>
  <si>
    <t>kuo-toa 9</t>
  </si>
  <si>
    <t>kuo-toa 10</t>
  </si>
  <si>
    <t>kuo-toa 11</t>
  </si>
  <si>
    <t>kuo-toa 12</t>
  </si>
  <si>
    <t>kuo-toa 13</t>
  </si>
  <si>
    <t>kuo-toa 14</t>
  </si>
  <si>
    <t>bullywug 1</t>
  </si>
  <si>
    <t>bullywug 2</t>
  </si>
  <si>
    <t>bullywug 3</t>
  </si>
  <si>
    <t>bullywug 4</t>
  </si>
  <si>
    <t>bullywug 5</t>
  </si>
  <si>
    <t>sahuagin 1</t>
  </si>
  <si>
    <t>sahuagin 2</t>
  </si>
  <si>
    <t>Spot</t>
  </si>
  <si>
    <r>
      <t xml:space="preserve">Jiménez </t>
    </r>
    <r>
      <rPr>
        <b/>
        <vertAlign val="superscript"/>
        <sz val="12"/>
        <color theme="1"/>
        <rFont val="Times New Roman"/>
        <family val="1"/>
      </rPr>
      <t>pfc,ma</t>
    </r>
  </si>
  <si>
    <r>
      <t>Aegis</t>
    </r>
    <r>
      <rPr>
        <b/>
        <vertAlign val="superscript"/>
        <sz val="12"/>
        <color theme="1"/>
        <rFont val="Times New Roman"/>
        <family val="1"/>
      </rPr>
      <t>sof</t>
    </r>
    <r>
      <rPr>
        <b/>
        <sz val="12"/>
        <color theme="1"/>
        <rFont val="Times New Roman"/>
        <family val="1"/>
      </rPr>
      <t>/Faram</t>
    </r>
    <r>
      <rPr>
        <b/>
        <vertAlign val="superscript"/>
        <sz val="12"/>
        <color theme="1"/>
        <rFont val="Times New Roman"/>
        <family val="1"/>
      </rPr>
      <t>cg,sh,ma,h</t>
    </r>
  </si>
  <si>
    <t>Whitespawn Hordeling 1</t>
  </si>
  <si>
    <t>Whitespawn Hordeling 3</t>
  </si>
  <si>
    <t>Whitespawn Hordeling 2</t>
  </si>
  <si>
    <t>Whitespawn Hordeling 4</t>
  </si>
  <si>
    <t>Whitespawn Hordelings</t>
  </si>
  <si>
    <t>kuo-toa cleric</t>
  </si>
  <si>
    <t>minions</t>
  </si>
  <si>
    <t>Aquan humanoids</t>
  </si>
  <si>
    <t>sneak is blurred</t>
  </si>
  <si>
    <t>Stoneskin Absorbs</t>
  </si>
  <si>
    <t>Lower CR Threshold</t>
  </si>
  <si>
    <t>Median CR Threshold</t>
  </si>
  <si>
    <t>Upper CR Threshold</t>
  </si>
  <si>
    <t>returning wounding pincer staff</t>
  </si>
  <si>
    <t>Resist F</t>
  </si>
  <si>
    <t>Bluespawn Ambushers</t>
  </si>
  <si>
    <t>Bluespawn Ambusher 1</t>
  </si>
  <si>
    <t>Bluespawn Ambusher 2</t>
  </si>
  <si>
    <r>
      <t>rager</t>
    </r>
    <r>
      <rPr>
        <b/>
        <vertAlign val="superscript"/>
        <sz val="12"/>
        <color theme="1"/>
        <rFont val="Times New Roman"/>
        <family val="1"/>
      </rPr>
      <t>brk</t>
    </r>
    <r>
      <rPr>
        <b/>
        <sz val="12"/>
        <color theme="1"/>
        <rFont val="Times New Roman"/>
        <family val="1"/>
      </rPr>
      <t>/Aegis/</t>
    </r>
    <r>
      <rPr>
        <b/>
        <sz val="12"/>
        <color theme="1"/>
        <rFont val="Times New Roman"/>
        <family val="1"/>
      </rPr>
      <t>Jadin</t>
    </r>
    <r>
      <rPr>
        <b/>
        <vertAlign val="superscript"/>
        <sz val="12"/>
        <color theme="1"/>
        <rFont val="Times New Roman"/>
        <family val="1"/>
      </rPr>
      <t>cg,h</t>
    </r>
  </si>
  <si>
    <r>
      <t>Jason</t>
    </r>
    <r>
      <rPr>
        <b/>
        <vertAlign val="superscript"/>
        <sz val="12"/>
        <color theme="1"/>
        <rFont val="Times New Roman"/>
        <family val="1"/>
      </rPr>
      <t>sof</t>
    </r>
  </si>
  <si>
    <t>Dracotaur Rager 60’</t>
  </si>
  <si>
    <t>howler</t>
  </si>
  <si>
    <t>Howler 60’</t>
  </si>
  <si>
    <r>
      <t>howler / hunter / raider</t>
    </r>
    <r>
      <rPr>
        <b/>
        <vertAlign val="superscript"/>
        <sz val="12"/>
        <color theme="1"/>
        <rFont val="Times New Roman"/>
        <family val="1"/>
      </rPr>
      <t>pfg</t>
    </r>
  </si>
  <si>
    <t>1d4 quills (DC 16 Reflex)</t>
  </si>
  <si>
    <t>Whitespawn Hordeling 5</t>
  </si>
  <si>
    <t>Whitespawn Hordeling 6</t>
  </si>
  <si>
    <t>Whitespawn Hordeling 7</t>
  </si>
  <si>
    <t>Whitespawn Hordeling 8</t>
  </si>
  <si>
    <t>Whitespawn Hordeling 9</t>
  </si>
  <si>
    <t>Whitespawn Hordeling 10</t>
  </si>
  <si>
    <t>Whitespawn Hordeling 11</t>
  </si>
  <si>
    <t>Whitespawn Hordeling 12</t>
  </si>
  <si>
    <t>Whitespawn Hordeling 13</t>
  </si>
  <si>
    <t>Whitespawn Hordeling 14</t>
  </si>
  <si>
    <t>Whitespawn Hordeling 15</t>
  </si>
  <si>
    <t>Whitespawn Hordeling 16</t>
  </si>
  <si>
    <t>Whitespawn Hordeling 17</t>
  </si>
  <si>
    <t>Whitespawn Hordeling 18</t>
  </si>
  <si>
    <t>Whitespawn Hordeling 19</t>
  </si>
  <si>
    <t>Whitespawn Hordeling 20</t>
  </si>
  <si>
    <t>Magic</t>
  </si>
  <si>
    <t>Bluespawn Ambusher 3</t>
  </si>
  <si>
    <t>Grapple</t>
  </si>
  <si>
    <t>Hit-point Tally</t>
  </si>
  <si>
    <t>Tumble</t>
  </si>
  <si>
    <r>
      <t>Faram</t>
    </r>
    <r>
      <rPr>
        <b/>
        <vertAlign val="superscript"/>
        <sz val="12"/>
        <color theme="1"/>
        <rFont val="Times New Roman"/>
        <family val="1"/>
      </rPr>
      <t>cg,sh,ma</t>
    </r>
  </si>
  <si>
    <r>
      <t>Jadin</t>
    </r>
    <r>
      <rPr>
        <b/>
        <vertAlign val="superscript"/>
        <sz val="12"/>
        <color theme="1"/>
        <rFont val="Times New Roman"/>
        <family val="1"/>
      </rPr>
      <t>cg</t>
    </r>
  </si>
  <si>
    <r>
      <t>rager</t>
    </r>
    <r>
      <rPr>
        <b/>
        <vertAlign val="superscript"/>
        <sz val="12"/>
        <color theme="1"/>
        <rFont val="Times New Roman"/>
        <family val="1"/>
      </rPr>
      <t>brk,r</t>
    </r>
  </si>
  <si>
    <t>bullywug / raider</t>
  </si>
  <si>
    <r>
      <t xml:space="preserve">sneak </t>
    </r>
    <r>
      <rPr>
        <b/>
        <i/>
        <sz val="12"/>
        <color theme="1"/>
        <rFont val="Times New Roman"/>
        <family val="1"/>
      </rPr>
      <t>[blurred]</t>
    </r>
    <r>
      <rPr>
        <b/>
        <sz val="12"/>
        <color theme="1"/>
        <rFont val="Times New Roman"/>
        <family val="1"/>
      </rPr>
      <t xml:space="preserve"> / hunter</t>
    </r>
    <r>
      <rPr>
        <b/>
        <vertAlign val="superscript"/>
        <sz val="12"/>
        <color theme="1"/>
        <rFont val="Times New Roman"/>
        <family val="1"/>
      </rPr>
      <t>pfg</t>
    </r>
  </si>
  <si>
    <t>Prot f Energy Absorbs</t>
  </si>
  <si>
    <t>battleaxe +1/ MW handaxe</t>
  </si>
  <si>
    <t>Fiendish Giant Wasp</t>
  </si>
  <si>
    <t>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</si>
</sst>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3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Continuous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69" xfId="0" applyFont="1" applyBorder="1" applyAlignment="1">
      <alignment horizontal="right" vertical="center"/>
    </xf>
    <xf numFmtId="0" fontId="1" fillId="0" borderId="69" xfId="0" applyFont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3" xfId="0" applyFont="1" applyFill="1" applyBorder="1" applyAlignment="1">
      <alignment horizontal="center" vertical="center"/>
    </xf>
    <xf numFmtId="0" fontId="2" fillId="2" borderId="64" xfId="0" quotePrefix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0" borderId="67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16" borderId="67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2" fillId="18" borderId="6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7" fillId="8" borderId="43" xfId="4" applyFont="1" applyFill="1" applyBorder="1" applyAlignment="1">
      <alignment horizontal="center" vertical="center"/>
    </xf>
    <xf numFmtId="0" fontId="7" fillId="8" borderId="44" xfId="4" applyFont="1" applyFill="1" applyBorder="1" applyAlignment="1">
      <alignment horizontal="center" vertical="center"/>
    </xf>
    <xf numFmtId="0" fontId="7" fillId="8" borderId="45" xfId="4" applyFont="1" applyFill="1" applyBorder="1" applyAlignment="1">
      <alignment horizontal="center" vertical="center"/>
    </xf>
    <xf numFmtId="0" fontId="3" fillId="8" borderId="46" xfId="4" applyFont="1" applyFill="1" applyBorder="1" applyAlignment="1">
      <alignment horizontal="center" vertical="center"/>
    </xf>
    <xf numFmtId="0" fontId="3" fillId="8" borderId="47" xfId="4" applyFill="1" applyBorder="1" applyAlignment="1">
      <alignment horizontal="center" vertical="center"/>
    </xf>
    <xf numFmtId="0" fontId="3" fillId="8" borderId="48" xfId="4" applyFont="1" applyFill="1" applyBorder="1" applyAlignment="1">
      <alignment horizontal="center" vertical="center"/>
    </xf>
    <xf numFmtId="0" fontId="3" fillId="8" borderId="50" xfId="4" applyFill="1" applyBorder="1" applyAlignment="1">
      <alignment horizontal="center" vertical="center"/>
    </xf>
    <xf numFmtId="0" fontId="3" fillId="8" borderId="52" xfId="4" applyFont="1" applyFill="1" applyBorder="1" applyAlignment="1">
      <alignment horizontal="center" vertical="center"/>
    </xf>
    <xf numFmtId="0" fontId="3" fillId="8" borderId="15" xfId="4" applyFill="1" applyBorder="1" applyAlignment="1">
      <alignment horizontal="center" vertical="center"/>
    </xf>
    <xf numFmtId="0" fontId="3" fillId="8" borderId="53" xfId="4" applyFill="1" applyBorder="1" applyAlignment="1">
      <alignment horizontal="center" vertical="center"/>
    </xf>
    <xf numFmtId="0" fontId="7" fillId="8" borderId="49" xfId="4" applyFont="1" applyFill="1" applyBorder="1" applyAlignment="1">
      <alignment horizontal="right" vertical="center"/>
    </xf>
    <xf numFmtId="164" fontId="7" fillId="8" borderId="0" xfId="4" applyNumberFormat="1" applyFont="1" applyFill="1" applyBorder="1" applyAlignment="1">
      <alignment horizontal="center" vertical="center"/>
    </xf>
    <xf numFmtId="1" fontId="7" fillId="8" borderId="0" xfId="4" applyNumberFormat="1" applyFont="1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right" vertical="center"/>
    </xf>
    <xf numFmtId="164" fontId="7" fillId="8" borderId="56" xfId="4" applyNumberFormat="1" applyFont="1" applyFill="1" applyBorder="1" applyAlignment="1">
      <alignment horizontal="center" vertical="center"/>
    </xf>
    <xf numFmtId="0" fontId="3" fillId="8" borderId="57" xfId="4" applyFill="1" applyBorder="1" applyAlignment="1">
      <alignment horizontal="center" vertical="center"/>
    </xf>
    <xf numFmtId="0" fontId="7" fillId="6" borderId="43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7" fillId="6" borderId="58" xfId="4" applyFont="1" applyFill="1" applyBorder="1" applyAlignment="1">
      <alignment horizontal="center" vertical="center"/>
    </xf>
    <xf numFmtId="0" fontId="7" fillId="6" borderId="59" xfId="4" applyFont="1" applyFill="1" applyBorder="1" applyAlignment="1">
      <alignment horizontal="center" vertical="center"/>
    </xf>
    <xf numFmtId="0" fontId="3" fillId="6" borderId="46" xfId="4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3" fillId="6" borderId="48" xfId="4" applyFont="1" applyFill="1" applyBorder="1" applyAlignment="1">
      <alignment horizontal="center" vertical="center"/>
    </xf>
    <xf numFmtId="0" fontId="3" fillId="6" borderId="49" xfId="4" applyFont="1" applyFill="1" applyBorder="1" applyAlignment="1">
      <alignment horizontal="center" vertical="center"/>
    </xf>
    <xf numFmtId="0" fontId="3" fillId="6" borderId="51" xfId="4" applyFill="1" applyBorder="1" applyAlignment="1">
      <alignment horizontal="center" vertical="center"/>
    </xf>
    <xf numFmtId="0" fontId="3" fillId="6" borderId="14" xfId="4" applyFill="1" applyBorder="1" applyAlignment="1">
      <alignment horizontal="center" vertical="center"/>
    </xf>
    <xf numFmtId="0" fontId="3" fillId="6" borderId="50" xfId="4" applyFill="1" applyBorder="1" applyAlignment="1">
      <alignment horizontal="center" vertical="center"/>
    </xf>
    <xf numFmtId="0" fontId="7" fillId="6" borderId="4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right" vertical="center"/>
    </xf>
    <xf numFmtId="164" fontId="7" fillId="6" borderId="56" xfId="4" applyNumberFormat="1" applyFont="1" applyFill="1" applyBorder="1" applyAlignment="1">
      <alignment horizontal="center" vertical="center"/>
    </xf>
    <xf numFmtId="0" fontId="3" fillId="6" borderId="57" xfId="4" applyFill="1" applyBorder="1" applyAlignment="1">
      <alignment horizontal="center" vertical="center"/>
    </xf>
    <xf numFmtId="0" fontId="7" fillId="19" borderId="5" xfId="2" applyFont="1" applyFill="1" applyBorder="1" applyAlignment="1">
      <alignment horizontal="center" vertical="center"/>
    </xf>
    <xf numFmtId="0" fontId="6" fillId="19" borderId="6" xfId="2" applyFill="1" applyBorder="1" applyAlignment="1">
      <alignment horizontal="center" vertical="center"/>
    </xf>
    <xf numFmtId="0" fontId="6" fillId="19" borderId="7" xfId="2" applyFill="1" applyBorder="1" applyAlignment="1">
      <alignment horizontal="center" vertical="center"/>
    </xf>
    <xf numFmtId="0" fontId="3" fillId="6" borderId="52" xfId="4" applyFont="1" applyFill="1" applyBorder="1" applyAlignment="1">
      <alignment horizontal="center" vertical="center"/>
    </xf>
    <xf numFmtId="0" fontId="3" fillId="6" borderId="15" xfId="4" applyFont="1" applyFill="1" applyBorder="1" applyAlignment="1">
      <alignment horizontal="center" vertical="center"/>
    </xf>
    <xf numFmtId="0" fontId="3" fillId="6" borderId="53" xfId="4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3" fillId="6" borderId="70" xfId="4" applyFont="1" applyFill="1" applyBorder="1" applyAlignment="1">
      <alignment horizontal="center" vertical="center"/>
    </xf>
    <xf numFmtId="0" fontId="3" fillId="6" borderId="71" xfId="4" applyFill="1" applyBorder="1" applyAlignment="1">
      <alignment horizontal="center" vertical="center"/>
    </xf>
    <xf numFmtId="0" fontId="1" fillId="20" borderId="14" xfId="0" applyFont="1" applyFill="1" applyBorder="1" applyAlignment="1">
      <alignment horizontal="right" vertical="center"/>
    </xf>
    <xf numFmtId="0" fontId="2" fillId="20" borderId="14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1" fontId="1" fillId="0" borderId="0" xfId="1" applyNumberFormat="1" applyFont="1" applyAlignment="1">
      <alignment horizontal="center" vertical="center"/>
    </xf>
    <xf numFmtId="0" fontId="1" fillId="13" borderId="33" xfId="0" applyFont="1" applyFill="1" applyBorder="1" applyAlignment="1">
      <alignment horizontal="center" vertical="center" textRotation="90"/>
    </xf>
    <xf numFmtId="0" fontId="3" fillId="8" borderId="49" xfId="4" applyFont="1" applyFill="1" applyBorder="1" applyAlignment="1">
      <alignment horizontal="center" vertical="center"/>
    </xf>
    <xf numFmtId="0" fontId="3" fillId="8" borderId="14" xfId="4" applyFill="1" applyBorder="1" applyAlignment="1">
      <alignment horizontal="center" vertical="center"/>
    </xf>
    <xf numFmtId="0" fontId="3" fillId="8" borderId="50" xfId="4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10" fillId="12" borderId="0" xfId="1" applyFont="1" applyFill="1" applyBorder="1" applyAlignment="1">
      <alignment horizontal="center" vertical="center"/>
    </xf>
    <xf numFmtId="0" fontId="10" fillId="12" borderId="14" xfId="1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right" vertical="center"/>
    </xf>
    <xf numFmtId="0" fontId="2" fillId="12" borderId="14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horizontal="centerContinuous" vertical="center"/>
    </xf>
    <xf numFmtId="0" fontId="1" fillId="0" borderId="0" xfId="1" applyFont="1" applyFill="1" applyAlignment="1">
      <alignment horizontal="center" vertical="center"/>
    </xf>
    <xf numFmtId="0" fontId="1" fillId="9" borderId="69" xfId="0" applyFont="1" applyFill="1" applyBorder="1" applyAlignment="1">
      <alignment horizontal="center" vertical="center" wrapText="1"/>
    </xf>
    <xf numFmtId="0" fontId="2" fillId="21" borderId="72" xfId="0" applyFont="1" applyFill="1" applyBorder="1" applyAlignment="1">
      <alignment horizontal="center" vertical="center"/>
    </xf>
    <xf numFmtId="0" fontId="2" fillId="21" borderId="73" xfId="0" applyFont="1" applyFill="1" applyBorder="1" applyAlignment="1">
      <alignment horizontal="center" vertical="center"/>
    </xf>
    <xf numFmtId="0" fontId="2" fillId="9" borderId="73" xfId="0" applyFont="1" applyFill="1" applyBorder="1" applyAlignment="1">
      <alignment horizontal="center" vertical="center"/>
    </xf>
    <xf numFmtId="0" fontId="2" fillId="21" borderId="74" xfId="0" applyFont="1" applyFill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2" fillId="2" borderId="29" xfId="0" applyFont="1" applyFill="1" applyBorder="1" applyAlignment="1">
      <alignment horizont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8" borderId="75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1332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33CC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  <color rgb="FF00FF00"/>
      <color rgb="FFFF33CC"/>
      <color rgb="FF00FFFF"/>
      <color rgb="FFFF9933"/>
      <color rgb="FFFF66CC"/>
      <color rgb="FFFF66FF"/>
      <color rgb="FF99FFCC"/>
      <color rgb="FFCCFF99"/>
      <color rgb="FFFDBF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21</c:v>
                </c:pt>
                <c:pt idx="3">
                  <c:v>28</c:v>
                </c:pt>
                <c:pt idx="4">
                  <c:v>24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33</c:v>
                </c:pt>
                <c:pt idx="2">
                  <c:v>19</c:v>
                </c:pt>
                <c:pt idx="3">
                  <c:v>31</c:v>
                </c:pt>
                <c:pt idx="4">
                  <c:v>49</c:v>
                </c:pt>
                <c:pt idx="5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69120"/>
        <c:axId val="54395648"/>
        <c:axId val="40009216"/>
      </c:area3DChart>
      <c:catAx>
        <c:axId val="43269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395648"/>
        <c:crosses val="autoZero"/>
        <c:auto val="1"/>
        <c:lblAlgn val="ctr"/>
        <c:lblOffset val="100"/>
        <c:noMultiLvlLbl val="0"/>
      </c:catAx>
      <c:valAx>
        <c:axId val="5439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3269120"/>
        <c:crosses val="autoZero"/>
        <c:crossBetween val="midCat"/>
      </c:valAx>
      <c:serAx>
        <c:axId val="40009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5439564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15</c:v>
                </c:pt>
                <c:pt idx="6">
                  <c:v>33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19</c:v>
                </c:pt>
                <c:pt idx="5">
                  <c:v>21</c:v>
                </c:pt>
                <c:pt idx="6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28</c:v>
                </c:pt>
                <c:pt idx="6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>
                  <c:v>24</c:v>
                </c:pt>
                <c:pt idx="6">
                  <c:v>49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24</c:v>
                </c:pt>
                <c:pt idx="4">
                  <c:v>32</c:v>
                </c:pt>
                <c:pt idx="5">
                  <c:v>42</c:v>
                </c:pt>
                <c:pt idx="6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7952"/>
        <c:axId val="68663168"/>
        <c:axId val="44675520"/>
      </c:area3DChart>
      <c:catAx>
        <c:axId val="6823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8663168"/>
        <c:crosses val="autoZero"/>
        <c:auto val="1"/>
        <c:lblAlgn val="ctr"/>
        <c:lblOffset val="100"/>
        <c:noMultiLvlLbl val="0"/>
      </c:catAx>
      <c:valAx>
        <c:axId val="6866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8237952"/>
        <c:crosses val="autoZero"/>
        <c:crossBetween val="midCat"/>
      </c:valAx>
      <c:serAx>
        <c:axId val="44675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866316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22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24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32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21</c:v>
                </c:pt>
                <c:pt idx="3">
                  <c:v>28</c:v>
                </c:pt>
                <c:pt idx="4">
                  <c:v>24</c:v>
                </c:pt>
                <c:pt idx="5">
                  <c:v>42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14</c:v>
                </c:pt>
                <c:pt idx="1">
                  <c:v>33</c:v>
                </c:pt>
                <c:pt idx="2">
                  <c:v>19</c:v>
                </c:pt>
                <c:pt idx="3">
                  <c:v>31</c:v>
                </c:pt>
                <c:pt idx="4">
                  <c:v>49</c:v>
                </c:pt>
                <c:pt idx="5">
                  <c:v>46</c:v>
                </c:pt>
              </c:numCache>
            </c:numRef>
          </c:val>
        </c:ser>
        <c:bandFmts/>
        <c:axId val="94633344"/>
        <c:axId val="121239040"/>
        <c:axId val="192240704"/>
      </c:surface3DChart>
      <c:catAx>
        <c:axId val="94633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1239040"/>
        <c:crosses val="autoZero"/>
        <c:auto val="1"/>
        <c:lblAlgn val="ctr"/>
        <c:lblOffset val="100"/>
        <c:noMultiLvlLbl val="0"/>
      </c:catAx>
      <c:valAx>
        <c:axId val="12123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633344"/>
        <c:crosses val="autoZero"/>
        <c:crossBetween val="midCat"/>
      </c:valAx>
      <c:serAx>
        <c:axId val="192240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2123904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zoomScaleNormal="100" workbookViewId="0"/>
  </sheetViews>
  <sheetFormatPr defaultRowHeight="15.75" x14ac:dyDescent="0.25"/>
  <cols>
    <col min="1" max="1" width="20.125" style="50" bestFit="1" customWidth="1"/>
    <col min="2" max="2" width="6.125" style="50" bestFit="1" customWidth="1"/>
    <col min="3" max="3" width="8.375" style="50" bestFit="1" customWidth="1"/>
    <col min="4" max="4" width="4.375" style="50" bestFit="1" customWidth="1"/>
    <col min="5" max="5" width="12.5" style="50" bestFit="1" customWidth="1"/>
    <col min="6" max="6" width="3" style="50" customWidth="1"/>
    <col min="7" max="7" width="14.125" style="50" bestFit="1" customWidth="1"/>
    <col min="8" max="8" width="4.75" style="50" bestFit="1" customWidth="1"/>
    <col min="9" max="9" width="16.375" style="50" bestFit="1" customWidth="1"/>
    <col min="10" max="10" width="3" style="50" customWidth="1"/>
    <col min="11" max="11" width="18.75" style="50" bestFit="1" customWidth="1"/>
    <col min="12" max="12" width="6.5" style="50" bestFit="1" customWidth="1"/>
    <col min="13" max="13" width="3" style="50" customWidth="1"/>
    <col min="14" max="14" width="19.375" style="50" bestFit="1" customWidth="1"/>
    <col min="15" max="15" width="4.75" style="50" bestFit="1" customWidth="1"/>
    <col min="16" max="16" width="15.75" style="50" bestFit="1" customWidth="1"/>
    <col min="17" max="16384" width="9" style="50"/>
  </cols>
  <sheetData>
    <row r="1" spans="1:16" s="45" customFormat="1" ht="16.5" thickBot="1" x14ac:dyDescent="0.3">
      <c r="A1" s="42" t="s">
        <v>6</v>
      </c>
      <c r="B1" s="43" t="s">
        <v>43</v>
      </c>
      <c r="C1" s="44" t="s">
        <v>23</v>
      </c>
      <c r="D1" s="44" t="s">
        <v>1</v>
      </c>
      <c r="E1" s="43" t="s">
        <v>24</v>
      </c>
      <c r="G1" s="188" t="s">
        <v>53</v>
      </c>
      <c r="H1" s="188"/>
      <c r="I1" s="188"/>
      <c r="J1" s="188"/>
      <c r="K1" s="188"/>
      <c r="L1" s="188"/>
      <c r="M1" s="189"/>
      <c r="N1" s="188" t="s">
        <v>82</v>
      </c>
      <c r="O1" s="188"/>
      <c r="P1" s="188"/>
    </row>
    <row r="2" spans="1:16" ht="17.25" thickTop="1" thickBot="1" x14ac:dyDescent="0.3">
      <c r="A2" s="51" t="s">
        <v>88</v>
      </c>
      <c r="B2" s="52">
        <v>1</v>
      </c>
      <c r="C2" s="48">
        <v>4</v>
      </c>
      <c r="D2" s="36">
        <f t="shared" ref="D2:D3" ca="1" si="0">RANDBETWEEN(1,20)</f>
        <v>6</v>
      </c>
      <c r="E2" s="49">
        <f t="shared" ref="E2:E3" ca="1" si="1">D2+C2</f>
        <v>10</v>
      </c>
      <c r="G2" s="135" t="s">
        <v>6</v>
      </c>
      <c r="H2" s="136" t="s">
        <v>54</v>
      </c>
      <c r="I2" s="137" t="s">
        <v>55</v>
      </c>
      <c r="K2" s="138" t="s">
        <v>56</v>
      </c>
      <c r="L2" s="139" t="s">
        <v>57</v>
      </c>
      <c r="N2" s="118" t="s">
        <v>6</v>
      </c>
      <c r="O2" s="119" t="s">
        <v>54</v>
      </c>
      <c r="P2" s="120" t="s">
        <v>55</v>
      </c>
    </row>
    <row r="3" spans="1:16" ht="18.75" x14ac:dyDescent="0.25">
      <c r="A3" s="51" t="s">
        <v>116</v>
      </c>
      <c r="B3" s="52">
        <v>1</v>
      </c>
      <c r="C3" s="48">
        <v>4</v>
      </c>
      <c r="D3" s="36">
        <f t="shared" ca="1" si="0"/>
        <v>18</v>
      </c>
      <c r="E3" s="49">
        <f t="shared" ca="1" si="1"/>
        <v>22</v>
      </c>
      <c r="G3" s="140" t="s">
        <v>62</v>
      </c>
      <c r="H3" s="141">
        <v>8</v>
      </c>
      <c r="I3" s="142" t="s">
        <v>85</v>
      </c>
      <c r="K3" s="143" t="s">
        <v>64</v>
      </c>
      <c r="L3" s="144">
        <v>4</v>
      </c>
      <c r="N3" s="121" t="s">
        <v>117</v>
      </c>
      <c r="O3" s="122">
        <v>5</v>
      </c>
      <c r="P3" s="123" t="s">
        <v>125</v>
      </c>
    </row>
    <row r="4" spans="1:16" x14ac:dyDescent="0.25">
      <c r="A4" s="46" t="s">
        <v>193</v>
      </c>
      <c r="B4" s="47">
        <v>2</v>
      </c>
      <c r="C4" s="48">
        <v>0</v>
      </c>
      <c r="D4" s="36">
        <f t="shared" ref="D4:D10" ca="1" si="2">RANDBETWEEN(1,20)</f>
        <v>11</v>
      </c>
      <c r="E4" s="49">
        <f t="shared" ref="E4:E10" ca="1" si="3">D4+C4</f>
        <v>11</v>
      </c>
      <c r="G4" s="143" t="s">
        <v>63</v>
      </c>
      <c r="H4" s="145">
        <v>8</v>
      </c>
      <c r="I4" s="146" t="s">
        <v>84</v>
      </c>
      <c r="K4" s="143" t="s">
        <v>79</v>
      </c>
      <c r="L4" s="144">
        <v>4</v>
      </c>
      <c r="N4" s="172" t="s">
        <v>128</v>
      </c>
      <c r="O4" s="173">
        <v>7</v>
      </c>
      <c r="P4" s="174" t="s">
        <v>125</v>
      </c>
    </row>
    <row r="5" spans="1:16" ht="18.75" x14ac:dyDescent="0.25">
      <c r="A5" s="51" t="s">
        <v>115</v>
      </c>
      <c r="B5" s="52">
        <v>1</v>
      </c>
      <c r="C5" s="48">
        <v>6</v>
      </c>
      <c r="D5" s="36">
        <f t="shared" ca="1" si="2"/>
        <v>20</v>
      </c>
      <c r="E5" s="49">
        <f t="shared" ca="1" si="3"/>
        <v>26</v>
      </c>
      <c r="G5" s="143" t="s">
        <v>48</v>
      </c>
      <c r="H5" s="145">
        <v>8</v>
      </c>
      <c r="I5" s="146" t="s">
        <v>83</v>
      </c>
      <c r="K5" s="143" t="s">
        <v>59</v>
      </c>
      <c r="L5" s="144">
        <v>6</v>
      </c>
      <c r="N5" s="172" t="s">
        <v>118</v>
      </c>
      <c r="O5" s="173">
        <v>4</v>
      </c>
      <c r="P5" s="174" t="s">
        <v>125</v>
      </c>
    </row>
    <row r="6" spans="1:16" x14ac:dyDescent="0.25">
      <c r="A6" s="51" t="s">
        <v>62</v>
      </c>
      <c r="B6" s="52">
        <v>1</v>
      </c>
      <c r="C6" s="48">
        <v>3</v>
      </c>
      <c r="D6" s="36">
        <f ca="1">RANDBETWEEN(1,20)</f>
        <v>1</v>
      </c>
      <c r="E6" s="49">
        <f ca="1">D6+C6</f>
        <v>4</v>
      </c>
      <c r="G6" s="143" t="s">
        <v>88</v>
      </c>
      <c r="H6" s="145">
        <v>8</v>
      </c>
      <c r="I6" s="146" t="s">
        <v>90</v>
      </c>
      <c r="K6" s="143" t="s">
        <v>94</v>
      </c>
      <c r="L6" s="144">
        <v>2</v>
      </c>
      <c r="N6" s="172" t="s">
        <v>204</v>
      </c>
      <c r="O6" s="173">
        <v>8</v>
      </c>
      <c r="P6" s="174" t="s">
        <v>125</v>
      </c>
    </row>
    <row r="7" spans="1:16" x14ac:dyDescent="0.25">
      <c r="A7" s="46" t="s">
        <v>128</v>
      </c>
      <c r="B7" s="47">
        <v>2</v>
      </c>
      <c r="C7" s="48">
        <v>2</v>
      </c>
      <c r="D7" s="36">
        <f t="shared" ca="1" si="2"/>
        <v>12</v>
      </c>
      <c r="E7" s="49">
        <f t="shared" ca="1" si="3"/>
        <v>14</v>
      </c>
      <c r="G7" s="143" t="s">
        <v>149</v>
      </c>
      <c r="H7" s="145">
        <v>7</v>
      </c>
      <c r="I7" s="146" t="s">
        <v>194</v>
      </c>
      <c r="K7" s="143" t="s">
        <v>114</v>
      </c>
      <c r="L7" s="144">
        <v>2</v>
      </c>
      <c r="N7" s="172" t="s">
        <v>120</v>
      </c>
      <c r="O7" s="173">
        <v>2</v>
      </c>
      <c r="P7" s="174" t="s">
        <v>125</v>
      </c>
    </row>
    <row r="8" spans="1:16" ht="16.5" thickBot="1" x14ac:dyDescent="0.3">
      <c r="A8" s="46" t="s">
        <v>121</v>
      </c>
      <c r="B8" s="47">
        <v>2</v>
      </c>
      <c r="C8" s="48">
        <v>3</v>
      </c>
      <c r="D8" s="36">
        <f ca="1">RANDBETWEEN(1,20)</f>
        <v>17</v>
      </c>
      <c r="E8" s="49">
        <f ca="1">D8+C8</f>
        <v>20</v>
      </c>
      <c r="G8" s="159" t="s">
        <v>195</v>
      </c>
      <c r="H8" s="160">
        <v>18</v>
      </c>
      <c r="I8" s="161" t="s">
        <v>196</v>
      </c>
      <c r="K8" s="143" t="s">
        <v>90</v>
      </c>
      <c r="L8" s="144">
        <v>8</v>
      </c>
      <c r="N8" s="172" t="s">
        <v>121</v>
      </c>
      <c r="O8" s="173">
        <v>2</v>
      </c>
      <c r="P8" s="174" t="s">
        <v>125</v>
      </c>
    </row>
    <row r="9" spans="1:16" x14ac:dyDescent="0.25">
      <c r="A9" s="177" t="s">
        <v>124</v>
      </c>
      <c r="B9" s="178">
        <v>1</v>
      </c>
      <c r="C9" s="48">
        <v>2</v>
      </c>
      <c r="D9" s="36">
        <f t="shared" ca="1" si="2"/>
        <v>4</v>
      </c>
      <c r="E9" s="49">
        <f t="shared" ca="1" si="3"/>
        <v>6</v>
      </c>
      <c r="G9" s="147" t="s">
        <v>60</v>
      </c>
      <c r="H9" s="148">
        <f>AVERAGE(H3:H8)</f>
        <v>9.5</v>
      </c>
      <c r="I9" s="146"/>
      <c r="K9" s="143" t="s">
        <v>70</v>
      </c>
      <c r="L9" s="144">
        <v>4</v>
      </c>
      <c r="N9" s="172" t="s">
        <v>193</v>
      </c>
      <c r="O9" s="173">
        <v>20</v>
      </c>
      <c r="P9" s="174" t="s">
        <v>125</v>
      </c>
    </row>
    <row r="10" spans="1:16" ht="16.5" thickBot="1" x14ac:dyDescent="0.3">
      <c r="A10" s="46" t="s">
        <v>123</v>
      </c>
      <c r="B10" s="47">
        <v>2</v>
      </c>
      <c r="C10" s="48">
        <v>5</v>
      </c>
      <c r="D10" s="36">
        <f t="shared" ca="1" si="2"/>
        <v>10</v>
      </c>
      <c r="E10" s="49">
        <f t="shared" ca="1" si="3"/>
        <v>15</v>
      </c>
      <c r="G10" s="147" t="s">
        <v>69</v>
      </c>
      <c r="H10" s="149">
        <f>SUM(H3:H8)</f>
        <v>57</v>
      </c>
      <c r="I10" s="146"/>
      <c r="K10" s="163" t="s">
        <v>58</v>
      </c>
      <c r="L10" s="164">
        <v>2</v>
      </c>
      <c r="N10" s="125" t="s">
        <v>123</v>
      </c>
      <c r="O10" s="126">
        <v>4</v>
      </c>
      <c r="P10" s="127" t="s">
        <v>125</v>
      </c>
    </row>
    <row r="11" spans="1:16" ht="16.5" thickBot="1" x14ac:dyDescent="0.3">
      <c r="A11" s="46" t="s">
        <v>204</v>
      </c>
      <c r="B11" s="47">
        <v>2</v>
      </c>
      <c r="C11" s="48">
        <v>0</v>
      </c>
      <c r="D11" s="36">
        <f ca="1">RANDBETWEEN(1,20)</f>
        <v>18</v>
      </c>
      <c r="E11" s="49">
        <f ca="1">D11+C11</f>
        <v>18</v>
      </c>
      <c r="G11" s="147" t="s">
        <v>61</v>
      </c>
      <c r="H11" s="152">
        <f>COUNT(H3:H8)</f>
        <v>6</v>
      </c>
      <c r="I11" s="146"/>
      <c r="K11" s="150" t="s">
        <v>5</v>
      </c>
      <c r="L11" s="151">
        <f>SUM(L3:L10)</f>
        <v>32</v>
      </c>
      <c r="N11" s="128" t="s">
        <v>60</v>
      </c>
      <c r="O11" s="129">
        <f>AVERAGE(O3:O10)</f>
        <v>6.5</v>
      </c>
      <c r="P11" s="124"/>
    </row>
    <row r="12" spans="1:16" ht="16.5" thickTop="1" x14ac:dyDescent="0.25">
      <c r="A12" s="46" t="s">
        <v>118</v>
      </c>
      <c r="B12" s="47">
        <v>2</v>
      </c>
      <c r="C12" s="48">
        <v>6</v>
      </c>
      <c r="D12" s="36">
        <f ca="1">RANDBETWEEN(1,20)</f>
        <v>14</v>
      </c>
      <c r="E12" s="49">
        <f ca="1">D12+C12</f>
        <v>20</v>
      </c>
      <c r="G12" s="147" t="s">
        <v>66</v>
      </c>
      <c r="H12" s="148">
        <f>((H9)*(H11/4))</f>
        <v>14.25</v>
      </c>
      <c r="I12" s="146" t="s">
        <v>67</v>
      </c>
      <c r="N12" s="128" t="s">
        <v>69</v>
      </c>
      <c r="O12" s="130">
        <f>SUM(O3:O10)</f>
        <v>52</v>
      </c>
      <c r="P12" s="124"/>
    </row>
    <row r="13" spans="1:16" ht="16.5" thickBot="1" x14ac:dyDescent="0.3">
      <c r="A13" s="46" t="s">
        <v>120</v>
      </c>
      <c r="B13" s="47">
        <v>2</v>
      </c>
      <c r="C13" s="48">
        <v>4</v>
      </c>
      <c r="D13" s="36">
        <f ca="1">RANDBETWEEN(1,20)</f>
        <v>3</v>
      </c>
      <c r="E13" s="49">
        <f ca="1">D13+C13</f>
        <v>7</v>
      </c>
      <c r="G13" s="153" t="s">
        <v>65</v>
      </c>
      <c r="H13" s="154">
        <f>((H9)*(H11/2))</f>
        <v>28.5</v>
      </c>
      <c r="I13" s="155" t="s">
        <v>68</v>
      </c>
      <c r="N13" s="128" t="s">
        <v>61</v>
      </c>
      <c r="O13" s="131">
        <f>COUNT(O3:O10)</f>
        <v>8</v>
      </c>
      <c r="P13" s="124"/>
    </row>
    <row r="14" spans="1:16" ht="16.5" thickTop="1" x14ac:dyDescent="0.25">
      <c r="A14" s="46" t="s">
        <v>117</v>
      </c>
      <c r="B14" s="47">
        <v>2</v>
      </c>
      <c r="C14" s="48">
        <v>6</v>
      </c>
      <c r="D14" s="36">
        <f ca="1">RANDBETWEEN(1,20)</f>
        <v>18</v>
      </c>
      <c r="E14" s="49">
        <f ca="1">D14+C14</f>
        <v>24</v>
      </c>
      <c r="N14" s="128" t="s">
        <v>66</v>
      </c>
      <c r="O14" s="129">
        <f>((O11)*(O13/4))</f>
        <v>13</v>
      </c>
      <c r="P14" s="124" t="s">
        <v>67</v>
      </c>
    </row>
    <row r="15" spans="1:16" ht="16.5" thickBot="1" x14ac:dyDescent="0.3">
      <c r="A15" s="46" t="s">
        <v>158</v>
      </c>
      <c r="B15" s="47">
        <v>2</v>
      </c>
      <c r="C15" s="48">
        <v>4</v>
      </c>
      <c r="D15" s="36">
        <f ca="1">RANDBETWEEN(1,20)</f>
        <v>7</v>
      </c>
      <c r="E15" s="49">
        <f ca="1">D15+C15</f>
        <v>11</v>
      </c>
      <c r="N15" s="132" t="s">
        <v>65</v>
      </c>
      <c r="O15" s="133">
        <f>((O11)*(O13/2))</f>
        <v>26</v>
      </c>
      <c r="P15" s="134" t="s">
        <v>68</v>
      </c>
    </row>
    <row r="16" spans="1:16" ht="16.5" thickTop="1" x14ac:dyDescent="0.25"/>
    <row r="17" spans="1:15" x14ac:dyDescent="0.25">
      <c r="A17" s="168" t="s">
        <v>144</v>
      </c>
      <c r="N17" s="195" t="s">
        <v>199</v>
      </c>
      <c r="O17" s="186">
        <f>H12</f>
        <v>14.25</v>
      </c>
    </row>
    <row r="18" spans="1:15" x14ac:dyDescent="0.25">
      <c r="A18" s="168" t="s">
        <v>209</v>
      </c>
      <c r="N18" s="195" t="s">
        <v>200</v>
      </c>
      <c r="O18" s="186">
        <f>H13</f>
        <v>28.5</v>
      </c>
    </row>
    <row r="19" spans="1:15" x14ac:dyDescent="0.25">
      <c r="A19" s="168" t="s">
        <v>130</v>
      </c>
      <c r="N19" s="195" t="s">
        <v>201</v>
      </c>
      <c r="O19" s="187">
        <f>H10</f>
        <v>57</v>
      </c>
    </row>
    <row r="20" spans="1:15" x14ac:dyDescent="0.25">
      <c r="A20" s="168" t="s">
        <v>135</v>
      </c>
    </row>
    <row r="21" spans="1:15" x14ac:dyDescent="0.25">
      <c r="A21" s="168" t="s">
        <v>137</v>
      </c>
      <c r="N21" s="169" t="s">
        <v>112</v>
      </c>
      <c r="O21" s="170">
        <f>O12</f>
        <v>52</v>
      </c>
    </row>
    <row r="22" spans="1:15" x14ac:dyDescent="0.25">
      <c r="A22" s="168" t="s">
        <v>140</v>
      </c>
    </row>
    <row r="23" spans="1:15" x14ac:dyDescent="0.25">
      <c r="A23" s="168" t="s">
        <v>148</v>
      </c>
    </row>
    <row r="24" spans="1:15" x14ac:dyDescent="0.25">
      <c r="A24" s="168" t="s">
        <v>159</v>
      </c>
    </row>
    <row r="25" spans="1:15" x14ac:dyDescent="0.25">
      <c r="A25" s="168" t="s">
        <v>143</v>
      </c>
    </row>
    <row r="26" spans="1:15" x14ac:dyDescent="0.25">
      <c r="A26" s="168" t="s">
        <v>211</v>
      </c>
    </row>
    <row r="30" spans="1:15" x14ac:dyDescent="0.25">
      <c r="A30" s="168"/>
    </row>
    <row r="31" spans="1:15" x14ac:dyDescent="0.25">
      <c r="A31" s="168"/>
    </row>
    <row r="32" spans="1:15" x14ac:dyDescent="0.25">
      <c r="A32" s="168"/>
    </row>
    <row r="33" spans="1:1" x14ac:dyDescent="0.25">
      <c r="A33" s="168"/>
    </row>
    <row r="34" spans="1:1" x14ac:dyDescent="0.25">
      <c r="A34" s="168"/>
    </row>
    <row r="35" spans="1:1" x14ac:dyDescent="0.25">
      <c r="A35" s="168"/>
    </row>
    <row r="36" spans="1:1" x14ac:dyDescent="0.25">
      <c r="A36" s="168"/>
    </row>
    <row r="37" spans="1:1" x14ac:dyDescent="0.25">
      <c r="A37" s="168"/>
    </row>
    <row r="38" spans="1:1" x14ac:dyDescent="0.25">
      <c r="A38" s="168"/>
    </row>
    <row r="39" spans="1:1" x14ac:dyDescent="0.25">
      <c r="A39" s="168"/>
    </row>
    <row r="40" spans="1:1" x14ac:dyDescent="0.25">
      <c r="A40" s="168"/>
    </row>
    <row r="41" spans="1:1" x14ac:dyDescent="0.25">
      <c r="A41" s="168"/>
    </row>
    <row r="42" spans="1:1" x14ac:dyDescent="0.25">
      <c r="A42" s="168"/>
    </row>
  </sheetData>
  <sortState ref="A2:E13">
    <sortCondition descending="1" ref="E2:E13"/>
    <sortCondition descending="1" ref="C2:C13"/>
  </sortState>
  <conditionalFormatting sqref="O21">
    <cfRule type="cellIs" dxfId="1331" priority="1" operator="greaterThan">
      <formula>$O$19</formula>
    </cfRule>
    <cfRule type="cellIs" dxfId="1330" priority="2" operator="between">
      <formula>$O$17+$O$18</formula>
      <formula>$O$19</formula>
    </cfRule>
    <cfRule type="cellIs" dxfId="1329" priority="3" operator="between">
      <formula>$O$18</formula>
      <formula>$O$18+$O$17</formula>
    </cfRule>
    <cfRule type="cellIs" dxfId="1328" priority="4" operator="between">
      <formula>$O$17</formula>
      <formula>$O$18</formula>
    </cfRule>
    <cfRule type="cellIs" dxfId="1327" priority="5" operator="lessThan">
      <formula>$O$17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8"/>
  <sheetViews>
    <sheetView showGridLines="0" zoomScale="85" zoomScaleNormal="85" workbookViewId="0"/>
  </sheetViews>
  <sheetFormatPr defaultColWidth="9.125" defaultRowHeight="15.75" x14ac:dyDescent="0.25"/>
  <cols>
    <col min="1" max="1" width="21.75" style="25" bestFit="1" customWidth="1"/>
    <col min="2" max="2" width="23.625" style="25" bestFit="1" customWidth="1"/>
    <col min="3" max="3" width="6.125" style="39" customWidth="1"/>
    <col min="4" max="4" width="4.5" style="39" bestFit="1" customWidth="1"/>
    <col min="5" max="5" width="3.875" style="39" bestFit="1" customWidth="1"/>
    <col min="6" max="6" width="6.875" style="39" bestFit="1" customWidth="1"/>
    <col min="7" max="7" width="3.875" style="39" bestFit="1" customWidth="1"/>
    <col min="8" max="8" width="5.25" style="39" bestFit="1" customWidth="1"/>
    <col min="9" max="9" width="0.375" style="39" customWidth="1"/>
    <col min="10" max="15" width="2.875" style="39" bestFit="1" customWidth="1"/>
    <col min="16" max="16" width="3.375" style="39" bestFit="1" customWidth="1"/>
    <col min="17" max="17" width="2.875" style="25" bestFit="1" customWidth="1"/>
    <col min="18" max="18" width="0.375" style="25" customWidth="1"/>
    <col min="19" max="19" width="21.75" style="25" bestFit="1" customWidth="1"/>
    <col min="20" max="20" width="28.125" style="25" bestFit="1" customWidth="1"/>
    <col min="21" max="21" width="5" style="25" bestFit="1" customWidth="1"/>
    <col min="22" max="22" width="5.5" style="25" customWidth="1"/>
    <col min="23" max="23" width="3.875" style="25" bestFit="1" customWidth="1"/>
    <col min="24" max="24" width="6.875" style="39" bestFit="1" customWidth="1"/>
    <col min="25" max="25" width="3.875" style="39" bestFit="1" customWidth="1"/>
    <col min="26" max="26" width="5.25" style="39" bestFit="1" customWidth="1"/>
    <col min="27" max="27" width="0.375" style="39" customWidth="1"/>
    <col min="28" max="34" width="2.875" style="39" bestFit="1" customWidth="1"/>
    <col min="35" max="35" width="2.875" style="25" bestFit="1" customWidth="1"/>
    <col min="36" max="16384" width="9.125" style="39"/>
  </cols>
  <sheetData>
    <row r="1" spans="1:35" s="21" customFormat="1" ht="154.5" thickBot="1" x14ac:dyDescent="0.3">
      <c r="A1" s="22"/>
      <c r="B1" s="22"/>
      <c r="C1" s="20"/>
      <c r="D1" s="20"/>
      <c r="E1" s="20"/>
      <c r="F1" s="20"/>
      <c r="G1" s="20"/>
      <c r="H1" s="20"/>
      <c r="I1" s="20"/>
      <c r="J1" s="20" t="s">
        <v>160</v>
      </c>
      <c r="K1" s="20"/>
      <c r="L1" s="20" t="s">
        <v>150</v>
      </c>
      <c r="M1" s="20" t="s">
        <v>136</v>
      </c>
      <c r="N1" s="171" t="s">
        <v>237</v>
      </c>
      <c r="O1" s="171" t="s">
        <v>207</v>
      </c>
      <c r="P1" s="171" t="s">
        <v>235</v>
      </c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 t="s">
        <v>142</v>
      </c>
      <c r="AC1" s="20" t="s">
        <v>238</v>
      </c>
      <c r="AD1" s="171" t="s">
        <v>212</v>
      </c>
      <c r="AE1" s="171" t="s">
        <v>239</v>
      </c>
      <c r="AF1" s="171" t="s">
        <v>236</v>
      </c>
      <c r="AG1" s="171" t="s">
        <v>208</v>
      </c>
      <c r="AH1" s="171" t="s">
        <v>188</v>
      </c>
      <c r="AI1" s="171" t="s">
        <v>187</v>
      </c>
    </row>
    <row r="2" spans="1:35" s="34" customFormat="1" ht="16.5" thickBot="1" x14ac:dyDescent="0.3">
      <c r="A2" s="26" t="s">
        <v>6</v>
      </c>
      <c r="B2" s="27" t="s">
        <v>78</v>
      </c>
      <c r="C2" s="28" t="s">
        <v>3</v>
      </c>
      <c r="D2" s="29" t="s">
        <v>50</v>
      </c>
      <c r="E2" s="30" t="s">
        <v>51</v>
      </c>
      <c r="F2" s="29" t="s">
        <v>52</v>
      </c>
      <c r="G2" s="29" t="s">
        <v>4</v>
      </c>
      <c r="H2" s="29" t="s">
        <v>5</v>
      </c>
      <c r="I2" s="29"/>
      <c r="J2" s="29">
        <v>12</v>
      </c>
      <c r="K2" s="31">
        <v>14</v>
      </c>
      <c r="L2" s="31">
        <v>16</v>
      </c>
      <c r="M2" s="31">
        <v>18</v>
      </c>
      <c r="N2" s="31">
        <v>20</v>
      </c>
      <c r="O2" s="31">
        <v>22</v>
      </c>
      <c r="P2" s="31">
        <v>24</v>
      </c>
      <c r="Q2" s="32">
        <v>26</v>
      </c>
      <c r="R2" s="33"/>
      <c r="S2" s="26" t="s">
        <v>6</v>
      </c>
      <c r="T2" s="27" t="s">
        <v>78</v>
      </c>
      <c r="U2" s="28" t="s">
        <v>3</v>
      </c>
      <c r="V2" s="30" t="s">
        <v>49</v>
      </c>
      <c r="W2" s="30" t="s">
        <v>51</v>
      </c>
      <c r="X2" s="29" t="s">
        <v>52</v>
      </c>
      <c r="Y2" s="29" t="s">
        <v>4</v>
      </c>
      <c r="Z2" s="29" t="s">
        <v>5</v>
      </c>
      <c r="AA2" s="29"/>
      <c r="AB2" s="29">
        <v>13</v>
      </c>
      <c r="AC2" s="31">
        <v>15</v>
      </c>
      <c r="AD2" s="31">
        <v>17</v>
      </c>
      <c r="AE2" s="31">
        <v>19</v>
      </c>
      <c r="AF2" s="31">
        <v>21</v>
      </c>
      <c r="AG2" s="31">
        <v>23</v>
      </c>
      <c r="AH2" s="31">
        <v>25</v>
      </c>
      <c r="AI2" s="32">
        <v>31</v>
      </c>
    </row>
    <row r="3" spans="1:35" x14ac:dyDescent="0.25">
      <c r="A3" s="165" t="s">
        <v>128</v>
      </c>
      <c r="B3" s="166" t="s">
        <v>241</v>
      </c>
      <c r="C3" s="35">
        <v>7</v>
      </c>
      <c r="D3" s="36">
        <v>10</v>
      </c>
      <c r="E3" s="36">
        <v>1</v>
      </c>
      <c r="F3" s="181">
        <v>5</v>
      </c>
      <c r="G3" s="36">
        <f t="shared" ref="G3:G8" ca="1" si="0">RANDBETWEEN(1,20)</f>
        <v>1</v>
      </c>
      <c r="H3" s="36">
        <f t="shared" ref="H3:H7" ca="1" si="1">SUM(C3:G3)</f>
        <v>24</v>
      </c>
      <c r="I3" s="37"/>
      <c r="J3" s="36" t="str">
        <f t="shared" ref="J3:Q8" ca="1" si="2">IF($H3&gt;J$2-1,"Y","N")</f>
        <v>Y</v>
      </c>
      <c r="K3" s="25" t="str">
        <f t="shared" ca="1" si="2"/>
        <v>Y</v>
      </c>
      <c r="L3" s="25" t="str">
        <f t="shared" ca="1" si="2"/>
        <v>Y</v>
      </c>
      <c r="M3" s="25" t="str">
        <f t="shared" ca="1" si="2"/>
        <v>Y</v>
      </c>
      <c r="N3" s="25" t="str">
        <f t="shared" ca="1" si="2"/>
        <v>Y</v>
      </c>
      <c r="O3" s="25" t="str">
        <f t="shared" ca="1" si="2"/>
        <v>Y</v>
      </c>
      <c r="P3" s="25" t="str">
        <f t="shared" ca="1" si="2"/>
        <v>Y</v>
      </c>
      <c r="Q3" s="38" t="str">
        <f t="shared" ca="1" si="2"/>
        <v>N</v>
      </c>
      <c r="S3" s="165" t="s">
        <v>128</v>
      </c>
      <c r="T3" s="166" t="s">
        <v>129</v>
      </c>
      <c r="U3" s="35">
        <v>6</v>
      </c>
      <c r="V3" s="36">
        <v>0</v>
      </c>
      <c r="W3" s="36">
        <v>0</v>
      </c>
      <c r="X3" s="181">
        <v>5</v>
      </c>
      <c r="Y3" s="36">
        <f t="shared" ref="Y3:Y8" ca="1" si="3">RANDBETWEEN(1,20)</f>
        <v>4</v>
      </c>
      <c r="Z3" s="36">
        <f t="shared" ref="Z3:Z7" ca="1" si="4">SUM(U3:Y3)</f>
        <v>15</v>
      </c>
      <c r="AA3" s="37"/>
      <c r="AB3" s="36" t="str">
        <f t="shared" ref="AB3:AI8" ca="1" si="5">IF($Z3&gt;AB$2-1,"Y","N")</f>
        <v>Y</v>
      </c>
      <c r="AC3" s="25" t="str">
        <f t="shared" ca="1" si="5"/>
        <v>Y</v>
      </c>
      <c r="AD3" s="25" t="str">
        <f t="shared" ca="1" si="5"/>
        <v>N</v>
      </c>
      <c r="AE3" s="25" t="str">
        <f t="shared" ca="1" si="5"/>
        <v>N</v>
      </c>
      <c r="AF3" s="25" t="str">
        <f t="shared" ca="1" si="5"/>
        <v>N</v>
      </c>
      <c r="AG3" s="25" t="str">
        <f t="shared" ca="1" si="5"/>
        <v>N</v>
      </c>
      <c r="AH3" s="25" t="str">
        <f t="shared" ca="1" si="5"/>
        <v>N</v>
      </c>
      <c r="AI3" s="38" t="str">
        <f t="shared" ca="1" si="5"/>
        <v>N</v>
      </c>
    </row>
    <row r="4" spans="1:35" x14ac:dyDescent="0.25">
      <c r="A4" s="165" t="s">
        <v>118</v>
      </c>
      <c r="B4" s="166" t="s">
        <v>133</v>
      </c>
      <c r="C4" s="35">
        <v>8</v>
      </c>
      <c r="D4" s="36">
        <v>2</v>
      </c>
      <c r="E4" s="36">
        <v>1</v>
      </c>
      <c r="F4" s="36">
        <v>0</v>
      </c>
      <c r="G4" s="36">
        <f t="shared" ca="1" si="0"/>
        <v>11</v>
      </c>
      <c r="H4" s="36">
        <f t="shared" ca="1" si="1"/>
        <v>22</v>
      </c>
      <c r="I4" s="37"/>
      <c r="J4" s="36" t="str">
        <f t="shared" ca="1" si="2"/>
        <v>Y</v>
      </c>
      <c r="K4" s="25" t="str">
        <f t="shared" ca="1" si="2"/>
        <v>Y</v>
      </c>
      <c r="L4" s="25" t="str">
        <f t="shared" ca="1" si="2"/>
        <v>Y</v>
      </c>
      <c r="M4" s="25" t="str">
        <f t="shared" ca="1" si="2"/>
        <v>Y</v>
      </c>
      <c r="N4" s="25" t="str">
        <f t="shared" ca="1" si="2"/>
        <v>Y</v>
      </c>
      <c r="O4" s="25" t="str">
        <f t="shared" ca="1" si="2"/>
        <v>Y</v>
      </c>
      <c r="P4" s="25" t="str">
        <f t="shared" ca="1" si="2"/>
        <v>N</v>
      </c>
      <c r="Q4" s="38" t="str">
        <f t="shared" ca="1" si="2"/>
        <v>N</v>
      </c>
      <c r="S4" s="165" t="s">
        <v>118</v>
      </c>
      <c r="T4" s="166" t="s">
        <v>132</v>
      </c>
      <c r="U4" s="35">
        <v>8</v>
      </c>
      <c r="V4" s="36">
        <v>2</v>
      </c>
      <c r="W4" s="36">
        <v>0</v>
      </c>
      <c r="X4" s="36">
        <v>0</v>
      </c>
      <c r="Y4" s="36">
        <f t="shared" ca="1" si="3"/>
        <v>9</v>
      </c>
      <c r="Z4" s="36">
        <f t="shared" ca="1" si="4"/>
        <v>19</v>
      </c>
      <c r="AA4" s="37"/>
      <c r="AB4" s="36" t="str">
        <f t="shared" ca="1" si="5"/>
        <v>Y</v>
      </c>
      <c r="AC4" s="25" t="str">
        <f t="shared" ca="1" si="5"/>
        <v>Y</v>
      </c>
      <c r="AD4" s="25" t="str">
        <f t="shared" ca="1" si="5"/>
        <v>Y</v>
      </c>
      <c r="AE4" s="25" t="str">
        <f t="shared" ca="1" si="5"/>
        <v>Y</v>
      </c>
      <c r="AF4" s="25" t="str">
        <f t="shared" ca="1" si="5"/>
        <v>N</v>
      </c>
      <c r="AG4" s="25" t="str">
        <f t="shared" ca="1" si="5"/>
        <v>N</v>
      </c>
      <c r="AH4" s="25" t="str">
        <f t="shared" ca="1" si="5"/>
        <v>N</v>
      </c>
      <c r="AI4" s="38" t="str">
        <f t="shared" ca="1" si="5"/>
        <v>N</v>
      </c>
    </row>
    <row r="5" spans="1:35" x14ac:dyDescent="0.25">
      <c r="A5" s="165" t="s">
        <v>119</v>
      </c>
      <c r="B5" s="166" t="s">
        <v>127</v>
      </c>
      <c r="C5" s="35">
        <v>8</v>
      </c>
      <c r="D5" s="36">
        <v>0</v>
      </c>
      <c r="E5" s="36">
        <v>0</v>
      </c>
      <c r="F5" s="36">
        <v>0</v>
      </c>
      <c r="G5" s="36">
        <f t="shared" ca="1" si="0"/>
        <v>16</v>
      </c>
      <c r="H5" s="36">
        <f t="shared" ca="1" si="1"/>
        <v>24</v>
      </c>
      <c r="I5" s="37"/>
      <c r="J5" s="36" t="str">
        <f t="shared" ca="1" si="2"/>
        <v>Y</v>
      </c>
      <c r="K5" s="25" t="str">
        <f t="shared" ca="1" si="2"/>
        <v>Y</v>
      </c>
      <c r="L5" s="25" t="str">
        <f t="shared" ca="1" si="2"/>
        <v>Y</v>
      </c>
      <c r="M5" s="25" t="str">
        <f t="shared" ca="1" si="2"/>
        <v>Y</v>
      </c>
      <c r="N5" s="25" t="str">
        <f t="shared" ca="1" si="2"/>
        <v>Y</v>
      </c>
      <c r="O5" s="25" t="str">
        <f t="shared" ca="1" si="2"/>
        <v>Y</v>
      </c>
      <c r="P5" s="25" t="str">
        <f t="shared" ca="1" si="2"/>
        <v>Y</v>
      </c>
      <c r="Q5" s="38" t="str">
        <f t="shared" ca="1" si="2"/>
        <v>N</v>
      </c>
      <c r="S5" s="165" t="s">
        <v>119</v>
      </c>
      <c r="T5" s="166" t="s">
        <v>134</v>
      </c>
      <c r="U5" s="35">
        <v>6</v>
      </c>
      <c r="V5" s="36">
        <v>0</v>
      </c>
      <c r="W5" s="36">
        <v>0</v>
      </c>
      <c r="X5" s="36">
        <v>0</v>
      </c>
      <c r="Y5" s="36">
        <f t="shared" ca="1" si="3"/>
        <v>1</v>
      </c>
      <c r="Z5" s="36">
        <f t="shared" ca="1" si="4"/>
        <v>7</v>
      </c>
      <c r="AA5" s="37"/>
      <c r="AB5" s="36" t="str">
        <f t="shared" ca="1" si="5"/>
        <v>N</v>
      </c>
      <c r="AC5" s="25" t="str">
        <f t="shared" ca="1" si="5"/>
        <v>N</v>
      </c>
      <c r="AD5" s="25" t="str">
        <f t="shared" ca="1" si="5"/>
        <v>N</v>
      </c>
      <c r="AE5" s="25" t="str">
        <f t="shared" ca="1" si="5"/>
        <v>N</v>
      </c>
      <c r="AF5" s="25" t="str">
        <f t="shared" ca="1" si="5"/>
        <v>N</v>
      </c>
      <c r="AG5" s="25" t="str">
        <f t="shared" ca="1" si="5"/>
        <v>N</v>
      </c>
      <c r="AH5" s="25" t="str">
        <f t="shared" ca="1" si="5"/>
        <v>N</v>
      </c>
      <c r="AI5" s="38" t="str">
        <f t="shared" ca="1" si="5"/>
        <v>N</v>
      </c>
    </row>
    <row r="6" spans="1:35" x14ac:dyDescent="0.25">
      <c r="A6" s="165" t="s">
        <v>120</v>
      </c>
      <c r="B6" s="166" t="s">
        <v>126</v>
      </c>
      <c r="C6" s="35">
        <v>3</v>
      </c>
      <c r="D6" s="36">
        <v>3</v>
      </c>
      <c r="E6" s="36">
        <v>0</v>
      </c>
      <c r="F6" s="36">
        <v>2</v>
      </c>
      <c r="G6" s="36">
        <f t="shared" ca="1" si="0"/>
        <v>20</v>
      </c>
      <c r="H6" s="36">
        <f t="shared" ca="1" si="1"/>
        <v>28</v>
      </c>
      <c r="I6" s="37"/>
      <c r="J6" s="36" t="str">
        <f t="shared" ca="1" si="2"/>
        <v>Y</v>
      </c>
      <c r="K6" s="25" t="str">
        <f t="shared" ca="1" si="2"/>
        <v>Y</v>
      </c>
      <c r="L6" s="25" t="str">
        <f t="shared" ca="1" si="2"/>
        <v>Y</v>
      </c>
      <c r="M6" s="25" t="str">
        <f t="shared" ca="1" si="2"/>
        <v>Y</v>
      </c>
      <c r="N6" s="25" t="str">
        <f t="shared" ca="1" si="2"/>
        <v>Y</v>
      </c>
      <c r="O6" s="25" t="str">
        <f t="shared" ca="1" si="2"/>
        <v>Y</v>
      </c>
      <c r="P6" s="25" t="str">
        <f t="shared" ca="1" si="2"/>
        <v>Y</v>
      </c>
      <c r="Q6" s="38" t="str">
        <f t="shared" ca="1" si="2"/>
        <v>Y</v>
      </c>
      <c r="S6" s="165" t="s">
        <v>120</v>
      </c>
      <c r="T6" s="166" t="s">
        <v>138</v>
      </c>
      <c r="U6" s="175">
        <v>0</v>
      </c>
      <c r="V6" s="176">
        <v>0</v>
      </c>
      <c r="W6" s="176">
        <v>0</v>
      </c>
      <c r="X6" s="176">
        <v>0</v>
      </c>
      <c r="Y6" s="36">
        <f t="shared" ca="1" si="3"/>
        <v>18</v>
      </c>
      <c r="Z6" s="36">
        <f t="shared" ca="1" si="4"/>
        <v>18</v>
      </c>
      <c r="AA6" s="37"/>
      <c r="AB6" s="36" t="str">
        <f t="shared" ca="1" si="5"/>
        <v>Y</v>
      </c>
      <c r="AC6" s="25" t="str">
        <f t="shared" ca="1" si="5"/>
        <v>Y</v>
      </c>
      <c r="AD6" s="25" t="str">
        <f t="shared" ca="1" si="5"/>
        <v>Y</v>
      </c>
      <c r="AE6" s="25" t="str">
        <f t="shared" ca="1" si="5"/>
        <v>N</v>
      </c>
      <c r="AF6" s="25" t="str">
        <f t="shared" ca="1" si="5"/>
        <v>N</v>
      </c>
      <c r="AG6" s="25" t="str">
        <f t="shared" ca="1" si="5"/>
        <v>N</v>
      </c>
      <c r="AH6" s="25" t="str">
        <f t="shared" ca="1" si="5"/>
        <v>N</v>
      </c>
      <c r="AI6" s="38" t="str">
        <f t="shared" ca="1" si="5"/>
        <v>N</v>
      </c>
    </row>
    <row r="7" spans="1:35" x14ac:dyDescent="0.25">
      <c r="A7" s="165" t="s">
        <v>121</v>
      </c>
      <c r="B7" s="166" t="s">
        <v>139</v>
      </c>
      <c r="C7" s="35">
        <v>6</v>
      </c>
      <c r="D7" s="36">
        <v>0</v>
      </c>
      <c r="E7" s="36">
        <v>0</v>
      </c>
      <c r="F7" s="36">
        <v>0</v>
      </c>
      <c r="G7" s="36">
        <f t="shared" ca="1" si="0"/>
        <v>4</v>
      </c>
      <c r="H7" s="36">
        <f t="shared" ca="1" si="1"/>
        <v>10</v>
      </c>
      <c r="I7" s="37"/>
      <c r="J7" s="36" t="str">
        <f t="shared" ca="1" si="2"/>
        <v>N</v>
      </c>
      <c r="K7" s="25" t="str">
        <f t="shared" ca="1" si="2"/>
        <v>N</v>
      </c>
      <c r="L7" s="25" t="str">
        <f t="shared" ca="1" si="2"/>
        <v>N</v>
      </c>
      <c r="M7" s="25" t="str">
        <f t="shared" ca="1" si="2"/>
        <v>N</v>
      </c>
      <c r="N7" s="25" t="str">
        <f t="shared" ca="1" si="2"/>
        <v>N</v>
      </c>
      <c r="O7" s="25" t="str">
        <f t="shared" ca="1" si="2"/>
        <v>N</v>
      </c>
      <c r="P7" s="25" t="str">
        <f t="shared" ca="1" si="2"/>
        <v>N</v>
      </c>
      <c r="Q7" s="38" t="str">
        <f t="shared" ca="1" si="2"/>
        <v>N</v>
      </c>
      <c r="S7" s="165" t="s">
        <v>121</v>
      </c>
      <c r="T7" s="166" t="s">
        <v>141</v>
      </c>
      <c r="U7" s="35">
        <v>2</v>
      </c>
      <c r="V7" s="36">
        <v>3</v>
      </c>
      <c r="W7" s="36">
        <v>0</v>
      </c>
      <c r="X7" s="36">
        <v>0</v>
      </c>
      <c r="Y7" s="36">
        <f t="shared" ca="1" si="3"/>
        <v>9</v>
      </c>
      <c r="Z7" s="36">
        <f t="shared" ca="1" si="4"/>
        <v>14</v>
      </c>
      <c r="AA7" s="37"/>
      <c r="AB7" s="36" t="str">
        <f t="shared" ca="1" si="5"/>
        <v>Y</v>
      </c>
      <c r="AC7" s="25" t="str">
        <f t="shared" ca="1" si="5"/>
        <v>N</v>
      </c>
      <c r="AD7" s="25" t="str">
        <f t="shared" ca="1" si="5"/>
        <v>N</v>
      </c>
      <c r="AE7" s="25" t="str">
        <f t="shared" ca="1" si="5"/>
        <v>N</v>
      </c>
      <c r="AF7" s="25" t="str">
        <f t="shared" ca="1" si="5"/>
        <v>N</v>
      </c>
      <c r="AG7" s="25" t="str">
        <f t="shared" ca="1" si="5"/>
        <v>N</v>
      </c>
      <c r="AH7" s="25" t="str">
        <f t="shared" ca="1" si="5"/>
        <v>N</v>
      </c>
      <c r="AI7" s="38" t="str">
        <f t="shared" ca="1" si="5"/>
        <v>N</v>
      </c>
    </row>
    <row r="8" spans="1:35" x14ac:dyDescent="0.25">
      <c r="A8" s="165" t="s">
        <v>122</v>
      </c>
      <c r="B8" s="166" t="s">
        <v>145</v>
      </c>
      <c r="C8" s="35">
        <v>3</v>
      </c>
      <c r="D8" s="36">
        <v>0</v>
      </c>
      <c r="E8" s="36">
        <v>0</v>
      </c>
      <c r="F8" s="36">
        <v>0</v>
      </c>
      <c r="G8" s="36">
        <f t="shared" ca="1" si="0"/>
        <v>17</v>
      </c>
      <c r="H8" s="36">
        <f t="shared" ref="H8" ca="1" si="6">SUM(C8:G8)</f>
        <v>20</v>
      </c>
      <c r="I8" s="37"/>
      <c r="J8" s="36" t="str">
        <f t="shared" ca="1" si="2"/>
        <v>Y</v>
      </c>
      <c r="K8" s="25" t="str">
        <f t="shared" ca="1" si="2"/>
        <v>Y</v>
      </c>
      <c r="L8" s="25" t="str">
        <f t="shared" ca="1" si="2"/>
        <v>Y</v>
      </c>
      <c r="M8" s="25" t="str">
        <f t="shared" ca="1" si="2"/>
        <v>Y</v>
      </c>
      <c r="N8" s="25" t="str">
        <f t="shared" ca="1" si="2"/>
        <v>Y</v>
      </c>
      <c r="O8" s="25" t="str">
        <f t="shared" ca="1" si="2"/>
        <v>N</v>
      </c>
      <c r="P8" s="25" t="str">
        <f t="shared" ca="1" si="2"/>
        <v>N</v>
      </c>
      <c r="Q8" s="38" t="str">
        <f t="shared" ca="1" si="2"/>
        <v>N</v>
      </c>
      <c r="S8" s="165" t="s">
        <v>122</v>
      </c>
      <c r="T8" s="166" t="s">
        <v>126</v>
      </c>
      <c r="U8" s="35">
        <v>1</v>
      </c>
      <c r="V8" s="36">
        <v>0</v>
      </c>
      <c r="W8" s="36">
        <v>0</v>
      </c>
      <c r="X8" s="36">
        <v>0</v>
      </c>
      <c r="Y8" s="36">
        <f t="shared" ca="1" si="3"/>
        <v>2</v>
      </c>
      <c r="Z8" s="36">
        <f t="shared" ref="Z8" ca="1" si="7">SUM(U8:Y8)</f>
        <v>3</v>
      </c>
      <c r="AA8" s="37"/>
      <c r="AB8" s="36" t="str">
        <f t="shared" ca="1" si="5"/>
        <v>N</v>
      </c>
      <c r="AC8" s="25" t="str">
        <f t="shared" ca="1" si="5"/>
        <v>N</v>
      </c>
      <c r="AD8" s="25" t="str">
        <f t="shared" ca="1" si="5"/>
        <v>N</v>
      </c>
      <c r="AE8" s="25" t="str">
        <f t="shared" ca="1" si="5"/>
        <v>N</v>
      </c>
      <c r="AF8" s="25" t="str">
        <f t="shared" ca="1" si="5"/>
        <v>N</v>
      </c>
      <c r="AG8" s="25" t="str">
        <f t="shared" ca="1" si="5"/>
        <v>N</v>
      </c>
      <c r="AH8" s="25" t="str">
        <f t="shared" ca="1" si="5"/>
        <v>N</v>
      </c>
      <c r="AI8" s="38" t="str">
        <f t="shared" ca="1" si="5"/>
        <v>N</v>
      </c>
    </row>
    <row r="9" spans="1:35" x14ac:dyDescent="0.25">
      <c r="A9" s="165" t="s">
        <v>123</v>
      </c>
      <c r="B9" s="166" t="s">
        <v>146</v>
      </c>
      <c r="C9" s="35">
        <v>6</v>
      </c>
      <c r="D9" s="36">
        <v>3</v>
      </c>
      <c r="E9" s="36">
        <v>0</v>
      </c>
      <c r="F9" s="36">
        <v>0</v>
      </c>
      <c r="G9" s="36">
        <f ca="1">RANDBETWEEN(1,20)</f>
        <v>17</v>
      </c>
      <c r="H9" s="36">
        <f t="shared" ref="H9" ca="1" si="8">SUM(C9:G9)</f>
        <v>26</v>
      </c>
      <c r="I9" s="37"/>
      <c r="J9" s="36" t="str">
        <f t="shared" ref="J9:Q12" ca="1" si="9">IF($H9&gt;J$2-1,"Y","N")</f>
        <v>Y</v>
      </c>
      <c r="K9" s="25" t="str">
        <f t="shared" ca="1" si="9"/>
        <v>Y</v>
      </c>
      <c r="L9" s="25" t="str">
        <f t="shared" ca="1" si="9"/>
        <v>Y</v>
      </c>
      <c r="M9" s="25" t="str">
        <f t="shared" ca="1" si="9"/>
        <v>Y</v>
      </c>
      <c r="N9" s="25" t="str">
        <f t="shared" ca="1" si="9"/>
        <v>Y</v>
      </c>
      <c r="O9" s="25" t="str">
        <f t="shared" ca="1" si="9"/>
        <v>Y</v>
      </c>
      <c r="P9" s="25" t="str">
        <f t="shared" ca="1" si="9"/>
        <v>Y</v>
      </c>
      <c r="Q9" s="38" t="str">
        <f t="shared" ca="1" si="9"/>
        <v>Y</v>
      </c>
      <c r="S9" s="165" t="s">
        <v>123</v>
      </c>
      <c r="T9" s="166" t="s">
        <v>147</v>
      </c>
      <c r="U9" s="35">
        <v>6</v>
      </c>
      <c r="V9" s="36">
        <v>1</v>
      </c>
      <c r="W9" s="36">
        <v>0</v>
      </c>
      <c r="X9" s="36">
        <v>0</v>
      </c>
      <c r="Y9" s="36">
        <f ca="1">RANDBETWEEN(1,20)</f>
        <v>8</v>
      </c>
      <c r="Z9" s="36">
        <f t="shared" ref="Z9" ca="1" si="10">SUM(U9:Y9)</f>
        <v>15</v>
      </c>
      <c r="AA9" s="37"/>
      <c r="AB9" s="36" t="str">
        <f t="shared" ref="AB9:AI12" ca="1" si="11">IF($Z9&gt;AB$2-1,"Y","N")</f>
        <v>Y</v>
      </c>
      <c r="AC9" s="25" t="str">
        <f t="shared" ca="1" si="11"/>
        <v>Y</v>
      </c>
      <c r="AD9" s="25" t="str">
        <f t="shared" ca="1" si="11"/>
        <v>N</v>
      </c>
      <c r="AE9" s="25" t="str">
        <f t="shared" ca="1" si="11"/>
        <v>N</v>
      </c>
      <c r="AF9" s="25" t="str">
        <f t="shared" ca="1" si="11"/>
        <v>N</v>
      </c>
      <c r="AG9" s="25" t="str">
        <f t="shared" ca="1" si="11"/>
        <v>N</v>
      </c>
      <c r="AH9" s="25" t="str">
        <f t="shared" ca="1" si="11"/>
        <v>N</v>
      </c>
      <c r="AI9" s="38" t="str">
        <f t="shared" ca="1" si="11"/>
        <v>N</v>
      </c>
    </row>
    <row r="10" spans="1:35" x14ac:dyDescent="0.25">
      <c r="A10" s="165" t="s">
        <v>158</v>
      </c>
      <c r="B10" s="166" t="s">
        <v>126</v>
      </c>
      <c r="C10" s="35">
        <v>12</v>
      </c>
      <c r="D10" s="36">
        <v>8</v>
      </c>
      <c r="E10" s="36">
        <v>0</v>
      </c>
      <c r="F10" s="36">
        <v>0</v>
      </c>
      <c r="G10" s="36">
        <f ca="1">RANDBETWEEN(1,20)</f>
        <v>2</v>
      </c>
      <c r="H10" s="36">
        <f t="shared" ref="H10" ca="1" si="12">SUM(C10:G10)</f>
        <v>22</v>
      </c>
      <c r="I10" s="37"/>
      <c r="J10" s="36" t="str">
        <f t="shared" ca="1" si="9"/>
        <v>Y</v>
      </c>
      <c r="K10" s="25" t="str">
        <f t="shared" ca="1" si="9"/>
        <v>Y</v>
      </c>
      <c r="L10" s="25" t="str">
        <f t="shared" ca="1" si="9"/>
        <v>Y</v>
      </c>
      <c r="M10" s="25" t="str">
        <f t="shared" ca="1" si="9"/>
        <v>Y</v>
      </c>
      <c r="N10" s="25" t="str">
        <f t="shared" ca="1" si="9"/>
        <v>Y</v>
      </c>
      <c r="O10" s="25" t="str">
        <f t="shared" ca="1" si="9"/>
        <v>Y</v>
      </c>
      <c r="P10" s="25" t="str">
        <f t="shared" ca="1" si="9"/>
        <v>N</v>
      </c>
      <c r="Q10" s="38" t="str">
        <f t="shared" ca="1" si="9"/>
        <v>N</v>
      </c>
      <c r="S10" s="165" t="s">
        <v>158</v>
      </c>
      <c r="T10" s="166" t="s">
        <v>39</v>
      </c>
      <c r="U10" s="175">
        <v>0</v>
      </c>
      <c r="V10" s="176">
        <v>0</v>
      </c>
      <c r="W10" s="176">
        <v>0</v>
      </c>
      <c r="X10" s="176">
        <v>0</v>
      </c>
      <c r="Y10" s="36">
        <f ca="1">RANDBETWEEN(1,20)</f>
        <v>8</v>
      </c>
      <c r="Z10" s="36">
        <f t="shared" ref="Z10" ca="1" si="13">SUM(U10:Y10)</f>
        <v>8</v>
      </c>
      <c r="AA10" s="37"/>
      <c r="AB10" s="36" t="str">
        <f t="shared" ca="1" si="11"/>
        <v>N</v>
      </c>
      <c r="AC10" s="25" t="str">
        <f t="shared" ca="1" si="11"/>
        <v>N</v>
      </c>
      <c r="AD10" s="25" t="str">
        <f t="shared" ca="1" si="11"/>
        <v>N</v>
      </c>
      <c r="AE10" s="25" t="str">
        <f t="shared" ca="1" si="11"/>
        <v>N</v>
      </c>
      <c r="AF10" s="25" t="str">
        <f t="shared" ca="1" si="11"/>
        <v>N</v>
      </c>
      <c r="AG10" s="25" t="str">
        <f t="shared" ca="1" si="11"/>
        <v>N</v>
      </c>
      <c r="AH10" s="25" t="str">
        <f t="shared" ca="1" si="11"/>
        <v>N</v>
      </c>
      <c r="AI10" s="38" t="str">
        <f t="shared" ca="1" si="11"/>
        <v>N</v>
      </c>
    </row>
    <row r="11" spans="1:35" x14ac:dyDescent="0.25">
      <c r="A11" s="179" t="s">
        <v>149</v>
      </c>
      <c r="B11" s="180" t="s">
        <v>151</v>
      </c>
      <c r="C11" s="35">
        <v>10</v>
      </c>
      <c r="D11" s="36">
        <v>8</v>
      </c>
      <c r="E11" s="36">
        <v>1</v>
      </c>
      <c r="F11" s="181">
        <v>3</v>
      </c>
      <c r="G11" s="36">
        <f t="shared" ref="G11:G12" ca="1" si="14">RANDBETWEEN(1,20)</f>
        <v>20</v>
      </c>
      <c r="H11" s="36">
        <f t="shared" ref="H11:H13" ca="1" si="15">SUM(C11:G11)</f>
        <v>42</v>
      </c>
      <c r="I11" s="37"/>
      <c r="J11" s="36" t="str">
        <f t="shared" ca="1" si="9"/>
        <v>Y</v>
      </c>
      <c r="K11" s="25" t="str">
        <f t="shared" ca="1" si="9"/>
        <v>Y</v>
      </c>
      <c r="L11" s="25" t="str">
        <f t="shared" ca="1" si="9"/>
        <v>Y</v>
      </c>
      <c r="M11" s="25" t="str">
        <f t="shared" ca="1" si="9"/>
        <v>Y</v>
      </c>
      <c r="N11" s="25" t="str">
        <f t="shared" ca="1" si="9"/>
        <v>Y</v>
      </c>
      <c r="O11" s="25" t="str">
        <f t="shared" ca="1" si="9"/>
        <v>Y</v>
      </c>
      <c r="P11" s="25" t="str">
        <f t="shared" ca="1" si="9"/>
        <v>Y</v>
      </c>
      <c r="Q11" s="38" t="str">
        <f t="shared" ca="1" si="9"/>
        <v>Y</v>
      </c>
      <c r="S11" s="179" t="s">
        <v>149</v>
      </c>
      <c r="T11" s="180" t="s">
        <v>153</v>
      </c>
      <c r="U11" s="35">
        <v>10</v>
      </c>
      <c r="V11" s="181">
        <v>7</v>
      </c>
      <c r="W11" s="36">
        <v>0</v>
      </c>
      <c r="X11" s="181">
        <v>3</v>
      </c>
      <c r="Y11" s="36">
        <f t="shared" ref="Y11:Y17" ca="1" si="16">RANDBETWEEN(1,20)</f>
        <v>1</v>
      </c>
      <c r="Z11" s="36">
        <f t="shared" ref="Z11:Z13" ca="1" si="17">SUM(U11:Y11)</f>
        <v>21</v>
      </c>
      <c r="AA11" s="37"/>
      <c r="AB11" s="36" t="str">
        <f t="shared" ca="1" si="11"/>
        <v>Y</v>
      </c>
      <c r="AC11" s="25" t="str">
        <f t="shared" ca="1" si="11"/>
        <v>Y</v>
      </c>
      <c r="AD11" s="25" t="str">
        <f t="shared" ca="1" si="11"/>
        <v>Y</v>
      </c>
      <c r="AE11" s="25" t="str">
        <f t="shared" ca="1" si="11"/>
        <v>Y</v>
      </c>
      <c r="AF11" s="25" t="str">
        <f t="shared" ca="1" si="11"/>
        <v>Y</v>
      </c>
      <c r="AG11" s="25" t="str">
        <f t="shared" ca="1" si="11"/>
        <v>N</v>
      </c>
      <c r="AH11" s="25" t="str">
        <f t="shared" ca="1" si="11"/>
        <v>N</v>
      </c>
      <c r="AI11" s="38" t="str">
        <f t="shared" ca="1" si="11"/>
        <v>N</v>
      </c>
    </row>
    <row r="12" spans="1:35" x14ac:dyDescent="0.25">
      <c r="A12" s="179" t="s">
        <v>149</v>
      </c>
      <c r="B12" s="180" t="s">
        <v>152</v>
      </c>
      <c r="C12" s="35">
        <v>10</v>
      </c>
      <c r="D12" s="36">
        <v>8</v>
      </c>
      <c r="E12" s="36">
        <v>1</v>
      </c>
      <c r="F12" s="181">
        <v>2</v>
      </c>
      <c r="G12" s="36">
        <f t="shared" ca="1" si="14"/>
        <v>5</v>
      </c>
      <c r="H12" s="36">
        <f t="shared" ref="H12" ca="1" si="18">SUM(C12:G12)</f>
        <v>26</v>
      </c>
      <c r="I12" s="37"/>
      <c r="J12" s="36" t="str">
        <f t="shared" ca="1" si="9"/>
        <v>Y</v>
      </c>
      <c r="K12" s="25" t="str">
        <f t="shared" ca="1" si="9"/>
        <v>Y</v>
      </c>
      <c r="L12" s="25" t="str">
        <f t="shared" ca="1" si="9"/>
        <v>Y</v>
      </c>
      <c r="M12" s="25" t="str">
        <f t="shared" ca="1" si="9"/>
        <v>Y</v>
      </c>
      <c r="N12" s="25" t="str">
        <f t="shared" ca="1" si="9"/>
        <v>Y</v>
      </c>
      <c r="O12" s="25" t="str">
        <f t="shared" ca="1" si="9"/>
        <v>Y</v>
      </c>
      <c r="P12" s="25" t="str">
        <f t="shared" ca="1" si="9"/>
        <v>Y</v>
      </c>
      <c r="Q12" s="38" t="str">
        <f t="shared" ca="1" si="9"/>
        <v>Y</v>
      </c>
      <c r="S12" s="179" t="s">
        <v>149</v>
      </c>
      <c r="T12" s="180" t="s">
        <v>202</v>
      </c>
      <c r="U12" s="35">
        <v>10</v>
      </c>
      <c r="V12" s="36">
        <v>1</v>
      </c>
      <c r="W12" s="36">
        <v>1</v>
      </c>
      <c r="X12" s="181">
        <v>2</v>
      </c>
      <c r="Y12" s="36">
        <f t="shared" ca="1" si="16"/>
        <v>4</v>
      </c>
      <c r="Z12" s="36">
        <f t="shared" ref="Z12" ca="1" si="19">SUM(U12:Y12)</f>
        <v>18</v>
      </c>
      <c r="AA12" s="37"/>
      <c r="AB12" s="36" t="str">
        <f t="shared" ca="1" si="11"/>
        <v>Y</v>
      </c>
      <c r="AC12" s="25" t="str">
        <f t="shared" ca="1" si="11"/>
        <v>Y</v>
      </c>
      <c r="AD12" s="25" t="str">
        <f t="shared" ca="1" si="11"/>
        <v>Y</v>
      </c>
      <c r="AE12" s="25" t="str">
        <f t="shared" ca="1" si="11"/>
        <v>N</v>
      </c>
      <c r="AF12" s="25" t="str">
        <f t="shared" ca="1" si="11"/>
        <v>N</v>
      </c>
      <c r="AG12" s="25" t="str">
        <f t="shared" ca="1" si="11"/>
        <v>N</v>
      </c>
      <c r="AH12" s="25" t="str">
        <f t="shared" ca="1" si="11"/>
        <v>N</v>
      </c>
      <c r="AI12" s="38" t="str">
        <f t="shared" ca="1" si="11"/>
        <v>N</v>
      </c>
    </row>
    <row r="13" spans="1:35" x14ac:dyDescent="0.25">
      <c r="A13" s="179" t="s">
        <v>150</v>
      </c>
      <c r="B13" s="180" t="s">
        <v>155</v>
      </c>
      <c r="C13" s="35">
        <v>2</v>
      </c>
      <c r="D13" s="36">
        <v>1</v>
      </c>
      <c r="E13" s="36">
        <v>0</v>
      </c>
      <c r="F13" s="181">
        <v>2</v>
      </c>
      <c r="G13" s="36">
        <f t="shared" ref="G13:G17" ca="1" si="20">RANDBETWEEN(1,20)</f>
        <v>20</v>
      </c>
      <c r="H13" s="36">
        <f t="shared" ca="1" si="15"/>
        <v>25</v>
      </c>
      <c r="I13" s="37"/>
      <c r="J13" s="36" t="str">
        <f t="shared" ref="J13:Q17" ca="1" si="21">IF($H13&gt;J$2-1,"Y","N")</f>
        <v>Y</v>
      </c>
      <c r="K13" s="25" t="str">
        <f t="shared" ca="1" si="21"/>
        <v>Y</v>
      </c>
      <c r="L13" s="25" t="str">
        <f t="shared" ca="1" si="21"/>
        <v>Y</v>
      </c>
      <c r="M13" s="25" t="str">
        <f t="shared" ca="1" si="21"/>
        <v>Y</v>
      </c>
      <c r="N13" s="25" t="str">
        <f t="shared" ca="1" si="21"/>
        <v>Y</v>
      </c>
      <c r="O13" s="25" t="str">
        <f t="shared" ca="1" si="21"/>
        <v>Y</v>
      </c>
      <c r="P13" s="25" t="str">
        <f t="shared" ca="1" si="21"/>
        <v>Y</v>
      </c>
      <c r="Q13" s="38" t="str">
        <f t="shared" ca="1" si="21"/>
        <v>N</v>
      </c>
      <c r="S13" s="179" t="s">
        <v>150</v>
      </c>
      <c r="T13" s="180" t="s">
        <v>156</v>
      </c>
      <c r="U13" s="35">
        <v>2</v>
      </c>
      <c r="V13" s="36">
        <v>0</v>
      </c>
      <c r="W13" s="36">
        <v>0</v>
      </c>
      <c r="X13" s="181">
        <v>2</v>
      </c>
      <c r="Y13" s="36">
        <f t="shared" ca="1" si="16"/>
        <v>19</v>
      </c>
      <c r="Z13" s="36">
        <f t="shared" ca="1" si="17"/>
        <v>23</v>
      </c>
      <c r="AA13" s="37"/>
      <c r="AB13" s="36" t="str">
        <f t="shared" ref="AB13:AI17" ca="1" si="22">IF($Z13&gt;AB$2-1,"Y","N")</f>
        <v>Y</v>
      </c>
      <c r="AC13" s="25" t="str">
        <f t="shared" ca="1" si="22"/>
        <v>Y</v>
      </c>
      <c r="AD13" s="25" t="str">
        <f t="shared" ca="1" si="22"/>
        <v>Y</v>
      </c>
      <c r="AE13" s="25" t="str">
        <f t="shared" ca="1" si="22"/>
        <v>Y</v>
      </c>
      <c r="AF13" s="25" t="str">
        <f t="shared" ca="1" si="22"/>
        <v>Y</v>
      </c>
      <c r="AG13" s="25" t="str">
        <f t="shared" ca="1" si="22"/>
        <v>Y</v>
      </c>
      <c r="AH13" s="25" t="str">
        <f t="shared" ca="1" si="22"/>
        <v>N</v>
      </c>
      <c r="AI13" s="38" t="str">
        <f t="shared" ca="1" si="22"/>
        <v>N</v>
      </c>
    </row>
    <row r="14" spans="1:35" x14ac:dyDescent="0.25">
      <c r="A14" s="179" t="s">
        <v>161</v>
      </c>
      <c r="B14" s="180" t="s">
        <v>162</v>
      </c>
      <c r="C14" s="35">
        <v>2</v>
      </c>
      <c r="D14" s="36">
        <v>2</v>
      </c>
      <c r="E14" s="36">
        <v>0</v>
      </c>
      <c r="F14" s="181">
        <v>2</v>
      </c>
      <c r="G14" s="36">
        <f t="shared" ca="1" si="20"/>
        <v>6</v>
      </c>
      <c r="H14" s="36">
        <f t="shared" ref="H14:H15" ca="1" si="23">SUM(C14:G14)</f>
        <v>12</v>
      </c>
      <c r="I14" s="37"/>
      <c r="J14" s="36" t="str">
        <f t="shared" ca="1" si="21"/>
        <v>Y</v>
      </c>
      <c r="K14" s="25" t="str">
        <f t="shared" ca="1" si="21"/>
        <v>N</v>
      </c>
      <c r="L14" s="25" t="str">
        <f t="shared" ca="1" si="21"/>
        <v>N</v>
      </c>
      <c r="M14" s="25" t="str">
        <f t="shared" ca="1" si="21"/>
        <v>N</v>
      </c>
      <c r="N14" s="25" t="str">
        <f t="shared" ca="1" si="21"/>
        <v>N</v>
      </c>
      <c r="O14" s="25" t="str">
        <f t="shared" ca="1" si="21"/>
        <v>N</v>
      </c>
      <c r="P14" s="25" t="str">
        <f t="shared" ca="1" si="21"/>
        <v>N</v>
      </c>
      <c r="Q14" s="38" t="str">
        <f t="shared" ca="1" si="21"/>
        <v>N</v>
      </c>
      <c r="S14" s="179" t="s">
        <v>161</v>
      </c>
      <c r="T14" s="180" t="s">
        <v>163</v>
      </c>
      <c r="U14" s="35">
        <v>2</v>
      </c>
      <c r="V14" s="36">
        <v>1</v>
      </c>
      <c r="W14" s="36">
        <v>0</v>
      </c>
      <c r="X14" s="181">
        <v>2</v>
      </c>
      <c r="Y14" s="36">
        <f t="shared" ca="1" si="16"/>
        <v>5</v>
      </c>
      <c r="Z14" s="36">
        <f t="shared" ref="Z14:Z15" ca="1" si="24">SUM(U14:Y14)</f>
        <v>10</v>
      </c>
      <c r="AA14" s="37"/>
      <c r="AB14" s="36" t="str">
        <f t="shared" ca="1" si="22"/>
        <v>N</v>
      </c>
      <c r="AC14" s="25" t="str">
        <f t="shared" ca="1" si="22"/>
        <v>N</v>
      </c>
      <c r="AD14" s="25" t="str">
        <f t="shared" ca="1" si="22"/>
        <v>N</v>
      </c>
      <c r="AE14" s="25" t="str">
        <f t="shared" ca="1" si="22"/>
        <v>N</v>
      </c>
      <c r="AF14" s="25" t="str">
        <f t="shared" ca="1" si="22"/>
        <v>N</v>
      </c>
      <c r="AG14" s="25" t="str">
        <f t="shared" ca="1" si="22"/>
        <v>N</v>
      </c>
      <c r="AH14" s="25" t="str">
        <f t="shared" ca="1" si="22"/>
        <v>N</v>
      </c>
      <c r="AI14" s="38" t="str">
        <f t="shared" ca="1" si="22"/>
        <v>N</v>
      </c>
    </row>
    <row r="15" spans="1:35" x14ac:dyDescent="0.25">
      <c r="A15" s="179" t="s">
        <v>164</v>
      </c>
      <c r="B15" s="180" t="s">
        <v>165</v>
      </c>
      <c r="C15" s="35">
        <v>1</v>
      </c>
      <c r="D15" s="36">
        <v>0</v>
      </c>
      <c r="E15" s="36">
        <v>0</v>
      </c>
      <c r="F15" s="181">
        <v>2</v>
      </c>
      <c r="G15" s="36">
        <f t="shared" ca="1" si="20"/>
        <v>13</v>
      </c>
      <c r="H15" s="36">
        <f t="shared" ca="1" si="23"/>
        <v>16</v>
      </c>
      <c r="I15" s="37"/>
      <c r="J15" s="36" t="str">
        <f t="shared" ca="1" si="21"/>
        <v>Y</v>
      </c>
      <c r="K15" s="25" t="str">
        <f t="shared" ca="1" si="21"/>
        <v>Y</v>
      </c>
      <c r="L15" s="25" t="str">
        <f t="shared" ca="1" si="21"/>
        <v>Y</v>
      </c>
      <c r="M15" s="25" t="str">
        <f t="shared" ca="1" si="21"/>
        <v>N</v>
      </c>
      <c r="N15" s="25" t="str">
        <f t="shared" ca="1" si="21"/>
        <v>N</v>
      </c>
      <c r="O15" s="25" t="str">
        <f t="shared" ca="1" si="21"/>
        <v>N</v>
      </c>
      <c r="P15" s="25" t="str">
        <f t="shared" ca="1" si="21"/>
        <v>N</v>
      </c>
      <c r="Q15" s="38" t="str">
        <f t="shared" ca="1" si="21"/>
        <v>N</v>
      </c>
      <c r="S15" s="179" t="s">
        <v>164</v>
      </c>
      <c r="T15" s="180" t="s">
        <v>156</v>
      </c>
      <c r="U15" s="35">
        <v>1</v>
      </c>
      <c r="V15" s="36">
        <v>0</v>
      </c>
      <c r="W15" s="36">
        <v>0</v>
      </c>
      <c r="X15" s="181">
        <v>2</v>
      </c>
      <c r="Y15" s="36">
        <f t="shared" ca="1" si="16"/>
        <v>4</v>
      </c>
      <c r="Z15" s="36">
        <f t="shared" ca="1" si="24"/>
        <v>7</v>
      </c>
      <c r="AA15" s="37"/>
      <c r="AB15" s="36" t="str">
        <f t="shared" ca="1" si="22"/>
        <v>N</v>
      </c>
      <c r="AC15" s="25" t="str">
        <f t="shared" ca="1" si="22"/>
        <v>N</v>
      </c>
      <c r="AD15" s="25" t="str">
        <f t="shared" ca="1" si="22"/>
        <v>N</v>
      </c>
      <c r="AE15" s="25" t="str">
        <f t="shared" ca="1" si="22"/>
        <v>N</v>
      </c>
      <c r="AF15" s="25" t="str">
        <f t="shared" ca="1" si="22"/>
        <v>N</v>
      </c>
      <c r="AG15" s="25" t="str">
        <f t="shared" ca="1" si="22"/>
        <v>N</v>
      </c>
      <c r="AH15" s="25" t="str">
        <f t="shared" ca="1" si="22"/>
        <v>N</v>
      </c>
      <c r="AI15" s="38" t="str">
        <f t="shared" ca="1" si="22"/>
        <v>N</v>
      </c>
    </row>
    <row r="16" spans="1:35" x14ac:dyDescent="0.25">
      <c r="A16" s="179" t="s">
        <v>210</v>
      </c>
      <c r="B16" s="180" t="s">
        <v>126</v>
      </c>
      <c r="C16" s="35">
        <v>6</v>
      </c>
      <c r="D16" s="36">
        <v>4</v>
      </c>
      <c r="E16" s="36">
        <v>0</v>
      </c>
      <c r="F16" s="181">
        <v>2</v>
      </c>
      <c r="G16" s="36">
        <f t="shared" ca="1" si="20"/>
        <v>1</v>
      </c>
      <c r="H16" s="36">
        <f t="shared" ref="H16" ca="1" si="25">SUM(C16:G16)</f>
        <v>13</v>
      </c>
      <c r="I16" s="37"/>
      <c r="J16" s="36" t="str">
        <f t="shared" ca="1" si="21"/>
        <v>Y</v>
      </c>
      <c r="K16" s="25" t="str">
        <f t="shared" ca="1" si="21"/>
        <v>N</v>
      </c>
      <c r="L16" s="25" t="str">
        <f t="shared" ca="1" si="21"/>
        <v>N</v>
      </c>
      <c r="M16" s="25" t="str">
        <f t="shared" ca="1" si="21"/>
        <v>N</v>
      </c>
      <c r="N16" s="25" t="str">
        <f t="shared" ca="1" si="21"/>
        <v>N</v>
      </c>
      <c r="O16" s="25" t="str">
        <f t="shared" ca="1" si="21"/>
        <v>N</v>
      </c>
      <c r="P16" s="25" t="str">
        <f t="shared" ca="1" si="21"/>
        <v>N</v>
      </c>
      <c r="Q16" s="38" t="str">
        <f t="shared" ca="1" si="21"/>
        <v>N</v>
      </c>
      <c r="S16" s="179" t="s">
        <v>210</v>
      </c>
      <c r="T16" s="180" t="s">
        <v>213</v>
      </c>
      <c r="U16" s="35">
        <v>5</v>
      </c>
      <c r="V16" s="36">
        <v>0</v>
      </c>
      <c r="W16" s="36">
        <v>0</v>
      </c>
      <c r="X16" s="181">
        <v>2</v>
      </c>
      <c r="Y16" s="36">
        <f t="shared" ca="1" si="16"/>
        <v>8</v>
      </c>
      <c r="Z16" s="36">
        <f t="shared" ref="Z16" ca="1" si="26">SUM(U16:Y16)</f>
        <v>15</v>
      </c>
      <c r="AA16" s="37"/>
      <c r="AB16" s="36" t="str">
        <f t="shared" ca="1" si="22"/>
        <v>Y</v>
      </c>
      <c r="AC16" s="25" t="str">
        <f t="shared" ca="1" si="22"/>
        <v>Y</v>
      </c>
      <c r="AD16" s="25" t="str">
        <f t="shared" ca="1" si="22"/>
        <v>N</v>
      </c>
      <c r="AE16" s="25" t="str">
        <f t="shared" ca="1" si="22"/>
        <v>N</v>
      </c>
      <c r="AF16" s="25" t="str">
        <f t="shared" ca="1" si="22"/>
        <v>N</v>
      </c>
      <c r="AG16" s="25" t="str">
        <f t="shared" ca="1" si="22"/>
        <v>N</v>
      </c>
      <c r="AH16" s="25" t="str">
        <f t="shared" ca="1" si="22"/>
        <v>N</v>
      </c>
      <c r="AI16" s="38" t="str">
        <f t="shared" ca="1" si="22"/>
        <v>N</v>
      </c>
    </row>
    <row r="17" spans="1:35" x14ac:dyDescent="0.25">
      <c r="A17" s="179" t="s">
        <v>242</v>
      </c>
      <c r="B17" s="180" t="s">
        <v>243</v>
      </c>
      <c r="C17" s="35">
        <v>3</v>
      </c>
      <c r="D17" s="36">
        <v>3</v>
      </c>
      <c r="E17" s="36">
        <v>0</v>
      </c>
      <c r="F17" s="181">
        <v>2</v>
      </c>
      <c r="G17" s="36">
        <f t="shared" ca="1" si="20"/>
        <v>4</v>
      </c>
      <c r="H17" s="36">
        <f t="shared" ref="H17" ca="1" si="27">SUM(C17:G17)</f>
        <v>12</v>
      </c>
      <c r="I17" s="37"/>
      <c r="J17" s="36" t="str">
        <f t="shared" ca="1" si="21"/>
        <v>Y</v>
      </c>
      <c r="K17" s="25" t="str">
        <f t="shared" ca="1" si="21"/>
        <v>N</v>
      </c>
      <c r="L17" s="25" t="str">
        <f t="shared" ca="1" si="21"/>
        <v>N</v>
      </c>
      <c r="M17" s="25" t="str">
        <f t="shared" ca="1" si="21"/>
        <v>N</v>
      </c>
      <c r="N17" s="25" t="str">
        <f t="shared" ca="1" si="21"/>
        <v>N</v>
      </c>
      <c r="O17" s="25" t="str">
        <f t="shared" ca="1" si="21"/>
        <v>N</v>
      </c>
      <c r="P17" s="25" t="str">
        <f t="shared" ca="1" si="21"/>
        <v>N</v>
      </c>
      <c r="Q17" s="38" t="str">
        <f t="shared" ca="1" si="21"/>
        <v>N</v>
      </c>
      <c r="S17" s="179" t="s">
        <v>242</v>
      </c>
      <c r="T17" s="180" t="s">
        <v>243</v>
      </c>
      <c r="U17" s="35">
        <v>5</v>
      </c>
      <c r="V17" s="36">
        <v>0</v>
      </c>
      <c r="W17" s="36">
        <v>0</v>
      </c>
      <c r="X17" s="181">
        <v>2</v>
      </c>
      <c r="Y17" s="36">
        <f t="shared" ca="1" si="16"/>
        <v>5</v>
      </c>
      <c r="Z17" s="36">
        <f t="shared" ref="Z17" ca="1" si="28">SUM(U17:Y17)</f>
        <v>12</v>
      </c>
      <c r="AA17" s="37"/>
      <c r="AB17" s="36" t="str">
        <f t="shared" ca="1" si="22"/>
        <v>N</v>
      </c>
      <c r="AC17" s="25" t="str">
        <f t="shared" ca="1" si="22"/>
        <v>N</v>
      </c>
      <c r="AD17" s="25" t="str">
        <f t="shared" ca="1" si="22"/>
        <v>N</v>
      </c>
      <c r="AE17" s="25" t="str">
        <f t="shared" ca="1" si="22"/>
        <v>N</v>
      </c>
      <c r="AF17" s="25" t="str">
        <f t="shared" ca="1" si="22"/>
        <v>N</v>
      </c>
      <c r="AG17" s="25" t="str">
        <f t="shared" ca="1" si="22"/>
        <v>N</v>
      </c>
      <c r="AH17" s="25" t="str">
        <f t="shared" ca="1" si="22"/>
        <v>N</v>
      </c>
      <c r="AI17" s="38" t="str">
        <f t="shared" ca="1" si="22"/>
        <v>N</v>
      </c>
    </row>
    <row r="18" spans="1:35" x14ac:dyDescent="0.25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5" ht="18.75" x14ac:dyDescent="0.25">
      <c r="B19" s="41" t="s">
        <v>87</v>
      </c>
      <c r="C19" s="40" t="s">
        <v>96</v>
      </c>
      <c r="Q19" s="39"/>
      <c r="R19" s="39"/>
      <c r="S19" s="40" t="s">
        <v>197</v>
      </c>
      <c r="T19" s="39"/>
      <c r="U19" s="39"/>
      <c r="V19" s="39"/>
      <c r="W19" s="39"/>
    </row>
    <row r="20" spans="1:35" ht="18.75" x14ac:dyDescent="0.25">
      <c r="B20" s="41" t="s">
        <v>74</v>
      </c>
      <c r="C20" s="40" t="s">
        <v>97</v>
      </c>
      <c r="Q20" s="39"/>
      <c r="R20" s="39"/>
      <c r="S20" s="40"/>
      <c r="T20" s="40"/>
      <c r="U20" s="39"/>
      <c r="V20" s="39"/>
      <c r="W20" s="39"/>
    </row>
    <row r="21" spans="1:35" ht="18.75" x14ac:dyDescent="0.25">
      <c r="A21" s="39"/>
      <c r="B21" s="41" t="s">
        <v>74</v>
      </c>
      <c r="C21" s="40" t="s">
        <v>98</v>
      </c>
      <c r="Q21" s="39"/>
      <c r="R21" s="39"/>
      <c r="S21" s="40"/>
      <c r="T21" s="40"/>
      <c r="U21" s="39"/>
      <c r="V21" s="39"/>
      <c r="W21" s="39"/>
      <c r="AI21" s="39"/>
    </row>
    <row r="22" spans="1:35" ht="18.75" x14ac:dyDescent="0.25">
      <c r="A22" s="39"/>
      <c r="B22" s="41" t="s">
        <v>91</v>
      </c>
      <c r="C22" s="167" t="s">
        <v>99</v>
      </c>
      <c r="Q22" s="39"/>
      <c r="R22" s="39"/>
      <c r="S22" s="40"/>
      <c r="T22" s="40"/>
      <c r="U22" s="39"/>
      <c r="V22" s="39"/>
      <c r="W22" s="39"/>
      <c r="AI22" s="39"/>
    </row>
    <row r="23" spans="1:35" ht="18.75" x14ac:dyDescent="0.25">
      <c r="A23" s="39"/>
      <c r="B23" s="41" t="s">
        <v>89</v>
      </c>
      <c r="C23" s="40" t="s">
        <v>100</v>
      </c>
      <c r="Q23" s="39"/>
      <c r="R23" s="39"/>
      <c r="S23" s="40"/>
      <c r="T23" s="40"/>
      <c r="U23" s="39"/>
      <c r="V23" s="39"/>
      <c r="W23" s="39"/>
      <c r="AI23" s="39"/>
    </row>
    <row r="24" spans="1:35" ht="18.75" x14ac:dyDescent="0.25">
      <c r="A24" s="39"/>
      <c r="B24" s="41" t="s">
        <v>71</v>
      </c>
      <c r="C24" s="40" t="s">
        <v>101</v>
      </c>
      <c r="Q24" s="39"/>
      <c r="R24" s="39"/>
      <c r="S24" s="40"/>
      <c r="T24" s="39"/>
      <c r="U24" s="39"/>
      <c r="V24" s="39"/>
      <c r="W24" s="39"/>
      <c r="AI24" s="39"/>
    </row>
    <row r="25" spans="1:35" ht="18.75" x14ac:dyDescent="0.25">
      <c r="A25" s="39"/>
      <c r="B25" s="41" t="s">
        <v>75</v>
      </c>
      <c r="C25" s="40" t="s">
        <v>102</v>
      </c>
      <c r="Q25" s="39"/>
      <c r="R25" s="39"/>
      <c r="S25" s="40"/>
      <c r="T25" s="39"/>
      <c r="U25" s="39"/>
      <c r="V25" s="39"/>
      <c r="W25" s="39"/>
      <c r="AI25" s="39"/>
    </row>
    <row r="26" spans="1:35" ht="18.75" x14ac:dyDescent="0.25">
      <c r="A26" s="39"/>
      <c r="B26" s="41" t="s">
        <v>75</v>
      </c>
      <c r="C26" s="40" t="s">
        <v>103</v>
      </c>
      <c r="Q26" s="39"/>
      <c r="R26" s="39"/>
      <c r="S26" s="40"/>
      <c r="T26" s="39"/>
      <c r="U26" s="39"/>
      <c r="V26" s="39"/>
      <c r="W26" s="39"/>
      <c r="AI26" s="39"/>
    </row>
    <row r="27" spans="1:35" ht="18.75" x14ac:dyDescent="0.25">
      <c r="A27" s="39"/>
      <c r="B27" s="41" t="s">
        <v>92</v>
      </c>
      <c r="C27" s="167" t="s">
        <v>104</v>
      </c>
      <c r="Q27" s="39"/>
      <c r="R27" s="39"/>
      <c r="S27" s="40"/>
      <c r="T27" s="39"/>
      <c r="U27" s="39"/>
      <c r="V27" s="39"/>
      <c r="W27" s="39"/>
      <c r="AI27" s="39"/>
    </row>
    <row r="28" spans="1:35" ht="18.75" x14ac:dyDescent="0.25">
      <c r="A28" s="39"/>
      <c r="B28" s="41" t="s">
        <v>93</v>
      </c>
      <c r="C28" s="167" t="s">
        <v>105</v>
      </c>
      <c r="Q28" s="39"/>
      <c r="R28" s="39"/>
      <c r="S28" s="40"/>
      <c r="T28" s="39"/>
      <c r="U28" s="39"/>
      <c r="V28" s="39"/>
      <c r="W28" s="39"/>
      <c r="AI28" s="39"/>
    </row>
    <row r="29" spans="1:35" ht="18.75" x14ac:dyDescent="0.25">
      <c r="A29" s="39"/>
      <c r="B29" s="41" t="s">
        <v>73</v>
      </c>
      <c r="C29" s="40" t="s">
        <v>106</v>
      </c>
      <c r="S29" s="40"/>
      <c r="T29" s="39"/>
      <c r="AI29" s="39"/>
    </row>
    <row r="30" spans="1:35" ht="18.75" x14ac:dyDescent="0.25">
      <c r="A30" s="39"/>
      <c r="B30" s="41" t="s">
        <v>72</v>
      </c>
      <c r="C30" s="40" t="s">
        <v>107</v>
      </c>
      <c r="S30" s="40"/>
      <c r="AI30" s="39"/>
    </row>
    <row r="31" spans="1:35" ht="18.75" x14ac:dyDescent="0.25">
      <c r="B31" s="41" t="s">
        <v>86</v>
      </c>
      <c r="C31" s="40" t="s">
        <v>108</v>
      </c>
    </row>
    <row r="32" spans="1:35" ht="18.75" x14ac:dyDescent="0.25">
      <c r="B32" s="41" t="s">
        <v>113</v>
      </c>
      <c r="C32" s="40" t="s">
        <v>95</v>
      </c>
    </row>
    <row r="33" spans="2:3" ht="18.75" x14ac:dyDescent="0.25">
      <c r="B33" s="41" t="s">
        <v>76</v>
      </c>
      <c r="C33" s="40" t="s">
        <v>109</v>
      </c>
    </row>
    <row r="34" spans="2:3" ht="18.75" x14ac:dyDescent="0.25">
      <c r="B34" s="41" t="s">
        <v>77</v>
      </c>
      <c r="C34" s="40" t="s">
        <v>110</v>
      </c>
    </row>
    <row r="35" spans="2:3" ht="18.75" x14ac:dyDescent="0.25">
      <c r="B35" s="41" t="s">
        <v>81</v>
      </c>
      <c r="C35" s="40" t="s">
        <v>111</v>
      </c>
    </row>
    <row r="36" spans="2:3" ht="18.75" x14ac:dyDescent="0.25">
      <c r="B36" s="41"/>
      <c r="C36" s="40"/>
    </row>
    <row r="37" spans="2:3" ht="18.75" x14ac:dyDescent="0.25">
      <c r="B37" s="41"/>
      <c r="C37" s="40"/>
    </row>
    <row r="38" spans="2:3" ht="18.75" x14ac:dyDescent="0.25">
      <c r="B38" s="41"/>
      <c r="C38" s="40"/>
    </row>
    <row r="39" spans="2:3" ht="18.75" x14ac:dyDescent="0.25">
      <c r="B39" s="41"/>
      <c r="C39" s="40"/>
    </row>
    <row r="40" spans="2:3" ht="18.75" x14ac:dyDescent="0.25">
      <c r="B40" s="41"/>
      <c r="C40" s="40"/>
    </row>
    <row r="41" spans="2:3" ht="18.75" x14ac:dyDescent="0.25">
      <c r="B41" s="41"/>
      <c r="C41" s="40"/>
    </row>
    <row r="42" spans="2:3" ht="18.75" x14ac:dyDescent="0.25">
      <c r="B42" s="41"/>
      <c r="C42" s="40"/>
    </row>
    <row r="43" spans="2:3" ht="18.75" x14ac:dyDescent="0.25">
      <c r="B43" s="41"/>
      <c r="C43" s="40"/>
    </row>
    <row r="44" spans="2:3" ht="18.75" x14ac:dyDescent="0.25">
      <c r="B44" s="41"/>
      <c r="C44" s="40"/>
    </row>
    <row r="45" spans="2:3" ht="18.75" x14ac:dyDescent="0.25">
      <c r="B45" s="41"/>
      <c r="C45" s="40"/>
    </row>
    <row r="46" spans="2:3" ht="18.75" x14ac:dyDescent="0.25">
      <c r="B46" s="41"/>
      <c r="C46" s="40"/>
    </row>
    <row r="47" spans="2:3" ht="18.75" x14ac:dyDescent="0.25">
      <c r="B47" s="41"/>
      <c r="C47" s="40"/>
    </row>
    <row r="48" spans="2:3" ht="18.75" x14ac:dyDescent="0.25">
      <c r="B48" s="41"/>
      <c r="C48" s="40"/>
    </row>
  </sheetData>
  <sortState ref="B8:C24">
    <sortCondition ref="B8:B24"/>
  </sortState>
  <conditionalFormatting sqref="C2:J2 V2:Z2 B1:I1 D20:O23 D24:L24 D25:N25 A27:A48 D19:R19 U25:W28 A49:XFD1048576 X20:XFD25 U19:XFD19 D31:XFD48 U26:XFD29 M19:W20 M21:R28 T21:W24 D26:R30 T30:XFD30 AJ1:XFD18">
    <cfRule type="cellIs" dxfId="1326" priority="9362" operator="equal">
      <formula>"N"</formula>
    </cfRule>
    <cfRule type="cellIs" dxfId="1325" priority="9363" operator="equal">
      <formula>"Y"</formula>
    </cfRule>
  </conditionalFormatting>
  <conditionalFormatting sqref="G1:G2 Y25:Y1048576 Y2 G19:G1048576 Y19">
    <cfRule type="cellIs" dxfId="1324" priority="9358" operator="equal">
      <formula>1</formula>
    </cfRule>
    <cfRule type="cellIs" dxfId="1323" priority="9361" operator="equal">
      <formula>20</formula>
    </cfRule>
  </conditionalFormatting>
  <conditionalFormatting sqref="R1:AB1 M1:M2">
    <cfRule type="cellIs" dxfId="1322" priority="8946" operator="equal">
      <formula>"No"</formula>
    </cfRule>
    <cfRule type="cellIs" dxfId="1321" priority="8947" operator="equal">
      <formula>"Yes"</formula>
    </cfRule>
  </conditionalFormatting>
  <conditionalFormatting sqref="R2:S2">
    <cfRule type="cellIs" dxfId="1320" priority="8980" operator="equal">
      <formula>"No"</formula>
    </cfRule>
    <cfRule type="cellIs" dxfId="1319" priority="8981" operator="equal">
      <formula>"Yes"</formula>
    </cfRule>
  </conditionalFormatting>
  <conditionalFormatting sqref="M2">
    <cfRule type="cellIs" dxfId="1318" priority="8978" operator="equal">
      <formula>"No"</formula>
    </cfRule>
    <cfRule type="cellIs" dxfId="1317" priority="8979" operator="equal">
      <formula>"Yes"</formula>
    </cfRule>
  </conditionalFormatting>
  <conditionalFormatting sqref="N2">
    <cfRule type="cellIs" dxfId="1316" priority="8974" operator="equal">
      <formula>"No"</formula>
    </cfRule>
    <cfRule type="cellIs" dxfId="1315" priority="8975" operator="equal">
      <formula>"Yes"</formula>
    </cfRule>
  </conditionalFormatting>
  <conditionalFormatting sqref="N2">
    <cfRule type="cellIs" dxfId="1314" priority="8954" operator="equal">
      <formula>"No"</formula>
    </cfRule>
    <cfRule type="cellIs" dxfId="1313" priority="8955" operator="equal">
      <formula>"Yes"</formula>
    </cfRule>
  </conditionalFormatting>
  <conditionalFormatting sqref="R2:S2">
    <cfRule type="cellIs" dxfId="1312" priority="8986" operator="equal">
      <formula>"No"</formula>
    </cfRule>
    <cfRule type="cellIs" dxfId="1311" priority="8987" operator="equal">
      <formula>"Yes"</formula>
    </cfRule>
  </conditionalFormatting>
  <conditionalFormatting sqref="R2:S2">
    <cfRule type="cellIs" dxfId="1310" priority="8942" operator="equal">
      <formula>"No"</formula>
    </cfRule>
    <cfRule type="cellIs" dxfId="1309" priority="8943" operator="equal">
      <formula>"Yes"</formula>
    </cfRule>
  </conditionalFormatting>
  <conditionalFormatting sqref="R2:S2">
    <cfRule type="cellIs" dxfId="1308" priority="8944" operator="equal">
      <formula>"No"</formula>
    </cfRule>
    <cfRule type="cellIs" dxfId="1307" priority="8945" operator="equal">
      <formula>"Yes"</formula>
    </cfRule>
  </conditionalFormatting>
  <conditionalFormatting sqref="P2">
    <cfRule type="cellIs" dxfId="1306" priority="8934" operator="equal">
      <formula>"No"</formula>
    </cfRule>
    <cfRule type="cellIs" dxfId="1305" priority="8935" operator="equal">
      <formula>"Yes"</formula>
    </cfRule>
  </conditionalFormatting>
  <conditionalFormatting sqref="P2">
    <cfRule type="cellIs" dxfId="1304" priority="8932" operator="equal">
      <formula>"No"</formula>
    </cfRule>
    <cfRule type="cellIs" dxfId="1303" priority="8933" operator="equal">
      <formula>"Yes"</formula>
    </cfRule>
  </conditionalFormatting>
  <conditionalFormatting sqref="P2">
    <cfRule type="cellIs" dxfId="1302" priority="8928" operator="equal">
      <formula>"No"</formula>
    </cfRule>
    <cfRule type="cellIs" dxfId="1301" priority="8929" operator="equal">
      <formula>"Yes"</formula>
    </cfRule>
  </conditionalFormatting>
  <conditionalFormatting sqref="L2">
    <cfRule type="cellIs" dxfId="1300" priority="8378" operator="equal">
      <formula>"No"</formula>
    </cfRule>
    <cfRule type="cellIs" dxfId="1299" priority="8379" operator="equal">
      <formula>"Yes"</formula>
    </cfRule>
  </conditionalFormatting>
  <conditionalFormatting sqref="L2">
    <cfRule type="cellIs" dxfId="1298" priority="8382" operator="equal">
      <formula>"No"</formula>
    </cfRule>
    <cfRule type="cellIs" dxfId="1297" priority="8383" operator="equal">
      <formula>"Yes"</formula>
    </cfRule>
  </conditionalFormatting>
  <conditionalFormatting sqref="J2">
    <cfRule type="cellIs" dxfId="1296" priority="7982" operator="equal">
      <formula>"No"</formula>
    </cfRule>
    <cfRule type="cellIs" dxfId="1295" priority="7983" operator="equal">
      <formula>"Yes"</formula>
    </cfRule>
  </conditionalFormatting>
  <conditionalFormatting sqref="L2">
    <cfRule type="cellIs" dxfId="1294" priority="7984" operator="equal">
      <formula>"No"</formula>
    </cfRule>
    <cfRule type="cellIs" dxfId="1293" priority="7985" operator="equal">
      <formula>"Yes"</formula>
    </cfRule>
  </conditionalFormatting>
  <conditionalFormatting sqref="J2">
    <cfRule type="cellIs" dxfId="1292" priority="7980" operator="equal">
      <formula>"No"</formula>
    </cfRule>
    <cfRule type="cellIs" dxfId="1291" priority="7981" operator="equal">
      <formula>"Yes"</formula>
    </cfRule>
  </conditionalFormatting>
  <conditionalFormatting sqref="L2">
    <cfRule type="cellIs" dxfId="1290" priority="7978" operator="equal">
      <formula>"No"</formula>
    </cfRule>
    <cfRule type="cellIs" dxfId="1289" priority="7979" operator="equal">
      <formula>"Yes"</formula>
    </cfRule>
  </conditionalFormatting>
  <conditionalFormatting sqref="N2">
    <cfRule type="cellIs" dxfId="1288" priority="7974" operator="equal">
      <formula>"No"</formula>
    </cfRule>
    <cfRule type="cellIs" dxfId="1287" priority="7975" operator="equal">
      <formula>"Yes"</formula>
    </cfRule>
  </conditionalFormatting>
  <conditionalFormatting sqref="N2">
    <cfRule type="cellIs" dxfId="1286" priority="7972" operator="equal">
      <formula>"No"</formula>
    </cfRule>
    <cfRule type="cellIs" dxfId="1285" priority="7973" operator="equal">
      <formula>"Yes"</formula>
    </cfRule>
  </conditionalFormatting>
  <conditionalFormatting sqref="N2">
    <cfRule type="cellIs" dxfId="1284" priority="7970" operator="equal">
      <formula>"No"</formula>
    </cfRule>
    <cfRule type="cellIs" dxfId="1283" priority="7971" operator="equal">
      <formula>"Yes"</formula>
    </cfRule>
  </conditionalFormatting>
  <conditionalFormatting sqref="M2">
    <cfRule type="cellIs" dxfId="1282" priority="7960" operator="equal">
      <formula>"No"</formula>
    </cfRule>
    <cfRule type="cellIs" dxfId="1281" priority="7961" operator="equal">
      <formula>"Yes"</formula>
    </cfRule>
  </conditionalFormatting>
  <conditionalFormatting sqref="M2">
    <cfRule type="cellIs" dxfId="1280" priority="7964" operator="equal">
      <formula>"No"</formula>
    </cfRule>
    <cfRule type="cellIs" dxfId="1279" priority="7965" operator="equal">
      <formula>"Yes"</formula>
    </cfRule>
  </conditionalFormatting>
  <conditionalFormatting sqref="M2">
    <cfRule type="cellIs" dxfId="1278" priority="7962" operator="equal">
      <formula>"No"</formula>
    </cfRule>
    <cfRule type="cellIs" dxfId="1277" priority="7963" operator="equal">
      <formula>"Yes"</formula>
    </cfRule>
  </conditionalFormatting>
  <conditionalFormatting sqref="O2">
    <cfRule type="cellIs" dxfId="1276" priority="7912" operator="equal">
      <formula>"No"</formula>
    </cfRule>
    <cfRule type="cellIs" dxfId="1275" priority="7913" operator="equal">
      <formula>"Yes"</formula>
    </cfRule>
  </conditionalFormatting>
  <conditionalFormatting sqref="O2">
    <cfRule type="cellIs" dxfId="1274" priority="7910" operator="equal">
      <formula>"No"</formula>
    </cfRule>
    <cfRule type="cellIs" dxfId="1273" priority="7911" operator="equal">
      <formula>"Yes"</formula>
    </cfRule>
  </conditionalFormatting>
  <conditionalFormatting sqref="O2">
    <cfRule type="cellIs" dxfId="1272" priority="7900" operator="equal">
      <formula>"No"</formula>
    </cfRule>
    <cfRule type="cellIs" dxfId="1271" priority="7901" operator="equal">
      <formula>"Yes"</formula>
    </cfRule>
  </conditionalFormatting>
  <conditionalFormatting sqref="O2">
    <cfRule type="cellIs" dxfId="1270" priority="7898" operator="equal">
      <formula>"No"</formula>
    </cfRule>
    <cfRule type="cellIs" dxfId="1269" priority="7899" operator="equal">
      <formula>"Yes"</formula>
    </cfRule>
  </conditionalFormatting>
  <conditionalFormatting sqref="O2">
    <cfRule type="cellIs" dxfId="1268" priority="7896" operator="equal">
      <formula>"No"</formula>
    </cfRule>
    <cfRule type="cellIs" dxfId="1267" priority="7897" operator="equal">
      <formula>"Yes"</formula>
    </cfRule>
  </conditionalFormatting>
  <conditionalFormatting sqref="AB2">
    <cfRule type="cellIs" dxfId="1266" priority="7592" operator="equal">
      <formula>"No"</formula>
    </cfRule>
    <cfRule type="cellIs" dxfId="1265" priority="7593" operator="equal">
      <formula>"Yes"</formula>
    </cfRule>
  </conditionalFormatting>
  <conditionalFormatting sqref="AC2">
    <cfRule type="cellIs" dxfId="1264" priority="7580" operator="equal">
      <formula>"No"</formula>
    </cfRule>
    <cfRule type="cellIs" dxfId="1263" priority="7581" operator="equal">
      <formula>"Yes"</formula>
    </cfRule>
  </conditionalFormatting>
  <conditionalFormatting sqref="AF2">
    <cfRule type="cellIs" dxfId="1262" priority="7582" operator="equal">
      <formula>"No"</formula>
    </cfRule>
    <cfRule type="cellIs" dxfId="1261" priority="7583" operator="equal">
      <formula>"Yes"</formula>
    </cfRule>
  </conditionalFormatting>
  <conditionalFormatting sqref="AC2">
    <cfRule type="cellIs" dxfId="1260" priority="7578" operator="equal">
      <formula>"No"</formula>
    </cfRule>
    <cfRule type="cellIs" dxfId="1259" priority="7579" operator="equal">
      <formula>"Yes"</formula>
    </cfRule>
  </conditionalFormatting>
  <conditionalFormatting sqref="AF2">
    <cfRule type="cellIs" dxfId="1258" priority="7576" operator="equal">
      <formula>"No"</formula>
    </cfRule>
    <cfRule type="cellIs" dxfId="1257" priority="7577" operator="equal">
      <formula>"Yes"</formula>
    </cfRule>
  </conditionalFormatting>
  <conditionalFormatting sqref="AD2">
    <cfRule type="cellIs" dxfId="1256" priority="7560" operator="equal">
      <formula>"No"</formula>
    </cfRule>
    <cfRule type="cellIs" dxfId="1255" priority="7561" operator="equal">
      <formula>"Yes"</formula>
    </cfRule>
  </conditionalFormatting>
  <conditionalFormatting sqref="AD2">
    <cfRule type="cellIs" dxfId="1254" priority="7562" operator="equal">
      <formula>"No"</formula>
    </cfRule>
    <cfRule type="cellIs" dxfId="1253" priority="7563" operator="equal">
      <formula>"Yes"</formula>
    </cfRule>
  </conditionalFormatting>
  <conditionalFormatting sqref="AB2">
    <cfRule type="cellIs" dxfId="1252" priority="7554" operator="equal">
      <formula>"No"</formula>
    </cfRule>
    <cfRule type="cellIs" dxfId="1251" priority="7555" operator="equal">
      <formula>"Yes"</formula>
    </cfRule>
  </conditionalFormatting>
  <conditionalFormatting sqref="AC2">
    <cfRule type="cellIs" dxfId="1250" priority="7548" operator="equal">
      <formula>"No"</formula>
    </cfRule>
    <cfRule type="cellIs" dxfId="1249" priority="7549" operator="equal">
      <formula>"Yes"</formula>
    </cfRule>
  </conditionalFormatting>
  <conditionalFormatting sqref="AC2">
    <cfRule type="cellIs" dxfId="1248" priority="7558" operator="equal">
      <formula>"No"</formula>
    </cfRule>
    <cfRule type="cellIs" dxfId="1247" priority="7559" operator="equal">
      <formula>"Yes"</formula>
    </cfRule>
  </conditionalFormatting>
  <conditionalFormatting sqref="AD2">
    <cfRule type="cellIs" dxfId="1246" priority="7556" operator="equal">
      <formula>"No"</formula>
    </cfRule>
    <cfRule type="cellIs" dxfId="1245" priority="7557" operator="equal">
      <formula>"Yes"</formula>
    </cfRule>
  </conditionalFormatting>
  <conditionalFormatting sqref="AB2">
    <cfRule type="cellIs" dxfId="1244" priority="7552" operator="equal">
      <formula>"No"</formula>
    </cfRule>
    <cfRule type="cellIs" dxfId="1243" priority="7553" operator="equal">
      <formula>"Yes"</formula>
    </cfRule>
  </conditionalFormatting>
  <conditionalFormatting sqref="AD2">
    <cfRule type="cellIs" dxfId="1242" priority="7550" operator="equal">
      <formula>"No"</formula>
    </cfRule>
    <cfRule type="cellIs" dxfId="1241" priority="7551" operator="equal">
      <formula>"Yes"</formula>
    </cfRule>
  </conditionalFormatting>
  <conditionalFormatting sqref="AF2">
    <cfRule type="cellIs" dxfId="1240" priority="7546" operator="equal">
      <formula>"No"</formula>
    </cfRule>
    <cfRule type="cellIs" dxfId="1239" priority="7547" operator="equal">
      <formula>"Yes"</formula>
    </cfRule>
  </conditionalFormatting>
  <conditionalFormatting sqref="AF2">
    <cfRule type="cellIs" dxfId="1238" priority="7544" operator="equal">
      <formula>"No"</formula>
    </cfRule>
    <cfRule type="cellIs" dxfId="1237" priority="7545" operator="equal">
      <formula>"Yes"</formula>
    </cfRule>
  </conditionalFormatting>
  <conditionalFormatting sqref="AF2">
    <cfRule type="cellIs" dxfId="1236" priority="7542" operator="equal">
      <formula>"No"</formula>
    </cfRule>
    <cfRule type="cellIs" dxfId="1235" priority="7543" operator="equal">
      <formula>"Yes"</formula>
    </cfRule>
  </conditionalFormatting>
  <conditionalFormatting sqref="T2">
    <cfRule type="cellIs" dxfId="1234" priority="7275" operator="equal">
      <formula>"No"</formula>
    </cfRule>
    <cfRule type="cellIs" dxfId="1233" priority="7276" operator="equal">
      <formula>"Yes"</formula>
    </cfRule>
  </conditionalFormatting>
  <conditionalFormatting sqref="U2">
    <cfRule type="cellIs" dxfId="1232" priority="7271" operator="equal">
      <formula>"No"</formula>
    </cfRule>
    <cfRule type="cellIs" dxfId="1231" priority="7272" operator="equal">
      <formula>"Yes"</formula>
    </cfRule>
  </conditionalFormatting>
  <conditionalFormatting sqref="AA2">
    <cfRule type="cellIs" dxfId="1230" priority="6585" operator="equal">
      <formula>"No"</formula>
    </cfRule>
    <cfRule type="cellIs" dxfId="1229" priority="6586" operator="equal">
      <formula>"Yes"</formula>
    </cfRule>
  </conditionalFormatting>
  <conditionalFormatting sqref="Y20:Y24">
    <cfRule type="cellIs" dxfId="1228" priority="6493" operator="equal">
      <formula>1</formula>
    </cfRule>
    <cfRule type="cellIs" dxfId="1227" priority="6494" operator="equal">
      <formula>20</formula>
    </cfRule>
  </conditionalFormatting>
  <conditionalFormatting sqref="R2">
    <cfRule type="cellIs" dxfId="1226" priority="6050" operator="equal">
      <formula>"No"</formula>
    </cfRule>
    <cfRule type="cellIs" dxfId="1225" priority="6051" operator="equal">
      <formula>"Yes"</formula>
    </cfRule>
  </conditionalFormatting>
  <conditionalFormatting sqref="A2">
    <cfRule type="cellIs" dxfId="1224" priority="5600" operator="equal">
      <formula>"No"</formula>
    </cfRule>
    <cfRule type="cellIs" dxfId="1223" priority="5601" operator="equal">
      <formula>"Yes"</formula>
    </cfRule>
  </conditionalFormatting>
  <conditionalFormatting sqref="A2">
    <cfRule type="cellIs" dxfId="1222" priority="5602" operator="equal">
      <formula>"No"</formula>
    </cfRule>
    <cfRule type="cellIs" dxfId="1221" priority="5603" operator="equal">
      <formula>"Yes"</formula>
    </cfRule>
  </conditionalFormatting>
  <conditionalFormatting sqref="A2">
    <cfRule type="cellIs" dxfId="1220" priority="5596" operator="equal">
      <formula>"No"</formula>
    </cfRule>
    <cfRule type="cellIs" dxfId="1219" priority="5597" operator="equal">
      <formula>"Yes"</formula>
    </cfRule>
  </conditionalFormatting>
  <conditionalFormatting sqref="A2">
    <cfRule type="cellIs" dxfId="1218" priority="5598" operator="equal">
      <formula>"No"</formula>
    </cfRule>
    <cfRule type="cellIs" dxfId="1217" priority="5599" operator="equal">
      <formula>"Yes"</formula>
    </cfRule>
  </conditionalFormatting>
  <conditionalFormatting sqref="B2">
    <cfRule type="cellIs" dxfId="1216" priority="5594" operator="equal">
      <formula>"No"</formula>
    </cfRule>
    <cfRule type="cellIs" dxfId="1215" priority="5595" operator="equal">
      <formula>"Yes"</formula>
    </cfRule>
  </conditionalFormatting>
  <conditionalFormatting sqref="Q2">
    <cfRule type="cellIs" dxfId="1214" priority="5530" operator="equal">
      <formula>"No"</formula>
    </cfRule>
    <cfRule type="cellIs" dxfId="1213" priority="5531" operator="equal">
      <formula>"Yes"</formula>
    </cfRule>
  </conditionalFormatting>
  <conditionalFormatting sqref="Q2">
    <cfRule type="cellIs" dxfId="1212" priority="5528" operator="equal">
      <formula>"No"</formula>
    </cfRule>
    <cfRule type="cellIs" dxfId="1211" priority="5529" operator="equal">
      <formula>"Yes"</formula>
    </cfRule>
  </conditionalFormatting>
  <conditionalFormatting sqref="Q2">
    <cfRule type="cellIs" dxfId="1210" priority="5524" operator="equal">
      <formula>"No"</formula>
    </cfRule>
    <cfRule type="cellIs" dxfId="1209" priority="5525" operator="equal">
      <formula>"Yes"</formula>
    </cfRule>
  </conditionalFormatting>
  <conditionalFormatting sqref="Q2">
    <cfRule type="cellIs" dxfId="1208" priority="5526" operator="equal">
      <formula>"No"</formula>
    </cfRule>
    <cfRule type="cellIs" dxfId="1207" priority="5527" operator="equal">
      <formula>"Yes"</formula>
    </cfRule>
  </conditionalFormatting>
  <conditionalFormatting sqref="AI2">
    <cfRule type="cellIs" dxfId="1206" priority="5498" operator="equal">
      <formula>"No"</formula>
    </cfRule>
    <cfRule type="cellIs" dxfId="1205" priority="5499" operator="equal">
      <formula>"Yes"</formula>
    </cfRule>
  </conditionalFormatting>
  <conditionalFormatting sqref="AI2">
    <cfRule type="cellIs" dxfId="1204" priority="5496" operator="equal">
      <formula>"No"</formula>
    </cfRule>
    <cfRule type="cellIs" dxfId="1203" priority="5497" operator="equal">
      <formula>"Yes"</formula>
    </cfRule>
  </conditionalFormatting>
  <conditionalFormatting sqref="AI2">
    <cfRule type="cellIs" dxfId="1202" priority="5492" operator="equal">
      <formula>"No"</formula>
    </cfRule>
    <cfRule type="cellIs" dxfId="1201" priority="5493" operator="equal">
      <formula>"Yes"</formula>
    </cfRule>
  </conditionalFormatting>
  <conditionalFormatting sqref="AI2">
    <cfRule type="cellIs" dxfId="1200" priority="5494" operator="equal">
      <formula>"No"</formula>
    </cfRule>
    <cfRule type="cellIs" dxfId="1199" priority="5495" operator="equal">
      <formula>"Yes"</formula>
    </cfRule>
  </conditionalFormatting>
  <conditionalFormatting sqref="B36:C48">
    <cfRule type="cellIs" dxfId="1198" priority="5468" operator="equal">
      <formula>"No"</formula>
    </cfRule>
    <cfRule type="cellIs" dxfId="1197" priority="5469" operator="equal">
      <formula>"Yes"</formula>
    </cfRule>
  </conditionalFormatting>
  <conditionalFormatting sqref="S19">
    <cfRule type="cellIs" dxfId="1196" priority="3776" operator="equal">
      <formula>"N"</formula>
    </cfRule>
    <cfRule type="cellIs" dxfId="1195" priority="3777" operator="equal">
      <formula>"Y"</formula>
    </cfRule>
  </conditionalFormatting>
  <conditionalFormatting sqref="W21:W25">
    <cfRule type="cellIs" dxfId="1194" priority="3774" operator="equal">
      <formula>"N"</formula>
    </cfRule>
    <cfRule type="cellIs" dxfId="1193" priority="3775" operator="equal">
      <formula>"Y"</formula>
    </cfRule>
  </conditionalFormatting>
  <conditionalFormatting sqref="M24:R24">
    <cfRule type="cellIs" dxfId="1192" priority="3758" operator="equal">
      <formula>"N"</formula>
    </cfRule>
    <cfRule type="cellIs" dxfId="1191" priority="3759" operator="equal">
      <formula>"Y"</formula>
    </cfRule>
  </conditionalFormatting>
  <conditionalFormatting sqref="O25">
    <cfRule type="cellIs" dxfId="1190" priority="3736" operator="equal">
      <formula>"N"</formula>
    </cfRule>
    <cfRule type="cellIs" dxfId="1189" priority="3737" operator="equal">
      <formula>"Y"</formula>
    </cfRule>
  </conditionalFormatting>
  <conditionalFormatting sqref="R9">
    <cfRule type="cellIs" dxfId="1188" priority="3404" operator="equal">
      <formula>"No"</formula>
    </cfRule>
    <cfRule type="cellIs" dxfId="1187" priority="3405" operator="equal">
      <formula>"Yes"</formula>
    </cfRule>
  </conditionalFormatting>
  <conditionalFormatting sqref="H9">
    <cfRule type="cellIs" dxfId="1186" priority="3292" operator="equal">
      <formula>"No"</formula>
    </cfRule>
    <cfRule type="cellIs" dxfId="1185" priority="3293" operator="equal">
      <formula>"Yes"</formula>
    </cfRule>
  </conditionalFormatting>
  <conditionalFormatting sqref="I9:Q9">
    <cfRule type="cellIs" dxfId="1184" priority="3294" operator="equal">
      <formula>"N"</formula>
    </cfRule>
    <cfRule type="cellIs" dxfId="1183" priority="3295" operator="equal">
      <formula>"Y"</formula>
    </cfRule>
  </conditionalFormatting>
  <conditionalFormatting sqref="G9">
    <cfRule type="cellIs" dxfId="1182" priority="3290" operator="equal">
      <formula>"N"</formula>
    </cfRule>
    <cfRule type="cellIs" dxfId="1181" priority="3291" operator="equal">
      <formula>"Y"</formula>
    </cfRule>
  </conditionalFormatting>
  <conditionalFormatting sqref="G9">
    <cfRule type="cellIs" dxfId="1180" priority="3288" operator="equal">
      <formula>1</formula>
    </cfRule>
    <cfRule type="cellIs" dxfId="1179" priority="3289" operator="equal">
      <formula>20</formula>
    </cfRule>
  </conditionalFormatting>
  <conditionalFormatting sqref="G9">
    <cfRule type="cellIs" dxfId="1178" priority="3287" operator="equal">
      <formula>19</formula>
    </cfRule>
  </conditionalFormatting>
  <conditionalFormatting sqref="G9">
    <cfRule type="cellIs" dxfId="1177" priority="3286" operator="equal">
      <formula>19</formula>
    </cfRule>
  </conditionalFormatting>
  <conditionalFormatting sqref="AB9:AI9 Y9">
    <cfRule type="cellIs" dxfId="1176" priority="3284" operator="equal">
      <formula>"N"</formula>
    </cfRule>
    <cfRule type="cellIs" dxfId="1175" priority="3285" operator="equal">
      <formula>"Y"</formula>
    </cfRule>
  </conditionalFormatting>
  <conditionalFormatting sqref="Y9">
    <cfRule type="cellIs" dxfId="1174" priority="3282" operator="equal">
      <formula>1</formula>
    </cfRule>
    <cfRule type="cellIs" dxfId="1173" priority="3283" operator="equal">
      <formula>20</formula>
    </cfRule>
  </conditionalFormatting>
  <conditionalFormatting sqref="Y9 AA9 AI9">
    <cfRule type="cellIs" dxfId="1172" priority="3280" operator="equal">
      <formula>"No"</formula>
    </cfRule>
    <cfRule type="cellIs" dxfId="1171" priority="3281" operator="equal">
      <formula>"Yes"</formula>
    </cfRule>
  </conditionalFormatting>
  <conditionalFormatting sqref="Y9">
    <cfRule type="cellIs" dxfId="1170" priority="3279" operator="equal">
      <formula>19</formula>
    </cfRule>
  </conditionalFormatting>
  <conditionalFormatting sqref="Z9">
    <cfRule type="cellIs" dxfId="1169" priority="3277" operator="equal">
      <formula>"No"</formula>
    </cfRule>
    <cfRule type="cellIs" dxfId="1168" priority="3278" operator="equal">
      <formula>"Yes"</formula>
    </cfRule>
  </conditionalFormatting>
  <conditionalFormatting sqref="Y9">
    <cfRule type="cellIs" dxfId="1167" priority="3275" operator="equal">
      <formula>"No"</formula>
    </cfRule>
    <cfRule type="cellIs" dxfId="1166" priority="3276" operator="equal">
      <formula>"Yes"</formula>
    </cfRule>
  </conditionalFormatting>
  <conditionalFormatting sqref="Y9">
    <cfRule type="cellIs" dxfId="1165" priority="3273" operator="equal">
      <formula>1</formula>
    </cfRule>
    <cfRule type="cellIs" dxfId="1164" priority="3274" operator="equal">
      <formula>20</formula>
    </cfRule>
  </conditionalFormatting>
  <conditionalFormatting sqref="Y9">
    <cfRule type="cellIs" dxfId="1163" priority="3272" operator="equal">
      <formula>19</formula>
    </cfRule>
  </conditionalFormatting>
  <conditionalFormatting sqref="T20">
    <cfRule type="cellIs" dxfId="1162" priority="3238" operator="equal">
      <formula>"N"</formula>
    </cfRule>
    <cfRule type="cellIs" dxfId="1161" priority="3239" operator="equal">
      <formula>"Y"</formula>
    </cfRule>
  </conditionalFormatting>
  <conditionalFormatting sqref="T21:T22">
    <cfRule type="cellIs" dxfId="1160" priority="3236" operator="equal">
      <formula>"N"</formula>
    </cfRule>
    <cfRule type="cellIs" dxfId="1159" priority="3237" operator="equal">
      <formula>"Y"</formula>
    </cfRule>
  </conditionalFormatting>
  <conditionalFormatting sqref="T23">
    <cfRule type="cellIs" dxfId="1158" priority="3224" operator="equal">
      <formula>"N"</formula>
    </cfRule>
    <cfRule type="cellIs" dxfId="1157" priority="3225" operator="equal">
      <formula>"Y"</formula>
    </cfRule>
  </conditionalFormatting>
  <conditionalFormatting sqref="AD2">
    <cfRule type="cellIs" dxfId="1156" priority="3024" operator="equal">
      <formula>"No"</formula>
    </cfRule>
    <cfRule type="cellIs" dxfId="1155" priority="3025" operator="equal">
      <formula>"Yes"</formula>
    </cfRule>
  </conditionalFormatting>
  <conditionalFormatting sqref="AD2">
    <cfRule type="cellIs" dxfId="1154" priority="3022" operator="equal">
      <formula>"No"</formula>
    </cfRule>
    <cfRule type="cellIs" dxfId="1153" priority="3023" operator="equal">
      <formula>"Yes"</formula>
    </cfRule>
  </conditionalFormatting>
  <conditionalFormatting sqref="AD2">
    <cfRule type="cellIs" dxfId="1152" priority="3010" operator="equal">
      <formula>"No"</formula>
    </cfRule>
    <cfRule type="cellIs" dxfId="1151" priority="3011" operator="equal">
      <formula>"Yes"</formula>
    </cfRule>
  </conditionalFormatting>
  <conditionalFormatting sqref="AD2">
    <cfRule type="cellIs" dxfId="1150" priority="3016" operator="equal">
      <formula>"No"</formula>
    </cfRule>
    <cfRule type="cellIs" dxfId="1149" priority="3017" operator="equal">
      <formula>"Yes"</formula>
    </cfRule>
  </conditionalFormatting>
  <conditionalFormatting sqref="AG2">
    <cfRule type="cellIs" dxfId="1148" priority="2910" operator="equal">
      <formula>"No"</formula>
    </cfRule>
    <cfRule type="cellIs" dxfId="1147" priority="2911" operator="equal">
      <formula>"Yes"</formula>
    </cfRule>
  </conditionalFormatting>
  <conditionalFormatting sqref="AG2">
    <cfRule type="cellIs" dxfId="1146" priority="2908" operator="equal">
      <formula>"No"</formula>
    </cfRule>
    <cfRule type="cellIs" dxfId="1145" priority="2909" operator="equal">
      <formula>"Yes"</formula>
    </cfRule>
  </conditionalFormatting>
  <conditionalFormatting sqref="AG2">
    <cfRule type="cellIs" dxfId="1144" priority="2906" operator="equal">
      <formula>"No"</formula>
    </cfRule>
    <cfRule type="cellIs" dxfId="1143" priority="2907" operator="equal">
      <formula>"Yes"</formula>
    </cfRule>
  </conditionalFormatting>
  <conditionalFormatting sqref="AH2">
    <cfRule type="cellIs" dxfId="1142" priority="2888" operator="equal">
      <formula>"No"</formula>
    </cfRule>
    <cfRule type="cellIs" dxfId="1141" priority="2889" operator="equal">
      <formula>"Yes"</formula>
    </cfRule>
  </conditionalFormatting>
  <conditionalFormatting sqref="AH2">
    <cfRule type="cellIs" dxfId="1140" priority="2890" operator="equal">
      <formula>"No"</formula>
    </cfRule>
    <cfRule type="cellIs" dxfId="1139" priority="2891" operator="equal">
      <formula>"Yes"</formula>
    </cfRule>
  </conditionalFormatting>
  <conditionalFormatting sqref="AH2">
    <cfRule type="cellIs" dxfId="1138" priority="2882" operator="equal">
      <formula>"No"</formula>
    </cfRule>
    <cfRule type="cellIs" dxfId="1137" priority="2883" operator="equal">
      <formula>"Yes"</formula>
    </cfRule>
  </conditionalFormatting>
  <conditionalFormatting sqref="AH2">
    <cfRule type="cellIs" dxfId="1136" priority="2886" operator="equal">
      <formula>"No"</formula>
    </cfRule>
    <cfRule type="cellIs" dxfId="1135" priority="2887" operator="equal">
      <formula>"Yes"</formula>
    </cfRule>
  </conditionalFormatting>
  <conditionalFormatting sqref="AH2">
    <cfRule type="cellIs" dxfId="1134" priority="2884" operator="equal">
      <formula>"No"</formula>
    </cfRule>
    <cfRule type="cellIs" dxfId="1133" priority="2885" operator="equal">
      <formula>"Yes"</formula>
    </cfRule>
  </conditionalFormatting>
  <conditionalFormatting sqref="AH2">
    <cfRule type="cellIs" dxfId="1132" priority="2862" operator="equal">
      <formula>"No"</formula>
    </cfRule>
    <cfRule type="cellIs" dxfId="1131" priority="2863" operator="equal">
      <formula>"Yes"</formula>
    </cfRule>
  </conditionalFormatting>
  <conditionalFormatting sqref="AH2">
    <cfRule type="cellIs" dxfId="1130" priority="2864" operator="equal">
      <formula>"No"</formula>
    </cfRule>
    <cfRule type="cellIs" dxfId="1129" priority="2865" operator="equal">
      <formula>"Yes"</formula>
    </cfRule>
  </conditionalFormatting>
  <conditionalFormatting sqref="AH2">
    <cfRule type="cellIs" dxfId="1128" priority="2860" operator="equal">
      <formula>"No"</formula>
    </cfRule>
    <cfRule type="cellIs" dxfId="1127" priority="2861" operator="equal">
      <formula>"Yes"</formula>
    </cfRule>
  </conditionalFormatting>
  <conditionalFormatting sqref="AH2">
    <cfRule type="cellIs" dxfId="1126" priority="2858" operator="equal">
      <formula>"No"</formula>
    </cfRule>
    <cfRule type="cellIs" dxfId="1125" priority="2859" operator="equal">
      <formula>"Yes"</formula>
    </cfRule>
  </conditionalFormatting>
  <conditionalFormatting sqref="AE2">
    <cfRule type="cellIs" dxfId="1124" priority="2820" operator="equal">
      <formula>"No"</formula>
    </cfRule>
    <cfRule type="cellIs" dxfId="1123" priority="2821" operator="equal">
      <formula>"Yes"</formula>
    </cfRule>
  </conditionalFormatting>
  <conditionalFormatting sqref="AE2">
    <cfRule type="cellIs" dxfId="1122" priority="2826" operator="equal">
      <formula>"No"</formula>
    </cfRule>
    <cfRule type="cellIs" dxfId="1121" priority="2827" operator="equal">
      <formula>"Yes"</formula>
    </cfRule>
  </conditionalFormatting>
  <conditionalFormatting sqref="AE2">
    <cfRule type="cellIs" dxfId="1120" priority="2824" operator="equal">
      <formula>"No"</formula>
    </cfRule>
    <cfRule type="cellIs" dxfId="1119" priority="2825" operator="equal">
      <formula>"Yes"</formula>
    </cfRule>
  </conditionalFormatting>
  <conditionalFormatting sqref="AE2">
    <cfRule type="cellIs" dxfId="1118" priority="2822" operator="equal">
      <formula>"No"</formula>
    </cfRule>
    <cfRule type="cellIs" dxfId="1117" priority="2823" operator="equal">
      <formula>"Yes"</formula>
    </cfRule>
  </conditionalFormatting>
  <conditionalFormatting sqref="K2">
    <cfRule type="cellIs" dxfId="1116" priority="2818" operator="equal">
      <formula>"No"</formula>
    </cfRule>
    <cfRule type="cellIs" dxfId="1115" priority="2819" operator="equal">
      <formula>"Yes"</formula>
    </cfRule>
  </conditionalFormatting>
  <conditionalFormatting sqref="K2">
    <cfRule type="cellIs" dxfId="1114" priority="2816" operator="equal">
      <formula>"No"</formula>
    </cfRule>
    <cfRule type="cellIs" dxfId="1113" priority="2817" operator="equal">
      <formula>"Yes"</formula>
    </cfRule>
  </conditionalFormatting>
  <conditionalFormatting sqref="K2">
    <cfRule type="cellIs" dxfId="1112" priority="2810" operator="equal">
      <formula>"No"</formula>
    </cfRule>
    <cfRule type="cellIs" dxfId="1111" priority="2811" operator="equal">
      <formula>"Yes"</formula>
    </cfRule>
  </conditionalFormatting>
  <conditionalFormatting sqref="K2">
    <cfRule type="cellIs" dxfId="1110" priority="2808" operator="equal">
      <formula>"No"</formula>
    </cfRule>
    <cfRule type="cellIs" dxfId="1109" priority="2809" operator="equal">
      <formula>"Yes"</formula>
    </cfRule>
  </conditionalFormatting>
  <conditionalFormatting sqref="R8">
    <cfRule type="cellIs" dxfId="1108" priority="1910" operator="equal">
      <formula>"No"</formula>
    </cfRule>
    <cfRule type="cellIs" dxfId="1107" priority="1911" operator="equal">
      <formula>"Yes"</formula>
    </cfRule>
  </conditionalFormatting>
  <conditionalFormatting sqref="B20:C22 B26:C29">
    <cfRule type="cellIs" dxfId="1106" priority="1964" operator="equal">
      <formula>"No"</formula>
    </cfRule>
    <cfRule type="cellIs" dxfId="1105" priority="1965" operator="equal">
      <formula>"Yes"</formula>
    </cfRule>
  </conditionalFormatting>
  <conditionalFormatting sqref="B19">
    <cfRule type="cellIs" dxfId="1104" priority="1962" operator="equal">
      <formula>"No"</formula>
    </cfRule>
    <cfRule type="cellIs" dxfId="1103" priority="1963" operator="equal">
      <formula>"Yes"</formula>
    </cfRule>
  </conditionalFormatting>
  <conditionalFormatting sqref="B24">
    <cfRule type="cellIs" dxfId="1102" priority="1960" operator="equal">
      <formula>"No"</formula>
    </cfRule>
    <cfRule type="cellIs" dxfId="1101" priority="1961" operator="equal">
      <formula>"Yes"</formula>
    </cfRule>
  </conditionalFormatting>
  <conditionalFormatting sqref="C22">
    <cfRule type="cellIs" dxfId="1100" priority="1958" operator="equal">
      <formula>"No"</formula>
    </cfRule>
    <cfRule type="cellIs" dxfId="1099" priority="1959" operator="equal">
      <formula>"Yes"</formula>
    </cfRule>
  </conditionalFormatting>
  <conditionalFormatting sqref="C19">
    <cfRule type="cellIs" dxfId="1098" priority="1956" operator="equal">
      <formula>"No"</formula>
    </cfRule>
    <cfRule type="cellIs" dxfId="1097" priority="1957" operator="equal">
      <formula>"Yes"</formula>
    </cfRule>
  </conditionalFormatting>
  <conditionalFormatting sqref="C24">
    <cfRule type="cellIs" dxfId="1096" priority="1954" operator="equal">
      <formula>"No"</formula>
    </cfRule>
    <cfRule type="cellIs" dxfId="1095" priority="1955" operator="equal">
      <formula>"Yes"</formula>
    </cfRule>
  </conditionalFormatting>
  <conditionalFormatting sqref="B19:B35">
    <cfRule type="cellIs" dxfId="1094" priority="1952" operator="equal">
      <formula>"No"</formula>
    </cfRule>
    <cfRule type="cellIs" dxfId="1093" priority="1953" operator="equal">
      <formula>"Yes"</formula>
    </cfRule>
  </conditionalFormatting>
  <conditionalFormatting sqref="C25">
    <cfRule type="cellIs" dxfId="1092" priority="1950" operator="equal">
      <formula>"No"</formula>
    </cfRule>
    <cfRule type="cellIs" dxfId="1091" priority="1951" operator="equal">
      <formula>"Yes"</formula>
    </cfRule>
  </conditionalFormatting>
  <conditionalFormatting sqref="B23">
    <cfRule type="cellIs" dxfId="1090" priority="1948" operator="equal">
      <formula>"No"</formula>
    </cfRule>
    <cfRule type="cellIs" dxfId="1089" priority="1949" operator="equal">
      <formula>"Yes"</formula>
    </cfRule>
  </conditionalFormatting>
  <conditionalFormatting sqref="B23">
    <cfRule type="cellIs" dxfId="1088" priority="1946" operator="equal">
      <formula>"No"</formula>
    </cfRule>
    <cfRule type="cellIs" dxfId="1087" priority="1947" operator="equal">
      <formula>"Yes"</formula>
    </cfRule>
  </conditionalFormatting>
  <conditionalFormatting sqref="C23">
    <cfRule type="cellIs" dxfId="1086" priority="1944" operator="equal">
      <formula>"No"</formula>
    </cfRule>
    <cfRule type="cellIs" dxfId="1085" priority="1945" operator="equal">
      <formula>"Yes"</formula>
    </cfRule>
  </conditionalFormatting>
  <conditionalFormatting sqref="C23">
    <cfRule type="cellIs" dxfId="1084" priority="1942" operator="equal">
      <formula>"No"</formula>
    </cfRule>
    <cfRule type="cellIs" dxfId="1083" priority="1943" operator="equal">
      <formula>"Yes"</formula>
    </cfRule>
  </conditionalFormatting>
  <conditionalFormatting sqref="B35:C35">
    <cfRule type="cellIs" dxfId="1082" priority="1924" operator="equal">
      <formula>"No"</formula>
    </cfRule>
    <cfRule type="cellIs" dxfId="1081" priority="1925" operator="equal">
      <formula>"Yes"</formula>
    </cfRule>
  </conditionalFormatting>
  <conditionalFormatting sqref="B29:C29">
    <cfRule type="cellIs" dxfId="1080" priority="1940" operator="equal">
      <formula>"N"</formula>
    </cfRule>
    <cfRule type="cellIs" dxfId="1079" priority="1941" operator="equal">
      <formula>"Y"</formula>
    </cfRule>
  </conditionalFormatting>
  <conditionalFormatting sqref="B33:C35">
    <cfRule type="cellIs" dxfId="1078" priority="1938" operator="equal">
      <formula>"No"</formula>
    </cfRule>
    <cfRule type="cellIs" dxfId="1077" priority="1939" operator="equal">
      <formula>"Yes"</formula>
    </cfRule>
  </conditionalFormatting>
  <conditionalFormatting sqref="B31:C32">
    <cfRule type="cellIs" dxfId="1076" priority="1936" operator="equal">
      <formula>"No"</formula>
    </cfRule>
    <cfRule type="cellIs" dxfId="1075" priority="1937" operator="equal">
      <formula>"Yes"</formula>
    </cfRule>
  </conditionalFormatting>
  <conditionalFormatting sqref="B31:C32">
    <cfRule type="cellIs" dxfId="1074" priority="1934" operator="equal">
      <formula>"No"</formula>
    </cfRule>
    <cfRule type="cellIs" dxfId="1073" priority="1935" operator="equal">
      <formula>"Yes"</formula>
    </cfRule>
  </conditionalFormatting>
  <conditionalFormatting sqref="B33:C33">
    <cfRule type="cellIs" dxfId="1072" priority="1932" operator="equal">
      <formula>"No"</formula>
    </cfRule>
    <cfRule type="cellIs" dxfId="1071" priority="1933" operator="equal">
      <formula>"Yes"</formula>
    </cfRule>
  </conditionalFormatting>
  <conditionalFormatting sqref="B30:C30">
    <cfRule type="cellIs" dxfId="1070" priority="1930" operator="equal">
      <formula>"N"</formula>
    </cfRule>
    <cfRule type="cellIs" dxfId="1069" priority="1931" operator="equal">
      <formula>"Y"</formula>
    </cfRule>
  </conditionalFormatting>
  <conditionalFormatting sqref="B30:C30">
    <cfRule type="cellIs" dxfId="1068" priority="1928" operator="equal">
      <formula>"No"</formula>
    </cfRule>
    <cfRule type="cellIs" dxfId="1067" priority="1929" operator="equal">
      <formula>"Yes"</formula>
    </cfRule>
  </conditionalFormatting>
  <conditionalFormatting sqref="B34:C34">
    <cfRule type="cellIs" dxfId="1066" priority="1926" operator="equal">
      <formula>"No"</formula>
    </cfRule>
    <cfRule type="cellIs" dxfId="1065" priority="1927" operator="equal">
      <formula>"Yes"</formula>
    </cfRule>
  </conditionalFormatting>
  <conditionalFormatting sqref="G8">
    <cfRule type="cellIs" dxfId="1064" priority="1900" operator="equal">
      <formula>"N"</formula>
    </cfRule>
    <cfRule type="cellIs" dxfId="1063" priority="1901" operator="equal">
      <formula>"Y"</formula>
    </cfRule>
  </conditionalFormatting>
  <conditionalFormatting sqref="H8">
    <cfRule type="cellIs" dxfId="1062" priority="1902" operator="equal">
      <formula>"No"</formula>
    </cfRule>
    <cfRule type="cellIs" dxfId="1061" priority="1903" operator="equal">
      <formula>"Yes"</formula>
    </cfRule>
  </conditionalFormatting>
  <conditionalFormatting sqref="B8">
    <cfRule type="cellIs" dxfId="1060" priority="1880" operator="equal">
      <formula>"No"</formula>
    </cfRule>
    <cfRule type="cellIs" dxfId="1059" priority="1881" operator="equal">
      <formula>"Yes"</formula>
    </cfRule>
  </conditionalFormatting>
  <conditionalFormatting sqref="I8:Q8">
    <cfRule type="cellIs" dxfId="1058" priority="1904" operator="equal">
      <formula>"N"</formula>
    </cfRule>
    <cfRule type="cellIs" dxfId="1057" priority="1905" operator="equal">
      <formula>"Y"</formula>
    </cfRule>
  </conditionalFormatting>
  <conditionalFormatting sqref="G8">
    <cfRule type="cellIs" dxfId="1056" priority="1898" operator="equal">
      <formula>1</formula>
    </cfRule>
    <cfRule type="cellIs" dxfId="1055" priority="1899" operator="equal">
      <formula>20</formula>
    </cfRule>
  </conditionalFormatting>
  <conditionalFormatting sqref="G8">
    <cfRule type="cellIs" dxfId="1054" priority="1897" operator="equal">
      <formula>19</formula>
    </cfRule>
  </conditionalFormatting>
  <conditionalFormatting sqref="G8">
    <cfRule type="cellIs" dxfId="1053" priority="1896" operator="equal">
      <formula>19</formula>
    </cfRule>
  </conditionalFormatting>
  <conditionalFormatting sqref="Y8 AB8:AI8">
    <cfRule type="cellIs" dxfId="1052" priority="1894" operator="equal">
      <formula>"N"</formula>
    </cfRule>
    <cfRule type="cellIs" dxfId="1051" priority="1895" operator="equal">
      <formula>"Y"</formula>
    </cfRule>
  </conditionalFormatting>
  <conditionalFormatting sqref="Y8">
    <cfRule type="cellIs" dxfId="1050" priority="1892" operator="equal">
      <formula>1</formula>
    </cfRule>
    <cfRule type="cellIs" dxfId="1049" priority="1893" operator="equal">
      <formula>20</formula>
    </cfRule>
  </conditionalFormatting>
  <conditionalFormatting sqref="AI8 AA8 Y8">
    <cfRule type="cellIs" dxfId="1048" priority="1890" operator="equal">
      <formula>"No"</formula>
    </cfRule>
    <cfRule type="cellIs" dxfId="1047" priority="1891" operator="equal">
      <formula>"Yes"</formula>
    </cfRule>
  </conditionalFormatting>
  <conditionalFormatting sqref="Y8">
    <cfRule type="cellIs" dxfId="1046" priority="1889" operator="equal">
      <formula>19</formula>
    </cfRule>
  </conditionalFormatting>
  <conditionalFormatting sqref="Z8">
    <cfRule type="cellIs" dxfId="1045" priority="1887" operator="equal">
      <formula>"No"</formula>
    </cfRule>
    <cfRule type="cellIs" dxfId="1044" priority="1888" operator="equal">
      <formula>"Yes"</formula>
    </cfRule>
  </conditionalFormatting>
  <conditionalFormatting sqref="Y8">
    <cfRule type="cellIs" dxfId="1043" priority="1885" operator="equal">
      <formula>"No"</formula>
    </cfRule>
    <cfRule type="cellIs" dxfId="1042" priority="1886" operator="equal">
      <formula>"Yes"</formula>
    </cfRule>
  </conditionalFormatting>
  <conditionalFormatting sqref="Y8">
    <cfRule type="cellIs" dxfId="1041" priority="1883" operator="equal">
      <formula>1</formula>
    </cfRule>
    <cfRule type="cellIs" dxfId="1040" priority="1884" operator="equal">
      <formula>20</formula>
    </cfRule>
  </conditionalFormatting>
  <conditionalFormatting sqref="Y8">
    <cfRule type="cellIs" dxfId="1039" priority="1882" operator="equal">
      <formula>19</formula>
    </cfRule>
  </conditionalFormatting>
  <conditionalFormatting sqref="A8">
    <cfRule type="cellIs" dxfId="1038" priority="1874" operator="equal">
      <formula>"No"</formula>
    </cfRule>
    <cfRule type="cellIs" dxfId="1037" priority="1875" operator="equal">
      <formula>"Yes"</formula>
    </cfRule>
  </conditionalFormatting>
  <conditionalFormatting sqref="B8">
    <cfRule type="cellIs" dxfId="1036" priority="1878" operator="equal">
      <formula>"No"</formula>
    </cfRule>
    <cfRule type="cellIs" dxfId="1035" priority="1879" operator="equal">
      <formula>"Yes"</formula>
    </cfRule>
  </conditionalFormatting>
  <conditionalFormatting sqref="A8">
    <cfRule type="cellIs" dxfId="1034" priority="1876" operator="equal">
      <formula>"No"</formula>
    </cfRule>
    <cfRule type="cellIs" dxfId="1033" priority="1877" operator="equal">
      <formula>"Yes"</formula>
    </cfRule>
  </conditionalFormatting>
  <conditionalFormatting sqref="A8">
    <cfRule type="cellIs" dxfId="1032" priority="1872" operator="equal">
      <formula>"No"</formula>
    </cfRule>
    <cfRule type="cellIs" dxfId="1031" priority="1873" operator="equal">
      <formula>"Yes"</formula>
    </cfRule>
  </conditionalFormatting>
  <conditionalFormatting sqref="A8">
    <cfRule type="cellIs" dxfId="1030" priority="1870" operator="equal">
      <formula>"No"</formula>
    </cfRule>
    <cfRule type="cellIs" dxfId="1029" priority="1871" operator="equal">
      <formula>"Yes"</formula>
    </cfRule>
  </conditionalFormatting>
  <conditionalFormatting sqref="D8">
    <cfRule type="cellIs" dxfId="1028" priority="1868" operator="equal">
      <formula>"N"</formula>
    </cfRule>
    <cfRule type="cellIs" dxfId="1027" priority="1869" operator="equal">
      <formula>"Y"</formula>
    </cfRule>
  </conditionalFormatting>
  <conditionalFormatting sqref="C8">
    <cfRule type="cellIs" dxfId="1026" priority="1866" operator="equal">
      <formula>"No"</formula>
    </cfRule>
    <cfRule type="cellIs" dxfId="1025" priority="1867" operator="equal">
      <formula>"Yes"</formula>
    </cfRule>
  </conditionalFormatting>
  <conditionalFormatting sqref="E8">
    <cfRule type="cellIs" dxfId="1024" priority="1858" operator="equal">
      <formula>"N"</formula>
    </cfRule>
    <cfRule type="cellIs" dxfId="1023" priority="1859" operator="equal">
      <formula>"Y"</formula>
    </cfRule>
  </conditionalFormatting>
  <conditionalFormatting sqref="J1:K1">
    <cfRule type="cellIs" dxfId="1022" priority="1682" operator="equal">
      <formula>"No"</formula>
    </cfRule>
    <cfRule type="cellIs" dxfId="1021" priority="1683" operator="equal">
      <formula>"Yes"</formula>
    </cfRule>
  </conditionalFormatting>
  <conditionalFormatting sqref="J1:K1">
    <cfRule type="cellIs" dxfId="1020" priority="1680" operator="equal">
      <formula>"No"</formula>
    </cfRule>
    <cfRule type="cellIs" dxfId="1019" priority="1681" operator="equal">
      <formula>"Yes"</formula>
    </cfRule>
  </conditionalFormatting>
  <conditionalFormatting sqref="A9">
    <cfRule type="cellIs" dxfId="1018" priority="1736" operator="equal">
      <formula>"No"</formula>
    </cfRule>
    <cfRule type="cellIs" dxfId="1017" priority="1737" operator="equal">
      <formula>"Yes"</formula>
    </cfRule>
  </conditionalFormatting>
  <conditionalFormatting sqref="A9">
    <cfRule type="cellIs" dxfId="1016" priority="1738" operator="equal">
      <formula>"No"</formula>
    </cfRule>
    <cfRule type="cellIs" dxfId="1015" priority="1739" operator="equal">
      <formula>"Yes"</formula>
    </cfRule>
  </conditionalFormatting>
  <conditionalFormatting sqref="A9">
    <cfRule type="cellIs" dxfId="1014" priority="1734" operator="equal">
      <formula>"No"</formula>
    </cfRule>
    <cfRule type="cellIs" dxfId="1013" priority="1735" operator="equal">
      <formula>"Yes"</formula>
    </cfRule>
  </conditionalFormatting>
  <conditionalFormatting sqref="A9">
    <cfRule type="cellIs" dxfId="1012" priority="1732" operator="equal">
      <formula>"No"</formula>
    </cfRule>
    <cfRule type="cellIs" dxfId="1011" priority="1733" operator="equal">
      <formula>"Yes"</formula>
    </cfRule>
  </conditionalFormatting>
  <conditionalFormatting sqref="J1:K1">
    <cfRule type="cellIs" dxfId="1010" priority="1688" operator="equal">
      <formula>"No"</formula>
    </cfRule>
    <cfRule type="cellIs" dxfId="1009" priority="1689" operator="equal">
      <formula>"Yes"</formula>
    </cfRule>
  </conditionalFormatting>
  <conditionalFormatting sqref="J1:K1">
    <cfRule type="cellIs" dxfId="1008" priority="1690" operator="equal">
      <formula>"No"</formula>
    </cfRule>
    <cfRule type="cellIs" dxfId="1007" priority="1691" operator="equal">
      <formula>"Yes"</formula>
    </cfRule>
  </conditionalFormatting>
  <conditionalFormatting sqref="J1:K1">
    <cfRule type="cellIs" dxfId="1006" priority="1684" operator="equal">
      <formula>"No"</formula>
    </cfRule>
    <cfRule type="cellIs" dxfId="1005" priority="1685" operator="equal">
      <formula>"Yes"</formula>
    </cfRule>
  </conditionalFormatting>
  <conditionalFormatting sqref="J1:K1">
    <cfRule type="cellIs" dxfId="1004" priority="1686" operator="equal">
      <formula>"No"</formula>
    </cfRule>
    <cfRule type="cellIs" dxfId="1003" priority="1687" operator="equal">
      <formula>"Yes"</formula>
    </cfRule>
  </conditionalFormatting>
  <conditionalFormatting sqref="L1">
    <cfRule type="cellIs" dxfId="1002" priority="1492" operator="equal">
      <formula>"No"</formula>
    </cfRule>
    <cfRule type="cellIs" dxfId="1001" priority="1493" operator="equal">
      <formula>"Yes"</formula>
    </cfRule>
  </conditionalFormatting>
  <conditionalFormatting sqref="D9">
    <cfRule type="cellIs" dxfId="1000" priority="1310" operator="equal">
      <formula>"N"</formula>
    </cfRule>
    <cfRule type="cellIs" dxfId="999" priority="1311" operator="equal">
      <formula>"Y"</formula>
    </cfRule>
  </conditionalFormatting>
  <conditionalFormatting sqref="C9">
    <cfRule type="cellIs" dxfId="998" priority="1308" operator="equal">
      <formula>"No"</formula>
    </cfRule>
    <cfRule type="cellIs" dxfId="997" priority="1309" operator="equal">
      <formula>"Yes"</formula>
    </cfRule>
  </conditionalFormatting>
  <conditionalFormatting sqref="F9">
    <cfRule type="cellIs" dxfId="996" priority="1314" operator="equal">
      <formula>"No"</formula>
    </cfRule>
    <cfRule type="cellIs" dxfId="995" priority="1315" operator="equal">
      <formula>"Yes"</formula>
    </cfRule>
  </conditionalFormatting>
  <conditionalFormatting sqref="E9">
    <cfRule type="cellIs" dxfId="994" priority="1312" operator="equal">
      <formula>"No"</formula>
    </cfRule>
    <cfRule type="cellIs" dxfId="993" priority="1313" operator="equal">
      <formula>"Yes"</formula>
    </cfRule>
  </conditionalFormatting>
  <conditionalFormatting sqref="F8">
    <cfRule type="cellIs" dxfId="992" priority="1290" operator="equal">
      <formula>"No"</formula>
    </cfRule>
    <cfRule type="cellIs" dxfId="991" priority="1291" operator="equal">
      <formula>"Yes"</formula>
    </cfRule>
  </conditionalFormatting>
  <conditionalFormatting sqref="F8">
    <cfRule type="cellIs" dxfId="990" priority="1286" operator="equal">
      <formula>"N"</formula>
    </cfRule>
    <cfRule type="cellIs" dxfId="989" priority="1287" operator="equal">
      <formula>"Y"</formula>
    </cfRule>
  </conditionalFormatting>
  <conditionalFormatting sqref="B9">
    <cfRule type="cellIs" dxfId="988" priority="1264" operator="equal">
      <formula>"No"</formula>
    </cfRule>
    <cfRule type="cellIs" dxfId="987" priority="1265" operator="equal">
      <formula>"Yes"</formula>
    </cfRule>
  </conditionalFormatting>
  <conditionalFormatting sqref="B9">
    <cfRule type="cellIs" dxfId="986" priority="1266" operator="equal">
      <formula>"No"</formula>
    </cfRule>
    <cfRule type="cellIs" dxfId="985" priority="1267" operator="equal">
      <formula>"Yes"</formula>
    </cfRule>
  </conditionalFormatting>
  <conditionalFormatting sqref="AE1">
    <cfRule type="cellIs" dxfId="984" priority="1236" operator="equal">
      <formula>"No"</formula>
    </cfRule>
    <cfRule type="cellIs" dxfId="983" priority="1237" operator="equal">
      <formula>"Yes"</formula>
    </cfRule>
  </conditionalFormatting>
  <conditionalFormatting sqref="AD1">
    <cfRule type="cellIs" dxfId="982" priority="1224" operator="equal">
      <formula>"No"</formula>
    </cfRule>
    <cfRule type="cellIs" dxfId="981" priority="1225" operator="equal">
      <formula>"Yes"</formula>
    </cfRule>
  </conditionalFormatting>
  <conditionalFormatting sqref="AD1">
    <cfRule type="cellIs" dxfId="980" priority="1226" operator="equal">
      <formula>"No"</formula>
    </cfRule>
    <cfRule type="cellIs" dxfId="979" priority="1227" operator="equal">
      <formula>"Yes"</formula>
    </cfRule>
  </conditionalFormatting>
  <conditionalFormatting sqref="AD1">
    <cfRule type="cellIs" dxfId="978" priority="1222" operator="equal">
      <formula>"No"</formula>
    </cfRule>
    <cfRule type="cellIs" dxfId="977" priority="1223" operator="equal">
      <formula>"Yes"</formula>
    </cfRule>
  </conditionalFormatting>
  <conditionalFormatting sqref="AD1">
    <cfRule type="cellIs" dxfId="976" priority="1220" operator="equal">
      <formula>"No"</formula>
    </cfRule>
    <cfRule type="cellIs" dxfId="975" priority="1221" operator="equal">
      <formula>"Yes"</formula>
    </cfRule>
  </conditionalFormatting>
  <conditionalFormatting sqref="AD1">
    <cfRule type="cellIs" dxfId="974" priority="1232" operator="equal">
      <formula>"No"</formula>
    </cfRule>
    <cfRule type="cellIs" dxfId="973" priority="1233" operator="equal">
      <formula>"Yes"</formula>
    </cfRule>
  </conditionalFormatting>
  <conditionalFormatting sqref="AD1">
    <cfRule type="cellIs" dxfId="972" priority="1234" operator="equal">
      <formula>"No"</formula>
    </cfRule>
    <cfRule type="cellIs" dxfId="971" priority="1235" operator="equal">
      <formula>"Yes"</formula>
    </cfRule>
  </conditionalFormatting>
  <conditionalFormatting sqref="AD1">
    <cfRule type="cellIs" dxfId="970" priority="1228" operator="equal">
      <formula>"No"</formula>
    </cfRule>
    <cfRule type="cellIs" dxfId="969" priority="1229" operator="equal">
      <formula>"Yes"</formula>
    </cfRule>
  </conditionalFormatting>
  <conditionalFormatting sqref="AD1">
    <cfRule type="cellIs" dxfId="968" priority="1230" operator="equal">
      <formula>"No"</formula>
    </cfRule>
    <cfRule type="cellIs" dxfId="967" priority="1231" operator="equal">
      <formula>"Yes"</formula>
    </cfRule>
  </conditionalFormatting>
  <conditionalFormatting sqref="AD1">
    <cfRule type="cellIs" dxfId="966" priority="1214" operator="equal">
      <formula>"No"</formula>
    </cfRule>
    <cfRule type="cellIs" dxfId="965" priority="1215" operator="equal">
      <formula>"Yes"</formula>
    </cfRule>
  </conditionalFormatting>
  <conditionalFormatting sqref="AD1">
    <cfRule type="cellIs" dxfId="964" priority="1212" operator="equal">
      <formula>"No"</formula>
    </cfRule>
    <cfRule type="cellIs" dxfId="963" priority="1213" operator="equal">
      <formula>"Yes"</formula>
    </cfRule>
  </conditionalFormatting>
  <conditionalFormatting sqref="AD1">
    <cfRule type="cellIs" dxfId="962" priority="1216" operator="equal">
      <formula>"No"</formula>
    </cfRule>
    <cfRule type="cellIs" dxfId="961" priority="1217" operator="equal">
      <formula>"Yes"</formula>
    </cfRule>
  </conditionalFormatting>
  <conditionalFormatting sqref="AD1">
    <cfRule type="cellIs" dxfId="960" priority="1218" operator="equal">
      <formula>"No"</formula>
    </cfRule>
    <cfRule type="cellIs" dxfId="959" priority="1219" operator="equal">
      <formula>"Yes"</formula>
    </cfRule>
  </conditionalFormatting>
  <conditionalFormatting sqref="AE1">
    <cfRule type="cellIs" dxfId="958" priority="1198" operator="equal">
      <formula>"No"</formula>
    </cfRule>
    <cfRule type="cellIs" dxfId="957" priority="1199" operator="equal">
      <formula>"Yes"</formula>
    </cfRule>
  </conditionalFormatting>
  <conditionalFormatting sqref="AE1">
    <cfRule type="cellIs" dxfId="956" priority="1200" operator="equal">
      <formula>"No"</formula>
    </cfRule>
    <cfRule type="cellIs" dxfId="955" priority="1201" operator="equal">
      <formula>"Yes"</formula>
    </cfRule>
  </conditionalFormatting>
  <conditionalFormatting sqref="AE1">
    <cfRule type="cellIs" dxfId="954" priority="1196" operator="equal">
      <formula>"No"</formula>
    </cfRule>
    <cfRule type="cellIs" dxfId="953" priority="1197" operator="equal">
      <formula>"Yes"</formula>
    </cfRule>
  </conditionalFormatting>
  <conditionalFormatting sqref="AE1">
    <cfRule type="cellIs" dxfId="952" priority="1194" operator="equal">
      <formula>"No"</formula>
    </cfRule>
    <cfRule type="cellIs" dxfId="951" priority="1195" operator="equal">
      <formula>"Yes"</formula>
    </cfRule>
  </conditionalFormatting>
  <conditionalFormatting sqref="AE1">
    <cfRule type="cellIs" dxfId="950" priority="1206" operator="equal">
      <formula>"No"</formula>
    </cfRule>
    <cfRule type="cellIs" dxfId="949" priority="1207" operator="equal">
      <formula>"Yes"</formula>
    </cfRule>
  </conditionalFormatting>
  <conditionalFormatting sqref="AE1">
    <cfRule type="cellIs" dxfId="948" priority="1208" operator="equal">
      <formula>"No"</formula>
    </cfRule>
    <cfRule type="cellIs" dxfId="947" priority="1209" operator="equal">
      <formula>"Yes"</formula>
    </cfRule>
  </conditionalFormatting>
  <conditionalFormatting sqref="AE1">
    <cfRule type="cellIs" dxfId="946" priority="1202" operator="equal">
      <formula>"No"</formula>
    </cfRule>
    <cfRule type="cellIs" dxfId="945" priority="1203" operator="equal">
      <formula>"Yes"</formula>
    </cfRule>
  </conditionalFormatting>
  <conditionalFormatting sqref="AE1">
    <cfRule type="cellIs" dxfId="944" priority="1204" operator="equal">
      <formula>"No"</formula>
    </cfRule>
    <cfRule type="cellIs" dxfId="943" priority="1205" operator="equal">
      <formula>"Yes"</formula>
    </cfRule>
  </conditionalFormatting>
  <conditionalFormatting sqref="AE1">
    <cfRule type="cellIs" dxfId="942" priority="1188" operator="equal">
      <formula>"No"</formula>
    </cfRule>
    <cfRule type="cellIs" dxfId="941" priority="1189" operator="equal">
      <formula>"Yes"</formula>
    </cfRule>
  </conditionalFormatting>
  <conditionalFormatting sqref="AE1">
    <cfRule type="cellIs" dxfId="940" priority="1186" operator="equal">
      <formula>"No"</formula>
    </cfRule>
    <cfRule type="cellIs" dxfId="939" priority="1187" operator="equal">
      <formula>"Yes"</formula>
    </cfRule>
  </conditionalFormatting>
  <conditionalFormatting sqref="AE1">
    <cfRule type="cellIs" dxfId="938" priority="1190" operator="equal">
      <formula>"No"</formula>
    </cfRule>
    <cfRule type="cellIs" dxfId="937" priority="1191" operator="equal">
      <formula>"Yes"</formula>
    </cfRule>
  </conditionalFormatting>
  <conditionalFormatting sqref="AE1">
    <cfRule type="cellIs" dxfId="936" priority="1192" operator="equal">
      <formula>"No"</formula>
    </cfRule>
    <cfRule type="cellIs" dxfId="935" priority="1193" operator="equal">
      <formula>"Yes"</formula>
    </cfRule>
  </conditionalFormatting>
  <conditionalFormatting sqref="AH1">
    <cfRule type="cellIs" dxfId="934" priority="1176" operator="equal">
      <formula>"No"</formula>
    </cfRule>
    <cfRule type="cellIs" dxfId="933" priority="1177" operator="equal">
      <formula>"Yes"</formula>
    </cfRule>
  </conditionalFormatting>
  <conditionalFormatting sqref="AH1">
    <cfRule type="cellIs" dxfId="932" priority="1174" operator="equal">
      <formula>"No"</formula>
    </cfRule>
    <cfRule type="cellIs" dxfId="931" priority="1175" operator="equal">
      <formula>"Yes"</formula>
    </cfRule>
  </conditionalFormatting>
  <conditionalFormatting sqref="AH1">
    <cfRule type="cellIs" dxfId="930" priority="1182" operator="equal">
      <formula>"No"</formula>
    </cfRule>
    <cfRule type="cellIs" dxfId="929" priority="1183" operator="equal">
      <formula>"Yes"</formula>
    </cfRule>
  </conditionalFormatting>
  <conditionalFormatting sqref="AH1">
    <cfRule type="cellIs" dxfId="928" priority="1184" operator="equal">
      <formula>"No"</formula>
    </cfRule>
    <cfRule type="cellIs" dxfId="927" priority="1185" operator="equal">
      <formula>"Yes"</formula>
    </cfRule>
  </conditionalFormatting>
  <conditionalFormatting sqref="AH1">
    <cfRule type="cellIs" dxfId="926" priority="1178" operator="equal">
      <formula>"No"</formula>
    </cfRule>
    <cfRule type="cellIs" dxfId="925" priority="1179" operator="equal">
      <formula>"Yes"</formula>
    </cfRule>
  </conditionalFormatting>
  <conditionalFormatting sqref="AH1">
    <cfRule type="cellIs" dxfId="924" priority="1180" operator="equal">
      <formula>"No"</formula>
    </cfRule>
    <cfRule type="cellIs" dxfId="923" priority="1181" operator="equal">
      <formula>"Yes"</formula>
    </cfRule>
  </conditionalFormatting>
  <conditionalFormatting sqref="O1">
    <cfRule type="cellIs" dxfId="922" priority="1138" operator="equal">
      <formula>"No"</formula>
    </cfRule>
    <cfRule type="cellIs" dxfId="921" priority="1139" operator="equal">
      <formula>"Yes"</formula>
    </cfRule>
  </conditionalFormatting>
  <conditionalFormatting sqref="O1">
    <cfRule type="cellIs" dxfId="920" priority="1140" operator="equal">
      <formula>"No"</formula>
    </cfRule>
    <cfRule type="cellIs" dxfId="919" priority="1141" operator="equal">
      <formula>"Yes"</formula>
    </cfRule>
  </conditionalFormatting>
  <conditionalFormatting sqref="O1">
    <cfRule type="cellIs" dxfId="918" priority="1136" operator="equal">
      <formula>"No"</formula>
    </cfRule>
    <cfRule type="cellIs" dxfId="917" priority="1137" operator="equal">
      <formula>"Yes"</formula>
    </cfRule>
  </conditionalFormatting>
  <conditionalFormatting sqref="O1">
    <cfRule type="cellIs" dxfId="916" priority="1134" operator="equal">
      <formula>"No"</formula>
    </cfRule>
    <cfRule type="cellIs" dxfId="915" priority="1135" operator="equal">
      <formula>"Yes"</formula>
    </cfRule>
  </conditionalFormatting>
  <conditionalFormatting sqref="O1">
    <cfRule type="cellIs" dxfId="914" priority="1146" operator="equal">
      <formula>"No"</formula>
    </cfRule>
    <cfRule type="cellIs" dxfId="913" priority="1147" operator="equal">
      <formula>"Yes"</formula>
    </cfRule>
  </conditionalFormatting>
  <conditionalFormatting sqref="O1">
    <cfRule type="cellIs" dxfId="912" priority="1148" operator="equal">
      <formula>"No"</formula>
    </cfRule>
    <cfRule type="cellIs" dxfId="911" priority="1149" operator="equal">
      <formula>"Yes"</formula>
    </cfRule>
  </conditionalFormatting>
  <conditionalFormatting sqref="O1">
    <cfRule type="cellIs" dxfId="910" priority="1142" operator="equal">
      <formula>"No"</formula>
    </cfRule>
    <cfRule type="cellIs" dxfId="909" priority="1143" operator="equal">
      <formula>"Yes"</formula>
    </cfRule>
  </conditionalFormatting>
  <conditionalFormatting sqref="O1">
    <cfRule type="cellIs" dxfId="908" priority="1144" operator="equal">
      <formula>"No"</formula>
    </cfRule>
    <cfRule type="cellIs" dxfId="907" priority="1145" operator="equal">
      <formula>"Yes"</formula>
    </cfRule>
  </conditionalFormatting>
  <conditionalFormatting sqref="O1">
    <cfRule type="cellIs" dxfId="906" priority="1128" operator="equal">
      <formula>"No"</formula>
    </cfRule>
    <cfRule type="cellIs" dxfId="905" priority="1129" operator="equal">
      <formula>"Yes"</formula>
    </cfRule>
  </conditionalFormatting>
  <conditionalFormatting sqref="O1">
    <cfRule type="cellIs" dxfId="904" priority="1126" operator="equal">
      <formula>"No"</formula>
    </cfRule>
    <cfRule type="cellIs" dxfId="903" priority="1127" operator="equal">
      <formula>"Yes"</formula>
    </cfRule>
  </conditionalFormatting>
  <conditionalFormatting sqref="O1">
    <cfRule type="cellIs" dxfId="902" priority="1130" operator="equal">
      <formula>"No"</formula>
    </cfRule>
    <cfRule type="cellIs" dxfId="901" priority="1131" operator="equal">
      <formula>"Yes"</formula>
    </cfRule>
  </conditionalFormatting>
  <conditionalFormatting sqref="O1">
    <cfRule type="cellIs" dxfId="900" priority="1132" operator="equal">
      <formula>"No"</formula>
    </cfRule>
    <cfRule type="cellIs" dxfId="899" priority="1133" operator="equal">
      <formula>"Yes"</formula>
    </cfRule>
  </conditionalFormatting>
  <conditionalFormatting sqref="AB1:AE1">
    <cfRule type="cellIs" dxfId="898" priority="1052" operator="equal">
      <formula>"No"</formula>
    </cfRule>
    <cfRule type="cellIs" dxfId="897" priority="1053" operator="equal">
      <formula>"Yes"</formula>
    </cfRule>
  </conditionalFormatting>
  <conditionalFormatting sqref="Q1">
    <cfRule type="cellIs" dxfId="896" priority="1004" operator="equal">
      <formula>"No"</formula>
    </cfRule>
    <cfRule type="cellIs" dxfId="895" priority="1005" operator="equal">
      <formula>"Yes"</formula>
    </cfRule>
  </conditionalFormatting>
  <conditionalFormatting sqref="V8">
    <cfRule type="cellIs" dxfId="894" priority="986" operator="equal">
      <formula>"N"</formula>
    </cfRule>
    <cfRule type="cellIs" dxfId="893" priority="987" operator="equal">
      <formula>"Y"</formula>
    </cfRule>
  </conditionalFormatting>
  <conditionalFormatting sqref="U8">
    <cfRule type="cellIs" dxfId="892" priority="984" operator="equal">
      <formula>"No"</formula>
    </cfRule>
    <cfRule type="cellIs" dxfId="891" priority="985" operator="equal">
      <formula>"Yes"</formula>
    </cfRule>
  </conditionalFormatting>
  <conditionalFormatting sqref="R3:R7">
    <cfRule type="cellIs" dxfId="890" priority="934" operator="equal">
      <formula>"No"</formula>
    </cfRule>
    <cfRule type="cellIs" dxfId="889" priority="935" operator="equal">
      <formula>"Yes"</formula>
    </cfRule>
  </conditionalFormatting>
  <conditionalFormatting sqref="H3:H7">
    <cfRule type="cellIs" dxfId="888" priority="930" operator="equal">
      <formula>"No"</formula>
    </cfRule>
    <cfRule type="cellIs" dxfId="887" priority="931" operator="equal">
      <formula>"Yes"</formula>
    </cfRule>
  </conditionalFormatting>
  <conditionalFormatting sqref="V9">
    <cfRule type="cellIs" dxfId="886" priority="952" operator="equal">
      <formula>"N"</formula>
    </cfRule>
    <cfRule type="cellIs" dxfId="885" priority="953" operator="equal">
      <formula>"Y"</formula>
    </cfRule>
  </conditionalFormatting>
  <conditionalFormatting sqref="U9">
    <cfRule type="cellIs" dxfId="884" priority="950" operator="equal">
      <formula>"No"</formula>
    </cfRule>
    <cfRule type="cellIs" dxfId="883" priority="951" operator="equal">
      <formula>"Yes"</formula>
    </cfRule>
  </conditionalFormatting>
  <conditionalFormatting sqref="G3:G7">
    <cfRule type="cellIs" dxfId="882" priority="928" operator="equal">
      <formula>"N"</formula>
    </cfRule>
    <cfRule type="cellIs" dxfId="881" priority="929" operator="equal">
      <formula>"Y"</formula>
    </cfRule>
  </conditionalFormatting>
  <conditionalFormatting sqref="B3:B7">
    <cfRule type="cellIs" dxfId="880" priority="908" operator="equal">
      <formula>"No"</formula>
    </cfRule>
    <cfRule type="cellIs" dxfId="879" priority="909" operator="equal">
      <formula>"Yes"</formula>
    </cfRule>
  </conditionalFormatting>
  <conditionalFormatting sqref="I3:Q7">
    <cfRule type="cellIs" dxfId="878" priority="932" operator="equal">
      <formula>"N"</formula>
    </cfRule>
    <cfRule type="cellIs" dxfId="877" priority="933" operator="equal">
      <formula>"Y"</formula>
    </cfRule>
  </conditionalFormatting>
  <conditionalFormatting sqref="G3:G7">
    <cfRule type="cellIs" dxfId="876" priority="926" operator="equal">
      <formula>1</formula>
    </cfRule>
    <cfRule type="cellIs" dxfId="875" priority="927" operator="equal">
      <formula>20</formula>
    </cfRule>
  </conditionalFormatting>
  <conditionalFormatting sqref="G3:G7">
    <cfRule type="cellIs" dxfId="874" priority="925" operator="equal">
      <formula>19</formula>
    </cfRule>
  </conditionalFormatting>
  <conditionalFormatting sqref="G3:G7">
    <cfRule type="cellIs" dxfId="873" priority="924" operator="equal">
      <formula>19</formula>
    </cfRule>
  </conditionalFormatting>
  <conditionalFormatting sqref="Y3:Y7 AB3:AI7">
    <cfRule type="cellIs" dxfId="872" priority="922" operator="equal">
      <formula>"N"</formula>
    </cfRule>
    <cfRule type="cellIs" dxfId="871" priority="923" operator="equal">
      <formula>"Y"</formula>
    </cfRule>
  </conditionalFormatting>
  <conditionalFormatting sqref="Y3:Y7">
    <cfRule type="cellIs" dxfId="870" priority="920" operator="equal">
      <formula>1</formula>
    </cfRule>
    <cfRule type="cellIs" dxfId="869" priority="921" operator="equal">
      <formula>20</formula>
    </cfRule>
  </conditionalFormatting>
  <conditionalFormatting sqref="AI3:AI7 AA3:AA7 Y3:Y7">
    <cfRule type="cellIs" dxfId="868" priority="918" operator="equal">
      <formula>"No"</formula>
    </cfRule>
    <cfRule type="cellIs" dxfId="867" priority="919" operator="equal">
      <formula>"Yes"</formula>
    </cfRule>
  </conditionalFormatting>
  <conditionalFormatting sqref="Y3:Y7">
    <cfRule type="cellIs" dxfId="866" priority="917" operator="equal">
      <formula>19</formula>
    </cfRule>
  </conditionalFormatting>
  <conditionalFormatting sqref="Z3:Z7">
    <cfRule type="cellIs" dxfId="865" priority="915" operator="equal">
      <formula>"No"</formula>
    </cfRule>
    <cfRule type="cellIs" dxfId="864" priority="916" operator="equal">
      <formula>"Yes"</formula>
    </cfRule>
  </conditionalFormatting>
  <conditionalFormatting sqref="Y3:Y7">
    <cfRule type="cellIs" dxfId="863" priority="913" operator="equal">
      <formula>"No"</formula>
    </cfRule>
    <cfRule type="cellIs" dxfId="862" priority="914" operator="equal">
      <formula>"Yes"</formula>
    </cfRule>
  </conditionalFormatting>
  <conditionalFormatting sqref="Y3:Y7">
    <cfRule type="cellIs" dxfId="861" priority="911" operator="equal">
      <formula>1</formula>
    </cfRule>
    <cfRule type="cellIs" dxfId="860" priority="912" operator="equal">
      <formula>20</formula>
    </cfRule>
  </conditionalFormatting>
  <conditionalFormatting sqref="Y3:Y7">
    <cfRule type="cellIs" dxfId="859" priority="910" operator="equal">
      <formula>19</formula>
    </cfRule>
  </conditionalFormatting>
  <conditionalFormatting sqref="A3:A7">
    <cfRule type="cellIs" dxfId="858" priority="902" operator="equal">
      <formula>"No"</formula>
    </cfRule>
    <cfRule type="cellIs" dxfId="857" priority="903" operator="equal">
      <formula>"Yes"</formula>
    </cfRule>
  </conditionalFormatting>
  <conditionalFormatting sqref="B3:B7">
    <cfRule type="cellIs" dxfId="856" priority="906" operator="equal">
      <formula>"No"</formula>
    </cfRule>
    <cfRule type="cellIs" dxfId="855" priority="907" operator="equal">
      <formula>"Yes"</formula>
    </cfRule>
  </conditionalFormatting>
  <conditionalFormatting sqref="A3:A7">
    <cfRule type="cellIs" dxfId="854" priority="904" operator="equal">
      <formula>"No"</formula>
    </cfRule>
    <cfRule type="cellIs" dxfId="853" priority="905" operator="equal">
      <formula>"Yes"</formula>
    </cfRule>
  </conditionalFormatting>
  <conditionalFormatting sqref="A3:A7">
    <cfRule type="cellIs" dxfId="852" priority="900" operator="equal">
      <formula>"No"</formula>
    </cfRule>
    <cfRule type="cellIs" dxfId="851" priority="901" operator="equal">
      <formula>"Yes"</formula>
    </cfRule>
  </conditionalFormatting>
  <conditionalFormatting sqref="A3:A7">
    <cfRule type="cellIs" dxfId="850" priority="898" operator="equal">
      <formula>"No"</formula>
    </cfRule>
    <cfRule type="cellIs" dxfId="849" priority="899" operator="equal">
      <formula>"Yes"</formula>
    </cfRule>
  </conditionalFormatting>
  <conditionalFormatting sqref="D3:D7">
    <cfRule type="cellIs" dxfId="848" priority="896" operator="equal">
      <formula>"N"</formula>
    </cfRule>
    <cfRule type="cellIs" dxfId="847" priority="897" operator="equal">
      <formula>"Y"</formula>
    </cfRule>
  </conditionalFormatting>
  <conditionalFormatting sqref="C3:C7">
    <cfRule type="cellIs" dxfId="846" priority="894" operator="equal">
      <formula>"No"</formula>
    </cfRule>
    <cfRule type="cellIs" dxfId="845" priority="895" operator="equal">
      <formula>"Yes"</formula>
    </cfRule>
  </conditionalFormatting>
  <conditionalFormatting sqref="E3:E7">
    <cfRule type="cellIs" dxfId="844" priority="892" operator="equal">
      <formula>"N"</formula>
    </cfRule>
    <cfRule type="cellIs" dxfId="843" priority="893" operator="equal">
      <formula>"Y"</formula>
    </cfRule>
  </conditionalFormatting>
  <conditionalFormatting sqref="F4:F7">
    <cfRule type="cellIs" dxfId="842" priority="890" operator="equal">
      <formula>"No"</formula>
    </cfRule>
    <cfRule type="cellIs" dxfId="841" priority="891" operator="equal">
      <formula>"Yes"</formula>
    </cfRule>
  </conditionalFormatting>
  <conditionalFormatting sqref="F4:F7">
    <cfRule type="cellIs" dxfId="840" priority="888" operator="equal">
      <formula>"N"</formula>
    </cfRule>
    <cfRule type="cellIs" dxfId="839" priority="889" operator="equal">
      <formula>"Y"</formula>
    </cfRule>
  </conditionalFormatting>
  <conditionalFormatting sqref="S8">
    <cfRule type="cellIs" dxfId="838" priority="860" operator="equal">
      <formula>"No"</formula>
    </cfRule>
    <cfRule type="cellIs" dxfId="837" priority="861" operator="equal">
      <formula>"Yes"</formula>
    </cfRule>
  </conditionalFormatting>
  <conditionalFormatting sqref="S8">
    <cfRule type="cellIs" dxfId="836" priority="858" operator="equal">
      <formula>"No"</formula>
    </cfRule>
    <cfRule type="cellIs" dxfId="835" priority="859" operator="equal">
      <formula>"Yes"</formula>
    </cfRule>
  </conditionalFormatting>
  <conditionalFormatting sqref="S9">
    <cfRule type="cellIs" dxfId="834" priority="850" operator="equal">
      <formula>"No"</formula>
    </cfRule>
    <cfRule type="cellIs" dxfId="833" priority="851" operator="equal">
      <formula>"Yes"</formula>
    </cfRule>
  </conditionalFormatting>
  <conditionalFormatting sqref="V3:V7">
    <cfRule type="cellIs" dxfId="832" priority="874" operator="equal">
      <formula>"N"</formula>
    </cfRule>
    <cfRule type="cellIs" dxfId="831" priority="875" operator="equal">
      <formula>"Y"</formula>
    </cfRule>
  </conditionalFormatting>
  <conditionalFormatting sqref="U3:U7">
    <cfRule type="cellIs" dxfId="830" priority="872" operator="equal">
      <formula>"No"</formula>
    </cfRule>
    <cfRule type="cellIs" dxfId="829" priority="873" operator="equal">
      <formula>"Yes"</formula>
    </cfRule>
  </conditionalFormatting>
  <conditionalFormatting sqref="W3:W5">
    <cfRule type="cellIs" dxfId="828" priority="870" operator="equal">
      <formula>"N"</formula>
    </cfRule>
    <cfRule type="cellIs" dxfId="827" priority="871" operator="equal">
      <formula>"Y"</formula>
    </cfRule>
  </conditionalFormatting>
  <conditionalFormatting sqref="X4:X5">
    <cfRule type="cellIs" dxfId="826" priority="868" operator="equal">
      <formula>"No"</formula>
    </cfRule>
    <cfRule type="cellIs" dxfId="825" priority="869" operator="equal">
      <formula>"Yes"</formula>
    </cfRule>
  </conditionalFormatting>
  <conditionalFormatting sqref="X4:X5">
    <cfRule type="cellIs" dxfId="824" priority="866" operator="equal">
      <formula>"N"</formula>
    </cfRule>
    <cfRule type="cellIs" dxfId="823" priority="867" operator="equal">
      <formula>"Y"</formula>
    </cfRule>
  </conditionalFormatting>
  <conditionalFormatting sqref="S8">
    <cfRule type="cellIs" dxfId="822" priority="862" operator="equal">
      <formula>"No"</formula>
    </cfRule>
    <cfRule type="cellIs" dxfId="821" priority="863" operator="equal">
      <formula>"Yes"</formula>
    </cfRule>
  </conditionalFormatting>
  <conditionalFormatting sqref="S8">
    <cfRule type="cellIs" dxfId="820" priority="864" operator="equal">
      <formula>"No"</formula>
    </cfRule>
    <cfRule type="cellIs" dxfId="819" priority="865" operator="equal">
      <formula>"Yes"</formula>
    </cfRule>
  </conditionalFormatting>
  <conditionalFormatting sqref="S9">
    <cfRule type="cellIs" dxfId="818" priority="856" operator="equal">
      <formula>"No"</formula>
    </cfRule>
    <cfRule type="cellIs" dxfId="817" priority="857" operator="equal">
      <formula>"Yes"</formula>
    </cfRule>
  </conditionalFormatting>
  <conditionalFormatting sqref="S9">
    <cfRule type="cellIs" dxfId="816" priority="854" operator="equal">
      <formula>"No"</formula>
    </cfRule>
    <cfRule type="cellIs" dxfId="815" priority="855" operator="equal">
      <formula>"Yes"</formula>
    </cfRule>
  </conditionalFormatting>
  <conditionalFormatting sqref="S9">
    <cfRule type="cellIs" dxfId="814" priority="852" operator="equal">
      <formula>"No"</formula>
    </cfRule>
    <cfRule type="cellIs" dxfId="813" priority="853" operator="equal">
      <formula>"Yes"</formula>
    </cfRule>
  </conditionalFormatting>
  <conditionalFormatting sqref="S3:S7">
    <cfRule type="cellIs" dxfId="812" priority="838" operator="equal">
      <formula>"No"</formula>
    </cfRule>
    <cfRule type="cellIs" dxfId="811" priority="839" operator="equal">
      <formula>"Yes"</formula>
    </cfRule>
  </conditionalFormatting>
  <conditionalFormatting sqref="S3:S7">
    <cfRule type="cellIs" dxfId="810" priority="840" operator="equal">
      <formula>"No"</formula>
    </cfRule>
    <cfRule type="cellIs" dxfId="809" priority="841" operator="equal">
      <formula>"Yes"</formula>
    </cfRule>
  </conditionalFormatting>
  <conditionalFormatting sqref="S3:S7">
    <cfRule type="cellIs" dxfId="808" priority="836" operator="equal">
      <formula>"No"</formula>
    </cfRule>
    <cfRule type="cellIs" dxfId="807" priority="837" operator="equal">
      <formula>"Yes"</formula>
    </cfRule>
  </conditionalFormatting>
  <conditionalFormatting sqref="S3:S7">
    <cfRule type="cellIs" dxfId="806" priority="834" operator="equal">
      <formula>"No"</formula>
    </cfRule>
    <cfRule type="cellIs" dxfId="805" priority="835" operator="equal">
      <formula>"Yes"</formula>
    </cfRule>
  </conditionalFormatting>
  <conditionalFormatting sqref="T8">
    <cfRule type="cellIs" dxfId="804" priority="832" operator="equal">
      <formula>"No"</formula>
    </cfRule>
    <cfRule type="cellIs" dxfId="803" priority="833" operator="equal">
      <formula>"Yes"</formula>
    </cfRule>
  </conditionalFormatting>
  <conditionalFormatting sqref="T8">
    <cfRule type="cellIs" dxfId="802" priority="830" operator="equal">
      <formula>"No"</formula>
    </cfRule>
    <cfRule type="cellIs" dxfId="801" priority="831" operator="equal">
      <formula>"Yes"</formula>
    </cfRule>
  </conditionalFormatting>
  <conditionalFormatting sqref="T9">
    <cfRule type="cellIs" dxfId="800" priority="826" operator="equal">
      <formula>"No"</formula>
    </cfRule>
    <cfRule type="cellIs" dxfId="799" priority="827" operator="equal">
      <formula>"Yes"</formula>
    </cfRule>
  </conditionalFormatting>
  <conditionalFormatting sqref="T9">
    <cfRule type="cellIs" dxfId="798" priority="828" operator="equal">
      <formula>"No"</formula>
    </cfRule>
    <cfRule type="cellIs" dxfId="797" priority="829" operator="equal">
      <formula>"Yes"</formula>
    </cfRule>
  </conditionalFormatting>
  <conditionalFormatting sqref="T3:T4 T6:T7">
    <cfRule type="cellIs" dxfId="796" priority="824" operator="equal">
      <formula>"No"</formula>
    </cfRule>
    <cfRule type="cellIs" dxfId="795" priority="825" operator="equal">
      <formula>"Yes"</formula>
    </cfRule>
  </conditionalFormatting>
  <conditionalFormatting sqref="T3:T4 T6:T7">
    <cfRule type="cellIs" dxfId="794" priority="822" operator="equal">
      <formula>"No"</formula>
    </cfRule>
    <cfRule type="cellIs" dxfId="793" priority="823" operator="equal">
      <formula>"Yes"</formula>
    </cfRule>
  </conditionalFormatting>
  <conditionalFormatting sqref="T5">
    <cfRule type="cellIs" dxfId="792" priority="806" operator="equal">
      <formula>"No"</formula>
    </cfRule>
    <cfRule type="cellIs" dxfId="791" priority="807" operator="equal">
      <formula>"Yes"</formula>
    </cfRule>
  </conditionalFormatting>
  <conditionalFormatting sqref="T5">
    <cfRule type="cellIs" dxfId="790" priority="804" operator="equal">
      <formula>"No"</formula>
    </cfRule>
    <cfRule type="cellIs" dxfId="789" priority="805" operator="equal">
      <formula>"Yes"</formula>
    </cfRule>
  </conditionalFormatting>
  <conditionalFormatting sqref="W8">
    <cfRule type="cellIs" dxfId="788" priority="802" operator="equal">
      <formula>"N"</formula>
    </cfRule>
    <cfRule type="cellIs" dxfId="787" priority="803" operator="equal">
      <formula>"Y"</formula>
    </cfRule>
  </conditionalFormatting>
  <conditionalFormatting sqref="X9">
    <cfRule type="cellIs" dxfId="786" priority="800" operator="equal">
      <formula>"No"</formula>
    </cfRule>
    <cfRule type="cellIs" dxfId="785" priority="801" operator="equal">
      <formula>"Yes"</formula>
    </cfRule>
  </conditionalFormatting>
  <conditionalFormatting sqref="W9">
    <cfRule type="cellIs" dxfId="784" priority="798" operator="equal">
      <formula>"No"</formula>
    </cfRule>
    <cfRule type="cellIs" dxfId="783" priority="799" operator="equal">
      <formula>"Yes"</formula>
    </cfRule>
  </conditionalFormatting>
  <conditionalFormatting sqref="X8">
    <cfRule type="cellIs" dxfId="782" priority="796" operator="equal">
      <formula>"No"</formula>
    </cfRule>
    <cfRule type="cellIs" dxfId="781" priority="797" operator="equal">
      <formula>"Yes"</formula>
    </cfRule>
  </conditionalFormatting>
  <conditionalFormatting sqref="X8">
    <cfRule type="cellIs" dxfId="780" priority="794" operator="equal">
      <formula>"N"</formula>
    </cfRule>
    <cfRule type="cellIs" dxfId="779" priority="795" operator="equal">
      <formula>"Y"</formula>
    </cfRule>
  </conditionalFormatting>
  <conditionalFormatting sqref="W6:W7">
    <cfRule type="cellIs" dxfId="778" priority="792" operator="equal">
      <formula>"N"</formula>
    </cfRule>
    <cfRule type="cellIs" dxfId="777" priority="793" operator="equal">
      <formula>"Y"</formula>
    </cfRule>
  </conditionalFormatting>
  <conditionalFormatting sqref="X6:X7">
    <cfRule type="cellIs" dxfId="776" priority="790" operator="equal">
      <formula>"No"</formula>
    </cfRule>
    <cfRule type="cellIs" dxfId="775" priority="791" operator="equal">
      <formula>"Yes"</formula>
    </cfRule>
  </conditionalFormatting>
  <conditionalFormatting sqref="X6:X7">
    <cfRule type="cellIs" dxfId="774" priority="788" operator="equal">
      <formula>"N"</formula>
    </cfRule>
    <cfRule type="cellIs" dxfId="773" priority="789" operator="equal">
      <formula>"Y"</formula>
    </cfRule>
  </conditionalFormatting>
  <conditionalFormatting sqref="R11">
    <cfRule type="cellIs" dxfId="772" priority="786" operator="equal">
      <formula>"No"</formula>
    </cfRule>
    <cfRule type="cellIs" dxfId="771" priority="787" operator="equal">
      <formula>"Yes"</formula>
    </cfRule>
  </conditionalFormatting>
  <conditionalFormatting sqref="H11">
    <cfRule type="cellIs" dxfId="770" priority="782" operator="equal">
      <formula>"No"</formula>
    </cfRule>
    <cfRule type="cellIs" dxfId="769" priority="783" operator="equal">
      <formula>"Yes"</formula>
    </cfRule>
  </conditionalFormatting>
  <conditionalFormatting sqref="I11:Q11">
    <cfRule type="cellIs" dxfId="768" priority="784" operator="equal">
      <formula>"N"</formula>
    </cfRule>
    <cfRule type="cellIs" dxfId="767" priority="785" operator="equal">
      <formula>"Y"</formula>
    </cfRule>
  </conditionalFormatting>
  <conditionalFormatting sqref="AB11:AI11 Y11">
    <cfRule type="cellIs" dxfId="766" priority="774" operator="equal">
      <formula>"N"</formula>
    </cfRule>
    <cfRule type="cellIs" dxfId="765" priority="775" operator="equal">
      <formula>"Y"</formula>
    </cfRule>
  </conditionalFormatting>
  <conditionalFormatting sqref="Y11">
    <cfRule type="cellIs" dxfId="764" priority="772" operator="equal">
      <formula>1</formula>
    </cfRule>
    <cfRule type="cellIs" dxfId="763" priority="773" operator="equal">
      <formula>20</formula>
    </cfRule>
  </conditionalFormatting>
  <conditionalFormatting sqref="Y11 AA11 AI11">
    <cfRule type="cellIs" dxfId="762" priority="770" operator="equal">
      <formula>"No"</formula>
    </cfRule>
    <cfRule type="cellIs" dxfId="761" priority="771" operator="equal">
      <formula>"Yes"</formula>
    </cfRule>
  </conditionalFormatting>
  <conditionalFormatting sqref="Y11">
    <cfRule type="cellIs" dxfId="760" priority="769" operator="equal">
      <formula>19</formula>
    </cfRule>
  </conditionalFormatting>
  <conditionalFormatting sqref="Z11">
    <cfRule type="cellIs" dxfId="759" priority="767" operator="equal">
      <formula>"No"</formula>
    </cfRule>
    <cfRule type="cellIs" dxfId="758" priority="768" operator="equal">
      <formula>"Yes"</formula>
    </cfRule>
  </conditionalFormatting>
  <conditionalFormatting sqref="Y11">
    <cfRule type="cellIs" dxfId="757" priority="765" operator="equal">
      <formula>"No"</formula>
    </cfRule>
    <cfRule type="cellIs" dxfId="756" priority="766" operator="equal">
      <formula>"Yes"</formula>
    </cfRule>
  </conditionalFormatting>
  <conditionalFormatting sqref="Y11">
    <cfRule type="cellIs" dxfId="755" priority="763" operator="equal">
      <formula>1</formula>
    </cfRule>
    <cfRule type="cellIs" dxfId="754" priority="764" operator="equal">
      <formula>20</formula>
    </cfRule>
  </conditionalFormatting>
  <conditionalFormatting sqref="Y11">
    <cfRule type="cellIs" dxfId="753" priority="762" operator="equal">
      <formula>19</formula>
    </cfRule>
  </conditionalFormatting>
  <conditionalFormatting sqref="A12">
    <cfRule type="cellIs" dxfId="752" priority="632" operator="equal">
      <formula>"No"</formula>
    </cfRule>
    <cfRule type="cellIs" dxfId="751" priority="633" operator="equal">
      <formula>"Yes"</formula>
    </cfRule>
  </conditionalFormatting>
  <conditionalFormatting sqref="B12">
    <cfRule type="cellIs" dxfId="750" priority="628" operator="equal">
      <formula>"No"</formula>
    </cfRule>
    <cfRule type="cellIs" dxfId="749" priority="629" operator="equal">
      <formula>"Yes"</formula>
    </cfRule>
  </conditionalFormatting>
  <conditionalFormatting sqref="S11">
    <cfRule type="cellIs" dxfId="748" priority="626" operator="equal">
      <formula>"No"</formula>
    </cfRule>
    <cfRule type="cellIs" dxfId="747" priority="627" operator="equal">
      <formula>"Yes"</formula>
    </cfRule>
  </conditionalFormatting>
  <conditionalFormatting sqref="B12">
    <cfRule type="cellIs" dxfId="746" priority="630" operator="equal">
      <formula>"No"</formula>
    </cfRule>
    <cfRule type="cellIs" dxfId="745" priority="631" operator="equal">
      <formula>"Yes"</formula>
    </cfRule>
  </conditionalFormatting>
  <conditionalFormatting sqref="Y12">
    <cfRule type="cellIs" dxfId="744" priority="671" operator="equal">
      <formula>"No"</formula>
    </cfRule>
    <cfRule type="cellIs" dxfId="743" priority="672" operator="equal">
      <formula>"Yes"</formula>
    </cfRule>
  </conditionalFormatting>
  <conditionalFormatting sqref="S12">
    <cfRule type="cellIs" dxfId="742" priority="614" operator="equal">
      <formula>"No"</formula>
    </cfRule>
    <cfRule type="cellIs" dxfId="741" priority="615" operator="equal">
      <formula>"Yes"</formula>
    </cfRule>
  </conditionalFormatting>
  <conditionalFormatting sqref="S12">
    <cfRule type="cellIs" dxfId="740" priority="616" operator="equal">
      <formula>"No"</formula>
    </cfRule>
    <cfRule type="cellIs" dxfId="739" priority="617" operator="equal">
      <formula>"Yes"</formula>
    </cfRule>
  </conditionalFormatting>
  <conditionalFormatting sqref="A11">
    <cfRule type="cellIs" dxfId="738" priority="702" operator="equal">
      <formula>"No"</formula>
    </cfRule>
    <cfRule type="cellIs" dxfId="737" priority="703" operator="equal">
      <formula>"Yes"</formula>
    </cfRule>
  </conditionalFormatting>
  <conditionalFormatting sqref="T11">
    <cfRule type="cellIs" dxfId="736" priority="708" operator="equal">
      <formula>"No"</formula>
    </cfRule>
    <cfRule type="cellIs" dxfId="735" priority="709" operator="equal">
      <formula>"Yes"</formula>
    </cfRule>
  </conditionalFormatting>
  <conditionalFormatting sqref="T11">
    <cfRule type="cellIs" dxfId="734" priority="706" operator="equal">
      <formula>"No"</formula>
    </cfRule>
    <cfRule type="cellIs" dxfId="733" priority="707" operator="equal">
      <formula>"Yes"</formula>
    </cfRule>
  </conditionalFormatting>
  <conditionalFormatting sqref="A11">
    <cfRule type="cellIs" dxfId="732" priority="704" operator="equal">
      <formula>"No"</formula>
    </cfRule>
    <cfRule type="cellIs" dxfId="731" priority="705" operator="equal">
      <formula>"Yes"</formula>
    </cfRule>
  </conditionalFormatting>
  <conditionalFormatting sqref="A11">
    <cfRule type="cellIs" dxfId="730" priority="698" operator="equal">
      <formula>"No"</formula>
    </cfRule>
    <cfRule type="cellIs" dxfId="729" priority="699" operator="equal">
      <formula>"Yes"</formula>
    </cfRule>
  </conditionalFormatting>
  <conditionalFormatting sqref="A11">
    <cfRule type="cellIs" dxfId="728" priority="700" operator="equal">
      <formula>"No"</formula>
    </cfRule>
    <cfRule type="cellIs" dxfId="727" priority="701" operator="equal">
      <formula>"Yes"</formula>
    </cfRule>
  </conditionalFormatting>
  <conditionalFormatting sqref="C12:E12">
    <cfRule type="cellIs" dxfId="726" priority="594" operator="equal">
      <formula>"No"</formula>
    </cfRule>
    <cfRule type="cellIs" dxfId="725" priority="595" operator="equal">
      <formula>"Yes"</formula>
    </cfRule>
  </conditionalFormatting>
  <conditionalFormatting sqref="E11">
    <cfRule type="cellIs" dxfId="724" priority="592" operator="equal">
      <formula>"No"</formula>
    </cfRule>
    <cfRule type="cellIs" dxfId="723" priority="593" operator="equal">
      <formula>"Yes"</formula>
    </cfRule>
  </conditionalFormatting>
  <conditionalFormatting sqref="D11">
    <cfRule type="cellIs" dxfId="722" priority="588" operator="equal">
      <formula>"No"</formula>
    </cfRule>
    <cfRule type="cellIs" dxfId="721" priority="589" operator="equal">
      <formula>"Yes"</formula>
    </cfRule>
  </conditionalFormatting>
  <conditionalFormatting sqref="X11">
    <cfRule type="cellIs" dxfId="720" priority="565" operator="equal">
      <formula>"No"</formula>
    </cfRule>
    <cfRule type="cellIs" dxfId="719" priority="566" operator="equal">
      <formula>"Yes"</formula>
    </cfRule>
  </conditionalFormatting>
  <conditionalFormatting sqref="B11">
    <cfRule type="cellIs" dxfId="718" priority="694" operator="equal">
      <formula>"No"</formula>
    </cfRule>
    <cfRule type="cellIs" dxfId="717" priority="695" operator="equal">
      <formula>"Yes"</formula>
    </cfRule>
  </conditionalFormatting>
  <conditionalFormatting sqref="B11">
    <cfRule type="cellIs" dxfId="716" priority="696" operator="equal">
      <formula>"No"</formula>
    </cfRule>
    <cfRule type="cellIs" dxfId="715" priority="697" operator="equal">
      <formula>"Yes"</formula>
    </cfRule>
  </conditionalFormatting>
  <conditionalFormatting sqref="R12">
    <cfRule type="cellIs" dxfId="714" priority="692" operator="equal">
      <formula>"No"</formula>
    </cfRule>
    <cfRule type="cellIs" dxfId="713" priority="693" operator="equal">
      <formula>"Yes"</formula>
    </cfRule>
  </conditionalFormatting>
  <conditionalFormatting sqref="H12">
    <cfRule type="cellIs" dxfId="712" priority="688" operator="equal">
      <formula>"No"</formula>
    </cfRule>
    <cfRule type="cellIs" dxfId="711" priority="689" operator="equal">
      <formula>"Yes"</formula>
    </cfRule>
  </conditionalFormatting>
  <conditionalFormatting sqref="I12:Q12">
    <cfRule type="cellIs" dxfId="710" priority="690" operator="equal">
      <formula>"N"</formula>
    </cfRule>
    <cfRule type="cellIs" dxfId="709" priority="691" operator="equal">
      <formula>"Y"</formula>
    </cfRule>
  </conditionalFormatting>
  <conditionalFormatting sqref="AB12:AI12 Y12">
    <cfRule type="cellIs" dxfId="708" priority="680" operator="equal">
      <formula>"N"</formula>
    </cfRule>
    <cfRule type="cellIs" dxfId="707" priority="681" operator="equal">
      <formula>"Y"</formula>
    </cfRule>
  </conditionalFormatting>
  <conditionalFormatting sqref="Y12">
    <cfRule type="cellIs" dxfId="706" priority="678" operator="equal">
      <formula>1</formula>
    </cfRule>
    <cfRule type="cellIs" dxfId="705" priority="679" operator="equal">
      <formula>20</formula>
    </cfRule>
  </conditionalFormatting>
  <conditionalFormatting sqref="Y12 AA12 AI12">
    <cfRule type="cellIs" dxfId="704" priority="676" operator="equal">
      <formula>"No"</formula>
    </cfRule>
    <cfRule type="cellIs" dxfId="703" priority="677" operator="equal">
      <formula>"Yes"</formula>
    </cfRule>
  </conditionalFormatting>
  <conditionalFormatting sqref="Y12">
    <cfRule type="cellIs" dxfId="702" priority="675" operator="equal">
      <formula>19</formula>
    </cfRule>
  </conditionalFormatting>
  <conditionalFormatting sqref="Z12">
    <cfRule type="cellIs" dxfId="701" priority="673" operator="equal">
      <formula>"No"</formula>
    </cfRule>
    <cfRule type="cellIs" dxfId="700" priority="674" operator="equal">
      <formula>"Yes"</formula>
    </cfRule>
  </conditionalFormatting>
  <conditionalFormatting sqref="Y12">
    <cfRule type="cellIs" dxfId="699" priority="669" operator="equal">
      <formula>1</formula>
    </cfRule>
    <cfRule type="cellIs" dxfId="698" priority="670" operator="equal">
      <formula>20</formula>
    </cfRule>
  </conditionalFormatting>
  <conditionalFormatting sqref="Y12">
    <cfRule type="cellIs" dxfId="697" priority="668" operator="equal">
      <formula>19</formula>
    </cfRule>
  </conditionalFormatting>
  <conditionalFormatting sqref="T12">
    <cfRule type="cellIs" dxfId="696" priority="642" operator="equal">
      <formula>"No"</formula>
    </cfRule>
    <cfRule type="cellIs" dxfId="695" priority="643" operator="equal">
      <formula>"Yes"</formula>
    </cfRule>
  </conditionalFormatting>
  <conditionalFormatting sqref="W12">
    <cfRule type="cellIs" dxfId="694" priority="610" operator="equal">
      <formula>"No"</formula>
    </cfRule>
    <cfRule type="cellIs" dxfId="693" priority="611" operator="equal">
      <formula>"Yes"</formula>
    </cfRule>
  </conditionalFormatting>
  <conditionalFormatting sqref="A12">
    <cfRule type="cellIs" dxfId="692" priority="636" operator="equal">
      <formula>"No"</formula>
    </cfRule>
    <cfRule type="cellIs" dxfId="691" priority="637" operator="equal">
      <formula>"Yes"</formula>
    </cfRule>
  </conditionalFormatting>
  <conditionalFormatting sqref="T12">
    <cfRule type="cellIs" dxfId="690" priority="640" operator="equal">
      <formula>"No"</formula>
    </cfRule>
    <cfRule type="cellIs" dxfId="689" priority="641" operator="equal">
      <formula>"Yes"</formula>
    </cfRule>
  </conditionalFormatting>
  <conditionalFormatting sqref="A12">
    <cfRule type="cellIs" dxfId="688" priority="638" operator="equal">
      <formula>"No"</formula>
    </cfRule>
    <cfRule type="cellIs" dxfId="687" priority="639" operator="equal">
      <formula>"Yes"</formula>
    </cfRule>
  </conditionalFormatting>
  <conditionalFormatting sqref="A12">
    <cfRule type="cellIs" dxfId="686" priority="634" operator="equal">
      <formula>"No"</formula>
    </cfRule>
    <cfRule type="cellIs" dxfId="685" priority="635" operator="equal">
      <formula>"Yes"</formula>
    </cfRule>
  </conditionalFormatting>
  <conditionalFormatting sqref="S11">
    <cfRule type="cellIs" dxfId="684" priority="624" operator="equal">
      <formula>"No"</formula>
    </cfRule>
    <cfRule type="cellIs" dxfId="683" priority="625" operator="equal">
      <formula>"Yes"</formula>
    </cfRule>
  </conditionalFormatting>
  <conditionalFormatting sqref="S11">
    <cfRule type="cellIs" dxfId="682" priority="622" operator="equal">
      <formula>"No"</formula>
    </cfRule>
    <cfRule type="cellIs" dxfId="681" priority="623" operator="equal">
      <formula>"Yes"</formula>
    </cfRule>
  </conditionalFormatting>
  <conditionalFormatting sqref="U11">
    <cfRule type="cellIs" dxfId="680" priority="602" operator="equal">
      <formula>"No"</formula>
    </cfRule>
    <cfRule type="cellIs" dxfId="679" priority="603" operator="equal">
      <formula>"Yes"</formula>
    </cfRule>
  </conditionalFormatting>
  <conditionalFormatting sqref="U12">
    <cfRule type="cellIs" dxfId="678" priority="604" operator="equal">
      <formula>"No"</formula>
    </cfRule>
    <cfRule type="cellIs" dxfId="677" priority="605" operator="equal">
      <formula>"Yes"</formula>
    </cfRule>
  </conditionalFormatting>
  <conditionalFormatting sqref="W11">
    <cfRule type="cellIs" dxfId="676" priority="600" operator="equal">
      <formula>"No"</formula>
    </cfRule>
    <cfRule type="cellIs" dxfId="675" priority="601" operator="equal">
      <formula>"Yes"</formula>
    </cfRule>
  </conditionalFormatting>
  <conditionalFormatting sqref="Y13 AA13 AI13">
    <cfRule type="cellIs" dxfId="674" priority="549" operator="equal">
      <formula>"No"</formula>
    </cfRule>
    <cfRule type="cellIs" dxfId="673" priority="550" operator="equal">
      <formula>"Yes"</formula>
    </cfRule>
  </conditionalFormatting>
  <conditionalFormatting sqref="S11">
    <cfRule type="cellIs" dxfId="672" priority="620" operator="equal">
      <formula>"No"</formula>
    </cfRule>
    <cfRule type="cellIs" dxfId="671" priority="621" operator="equal">
      <formula>"Yes"</formula>
    </cfRule>
  </conditionalFormatting>
  <conditionalFormatting sqref="A13">
    <cfRule type="cellIs" dxfId="670" priority="535" operator="equal">
      <formula>"No"</formula>
    </cfRule>
    <cfRule type="cellIs" dxfId="669" priority="536" operator="equal">
      <formula>"Yes"</formula>
    </cfRule>
  </conditionalFormatting>
  <conditionalFormatting sqref="S12">
    <cfRule type="cellIs" dxfId="668" priority="618" operator="equal">
      <formula>"No"</formula>
    </cfRule>
    <cfRule type="cellIs" dxfId="667" priority="619" operator="equal">
      <formula>"Yes"</formula>
    </cfRule>
  </conditionalFormatting>
  <conditionalFormatting sqref="S12">
    <cfRule type="cellIs" dxfId="666" priority="612" operator="equal">
      <formula>"No"</formula>
    </cfRule>
    <cfRule type="cellIs" dxfId="665" priority="613" operator="equal">
      <formula>"Yes"</formula>
    </cfRule>
  </conditionalFormatting>
  <conditionalFormatting sqref="A13">
    <cfRule type="cellIs" dxfId="664" priority="533" operator="equal">
      <formula>"No"</formula>
    </cfRule>
    <cfRule type="cellIs" dxfId="663" priority="534" operator="equal">
      <formula>"Yes"</formula>
    </cfRule>
  </conditionalFormatting>
  <conditionalFormatting sqref="C11">
    <cfRule type="cellIs" dxfId="662" priority="578" operator="equal">
      <formula>"No"</formula>
    </cfRule>
    <cfRule type="cellIs" dxfId="661" priority="579" operator="equal">
      <formula>"Yes"</formula>
    </cfRule>
  </conditionalFormatting>
  <conditionalFormatting sqref="X13">
    <cfRule type="cellIs" dxfId="660" priority="497" operator="equal">
      <formula>"No"</formula>
    </cfRule>
    <cfRule type="cellIs" dxfId="659" priority="498" operator="equal">
      <formula>"Yes"</formula>
    </cfRule>
  </conditionalFormatting>
  <conditionalFormatting sqref="A13">
    <cfRule type="cellIs" dxfId="658" priority="529" operator="equal">
      <formula>"No"</formula>
    </cfRule>
    <cfRule type="cellIs" dxfId="657" priority="530" operator="equal">
      <formula>"Yes"</formula>
    </cfRule>
  </conditionalFormatting>
  <conditionalFormatting sqref="V12">
    <cfRule type="cellIs" dxfId="656" priority="608" operator="equal">
      <formula>"No"</formula>
    </cfRule>
    <cfRule type="cellIs" dxfId="655" priority="609" operator="equal">
      <formula>"Yes"</formula>
    </cfRule>
  </conditionalFormatting>
  <conditionalFormatting sqref="V12">
    <cfRule type="cellIs" dxfId="654" priority="606" operator="equal">
      <formula>"No"</formula>
    </cfRule>
    <cfRule type="cellIs" dxfId="653" priority="607" operator="equal">
      <formula>"Yes"</formula>
    </cfRule>
  </conditionalFormatting>
  <conditionalFormatting sqref="S13">
    <cfRule type="cellIs" dxfId="652" priority="523" operator="equal">
      <formula>"No"</formula>
    </cfRule>
    <cfRule type="cellIs" dxfId="651" priority="524" operator="equal">
      <formula>"Yes"</formula>
    </cfRule>
  </conditionalFormatting>
  <conditionalFormatting sqref="S13">
    <cfRule type="cellIs" dxfId="650" priority="521" operator="equal">
      <formula>"No"</formula>
    </cfRule>
    <cfRule type="cellIs" dxfId="649" priority="522" operator="equal">
      <formula>"Yes"</formula>
    </cfRule>
  </conditionalFormatting>
  <conditionalFormatting sqref="S13">
    <cfRule type="cellIs" dxfId="648" priority="519" operator="equal">
      <formula>"No"</formula>
    </cfRule>
    <cfRule type="cellIs" dxfId="647" priority="520" operator="equal">
      <formula>"Yes"</formula>
    </cfRule>
  </conditionalFormatting>
  <conditionalFormatting sqref="S13">
    <cfRule type="cellIs" dxfId="646" priority="517" operator="equal">
      <formula>"No"</formula>
    </cfRule>
    <cfRule type="cellIs" dxfId="645" priority="518" operator="equal">
      <formula>"Yes"</formula>
    </cfRule>
  </conditionalFormatting>
  <conditionalFormatting sqref="V13">
    <cfRule type="cellIs" dxfId="644" priority="511" operator="equal">
      <formula>"No"</formula>
    </cfRule>
    <cfRule type="cellIs" dxfId="643" priority="512" operator="equal">
      <formula>"Yes"</formula>
    </cfRule>
  </conditionalFormatting>
  <conditionalFormatting sqref="V13">
    <cfRule type="cellIs" dxfId="642" priority="513" operator="equal">
      <formula>"No"</formula>
    </cfRule>
    <cfRule type="cellIs" dxfId="641" priority="514" operator="equal">
      <formula>"Yes"</formula>
    </cfRule>
  </conditionalFormatting>
  <conditionalFormatting sqref="U13">
    <cfRule type="cellIs" dxfId="640" priority="509" operator="equal">
      <formula>"No"</formula>
    </cfRule>
    <cfRule type="cellIs" dxfId="639" priority="510" operator="equal">
      <formula>"Yes"</formula>
    </cfRule>
  </conditionalFormatting>
  <conditionalFormatting sqref="C13:E13">
    <cfRule type="cellIs" dxfId="638" priority="507" operator="equal">
      <formula>"No"</formula>
    </cfRule>
    <cfRule type="cellIs" dxfId="637" priority="508" operator="equal">
      <formula>"Yes"</formula>
    </cfRule>
  </conditionalFormatting>
  <conditionalFormatting sqref="G11:G12">
    <cfRule type="cellIs" dxfId="636" priority="586" operator="equal">
      <formula>"N"</formula>
    </cfRule>
    <cfRule type="cellIs" dxfId="635" priority="587" operator="equal">
      <formula>"Y"</formula>
    </cfRule>
  </conditionalFormatting>
  <conditionalFormatting sqref="G11:G12">
    <cfRule type="cellIs" dxfId="634" priority="584" operator="equal">
      <formula>1</formula>
    </cfRule>
    <cfRule type="cellIs" dxfId="633" priority="585" operator="equal">
      <formula>20</formula>
    </cfRule>
  </conditionalFormatting>
  <conditionalFormatting sqref="G11:G12">
    <cfRule type="cellIs" dxfId="632" priority="583" operator="equal">
      <formula>19</formula>
    </cfRule>
  </conditionalFormatting>
  <conditionalFormatting sqref="G11:G12">
    <cfRule type="cellIs" dxfId="631" priority="582" operator="equal">
      <formula>19</formula>
    </cfRule>
  </conditionalFormatting>
  <conditionalFormatting sqref="B13">
    <cfRule type="cellIs" dxfId="630" priority="525" operator="equal">
      <formula>"No"</formula>
    </cfRule>
    <cfRule type="cellIs" dxfId="629" priority="526" operator="equal">
      <formula>"Yes"</formula>
    </cfRule>
  </conditionalFormatting>
  <conditionalFormatting sqref="B13">
    <cfRule type="cellIs" dxfId="628" priority="527" operator="equal">
      <formula>"No"</formula>
    </cfRule>
    <cfRule type="cellIs" dxfId="627" priority="528" operator="equal">
      <formula>"Yes"</formula>
    </cfRule>
  </conditionalFormatting>
  <conditionalFormatting sqref="R13">
    <cfRule type="cellIs" dxfId="626" priority="559" operator="equal">
      <formula>"No"</formula>
    </cfRule>
    <cfRule type="cellIs" dxfId="625" priority="560" operator="equal">
      <formula>"Yes"</formula>
    </cfRule>
  </conditionalFormatting>
  <conditionalFormatting sqref="H13">
    <cfRule type="cellIs" dxfId="624" priority="555" operator="equal">
      <formula>"No"</formula>
    </cfRule>
    <cfRule type="cellIs" dxfId="623" priority="556" operator="equal">
      <formula>"Yes"</formula>
    </cfRule>
  </conditionalFormatting>
  <conditionalFormatting sqref="I13:Q13">
    <cfRule type="cellIs" dxfId="622" priority="557" operator="equal">
      <formula>"N"</formula>
    </cfRule>
    <cfRule type="cellIs" dxfId="621" priority="558" operator="equal">
      <formula>"Y"</formula>
    </cfRule>
  </conditionalFormatting>
  <conditionalFormatting sqref="AB13:AI13 Y13">
    <cfRule type="cellIs" dxfId="620" priority="553" operator="equal">
      <formula>"N"</formula>
    </cfRule>
    <cfRule type="cellIs" dxfId="619" priority="554" operator="equal">
      <formula>"Y"</formula>
    </cfRule>
  </conditionalFormatting>
  <conditionalFormatting sqref="Y13">
    <cfRule type="cellIs" dxfId="618" priority="551" operator="equal">
      <formula>1</formula>
    </cfRule>
    <cfRule type="cellIs" dxfId="617" priority="552" operator="equal">
      <formula>20</formula>
    </cfRule>
  </conditionalFormatting>
  <conditionalFormatting sqref="Y13">
    <cfRule type="cellIs" dxfId="616" priority="548" operator="equal">
      <formula>19</formula>
    </cfRule>
  </conditionalFormatting>
  <conditionalFormatting sqref="Z13">
    <cfRule type="cellIs" dxfId="615" priority="546" operator="equal">
      <formula>"No"</formula>
    </cfRule>
    <cfRule type="cellIs" dxfId="614" priority="547" operator="equal">
      <formula>"Yes"</formula>
    </cfRule>
  </conditionalFormatting>
  <conditionalFormatting sqref="Y13">
    <cfRule type="cellIs" dxfId="613" priority="544" operator="equal">
      <formula>"No"</formula>
    </cfRule>
    <cfRule type="cellIs" dxfId="612" priority="545" operator="equal">
      <formula>"Yes"</formula>
    </cfRule>
  </conditionalFormatting>
  <conditionalFormatting sqref="Y13">
    <cfRule type="cellIs" dxfId="611" priority="542" operator="equal">
      <formula>1</formula>
    </cfRule>
    <cfRule type="cellIs" dxfId="610" priority="543" operator="equal">
      <formula>20</formula>
    </cfRule>
  </conditionalFormatting>
  <conditionalFormatting sqref="Y13">
    <cfRule type="cellIs" dxfId="609" priority="541" operator="equal">
      <formula>19</formula>
    </cfRule>
  </conditionalFormatting>
  <conditionalFormatting sqref="W13">
    <cfRule type="cellIs" dxfId="608" priority="515" operator="equal">
      <formula>"No"</formula>
    </cfRule>
    <cfRule type="cellIs" dxfId="607" priority="516" operator="equal">
      <formula>"Yes"</formula>
    </cfRule>
  </conditionalFormatting>
  <conditionalFormatting sqref="C10">
    <cfRule type="cellIs" dxfId="606" priority="455" operator="equal">
      <formula>"No"</formula>
    </cfRule>
    <cfRule type="cellIs" dxfId="605" priority="456" operator="equal">
      <formula>"Yes"</formula>
    </cfRule>
  </conditionalFormatting>
  <conditionalFormatting sqref="A13">
    <cfRule type="cellIs" dxfId="604" priority="531" operator="equal">
      <formula>"No"</formula>
    </cfRule>
    <cfRule type="cellIs" dxfId="603" priority="532" operator="equal">
      <formula>"Yes"</formula>
    </cfRule>
  </conditionalFormatting>
  <conditionalFormatting sqref="G13">
    <cfRule type="cellIs" dxfId="602" priority="505" operator="equal">
      <formula>"N"</formula>
    </cfRule>
    <cfRule type="cellIs" dxfId="601" priority="506" operator="equal">
      <formula>"Y"</formula>
    </cfRule>
  </conditionalFormatting>
  <conditionalFormatting sqref="G13">
    <cfRule type="cellIs" dxfId="600" priority="503" operator="equal">
      <formula>1</formula>
    </cfRule>
    <cfRule type="cellIs" dxfId="599" priority="504" operator="equal">
      <formula>20</formula>
    </cfRule>
  </conditionalFormatting>
  <conditionalFormatting sqref="G13">
    <cfRule type="cellIs" dxfId="598" priority="502" operator="equal">
      <formula>19</formula>
    </cfRule>
  </conditionalFormatting>
  <conditionalFormatting sqref="G13">
    <cfRule type="cellIs" dxfId="597" priority="501" operator="equal">
      <formula>19</formula>
    </cfRule>
  </conditionalFormatting>
  <conditionalFormatting sqref="R10">
    <cfRule type="cellIs" dxfId="596" priority="495" operator="equal">
      <formula>"No"</formula>
    </cfRule>
    <cfRule type="cellIs" dxfId="595" priority="496" operator="equal">
      <formula>"Yes"</formula>
    </cfRule>
  </conditionalFormatting>
  <conditionalFormatting sqref="H10">
    <cfRule type="cellIs" dxfId="594" priority="491" operator="equal">
      <formula>"No"</formula>
    </cfRule>
    <cfRule type="cellIs" dxfId="593" priority="492" operator="equal">
      <formula>"Yes"</formula>
    </cfRule>
  </conditionalFormatting>
  <conditionalFormatting sqref="I10:Q10">
    <cfRule type="cellIs" dxfId="592" priority="493" operator="equal">
      <formula>"N"</formula>
    </cfRule>
    <cfRule type="cellIs" dxfId="591" priority="494" operator="equal">
      <formula>"Y"</formula>
    </cfRule>
  </conditionalFormatting>
  <conditionalFormatting sqref="G10">
    <cfRule type="cellIs" dxfId="590" priority="489" operator="equal">
      <formula>"N"</formula>
    </cfRule>
    <cfRule type="cellIs" dxfId="589" priority="490" operator="equal">
      <formula>"Y"</formula>
    </cfRule>
  </conditionalFormatting>
  <conditionalFormatting sqref="G10">
    <cfRule type="cellIs" dxfId="588" priority="487" operator="equal">
      <formula>1</formula>
    </cfRule>
    <cfRule type="cellIs" dxfId="587" priority="488" operator="equal">
      <formula>20</formula>
    </cfRule>
  </conditionalFormatting>
  <conditionalFormatting sqref="G10">
    <cfRule type="cellIs" dxfId="586" priority="486" operator="equal">
      <formula>19</formula>
    </cfRule>
  </conditionalFormatting>
  <conditionalFormatting sqref="G10">
    <cfRule type="cellIs" dxfId="585" priority="485" operator="equal">
      <formula>19</formula>
    </cfRule>
  </conditionalFormatting>
  <conditionalFormatting sqref="AB10:AI10 Y10">
    <cfRule type="cellIs" dxfId="584" priority="483" operator="equal">
      <formula>"N"</formula>
    </cfRule>
    <cfRule type="cellIs" dxfId="583" priority="484" operator="equal">
      <formula>"Y"</formula>
    </cfRule>
  </conditionalFormatting>
  <conditionalFormatting sqref="Y10">
    <cfRule type="cellIs" dxfId="582" priority="481" operator="equal">
      <formula>1</formula>
    </cfRule>
    <cfRule type="cellIs" dxfId="581" priority="482" operator="equal">
      <formula>20</formula>
    </cfRule>
  </conditionalFormatting>
  <conditionalFormatting sqref="Y10 AA10 AI10">
    <cfRule type="cellIs" dxfId="580" priority="479" operator="equal">
      <formula>"No"</formula>
    </cfRule>
    <cfRule type="cellIs" dxfId="579" priority="480" operator="equal">
      <formula>"Yes"</formula>
    </cfRule>
  </conditionalFormatting>
  <conditionalFormatting sqref="Y10">
    <cfRule type="cellIs" dxfId="578" priority="478" operator="equal">
      <formula>19</formula>
    </cfRule>
  </conditionalFormatting>
  <conditionalFormatting sqref="Z10">
    <cfRule type="cellIs" dxfId="577" priority="476" operator="equal">
      <formula>"No"</formula>
    </cfRule>
    <cfRule type="cellIs" dxfId="576" priority="477" operator="equal">
      <formula>"Yes"</formula>
    </cfRule>
  </conditionalFormatting>
  <conditionalFormatting sqref="Y10">
    <cfRule type="cellIs" dxfId="575" priority="474" operator="equal">
      <formula>"No"</formula>
    </cfRule>
    <cfRule type="cellIs" dxfId="574" priority="475" operator="equal">
      <formula>"Yes"</formula>
    </cfRule>
  </conditionalFormatting>
  <conditionalFormatting sqref="Y10">
    <cfRule type="cellIs" dxfId="573" priority="472" operator="equal">
      <formula>1</formula>
    </cfRule>
    <cfRule type="cellIs" dxfId="572" priority="473" operator="equal">
      <formula>20</formula>
    </cfRule>
  </conditionalFormatting>
  <conditionalFormatting sqref="Y10">
    <cfRule type="cellIs" dxfId="571" priority="471" operator="equal">
      <formula>19</formula>
    </cfRule>
  </conditionalFormatting>
  <conditionalFormatting sqref="A10">
    <cfRule type="cellIs" dxfId="570" priority="467" operator="equal">
      <formula>"No"</formula>
    </cfRule>
    <cfRule type="cellIs" dxfId="569" priority="468" operator="equal">
      <formula>"Yes"</formula>
    </cfRule>
  </conditionalFormatting>
  <conditionalFormatting sqref="A10">
    <cfRule type="cellIs" dxfId="568" priority="469" operator="equal">
      <formula>"No"</formula>
    </cfRule>
    <cfRule type="cellIs" dxfId="567" priority="470" operator="equal">
      <formula>"Yes"</formula>
    </cfRule>
  </conditionalFormatting>
  <conditionalFormatting sqref="A10">
    <cfRule type="cellIs" dxfId="566" priority="465" operator="equal">
      <formula>"No"</formula>
    </cfRule>
    <cfRule type="cellIs" dxfId="565" priority="466" operator="equal">
      <formula>"Yes"</formula>
    </cfRule>
  </conditionalFormatting>
  <conditionalFormatting sqref="A10">
    <cfRule type="cellIs" dxfId="564" priority="463" operator="equal">
      <formula>"No"</formula>
    </cfRule>
    <cfRule type="cellIs" dxfId="563" priority="464" operator="equal">
      <formula>"Yes"</formula>
    </cfRule>
  </conditionalFormatting>
  <conditionalFormatting sqref="D10">
    <cfRule type="cellIs" dxfId="562" priority="457" operator="equal">
      <formula>"N"</formula>
    </cfRule>
    <cfRule type="cellIs" dxfId="561" priority="458" operator="equal">
      <formula>"Y"</formula>
    </cfRule>
  </conditionalFormatting>
  <conditionalFormatting sqref="F10">
    <cfRule type="cellIs" dxfId="560" priority="461" operator="equal">
      <formula>"No"</formula>
    </cfRule>
    <cfRule type="cellIs" dxfId="559" priority="462" operator="equal">
      <formula>"Yes"</formula>
    </cfRule>
  </conditionalFormatting>
  <conditionalFormatting sqref="E10">
    <cfRule type="cellIs" dxfId="558" priority="459" operator="equal">
      <formula>"No"</formula>
    </cfRule>
    <cfRule type="cellIs" dxfId="557" priority="460" operator="equal">
      <formula>"Yes"</formula>
    </cfRule>
  </conditionalFormatting>
  <conditionalFormatting sqref="B10">
    <cfRule type="cellIs" dxfId="556" priority="451" operator="equal">
      <formula>"No"</formula>
    </cfRule>
    <cfRule type="cellIs" dxfId="555" priority="452" operator="equal">
      <formula>"Yes"</formula>
    </cfRule>
  </conditionalFormatting>
  <conditionalFormatting sqref="B10">
    <cfRule type="cellIs" dxfId="554" priority="453" operator="equal">
      <formula>"No"</formula>
    </cfRule>
    <cfRule type="cellIs" dxfId="553" priority="454" operator="equal">
      <formula>"Yes"</formula>
    </cfRule>
  </conditionalFormatting>
  <conditionalFormatting sqref="T10">
    <cfRule type="cellIs" dxfId="552" priority="437" operator="equal">
      <formula>"No"</formula>
    </cfRule>
    <cfRule type="cellIs" dxfId="551" priority="438" operator="equal">
      <formula>"Yes"</formula>
    </cfRule>
  </conditionalFormatting>
  <conditionalFormatting sqref="T10">
    <cfRule type="cellIs" dxfId="550" priority="435" operator="equal">
      <formula>"No"</formula>
    </cfRule>
    <cfRule type="cellIs" dxfId="549" priority="436" operator="equal">
      <formula>"Yes"</formula>
    </cfRule>
  </conditionalFormatting>
  <conditionalFormatting sqref="S10">
    <cfRule type="cellIs" dxfId="548" priority="415" operator="equal">
      <formula>"No"</formula>
    </cfRule>
    <cfRule type="cellIs" dxfId="547" priority="416" operator="equal">
      <formula>"Yes"</formula>
    </cfRule>
  </conditionalFormatting>
  <conditionalFormatting sqref="S10">
    <cfRule type="cellIs" dxfId="546" priority="413" operator="equal">
      <formula>"No"</formula>
    </cfRule>
    <cfRule type="cellIs" dxfId="545" priority="414" operator="equal">
      <formula>"Yes"</formula>
    </cfRule>
  </conditionalFormatting>
  <conditionalFormatting sqref="V10">
    <cfRule type="cellIs" dxfId="544" priority="429" operator="equal">
      <formula>"N"</formula>
    </cfRule>
    <cfRule type="cellIs" dxfId="543" priority="430" operator="equal">
      <formula>"Y"</formula>
    </cfRule>
  </conditionalFormatting>
  <conditionalFormatting sqref="U10">
    <cfRule type="cellIs" dxfId="542" priority="427" operator="equal">
      <formula>"No"</formula>
    </cfRule>
    <cfRule type="cellIs" dxfId="541" priority="428" operator="equal">
      <formula>"Yes"</formula>
    </cfRule>
  </conditionalFormatting>
  <conditionalFormatting sqref="W10">
    <cfRule type="cellIs" dxfId="540" priority="425" operator="equal">
      <formula>"N"</formula>
    </cfRule>
    <cfRule type="cellIs" dxfId="539" priority="426" operator="equal">
      <formula>"Y"</formula>
    </cfRule>
  </conditionalFormatting>
  <conditionalFormatting sqref="X10">
    <cfRule type="cellIs" dxfId="538" priority="423" operator="equal">
      <formula>"No"</formula>
    </cfRule>
    <cfRule type="cellIs" dxfId="537" priority="424" operator="equal">
      <formula>"Yes"</formula>
    </cfRule>
  </conditionalFormatting>
  <conditionalFormatting sqref="X10">
    <cfRule type="cellIs" dxfId="536" priority="421" operator="equal">
      <formula>"N"</formula>
    </cfRule>
    <cfRule type="cellIs" dxfId="535" priority="422" operator="equal">
      <formula>"Y"</formula>
    </cfRule>
  </conditionalFormatting>
  <conditionalFormatting sqref="S10">
    <cfRule type="cellIs" dxfId="534" priority="417" operator="equal">
      <formula>"No"</formula>
    </cfRule>
    <cfRule type="cellIs" dxfId="533" priority="418" operator="equal">
      <formula>"Yes"</formula>
    </cfRule>
  </conditionalFormatting>
  <conditionalFormatting sqref="S10">
    <cfRule type="cellIs" dxfId="532" priority="419" operator="equal">
      <formula>"No"</formula>
    </cfRule>
    <cfRule type="cellIs" dxfId="531" priority="420" operator="equal">
      <formula>"Yes"</formula>
    </cfRule>
  </conditionalFormatting>
  <conditionalFormatting sqref="AI1">
    <cfRule type="cellIs" dxfId="530" priority="403" operator="equal">
      <formula>"No"</formula>
    </cfRule>
    <cfRule type="cellIs" dxfId="529" priority="404" operator="equal">
      <formula>"Yes"</formula>
    </cfRule>
  </conditionalFormatting>
  <conditionalFormatting sqref="AI1">
    <cfRule type="cellIs" dxfId="528" priority="401" operator="equal">
      <formula>"No"</formula>
    </cfRule>
    <cfRule type="cellIs" dxfId="527" priority="402" operator="equal">
      <formula>"Yes"</formula>
    </cfRule>
  </conditionalFormatting>
  <conditionalFormatting sqref="AI1">
    <cfRule type="cellIs" dxfId="526" priority="409" operator="equal">
      <formula>"No"</formula>
    </cfRule>
    <cfRule type="cellIs" dxfId="525" priority="410" operator="equal">
      <formula>"Yes"</formula>
    </cfRule>
  </conditionalFormatting>
  <conditionalFormatting sqref="AI1">
    <cfRule type="cellIs" dxfId="524" priority="411" operator="equal">
      <formula>"No"</formula>
    </cfRule>
    <cfRule type="cellIs" dxfId="523" priority="412" operator="equal">
      <formula>"Yes"</formula>
    </cfRule>
  </conditionalFormatting>
  <conditionalFormatting sqref="AI1">
    <cfRule type="cellIs" dxfId="522" priority="405" operator="equal">
      <formula>"No"</formula>
    </cfRule>
    <cfRule type="cellIs" dxfId="521" priority="406" operator="equal">
      <formula>"Yes"</formula>
    </cfRule>
  </conditionalFormatting>
  <conditionalFormatting sqref="AI1">
    <cfRule type="cellIs" dxfId="520" priority="407" operator="equal">
      <formula>"No"</formula>
    </cfRule>
    <cfRule type="cellIs" dxfId="519" priority="408" operator="equal">
      <formula>"Yes"</formula>
    </cfRule>
  </conditionalFormatting>
  <conditionalFormatting sqref="Y14:Y15 AA14:AA15 AI14:AI15">
    <cfRule type="cellIs" dxfId="518" priority="389" operator="equal">
      <formula>"No"</formula>
    </cfRule>
    <cfRule type="cellIs" dxfId="517" priority="390" operator="equal">
      <formula>"Yes"</formula>
    </cfRule>
  </conditionalFormatting>
  <conditionalFormatting sqref="A14:A15">
    <cfRule type="cellIs" dxfId="516" priority="375" operator="equal">
      <formula>"No"</formula>
    </cfRule>
    <cfRule type="cellIs" dxfId="515" priority="376" operator="equal">
      <formula>"Yes"</formula>
    </cfRule>
  </conditionalFormatting>
  <conditionalFormatting sqref="A14:A15">
    <cfRule type="cellIs" dxfId="514" priority="373" operator="equal">
      <formula>"No"</formula>
    </cfRule>
    <cfRule type="cellIs" dxfId="513" priority="374" operator="equal">
      <formula>"Yes"</formula>
    </cfRule>
  </conditionalFormatting>
  <conditionalFormatting sqref="T15">
    <cfRule type="cellIs" dxfId="512" priority="307" operator="equal">
      <formula>"No"</formula>
    </cfRule>
    <cfRule type="cellIs" dxfId="511" priority="308" operator="equal">
      <formula>"Yes"</formula>
    </cfRule>
  </conditionalFormatting>
  <conditionalFormatting sqref="A14:A15">
    <cfRule type="cellIs" dxfId="510" priority="369" operator="equal">
      <formula>"No"</formula>
    </cfRule>
    <cfRule type="cellIs" dxfId="509" priority="370" operator="equal">
      <formula>"Yes"</formula>
    </cfRule>
  </conditionalFormatting>
  <conditionalFormatting sqref="V14:V15">
    <cfRule type="cellIs" dxfId="508" priority="351" operator="equal">
      <formula>"No"</formula>
    </cfRule>
    <cfRule type="cellIs" dxfId="507" priority="352" operator="equal">
      <formula>"Yes"</formula>
    </cfRule>
  </conditionalFormatting>
  <conditionalFormatting sqref="U14:U15">
    <cfRule type="cellIs" dxfId="506" priority="349" operator="equal">
      <formula>"No"</formula>
    </cfRule>
    <cfRule type="cellIs" dxfId="505" priority="350" operator="equal">
      <formula>"Yes"</formula>
    </cfRule>
  </conditionalFormatting>
  <conditionalFormatting sqref="C14:E15">
    <cfRule type="cellIs" dxfId="504" priority="347" operator="equal">
      <formula>"No"</formula>
    </cfRule>
    <cfRule type="cellIs" dxfId="503" priority="348" operator="equal">
      <formula>"Yes"</formula>
    </cfRule>
  </conditionalFormatting>
  <conditionalFormatting sqref="V14:V15">
    <cfRule type="cellIs" dxfId="502" priority="353" operator="equal">
      <formula>"No"</formula>
    </cfRule>
    <cfRule type="cellIs" dxfId="501" priority="354" operator="equal">
      <formula>"Yes"</formula>
    </cfRule>
  </conditionalFormatting>
  <conditionalFormatting sqref="B14:B15">
    <cfRule type="cellIs" dxfId="500" priority="365" operator="equal">
      <formula>"No"</formula>
    </cfRule>
    <cfRule type="cellIs" dxfId="499" priority="366" operator="equal">
      <formula>"Yes"</formula>
    </cfRule>
  </conditionalFormatting>
  <conditionalFormatting sqref="B14:B15">
    <cfRule type="cellIs" dxfId="498" priority="367" operator="equal">
      <formula>"No"</formula>
    </cfRule>
    <cfRule type="cellIs" dxfId="497" priority="368" operator="equal">
      <formula>"Yes"</formula>
    </cfRule>
  </conditionalFormatting>
  <conditionalFormatting sqref="R14:R15">
    <cfRule type="cellIs" dxfId="496" priority="399" operator="equal">
      <formula>"No"</formula>
    </cfRule>
    <cfRule type="cellIs" dxfId="495" priority="400" operator="equal">
      <formula>"Yes"</formula>
    </cfRule>
  </conditionalFormatting>
  <conditionalFormatting sqref="H14:H15">
    <cfRule type="cellIs" dxfId="494" priority="395" operator="equal">
      <formula>"No"</formula>
    </cfRule>
    <cfRule type="cellIs" dxfId="493" priority="396" operator="equal">
      <formula>"Yes"</formula>
    </cfRule>
  </conditionalFormatting>
  <conditionalFormatting sqref="I14:Q15">
    <cfRule type="cellIs" dxfId="492" priority="397" operator="equal">
      <formula>"N"</formula>
    </cfRule>
    <cfRule type="cellIs" dxfId="491" priority="398" operator="equal">
      <formula>"Y"</formula>
    </cfRule>
  </conditionalFormatting>
  <conditionalFormatting sqref="AB14:AI15 Y14:Y15">
    <cfRule type="cellIs" dxfId="490" priority="393" operator="equal">
      <formula>"N"</formula>
    </cfRule>
    <cfRule type="cellIs" dxfId="489" priority="394" operator="equal">
      <formula>"Y"</formula>
    </cfRule>
  </conditionalFormatting>
  <conditionalFormatting sqref="Y14:Y15">
    <cfRule type="cellIs" dxfId="488" priority="391" operator="equal">
      <formula>1</formula>
    </cfRule>
    <cfRule type="cellIs" dxfId="487" priority="392" operator="equal">
      <formula>20</formula>
    </cfRule>
  </conditionalFormatting>
  <conditionalFormatting sqref="Y14:Y15">
    <cfRule type="cellIs" dxfId="486" priority="388" operator="equal">
      <formula>19</formula>
    </cfRule>
  </conditionalFormatting>
  <conditionalFormatting sqref="Z14:Z15">
    <cfRule type="cellIs" dxfId="485" priority="386" operator="equal">
      <formula>"No"</formula>
    </cfRule>
    <cfRule type="cellIs" dxfId="484" priority="387" operator="equal">
      <formula>"Yes"</formula>
    </cfRule>
  </conditionalFormatting>
  <conditionalFormatting sqref="Y14:Y15">
    <cfRule type="cellIs" dxfId="483" priority="384" operator="equal">
      <formula>"No"</formula>
    </cfRule>
    <cfRule type="cellIs" dxfId="482" priority="385" operator="equal">
      <formula>"Yes"</formula>
    </cfRule>
  </conditionalFormatting>
  <conditionalFormatting sqref="Y14:Y15">
    <cfRule type="cellIs" dxfId="481" priority="382" operator="equal">
      <formula>1</formula>
    </cfRule>
    <cfRule type="cellIs" dxfId="480" priority="383" operator="equal">
      <formula>20</formula>
    </cfRule>
  </conditionalFormatting>
  <conditionalFormatting sqref="Y14:Y15">
    <cfRule type="cellIs" dxfId="479" priority="381" operator="equal">
      <formula>19</formula>
    </cfRule>
  </conditionalFormatting>
  <conditionalFormatting sqref="W14:W15">
    <cfRule type="cellIs" dxfId="478" priority="355" operator="equal">
      <formula>"No"</formula>
    </cfRule>
    <cfRule type="cellIs" dxfId="477" priority="356" operator="equal">
      <formula>"Yes"</formula>
    </cfRule>
  </conditionalFormatting>
  <conditionalFormatting sqref="A14:A15">
    <cfRule type="cellIs" dxfId="476" priority="371" operator="equal">
      <formula>"No"</formula>
    </cfRule>
    <cfRule type="cellIs" dxfId="475" priority="372" operator="equal">
      <formula>"Yes"</formula>
    </cfRule>
  </conditionalFormatting>
  <conditionalFormatting sqref="G14:G15">
    <cfRule type="cellIs" dxfId="474" priority="345" operator="equal">
      <formula>"N"</formula>
    </cfRule>
    <cfRule type="cellIs" dxfId="473" priority="346" operator="equal">
      <formula>"Y"</formula>
    </cfRule>
  </conditionalFormatting>
  <conditionalFormatting sqref="G14:G15">
    <cfRule type="cellIs" dxfId="472" priority="343" operator="equal">
      <formula>1</formula>
    </cfRule>
    <cfRule type="cellIs" dxfId="471" priority="344" operator="equal">
      <formula>20</formula>
    </cfRule>
  </conditionalFormatting>
  <conditionalFormatting sqref="G14:G15">
    <cfRule type="cellIs" dxfId="470" priority="342" operator="equal">
      <formula>19</formula>
    </cfRule>
  </conditionalFormatting>
  <conditionalFormatting sqref="G14:G15">
    <cfRule type="cellIs" dxfId="469" priority="341" operator="equal">
      <formula>19</formula>
    </cfRule>
  </conditionalFormatting>
  <conditionalFormatting sqref="S14">
    <cfRule type="cellIs" dxfId="468" priority="331" operator="equal">
      <formula>"No"</formula>
    </cfRule>
    <cfRule type="cellIs" dxfId="467" priority="332" operator="equal">
      <formula>"Yes"</formula>
    </cfRule>
  </conditionalFormatting>
  <conditionalFormatting sqref="S14">
    <cfRule type="cellIs" dxfId="466" priority="329" operator="equal">
      <formula>"No"</formula>
    </cfRule>
    <cfRule type="cellIs" dxfId="465" priority="330" operator="equal">
      <formula>"Yes"</formula>
    </cfRule>
  </conditionalFormatting>
  <conditionalFormatting sqref="S14">
    <cfRule type="cellIs" dxfId="464" priority="325" operator="equal">
      <formula>"No"</formula>
    </cfRule>
    <cfRule type="cellIs" dxfId="463" priority="326" operator="equal">
      <formula>"Yes"</formula>
    </cfRule>
  </conditionalFormatting>
  <conditionalFormatting sqref="T14">
    <cfRule type="cellIs" dxfId="462" priority="321" operator="equal">
      <formula>"No"</formula>
    </cfRule>
    <cfRule type="cellIs" dxfId="461" priority="322" operator="equal">
      <formula>"Yes"</formula>
    </cfRule>
  </conditionalFormatting>
  <conditionalFormatting sqref="T14">
    <cfRule type="cellIs" dxfId="460" priority="323" operator="equal">
      <formula>"No"</formula>
    </cfRule>
    <cfRule type="cellIs" dxfId="459" priority="324" operator="equal">
      <formula>"Yes"</formula>
    </cfRule>
  </conditionalFormatting>
  <conditionalFormatting sqref="S14">
    <cfRule type="cellIs" dxfId="458" priority="327" operator="equal">
      <formula>"No"</formula>
    </cfRule>
    <cfRule type="cellIs" dxfId="457" priority="328" operator="equal">
      <formula>"Yes"</formula>
    </cfRule>
  </conditionalFormatting>
  <conditionalFormatting sqref="S15">
    <cfRule type="cellIs" dxfId="456" priority="319" operator="equal">
      <formula>"No"</formula>
    </cfRule>
    <cfRule type="cellIs" dxfId="455" priority="320" operator="equal">
      <formula>"Yes"</formula>
    </cfRule>
  </conditionalFormatting>
  <conditionalFormatting sqref="S15">
    <cfRule type="cellIs" dxfId="454" priority="317" operator="equal">
      <formula>"No"</formula>
    </cfRule>
    <cfRule type="cellIs" dxfId="453" priority="318" operator="equal">
      <formula>"Yes"</formula>
    </cfRule>
  </conditionalFormatting>
  <conditionalFormatting sqref="S15">
    <cfRule type="cellIs" dxfId="452" priority="313" operator="equal">
      <formula>"No"</formula>
    </cfRule>
    <cfRule type="cellIs" dxfId="451" priority="314" operator="equal">
      <formula>"Yes"</formula>
    </cfRule>
  </conditionalFormatting>
  <conditionalFormatting sqref="T15">
    <cfRule type="cellIs" dxfId="450" priority="305" operator="equal">
      <formula>"No"</formula>
    </cfRule>
    <cfRule type="cellIs" dxfId="449" priority="306" operator="equal">
      <formula>"Yes"</formula>
    </cfRule>
  </conditionalFormatting>
  <conditionalFormatting sqref="S15">
    <cfRule type="cellIs" dxfId="448" priority="315" operator="equal">
      <formula>"No"</formula>
    </cfRule>
    <cfRule type="cellIs" dxfId="447" priority="316" operator="equal">
      <formula>"Yes"</formula>
    </cfRule>
  </conditionalFormatting>
  <conditionalFormatting sqref="AE1">
    <cfRule type="cellIs" dxfId="446" priority="293" operator="equal">
      <formula>"No"</formula>
    </cfRule>
    <cfRule type="cellIs" dxfId="445" priority="294" operator="equal">
      <formula>"Yes"</formula>
    </cfRule>
  </conditionalFormatting>
  <conditionalFormatting sqref="AE1">
    <cfRule type="cellIs" dxfId="444" priority="295" operator="equal">
      <formula>"No"</formula>
    </cfRule>
    <cfRule type="cellIs" dxfId="443" priority="296" operator="equal">
      <formula>"Yes"</formula>
    </cfRule>
  </conditionalFormatting>
  <conditionalFormatting sqref="AE1">
    <cfRule type="cellIs" dxfId="442" priority="291" operator="equal">
      <formula>"No"</formula>
    </cfRule>
    <cfRule type="cellIs" dxfId="441" priority="292" operator="equal">
      <formula>"Yes"</formula>
    </cfRule>
  </conditionalFormatting>
  <conditionalFormatting sqref="AE1">
    <cfRule type="cellIs" dxfId="440" priority="289" operator="equal">
      <formula>"No"</formula>
    </cfRule>
    <cfRule type="cellIs" dxfId="439" priority="290" operator="equal">
      <formula>"Yes"</formula>
    </cfRule>
  </conditionalFormatting>
  <conditionalFormatting sqref="AE1">
    <cfRule type="cellIs" dxfId="438" priority="301" operator="equal">
      <formula>"No"</formula>
    </cfRule>
    <cfRule type="cellIs" dxfId="437" priority="302" operator="equal">
      <formula>"Yes"</formula>
    </cfRule>
  </conditionalFormatting>
  <conditionalFormatting sqref="AE1">
    <cfRule type="cellIs" dxfId="436" priority="303" operator="equal">
      <formula>"No"</formula>
    </cfRule>
    <cfRule type="cellIs" dxfId="435" priority="304" operator="equal">
      <formula>"Yes"</formula>
    </cfRule>
  </conditionalFormatting>
  <conditionalFormatting sqref="AE1">
    <cfRule type="cellIs" dxfId="434" priority="297" operator="equal">
      <formula>"No"</formula>
    </cfRule>
    <cfRule type="cellIs" dxfId="433" priority="298" operator="equal">
      <formula>"Yes"</formula>
    </cfRule>
  </conditionalFormatting>
  <conditionalFormatting sqref="AE1">
    <cfRule type="cellIs" dxfId="432" priority="299" operator="equal">
      <formula>"No"</formula>
    </cfRule>
    <cfRule type="cellIs" dxfId="431" priority="300" operator="equal">
      <formula>"Yes"</formula>
    </cfRule>
  </conditionalFormatting>
  <conditionalFormatting sqref="AE1">
    <cfRule type="cellIs" dxfId="430" priority="283" operator="equal">
      <formula>"No"</formula>
    </cfRule>
    <cfRule type="cellIs" dxfId="429" priority="284" operator="equal">
      <formula>"Yes"</formula>
    </cfRule>
  </conditionalFormatting>
  <conditionalFormatting sqref="AE1">
    <cfRule type="cellIs" dxfId="428" priority="281" operator="equal">
      <formula>"No"</formula>
    </cfRule>
    <cfRule type="cellIs" dxfId="427" priority="282" operator="equal">
      <formula>"Yes"</formula>
    </cfRule>
  </conditionalFormatting>
  <conditionalFormatting sqref="AE1">
    <cfRule type="cellIs" dxfId="426" priority="285" operator="equal">
      <formula>"No"</formula>
    </cfRule>
    <cfRule type="cellIs" dxfId="425" priority="286" operator="equal">
      <formula>"Yes"</formula>
    </cfRule>
  </conditionalFormatting>
  <conditionalFormatting sqref="AE1">
    <cfRule type="cellIs" dxfId="424" priority="287" operator="equal">
      <formula>"No"</formula>
    </cfRule>
    <cfRule type="cellIs" dxfId="423" priority="288" operator="equal">
      <formula>"Yes"</formula>
    </cfRule>
  </conditionalFormatting>
  <conditionalFormatting sqref="S21:S30">
    <cfRule type="cellIs" dxfId="422" priority="279" operator="equal">
      <formula>"N"</formula>
    </cfRule>
    <cfRule type="cellIs" dxfId="421" priority="280" operator="equal">
      <formula>"Y"</formula>
    </cfRule>
  </conditionalFormatting>
  <conditionalFormatting sqref="AG1">
    <cfRule type="cellIs" dxfId="420" priority="267" operator="equal">
      <formula>"No"</formula>
    </cfRule>
    <cfRule type="cellIs" dxfId="419" priority="268" operator="equal">
      <formula>"Yes"</formula>
    </cfRule>
  </conditionalFormatting>
  <conditionalFormatting sqref="AG1">
    <cfRule type="cellIs" dxfId="418" priority="269" operator="equal">
      <formula>"No"</formula>
    </cfRule>
    <cfRule type="cellIs" dxfId="417" priority="270" operator="equal">
      <formula>"Yes"</formula>
    </cfRule>
  </conditionalFormatting>
  <conditionalFormatting sqref="AG1">
    <cfRule type="cellIs" dxfId="416" priority="265" operator="equal">
      <formula>"No"</formula>
    </cfRule>
    <cfRule type="cellIs" dxfId="415" priority="266" operator="equal">
      <formula>"Yes"</formula>
    </cfRule>
  </conditionalFormatting>
  <conditionalFormatting sqref="AG1">
    <cfRule type="cellIs" dxfId="414" priority="263" operator="equal">
      <formula>"No"</formula>
    </cfRule>
    <cfRule type="cellIs" dxfId="413" priority="264" operator="equal">
      <formula>"Yes"</formula>
    </cfRule>
  </conditionalFormatting>
  <conditionalFormatting sqref="AG1">
    <cfRule type="cellIs" dxfId="412" priority="275" operator="equal">
      <formula>"No"</formula>
    </cfRule>
    <cfRule type="cellIs" dxfId="411" priority="276" operator="equal">
      <formula>"Yes"</formula>
    </cfRule>
  </conditionalFormatting>
  <conditionalFormatting sqref="AG1">
    <cfRule type="cellIs" dxfId="410" priority="277" operator="equal">
      <formula>"No"</formula>
    </cfRule>
    <cfRule type="cellIs" dxfId="409" priority="278" operator="equal">
      <formula>"Yes"</formula>
    </cfRule>
  </conditionalFormatting>
  <conditionalFormatting sqref="AG1">
    <cfRule type="cellIs" dxfId="408" priority="271" operator="equal">
      <formula>"No"</formula>
    </cfRule>
    <cfRule type="cellIs" dxfId="407" priority="272" operator="equal">
      <formula>"Yes"</formula>
    </cfRule>
  </conditionalFormatting>
  <conditionalFormatting sqref="AG1">
    <cfRule type="cellIs" dxfId="406" priority="273" operator="equal">
      <formula>"No"</formula>
    </cfRule>
    <cfRule type="cellIs" dxfId="405" priority="274" operator="equal">
      <formula>"Yes"</formula>
    </cfRule>
  </conditionalFormatting>
  <conditionalFormatting sqref="AG1">
    <cfRule type="cellIs" dxfId="404" priority="257" operator="equal">
      <formula>"No"</formula>
    </cfRule>
    <cfRule type="cellIs" dxfId="403" priority="258" operator="equal">
      <formula>"Yes"</formula>
    </cfRule>
  </conditionalFormatting>
  <conditionalFormatting sqref="AG1">
    <cfRule type="cellIs" dxfId="402" priority="255" operator="equal">
      <formula>"No"</formula>
    </cfRule>
    <cfRule type="cellIs" dxfId="401" priority="256" operator="equal">
      <formula>"Yes"</formula>
    </cfRule>
  </conditionalFormatting>
  <conditionalFormatting sqref="AG1">
    <cfRule type="cellIs" dxfId="400" priority="259" operator="equal">
      <formula>"No"</formula>
    </cfRule>
    <cfRule type="cellIs" dxfId="399" priority="260" operator="equal">
      <formula>"Yes"</formula>
    </cfRule>
  </conditionalFormatting>
  <conditionalFormatting sqref="AG1">
    <cfRule type="cellIs" dxfId="398" priority="261" operator="equal">
      <formula>"No"</formula>
    </cfRule>
    <cfRule type="cellIs" dxfId="397" priority="262" operator="equal">
      <formula>"Yes"</formula>
    </cfRule>
  </conditionalFormatting>
  <conditionalFormatting sqref="AG1">
    <cfRule type="cellIs" dxfId="396" priority="253" operator="equal">
      <formula>"No"</formula>
    </cfRule>
    <cfRule type="cellIs" dxfId="395" priority="254" operator="equal">
      <formula>"Yes"</formula>
    </cfRule>
  </conditionalFormatting>
  <conditionalFormatting sqref="T13">
    <cfRule type="cellIs" dxfId="394" priority="251" operator="equal">
      <formula>"No"</formula>
    </cfRule>
    <cfRule type="cellIs" dxfId="393" priority="252" operator="equal">
      <formula>"Yes"</formula>
    </cfRule>
  </conditionalFormatting>
  <conditionalFormatting sqref="T13">
    <cfRule type="cellIs" dxfId="392" priority="249" operator="equal">
      <formula>"No"</formula>
    </cfRule>
    <cfRule type="cellIs" dxfId="391" priority="250" operator="equal">
      <formula>"Yes"</formula>
    </cfRule>
  </conditionalFormatting>
  <conditionalFormatting sqref="Y16 AA16 AI16">
    <cfRule type="cellIs" dxfId="390" priority="237" operator="equal">
      <formula>"No"</formula>
    </cfRule>
    <cfRule type="cellIs" dxfId="389" priority="238" operator="equal">
      <formula>"Yes"</formula>
    </cfRule>
  </conditionalFormatting>
  <conditionalFormatting sqref="A16">
    <cfRule type="cellIs" dxfId="388" priority="227" operator="equal">
      <formula>"No"</formula>
    </cfRule>
    <cfRule type="cellIs" dxfId="387" priority="228" operator="equal">
      <formula>"Yes"</formula>
    </cfRule>
  </conditionalFormatting>
  <conditionalFormatting sqref="A16">
    <cfRule type="cellIs" dxfId="386" priority="225" operator="equal">
      <formula>"No"</formula>
    </cfRule>
    <cfRule type="cellIs" dxfId="385" priority="226" operator="equal">
      <formula>"Yes"</formula>
    </cfRule>
  </conditionalFormatting>
  <conditionalFormatting sqref="T16">
    <cfRule type="cellIs" dxfId="384" priority="173" operator="equal">
      <formula>"No"</formula>
    </cfRule>
    <cfRule type="cellIs" dxfId="383" priority="174" operator="equal">
      <formula>"Yes"</formula>
    </cfRule>
  </conditionalFormatting>
  <conditionalFormatting sqref="A16">
    <cfRule type="cellIs" dxfId="382" priority="221" operator="equal">
      <formula>"No"</formula>
    </cfRule>
    <cfRule type="cellIs" dxfId="381" priority="222" operator="equal">
      <formula>"Yes"</formula>
    </cfRule>
  </conditionalFormatting>
  <conditionalFormatting sqref="C16:E16">
    <cfRule type="cellIs" dxfId="380" priority="207" operator="equal">
      <formula>"No"</formula>
    </cfRule>
    <cfRule type="cellIs" dxfId="379" priority="208" operator="equal">
      <formula>"Yes"</formula>
    </cfRule>
  </conditionalFormatting>
  <conditionalFormatting sqref="B16">
    <cfRule type="cellIs" dxfId="378" priority="217" operator="equal">
      <formula>"No"</formula>
    </cfRule>
    <cfRule type="cellIs" dxfId="377" priority="218" operator="equal">
      <formula>"Yes"</formula>
    </cfRule>
  </conditionalFormatting>
  <conditionalFormatting sqref="B16">
    <cfRule type="cellIs" dxfId="376" priority="219" operator="equal">
      <formula>"No"</formula>
    </cfRule>
    <cfRule type="cellIs" dxfId="375" priority="220" operator="equal">
      <formula>"Yes"</formula>
    </cfRule>
  </conditionalFormatting>
  <conditionalFormatting sqref="R16">
    <cfRule type="cellIs" dxfId="374" priority="247" operator="equal">
      <formula>"No"</formula>
    </cfRule>
    <cfRule type="cellIs" dxfId="373" priority="248" operator="equal">
      <formula>"Yes"</formula>
    </cfRule>
  </conditionalFormatting>
  <conditionalFormatting sqref="H16">
    <cfRule type="cellIs" dxfId="372" priority="243" operator="equal">
      <formula>"No"</formula>
    </cfRule>
    <cfRule type="cellIs" dxfId="371" priority="244" operator="equal">
      <formula>"Yes"</formula>
    </cfRule>
  </conditionalFormatting>
  <conditionalFormatting sqref="I16:Q16">
    <cfRule type="cellIs" dxfId="370" priority="245" operator="equal">
      <formula>"N"</formula>
    </cfRule>
    <cfRule type="cellIs" dxfId="369" priority="246" operator="equal">
      <formula>"Y"</formula>
    </cfRule>
  </conditionalFormatting>
  <conditionalFormatting sqref="AB16:AI16 Y16">
    <cfRule type="cellIs" dxfId="368" priority="241" operator="equal">
      <formula>"N"</formula>
    </cfRule>
    <cfRule type="cellIs" dxfId="367" priority="242" operator="equal">
      <formula>"Y"</formula>
    </cfRule>
  </conditionalFormatting>
  <conditionalFormatting sqref="Y16">
    <cfRule type="cellIs" dxfId="366" priority="239" operator="equal">
      <formula>1</formula>
    </cfRule>
    <cfRule type="cellIs" dxfId="365" priority="240" operator="equal">
      <formula>20</formula>
    </cfRule>
  </conditionalFormatting>
  <conditionalFormatting sqref="Y16">
    <cfRule type="cellIs" dxfId="364" priority="236" operator="equal">
      <formula>19</formula>
    </cfRule>
  </conditionalFormatting>
  <conditionalFormatting sqref="Z16">
    <cfRule type="cellIs" dxfId="363" priority="234" operator="equal">
      <formula>"No"</formula>
    </cfRule>
    <cfRule type="cellIs" dxfId="362" priority="235" operator="equal">
      <formula>"Yes"</formula>
    </cfRule>
  </conditionalFormatting>
  <conditionalFormatting sqref="Y16">
    <cfRule type="cellIs" dxfId="361" priority="232" operator="equal">
      <formula>"No"</formula>
    </cfRule>
    <cfRule type="cellIs" dxfId="360" priority="233" operator="equal">
      <formula>"Yes"</formula>
    </cfRule>
  </conditionalFormatting>
  <conditionalFormatting sqref="Y16">
    <cfRule type="cellIs" dxfId="359" priority="230" operator="equal">
      <formula>1</formula>
    </cfRule>
    <cfRule type="cellIs" dxfId="358" priority="231" operator="equal">
      <formula>20</formula>
    </cfRule>
  </conditionalFormatting>
  <conditionalFormatting sqref="Y16">
    <cfRule type="cellIs" dxfId="357" priority="229" operator="equal">
      <formula>19</formula>
    </cfRule>
  </conditionalFormatting>
  <conditionalFormatting sqref="W16">
    <cfRule type="cellIs" dxfId="356" priority="215" operator="equal">
      <formula>"No"</formula>
    </cfRule>
    <cfRule type="cellIs" dxfId="355" priority="216" operator="equal">
      <formula>"Yes"</formula>
    </cfRule>
  </conditionalFormatting>
  <conditionalFormatting sqref="A16">
    <cfRule type="cellIs" dxfId="354" priority="223" operator="equal">
      <formula>"No"</formula>
    </cfRule>
    <cfRule type="cellIs" dxfId="353" priority="224" operator="equal">
      <formula>"Yes"</formula>
    </cfRule>
  </conditionalFormatting>
  <conditionalFormatting sqref="G16">
    <cfRule type="cellIs" dxfId="352" priority="205" operator="equal">
      <formula>"N"</formula>
    </cfRule>
    <cfRule type="cellIs" dxfId="351" priority="206" operator="equal">
      <formula>"Y"</formula>
    </cfRule>
  </conditionalFormatting>
  <conditionalFormatting sqref="G16">
    <cfRule type="cellIs" dxfId="350" priority="203" operator="equal">
      <formula>1</formula>
    </cfRule>
    <cfRule type="cellIs" dxfId="349" priority="204" operator="equal">
      <formula>20</formula>
    </cfRule>
  </conditionalFormatting>
  <conditionalFormatting sqref="G16">
    <cfRule type="cellIs" dxfId="348" priority="202" operator="equal">
      <formula>19</formula>
    </cfRule>
  </conditionalFormatting>
  <conditionalFormatting sqref="G16">
    <cfRule type="cellIs" dxfId="347" priority="201" operator="equal">
      <formula>19</formula>
    </cfRule>
  </conditionalFormatting>
  <conditionalFormatting sqref="S16">
    <cfRule type="cellIs" dxfId="346" priority="181" operator="equal">
      <formula>"No"</formula>
    </cfRule>
    <cfRule type="cellIs" dxfId="345" priority="182" operator="equal">
      <formula>"Yes"</formula>
    </cfRule>
  </conditionalFormatting>
  <conditionalFormatting sqref="S16">
    <cfRule type="cellIs" dxfId="344" priority="179" operator="equal">
      <formula>"No"</formula>
    </cfRule>
    <cfRule type="cellIs" dxfId="343" priority="180" operator="equal">
      <formula>"Yes"</formula>
    </cfRule>
  </conditionalFormatting>
  <conditionalFormatting sqref="T16">
    <cfRule type="cellIs" dxfId="342" priority="175" operator="equal">
      <formula>"No"</formula>
    </cfRule>
    <cfRule type="cellIs" dxfId="341" priority="176" operator="equal">
      <formula>"Yes"</formula>
    </cfRule>
  </conditionalFormatting>
  <conditionalFormatting sqref="U16:V16">
    <cfRule type="cellIs" dxfId="340" priority="171" operator="equal">
      <formula>"No"</formula>
    </cfRule>
    <cfRule type="cellIs" dxfId="339" priority="172" operator="equal">
      <formula>"Yes"</formula>
    </cfRule>
  </conditionalFormatting>
  <conditionalFormatting sqref="S16">
    <cfRule type="cellIs" dxfId="338" priority="177" operator="equal">
      <formula>"No"</formula>
    </cfRule>
    <cfRule type="cellIs" dxfId="337" priority="178" operator="equal">
      <formula>"Yes"</formula>
    </cfRule>
  </conditionalFormatting>
  <conditionalFormatting sqref="S16">
    <cfRule type="cellIs" dxfId="336" priority="183" operator="equal">
      <formula>"No"</formula>
    </cfRule>
    <cfRule type="cellIs" dxfId="335" priority="184" operator="equal">
      <formula>"Yes"</formula>
    </cfRule>
  </conditionalFormatting>
  <conditionalFormatting sqref="V11">
    <cfRule type="cellIs" dxfId="334" priority="169" operator="equal">
      <formula>"No"</formula>
    </cfRule>
    <cfRule type="cellIs" dxfId="333" priority="170" operator="equal">
      <formula>"Yes"</formula>
    </cfRule>
  </conditionalFormatting>
  <conditionalFormatting sqref="X12">
    <cfRule type="cellIs" dxfId="332" priority="167" operator="equal">
      <formula>"No"</formula>
    </cfRule>
    <cfRule type="cellIs" dxfId="331" priority="168" operator="equal">
      <formula>"Yes"</formula>
    </cfRule>
  </conditionalFormatting>
  <conditionalFormatting sqref="F11">
    <cfRule type="cellIs" dxfId="330" priority="165" operator="equal">
      <formula>"No"</formula>
    </cfRule>
    <cfRule type="cellIs" dxfId="329" priority="166" operator="equal">
      <formula>"Yes"</formula>
    </cfRule>
  </conditionalFormatting>
  <conditionalFormatting sqref="F13">
    <cfRule type="cellIs" dxfId="328" priority="163" operator="equal">
      <formula>"No"</formula>
    </cfRule>
    <cfRule type="cellIs" dxfId="327" priority="164" operator="equal">
      <formula>"Yes"</formula>
    </cfRule>
  </conditionalFormatting>
  <conditionalFormatting sqref="F12">
    <cfRule type="cellIs" dxfId="326" priority="161" operator="equal">
      <formula>"No"</formula>
    </cfRule>
    <cfRule type="cellIs" dxfId="325" priority="162" operator="equal">
      <formula>"Yes"</formula>
    </cfRule>
  </conditionalFormatting>
  <conditionalFormatting sqref="F14:F16">
    <cfRule type="cellIs" dxfId="324" priority="159" operator="equal">
      <formula>"No"</formula>
    </cfRule>
    <cfRule type="cellIs" dxfId="323" priority="160" operator="equal">
      <formula>"Yes"</formula>
    </cfRule>
  </conditionalFormatting>
  <conditionalFormatting sqref="X14:X16">
    <cfRule type="cellIs" dxfId="322" priority="157" operator="equal">
      <formula>"No"</formula>
    </cfRule>
    <cfRule type="cellIs" dxfId="321" priority="158" operator="equal">
      <formula>"Yes"</formula>
    </cfRule>
  </conditionalFormatting>
  <conditionalFormatting sqref="F3">
    <cfRule type="cellIs" dxfId="320" priority="155" operator="equal">
      <formula>"No"</formula>
    </cfRule>
    <cfRule type="cellIs" dxfId="319" priority="156" operator="equal">
      <formula>"Yes"</formula>
    </cfRule>
  </conditionalFormatting>
  <conditionalFormatting sqref="F3">
    <cfRule type="cellIs" dxfId="318" priority="153" operator="equal">
      <formula>"N"</formula>
    </cfRule>
    <cfRule type="cellIs" dxfId="317" priority="154" operator="equal">
      <formula>"Y"</formula>
    </cfRule>
  </conditionalFormatting>
  <conditionalFormatting sqref="P1">
    <cfRule type="cellIs" dxfId="316" priority="139" operator="equal">
      <formula>"No"</formula>
    </cfRule>
    <cfRule type="cellIs" dxfId="315" priority="140" operator="equal">
      <formula>"Yes"</formula>
    </cfRule>
  </conditionalFormatting>
  <conditionalFormatting sqref="P1">
    <cfRule type="cellIs" dxfId="314" priority="137" operator="equal">
      <formula>"No"</formula>
    </cfRule>
    <cfRule type="cellIs" dxfId="313" priority="138" operator="equal">
      <formula>"Yes"</formula>
    </cfRule>
  </conditionalFormatting>
  <conditionalFormatting sqref="P1">
    <cfRule type="cellIs" dxfId="312" priority="145" operator="equal">
      <formula>"No"</formula>
    </cfRule>
    <cfRule type="cellIs" dxfId="311" priority="146" operator="equal">
      <formula>"Yes"</formula>
    </cfRule>
  </conditionalFormatting>
  <conditionalFormatting sqref="P1">
    <cfRule type="cellIs" dxfId="310" priority="147" operator="equal">
      <formula>"No"</formula>
    </cfRule>
    <cfRule type="cellIs" dxfId="309" priority="148" operator="equal">
      <formula>"Yes"</formula>
    </cfRule>
  </conditionalFormatting>
  <conditionalFormatting sqref="P1">
    <cfRule type="cellIs" dxfId="308" priority="141" operator="equal">
      <formula>"No"</formula>
    </cfRule>
    <cfRule type="cellIs" dxfId="307" priority="142" operator="equal">
      <formula>"Yes"</formula>
    </cfRule>
  </conditionalFormatting>
  <conditionalFormatting sqref="P1">
    <cfRule type="cellIs" dxfId="306" priority="143" operator="equal">
      <formula>"No"</formula>
    </cfRule>
    <cfRule type="cellIs" dxfId="305" priority="144" operator="equal">
      <formula>"Yes"</formula>
    </cfRule>
  </conditionalFormatting>
  <conditionalFormatting sqref="AF1">
    <cfRule type="cellIs" dxfId="304" priority="125" operator="equal">
      <formula>"No"</formula>
    </cfRule>
    <cfRule type="cellIs" dxfId="303" priority="126" operator="equal">
      <formula>"Yes"</formula>
    </cfRule>
  </conditionalFormatting>
  <conditionalFormatting sqref="AF1">
    <cfRule type="cellIs" dxfId="302" priority="127" operator="equal">
      <formula>"No"</formula>
    </cfRule>
    <cfRule type="cellIs" dxfId="301" priority="128" operator="equal">
      <formula>"Yes"</formula>
    </cfRule>
  </conditionalFormatting>
  <conditionalFormatting sqref="AF1">
    <cfRule type="cellIs" dxfId="300" priority="123" operator="equal">
      <formula>"No"</formula>
    </cfRule>
    <cfRule type="cellIs" dxfId="299" priority="124" operator="equal">
      <formula>"Yes"</formula>
    </cfRule>
  </conditionalFormatting>
  <conditionalFormatting sqref="AF1">
    <cfRule type="cellIs" dxfId="298" priority="121" operator="equal">
      <formula>"No"</formula>
    </cfRule>
    <cfRule type="cellIs" dxfId="297" priority="122" operator="equal">
      <formula>"Yes"</formula>
    </cfRule>
  </conditionalFormatting>
  <conditionalFormatting sqref="AF1">
    <cfRule type="cellIs" dxfId="296" priority="133" operator="equal">
      <formula>"No"</formula>
    </cfRule>
    <cfRule type="cellIs" dxfId="295" priority="134" operator="equal">
      <formula>"Yes"</formula>
    </cfRule>
  </conditionalFormatting>
  <conditionalFormatting sqref="AF1">
    <cfRule type="cellIs" dxfId="294" priority="135" operator="equal">
      <formula>"No"</formula>
    </cfRule>
    <cfRule type="cellIs" dxfId="293" priority="136" operator="equal">
      <formula>"Yes"</formula>
    </cfRule>
  </conditionalFormatting>
  <conditionalFormatting sqref="AF1">
    <cfRule type="cellIs" dxfId="292" priority="129" operator="equal">
      <formula>"No"</formula>
    </cfRule>
    <cfRule type="cellIs" dxfId="291" priority="130" operator="equal">
      <formula>"Yes"</formula>
    </cfRule>
  </conditionalFormatting>
  <conditionalFormatting sqref="AF1">
    <cfRule type="cellIs" dxfId="290" priority="131" operator="equal">
      <formula>"No"</formula>
    </cfRule>
    <cfRule type="cellIs" dxfId="289" priority="132" operator="equal">
      <formula>"Yes"</formula>
    </cfRule>
  </conditionalFormatting>
  <conditionalFormatting sqref="AF1">
    <cfRule type="cellIs" dxfId="288" priority="115" operator="equal">
      <formula>"No"</formula>
    </cfRule>
    <cfRule type="cellIs" dxfId="287" priority="116" operator="equal">
      <formula>"Yes"</formula>
    </cfRule>
  </conditionalFormatting>
  <conditionalFormatting sqref="AF1">
    <cfRule type="cellIs" dxfId="286" priority="113" operator="equal">
      <formula>"No"</formula>
    </cfRule>
    <cfRule type="cellIs" dxfId="285" priority="114" operator="equal">
      <formula>"Yes"</formula>
    </cfRule>
  </conditionalFormatting>
  <conditionalFormatting sqref="AF1">
    <cfRule type="cellIs" dxfId="284" priority="117" operator="equal">
      <formula>"No"</formula>
    </cfRule>
    <cfRule type="cellIs" dxfId="283" priority="118" operator="equal">
      <formula>"Yes"</formula>
    </cfRule>
  </conditionalFormatting>
  <conditionalFormatting sqref="AF1">
    <cfRule type="cellIs" dxfId="282" priority="119" operator="equal">
      <formula>"No"</formula>
    </cfRule>
    <cfRule type="cellIs" dxfId="281" priority="120" operator="equal">
      <formula>"Yes"</formula>
    </cfRule>
  </conditionalFormatting>
  <conditionalFormatting sqref="N1">
    <cfRule type="cellIs" dxfId="280" priority="101" operator="equal">
      <formula>"No"</formula>
    </cfRule>
    <cfRule type="cellIs" dxfId="279" priority="102" operator="equal">
      <formula>"Yes"</formula>
    </cfRule>
  </conditionalFormatting>
  <conditionalFormatting sqref="N1">
    <cfRule type="cellIs" dxfId="278" priority="103" operator="equal">
      <formula>"No"</formula>
    </cfRule>
    <cfRule type="cellIs" dxfId="277" priority="104" operator="equal">
      <formula>"Yes"</formula>
    </cfRule>
  </conditionalFormatting>
  <conditionalFormatting sqref="N1">
    <cfRule type="cellIs" dxfId="276" priority="99" operator="equal">
      <formula>"No"</formula>
    </cfRule>
    <cfRule type="cellIs" dxfId="275" priority="100" operator="equal">
      <formula>"Yes"</formula>
    </cfRule>
  </conditionalFormatting>
  <conditionalFormatting sqref="N1">
    <cfRule type="cellIs" dxfId="274" priority="97" operator="equal">
      <formula>"No"</formula>
    </cfRule>
    <cfRule type="cellIs" dxfId="273" priority="98" operator="equal">
      <formula>"Yes"</formula>
    </cfRule>
  </conditionalFormatting>
  <conditionalFormatting sqref="N1">
    <cfRule type="cellIs" dxfId="272" priority="109" operator="equal">
      <formula>"No"</formula>
    </cfRule>
    <cfRule type="cellIs" dxfId="271" priority="110" operator="equal">
      <formula>"Yes"</formula>
    </cfRule>
  </conditionalFormatting>
  <conditionalFormatting sqref="N1">
    <cfRule type="cellIs" dxfId="270" priority="111" operator="equal">
      <formula>"No"</formula>
    </cfRule>
    <cfRule type="cellIs" dxfId="269" priority="112" operator="equal">
      <formula>"Yes"</formula>
    </cfRule>
  </conditionalFormatting>
  <conditionalFormatting sqref="N1">
    <cfRule type="cellIs" dxfId="268" priority="105" operator="equal">
      <formula>"No"</formula>
    </cfRule>
    <cfRule type="cellIs" dxfId="267" priority="106" operator="equal">
      <formula>"Yes"</formula>
    </cfRule>
  </conditionalFormatting>
  <conditionalFormatting sqref="N1">
    <cfRule type="cellIs" dxfId="266" priority="107" operator="equal">
      <formula>"No"</formula>
    </cfRule>
    <cfRule type="cellIs" dxfId="265" priority="108" operator="equal">
      <formula>"Yes"</formula>
    </cfRule>
  </conditionalFormatting>
  <conditionalFormatting sqref="N1">
    <cfRule type="cellIs" dxfId="264" priority="91" operator="equal">
      <formula>"No"</formula>
    </cfRule>
    <cfRule type="cellIs" dxfId="263" priority="92" operator="equal">
      <formula>"Yes"</formula>
    </cfRule>
  </conditionalFormatting>
  <conditionalFormatting sqref="N1">
    <cfRule type="cellIs" dxfId="262" priority="89" operator="equal">
      <formula>"No"</formula>
    </cfRule>
    <cfRule type="cellIs" dxfId="261" priority="90" operator="equal">
      <formula>"Yes"</formula>
    </cfRule>
  </conditionalFormatting>
  <conditionalFormatting sqref="N1">
    <cfRule type="cellIs" dxfId="260" priority="93" operator="equal">
      <formula>"No"</formula>
    </cfRule>
    <cfRule type="cellIs" dxfId="259" priority="94" operator="equal">
      <formula>"Yes"</formula>
    </cfRule>
  </conditionalFormatting>
  <conditionalFormatting sqref="N1">
    <cfRule type="cellIs" dxfId="258" priority="95" operator="equal">
      <formula>"No"</formula>
    </cfRule>
    <cfRule type="cellIs" dxfId="257" priority="96" operator="equal">
      <formula>"Yes"</formula>
    </cfRule>
  </conditionalFormatting>
  <conditionalFormatting sqref="X3">
    <cfRule type="cellIs" dxfId="256" priority="87" operator="equal">
      <formula>"No"</formula>
    </cfRule>
    <cfRule type="cellIs" dxfId="255" priority="88" operator="equal">
      <formula>"Yes"</formula>
    </cfRule>
  </conditionalFormatting>
  <conditionalFormatting sqref="X3">
    <cfRule type="cellIs" dxfId="254" priority="85" operator="equal">
      <formula>"N"</formula>
    </cfRule>
    <cfRule type="cellIs" dxfId="253" priority="86" operator="equal">
      <formula>"Y"</formula>
    </cfRule>
  </conditionalFormatting>
  <conditionalFormatting sqref="Y17 AA17 AI17">
    <cfRule type="cellIs" dxfId="252" priority="73" operator="equal">
      <formula>"No"</formula>
    </cfRule>
    <cfRule type="cellIs" dxfId="251" priority="74" operator="equal">
      <formula>"Yes"</formula>
    </cfRule>
  </conditionalFormatting>
  <conditionalFormatting sqref="A17">
    <cfRule type="cellIs" dxfId="250" priority="63" operator="equal">
      <formula>"No"</formula>
    </cfRule>
    <cfRule type="cellIs" dxfId="249" priority="64" operator="equal">
      <formula>"Yes"</formula>
    </cfRule>
  </conditionalFormatting>
  <conditionalFormatting sqref="A17">
    <cfRule type="cellIs" dxfId="248" priority="61" operator="equal">
      <formula>"No"</formula>
    </cfRule>
    <cfRule type="cellIs" dxfId="247" priority="62" operator="equal">
      <formula>"Yes"</formula>
    </cfRule>
  </conditionalFormatting>
  <conditionalFormatting sqref="A17">
    <cfRule type="cellIs" dxfId="246" priority="57" operator="equal">
      <formula>"No"</formula>
    </cfRule>
    <cfRule type="cellIs" dxfId="245" priority="58" operator="equal">
      <formula>"Yes"</formula>
    </cfRule>
  </conditionalFormatting>
  <conditionalFormatting sqref="C17:E17">
    <cfRule type="cellIs" dxfId="244" priority="49" operator="equal">
      <formula>"No"</formula>
    </cfRule>
    <cfRule type="cellIs" dxfId="243" priority="50" operator="equal">
      <formula>"Yes"</formula>
    </cfRule>
  </conditionalFormatting>
  <conditionalFormatting sqref="B17">
    <cfRule type="cellIs" dxfId="242" priority="53" operator="equal">
      <formula>"No"</formula>
    </cfRule>
    <cfRule type="cellIs" dxfId="241" priority="54" operator="equal">
      <formula>"Yes"</formula>
    </cfRule>
  </conditionalFormatting>
  <conditionalFormatting sqref="B17">
    <cfRule type="cellIs" dxfId="240" priority="55" operator="equal">
      <formula>"No"</formula>
    </cfRule>
    <cfRule type="cellIs" dxfId="239" priority="56" operator="equal">
      <formula>"Yes"</formula>
    </cfRule>
  </conditionalFormatting>
  <conditionalFormatting sqref="R17">
    <cfRule type="cellIs" dxfId="238" priority="83" operator="equal">
      <formula>"No"</formula>
    </cfRule>
    <cfRule type="cellIs" dxfId="237" priority="84" operator="equal">
      <formula>"Yes"</formula>
    </cfRule>
  </conditionalFormatting>
  <conditionalFormatting sqref="H17">
    <cfRule type="cellIs" dxfId="236" priority="79" operator="equal">
      <formula>"No"</formula>
    </cfRule>
    <cfRule type="cellIs" dxfId="235" priority="80" operator="equal">
      <formula>"Yes"</formula>
    </cfRule>
  </conditionalFormatting>
  <conditionalFormatting sqref="I17:Q17">
    <cfRule type="cellIs" dxfId="234" priority="81" operator="equal">
      <formula>"N"</formula>
    </cfRule>
    <cfRule type="cellIs" dxfId="233" priority="82" operator="equal">
      <formula>"Y"</formula>
    </cfRule>
  </conditionalFormatting>
  <conditionalFormatting sqref="AB17:AI17 Y17">
    <cfRule type="cellIs" dxfId="232" priority="77" operator="equal">
      <formula>"N"</formula>
    </cfRule>
    <cfRule type="cellIs" dxfId="231" priority="78" operator="equal">
      <formula>"Y"</formula>
    </cfRule>
  </conditionalFormatting>
  <conditionalFormatting sqref="Y17">
    <cfRule type="cellIs" dxfId="230" priority="75" operator="equal">
      <formula>1</formula>
    </cfRule>
    <cfRule type="cellIs" dxfId="229" priority="76" operator="equal">
      <formula>20</formula>
    </cfRule>
  </conditionalFormatting>
  <conditionalFormatting sqref="Y17">
    <cfRule type="cellIs" dxfId="228" priority="72" operator="equal">
      <formula>19</formula>
    </cfRule>
  </conditionalFormatting>
  <conditionalFormatting sqref="Z17">
    <cfRule type="cellIs" dxfId="227" priority="70" operator="equal">
      <formula>"No"</formula>
    </cfRule>
    <cfRule type="cellIs" dxfId="226" priority="71" operator="equal">
      <formula>"Yes"</formula>
    </cfRule>
  </conditionalFormatting>
  <conditionalFormatting sqref="Y17">
    <cfRule type="cellIs" dxfId="225" priority="68" operator="equal">
      <formula>"No"</formula>
    </cfRule>
    <cfRule type="cellIs" dxfId="224" priority="69" operator="equal">
      <formula>"Yes"</formula>
    </cfRule>
  </conditionalFormatting>
  <conditionalFormatting sqref="Y17">
    <cfRule type="cellIs" dxfId="223" priority="66" operator="equal">
      <formula>1</formula>
    </cfRule>
    <cfRule type="cellIs" dxfId="222" priority="67" operator="equal">
      <formula>20</formula>
    </cfRule>
  </conditionalFormatting>
  <conditionalFormatting sqref="Y17">
    <cfRule type="cellIs" dxfId="221" priority="65" operator="equal">
      <formula>19</formula>
    </cfRule>
  </conditionalFormatting>
  <conditionalFormatting sqref="W17">
    <cfRule type="cellIs" dxfId="220" priority="51" operator="equal">
      <formula>"No"</formula>
    </cfRule>
    <cfRule type="cellIs" dxfId="219" priority="52" operator="equal">
      <formula>"Yes"</formula>
    </cfRule>
  </conditionalFormatting>
  <conditionalFormatting sqref="A17">
    <cfRule type="cellIs" dxfId="218" priority="59" operator="equal">
      <formula>"No"</formula>
    </cfRule>
    <cfRule type="cellIs" dxfId="217" priority="60" operator="equal">
      <formula>"Yes"</formula>
    </cfRule>
  </conditionalFormatting>
  <conditionalFormatting sqref="G17">
    <cfRule type="cellIs" dxfId="216" priority="47" operator="equal">
      <formula>"N"</formula>
    </cfRule>
    <cfRule type="cellIs" dxfId="215" priority="48" operator="equal">
      <formula>"Y"</formula>
    </cfRule>
  </conditionalFormatting>
  <conditionalFormatting sqref="G17">
    <cfRule type="cellIs" dxfId="214" priority="45" operator="equal">
      <formula>1</formula>
    </cfRule>
    <cfRule type="cellIs" dxfId="213" priority="46" operator="equal">
      <formula>20</formula>
    </cfRule>
  </conditionalFormatting>
  <conditionalFormatting sqref="G17">
    <cfRule type="cellIs" dxfId="212" priority="44" operator="equal">
      <formula>19</formula>
    </cfRule>
  </conditionalFormatting>
  <conditionalFormatting sqref="G17">
    <cfRule type="cellIs" dxfId="211" priority="43" operator="equal">
      <formula>19</formula>
    </cfRule>
  </conditionalFormatting>
  <conditionalFormatting sqref="U17:V17">
    <cfRule type="cellIs" dxfId="210" priority="29" operator="equal">
      <formula>"No"</formula>
    </cfRule>
    <cfRule type="cellIs" dxfId="209" priority="30" operator="equal">
      <formula>"Yes"</formula>
    </cfRule>
  </conditionalFormatting>
  <conditionalFormatting sqref="F17">
    <cfRule type="cellIs" dxfId="208" priority="27" operator="equal">
      <formula>"No"</formula>
    </cfRule>
    <cfRule type="cellIs" dxfId="207" priority="28" operator="equal">
      <formula>"Yes"</formula>
    </cfRule>
  </conditionalFormatting>
  <conditionalFormatting sqref="X17">
    <cfRule type="cellIs" dxfId="206" priority="25" operator="equal">
      <formula>"No"</formula>
    </cfRule>
    <cfRule type="cellIs" dxfId="205" priority="26" operator="equal">
      <formula>"Yes"</formula>
    </cfRule>
  </conditionalFormatting>
  <conditionalFormatting sqref="S17">
    <cfRule type="cellIs" dxfId="204" priority="23" operator="equal">
      <formula>"No"</formula>
    </cfRule>
    <cfRule type="cellIs" dxfId="203" priority="24" operator="equal">
      <formula>"Yes"</formula>
    </cfRule>
  </conditionalFormatting>
  <conditionalFormatting sqref="S17">
    <cfRule type="cellIs" dxfId="202" priority="21" operator="equal">
      <formula>"No"</formula>
    </cfRule>
    <cfRule type="cellIs" dxfId="201" priority="22" operator="equal">
      <formula>"Yes"</formula>
    </cfRule>
  </conditionalFormatting>
  <conditionalFormatting sqref="S17">
    <cfRule type="cellIs" dxfId="200" priority="17" operator="equal">
      <formula>"No"</formula>
    </cfRule>
    <cfRule type="cellIs" dxfId="199" priority="18" operator="equal">
      <formula>"Yes"</formula>
    </cfRule>
  </conditionalFormatting>
  <conditionalFormatting sqref="S17">
    <cfRule type="cellIs" dxfId="198" priority="19" operator="equal">
      <formula>"No"</formula>
    </cfRule>
    <cfRule type="cellIs" dxfId="197" priority="20" operator="equal">
      <formula>"Yes"</formula>
    </cfRule>
  </conditionalFormatting>
  <conditionalFormatting sqref="T17">
    <cfRule type="cellIs" dxfId="196" priority="1" operator="equal">
      <formula>"No"</formula>
    </cfRule>
    <cfRule type="cellIs" dxfId="195" priority="2" operator="equal">
      <formula>"Yes"</formula>
    </cfRule>
  </conditionalFormatting>
  <conditionalFormatting sqref="T17">
    <cfRule type="cellIs" dxfId="194" priority="3" operator="equal">
      <formula>"No"</formula>
    </cfRule>
    <cfRule type="cellIs" dxfId="193" priority="4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9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8.375" style="39" bestFit="1" customWidth="1"/>
    <col min="2" max="2" width="15.375" style="39" bestFit="1" customWidth="1"/>
    <col min="3" max="3" width="6.375" style="39" bestFit="1" customWidth="1"/>
    <col min="4" max="4" width="4.375" style="39" bestFit="1" customWidth="1"/>
    <col min="5" max="5" width="5" style="39" bestFit="1" customWidth="1"/>
    <col min="6" max="6" width="0.625" style="56" customWidth="1"/>
    <col min="7" max="7" width="3.875" style="39" bestFit="1" customWidth="1"/>
    <col min="8" max="8" width="3.875" style="39" customWidth="1"/>
    <col min="9" max="10" width="3.875" style="39" bestFit="1" customWidth="1"/>
    <col min="11" max="21" width="3.875" style="39" customWidth="1"/>
    <col min="22" max="25" width="3.875" style="39" bestFit="1" customWidth="1"/>
    <col min="26" max="26" width="3.875" style="58" bestFit="1" customWidth="1"/>
    <col min="27" max="27" width="13" style="39" bestFit="1" customWidth="1"/>
    <col min="28" max="16384" width="9" style="39"/>
  </cols>
  <sheetData>
    <row r="1" spans="1:26" s="34" customFormat="1" ht="16.5" thickBot="1" x14ac:dyDescent="0.3">
      <c r="A1" s="53" t="s">
        <v>6</v>
      </c>
      <c r="B1" s="54" t="s">
        <v>21</v>
      </c>
      <c r="C1" s="55" t="s">
        <v>20</v>
      </c>
      <c r="D1" s="55" t="s">
        <v>1</v>
      </c>
      <c r="E1" s="55" t="s">
        <v>2</v>
      </c>
      <c r="F1" s="56"/>
      <c r="G1" s="54">
        <v>10</v>
      </c>
      <c r="H1" s="54">
        <f t="shared" ref="H1:Z1" si="0">G1+1</f>
        <v>11</v>
      </c>
      <c r="I1" s="54">
        <f t="shared" si="0"/>
        <v>12</v>
      </c>
      <c r="J1" s="54">
        <f t="shared" si="0"/>
        <v>13</v>
      </c>
      <c r="K1" s="54">
        <f t="shared" si="0"/>
        <v>14</v>
      </c>
      <c r="L1" s="54">
        <f t="shared" si="0"/>
        <v>15</v>
      </c>
      <c r="M1" s="54">
        <f t="shared" si="0"/>
        <v>16</v>
      </c>
      <c r="N1" s="54">
        <f t="shared" si="0"/>
        <v>17</v>
      </c>
      <c r="O1" s="54">
        <f t="shared" si="0"/>
        <v>18</v>
      </c>
      <c r="P1" s="54">
        <f t="shared" si="0"/>
        <v>19</v>
      </c>
      <c r="Q1" s="54">
        <f t="shared" si="0"/>
        <v>20</v>
      </c>
      <c r="R1" s="54">
        <f t="shared" si="0"/>
        <v>21</v>
      </c>
      <c r="S1" s="54">
        <f t="shared" si="0"/>
        <v>22</v>
      </c>
      <c r="T1" s="54">
        <f t="shared" si="0"/>
        <v>23</v>
      </c>
      <c r="U1" s="54">
        <f t="shared" si="0"/>
        <v>24</v>
      </c>
      <c r="V1" s="54">
        <f t="shared" si="0"/>
        <v>25</v>
      </c>
      <c r="W1" s="54">
        <f t="shared" si="0"/>
        <v>26</v>
      </c>
      <c r="X1" s="54">
        <f t="shared" si="0"/>
        <v>27</v>
      </c>
      <c r="Y1" s="54">
        <f t="shared" si="0"/>
        <v>28</v>
      </c>
      <c r="Z1" s="57">
        <f t="shared" si="0"/>
        <v>29</v>
      </c>
    </row>
    <row r="2" spans="1:26" x14ac:dyDescent="0.25">
      <c r="A2" s="184" t="s">
        <v>149</v>
      </c>
      <c r="B2" s="39" t="s">
        <v>40</v>
      </c>
      <c r="C2" s="181">
        <f>8+2+1</f>
        <v>11</v>
      </c>
      <c r="D2" s="36">
        <f t="shared" ref="D2:D49" ca="1" si="1">RANDBETWEEN(1,20)</f>
        <v>6</v>
      </c>
      <c r="E2" s="36">
        <f t="shared" ref="E2:E47" ca="1" si="2">D2+C2</f>
        <v>17</v>
      </c>
      <c r="G2" s="25" t="str">
        <f t="shared" ref="G2:P5" ca="1" si="3">IF($E2&gt;G$1-1,"Yes","No")</f>
        <v>Yes</v>
      </c>
      <c r="H2" s="25" t="str">
        <f t="shared" ca="1" si="3"/>
        <v>Yes</v>
      </c>
      <c r="I2" s="25" t="str">
        <f t="shared" ca="1" si="3"/>
        <v>Yes</v>
      </c>
      <c r="J2" s="25" t="str">
        <f t="shared" ca="1" si="3"/>
        <v>Yes</v>
      </c>
      <c r="K2" s="25" t="str">
        <f t="shared" ca="1" si="3"/>
        <v>Yes</v>
      </c>
      <c r="L2" s="25" t="str">
        <f t="shared" ca="1" si="3"/>
        <v>Yes</v>
      </c>
      <c r="M2" s="25" t="str">
        <f t="shared" ca="1" si="3"/>
        <v>Yes</v>
      </c>
      <c r="N2" s="25" t="str">
        <f t="shared" ca="1" si="3"/>
        <v>Yes</v>
      </c>
      <c r="O2" s="25" t="str">
        <f t="shared" ca="1" si="3"/>
        <v>No</v>
      </c>
      <c r="P2" s="25" t="str">
        <f t="shared" ca="1" si="3"/>
        <v>No</v>
      </c>
      <c r="Q2" s="25" t="str">
        <f t="shared" ref="Q2:Z5" ca="1" si="4">IF($E2&gt;Q$1-1,"Yes","No")</f>
        <v>No</v>
      </c>
      <c r="R2" s="25" t="str">
        <f t="shared" ca="1" si="4"/>
        <v>No</v>
      </c>
      <c r="S2" s="25" t="str">
        <f t="shared" ca="1" si="4"/>
        <v>No</v>
      </c>
      <c r="T2" s="25" t="str">
        <f t="shared" ca="1" si="4"/>
        <v>No</v>
      </c>
      <c r="U2" s="25" t="str">
        <f t="shared" ca="1" si="4"/>
        <v>No</v>
      </c>
      <c r="V2" s="25" t="str">
        <f t="shared" ca="1" si="4"/>
        <v>No</v>
      </c>
      <c r="W2" s="25" t="str">
        <f t="shared" ca="1" si="4"/>
        <v>No</v>
      </c>
      <c r="X2" s="25" t="str">
        <f t="shared" ca="1" si="4"/>
        <v>No</v>
      </c>
      <c r="Y2" s="25" t="str">
        <f t="shared" ca="1" si="4"/>
        <v>No</v>
      </c>
      <c r="Z2" s="58" t="str">
        <f t="shared" ca="1" si="4"/>
        <v>No</v>
      </c>
    </row>
    <row r="3" spans="1:26" x14ac:dyDescent="0.25">
      <c r="A3" s="184" t="s">
        <v>149</v>
      </c>
      <c r="B3" s="25" t="s">
        <v>41</v>
      </c>
      <c r="C3" s="181">
        <f>9+2+1</f>
        <v>12</v>
      </c>
      <c r="D3" s="36">
        <f t="shared" ca="1" si="1"/>
        <v>19</v>
      </c>
      <c r="E3" s="36">
        <f t="shared" ca="1" si="2"/>
        <v>31</v>
      </c>
      <c r="G3" s="25" t="str">
        <f t="shared" ca="1" si="3"/>
        <v>Yes</v>
      </c>
      <c r="H3" s="25" t="str">
        <f t="shared" ca="1" si="3"/>
        <v>Yes</v>
      </c>
      <c r="I3" s="25" t="str">
        <f t="shared" ca="1" si="3"/>
        <v>Yes</v>
      </c>
      <c r="J3" s="25" t="str">
        <f t="shared" ca="1" si="3"/>
        <v>Yes</v>
      </c>
      <c r="K3" s="25" t="str">
        <f t="shared" ca="1" si="3"/>
        <v>Yes</v>
      </c>
      <c r="L3" s="25" t="str">
        <f t="shared" ca="1" si="3"/>
        <v>Yes</v>
      </c>
      <c r="M3" s="25" t="str">
        <f t="shared" ca="1" si="3"/>
        <v>Yes</v>
      </c>
      <c r="N3" s="25" t="str">
        <f t="shared" ca="1" si="3"/>
        <v>Yes</v>
      </c>
      <c r="O3" s="25" t="str">
        <f t="shared" ca="1" si="3"/>
        <v>Yes</v>
      </c>
      <c r="P3" s="25" t="str">
        <f t="shared" ca="1" si="3"/>
        <v>Yes</v>
      </c>
      <c r="Q3" s="25" t="str">
        <f t="shared" ca="1" si="4"/>
        <v>Yes</v>
      </c>
      <c r="R3" s="25" t="str">
        <f t="shared" ca="1" si="4"/>
        <v>Yes</v>
      </c>
      <c r="S3" s="25" t="str">
        <f t="shared" ca="1" si="4"/>
        <v>Yes</v>
      </c>
      <c r="T3" s="25" t="str">
        <f t="shared" ca="1" si="4"/>
        <v>Yes</v>
      </c>
      <c r="U3" s="25" t="str">
        <f t="shared" ca="1" si="4"/>
        <v>Yes</v>
      </c>
      <c r="V3" s="25" t="str">
        <f t="shared" ca="1" si="4"/>
        <v>Yes</v>
      </c>
      <c r="W3" s="25" t="str">
        <f t="shared" ca="1" si="4"/>
        <v>Yes</v>
      </c>
      <c r="X3" s="25" t="str">
        <f t="shared" ca="1" si="4"/>
        <v>Yes</v>
      </c>
      <c r="Y3" s="25" t="str">
        <f t="shared" ca="1" si="4"/>
        <v>Yes</v>
      </c>
      <c r="Z3" s="58" t="str">
        <f t="shared" ca="1" si="4"/>
        <v>Yes</v>
      </c>
    </row>
    <row r="4" spans="1:26" x14ac:dyDescent="0.25">
      <c r="A4" s="185" t="s">
        <v>149</v>
      </c>
      <c r="B4" s="59" t="s">
        <v>42</v>
      </c>
      <c r="C4" s="182">
        <f>13+2+1</f>
        <v>16</v>
      </c>
      <c r="D4" s="60">
        <f t="shared" ca="1" si="1"/>
        <v>15</v>
      </c>
      <c r="E4" s="60">
        <f t="shared" ca="1" si="2"/>
        <v>31</v>
      </c>
      <c r="G4" s="59" t="str">
        <f t="shared" ca="1" si="3"/>
        <v>Yes</v>
      </c>
      <c r="H4" s="59" t="str">
        <f t="shared" ca="1" si="3"/>
        <v>Yes</v>
      </c>
      <c r="I4" s="59" t="str">
        <f t="shared" ca="1" si="3"/>
        <v>Yes</v>
      </c>
      <c r="J4" s="59" t="str">
        <f t="shared" ca="1" si="3"/>
        <v>Yes</v>
      </c>
      <c r="K4" s="59" t="str">
        <f t="shared" ca="1" si="3"/>
        <v>Yes</v>
      </c>
      <c r="L4" s="59" t="str">
        <f t="shared" ca="1" si="3"/>
        <v>Yes</v>
      </c>
      <c r="M4" s="59" t="str">
        <f t="shared" ca="1" si="3"/>
        <v>Yes</v>
      </c>
      <c r="N4" s="59" t="str">
        <f t="shared" ca="1" si="3"/>
        <v>Yes</v>
      </c>
      <c r="O4" s="59" t="str">
        <f t="shared" ca="1" si="3"/>
        <v>Yes</v>
      </c>
      <c r="P4" s="59" t="str">
        <f t="shared" ca="1" si="3"/>
        <v>Yes</v>
      </c>
      <c r="Q4" s="59" t="str">
        <f t="shared" ca="1" si="4"/>
        <v>Yes</v>
      </c>
      <c r="R4" s="59" t="str">
        <f t="shared" ca="1" si="4"/>
        <v>Yes</v>
      </c>
      <c r="S4" s="59" t="str">
        <f t="shared" ca="1" si="4"/>
        <v>Yes</v>
      </c>
      <c r="T4" s="59" t="str">
        <f t="shared" ca="1" si="4"/>
        <v>Yes</v>
      </c>
      <c r="U4" s="59" t="str">
        <f t="shared" ca="1" si="4"/>
        <v>Yes</v>
      </c>
      <c r="V4" s="59" t="str">
        <f t="shared" ca="1" si="4"/>
        <v>Yes</v>
      </c>
      <c r="W4" s="59" t="str">
        <f t="shared" ca="1" si="4"/>
        <v>Yes</v>
      </c>
      <c r="X4" s="59" t="str">
        <f t="shared" ca="1" si="4"/>
        <v>Yes</v>
      </c>
      <c r="Y4" s="59" t="str">
        <f t="shared" ca="1" si="4"/>
        <v>Yes</v>
      </c>
      <c r="Z4" s="61" t="str">
        <f t="shared" ca="1" si="4"/>
        <v>Yes</v>
      </c>
    </row>
    <row r="5" spans="1:26" x14ac:dyDescent="0.25">
      <c r="A5" s="184" t="s">
        <v>150</v>
      </c>
      <c r="B5" s="39" t="s">
        <v>40</v>
      </c>
      <c r="C5" s="36">
        <v>3</v>
      </c>
      <c r="D5" s="36">
        <f t="shared" ca="1" si="1"/>
        <v>18</v>
      </c>
      <c r="E5" s="36">
        <f t="shared" ca="1" si="2"/>
        <v>21</v>
      </c>
      <c r="G5" s="25" t="str">
        <f t="shared" ca="1" si="3"/>
        <v>Yes</v>
      </c>
      <c r="H5" s="25" t="str">
        <f t="shared" ca="1" si="3"/>
        <v>Yes</v>
      </c>
      <c r="I5" s="25" t="str">
        <f t="shared" ca="1" si="3"/>
        <v>Yes</v>
      </c>
      <c r="J5" s="25" t="str">
        <f t="shared" ca="1" si="3"/>
        <v>Yes</v>
      </c>
      <c r="K5" s="25" t="str">
        <f t="shared" ca="1" si="3"/>
        <v>Yes</v>
      </c>
      <c r="L5" s="25" t="str">
        <f t="shared" ca="1" si="3"/>
        <v>Yes</v>
      </c>
      <c r="M5" s="25" t="str">
        <f t="shared" ca="1" si="3"/>
        <v>Yes</v>
      </c>
      <c r="N5" s="25" t="str">
        <f t="shared" ca="1" si="3"/>
        <v>Yes</v>
      </c>
      <c r="O5" s="25" t="str">
        <f t="shared" ca="1" si="3"/>
        <v>Yes</v>
      </c>
      <c r="P5" s="25" t="str">
        <f t="shared" ca="1" si="3"/>
        <v>Yes</v>
      </c>
      <c r="Q5" s="25" t="str">
        <f t="shared" ca="1" si="4"/>
        <v>Yes</v>
      </c>
      <c r="R5" s="25" t="str">
        <f t="shared" ca="1" si="4"/>
        <v>Yes</v>
      </c>
      <c r="S5" s="25" t="str">
        <f t="shared" ca="1" si="4"/>
        <v>No</v>
      </c>
      <c r="T5" s="25" t="str">
        <f t="shared" ca="1" si="4"/>
        <v>No</v>
      </c>
      <c r="U5" s="25" t="str">
        <f t="shared" ca="1" si="4"/>
        <v>No</v>
      </c>
      <c r="V5" s="25" t="str">
        <f t="shared" ca="1" si="4"/>
        <v>No</v>
      </c>
      <c r="W5" s="25" t="str">
        <f t="shared" ca="1" si="4"/>
        <v>No</v>
      </c>
      <c r="X5" s="25" t="str">
        <f t="shared" ca="1" si="4"/>
        <v>No</v>
      </c>
      <c r="Y5" s="25" t="str">
        <f t="shared" ca="1" si="4"/>
        <v>No</v>
      </c>
      <c r="Z5" s="58" t="str">
        <f t="shared" ca="1" si="4"/>
        <v>No</v>
      </c>
    </row>
    <row r="6" spans="1:26" x14ac:dyDescent="0.25">
      <c r="A6" s="184" t="s">
        <v>150</v>
      </c>
      <c r="B6" s="25" t="s">
        <v>41</v>
      </c>
      <c r="C6" s="36">
        <v>3</v>
      </c>
      <c r="D6" s="36">
        <f t="shared" ca="1" si="1"/>
        <v>7</v>
      </c>
      <c r="E6" s="36">
        <f t="shared" ca="1" si="2"/>
        <v>10</v>
      </c>
      <c r="G6" s="25" t="str">
        <f t="shared" ref="G6:P18" ca="1" si="5">IF($E6&gt;G$1-1,"Yes","No")</f>
        <v>Yes</v>
      </c>
      <c r="H6" s="25" t="str">
        <f t="shared" ca="1" si="5"/>
        <v>No</v>
      </c>
      <c r="I6" s="25" t="str">
        <f t="shared" ca="1" si="5"/>
        <v>No</v>
      </c>
      <c r="J6" s="25" t="str">
        <f t="shared" ca="1" si="5"/>
        <v>No</v>
      </c>
      <c r="K6" s="25" t="str">
        <f t="shared" ca="1" si="5"/>
        <v>No</v>
      </c>
      <c r="L6" s="25" t="str">
        <f t="shared" ca="1" si="5"/>
        <v>No</v>
      </c>
      <c r="M6" s="25" t="str">
        <f t="shared" ca="1" si="5"/>
        <v>No</v>
      </c>
      <c r="N6" s="25" t="str">
        <f t="shared" ca="1" si="5"/>
        <v>No</v>
      </c>
      <c r="O6" s="25" t="str">
        <f t="shared" ca="1" si="5"/>
        <v>No</v>
      </c>
      <c r="P6" s="25" t="str">
        <f t="shared" ca="1" si="5"/>
        <v>No</v>
      </c>
      <c r="Q6" s="25" t="str">
        <f t="shared" ref="Q6:Z18" ca="1" si="6">IF($E6&gt;Q$1-1,"Yes","No")</f>
        <v>No</v>
      </c>
      <c r="R6" s="25" t="str">
        <f t="shared" ca="1" si="6"/>
        <v>No</v>
      </c>
      <c r="S6" s="25" t="str">
        <f t="shared" ca="1" si="6"/>
        <v>No</v>
      </c>
      <c r="T6" s="25" t="str">
        <f t="shared" ca="1" si="6"/>
        <v>No</v>
      </c>
      <c r="U6" s="25" t="str">
        <f t="shared" ca="1" si="6"/>
        <v>No</v>
      </c>
      <c r="V6" s="25" t="str">
        <f t="shared" ca="1" si="6"/>
        <v>No</v>
      </c>
      <c r="W6" s="25" t="str">
        <f t="shared" ca="1" si="6"/>
        <v>No</v>
      </c>
      <c r="X6" s="25" t="str">
        <f t="shared" ca="1" si="6"/>
        <v>No</v>
      </c>
      <c r="Y6" s="25" t="str">
        <f t="shared" ca="1" si="6"/>
        <v>No</v>
      </c>
      <c r="Z6" s="58" t="str">
        <f t="shared" ca="1" si="6"/>
        <v>No</v>
      </c>
    </row>
    <row r="7" spans="1:26" x14ac:dyDescent="0.25">
      <c r="A7" s="185" t="s">
        <v>150</v>
      </c>
      <c r="B7" s="59" t="s">
        <v>42</v>
      </c>
      <c r="C7" s="60">
        <v>5</v>
      </c>
      <c r="D7" s="60">
        <f t="shared" ca="1" si="1"/>
        <v>20</v>
      </c>
      <c r="E7" s="60">
        <f t="shared" ca="1" si="2"/>
        <v>25</v>
      </c>
      <c r="G7" s="59" t="str">
        <f t="shared" ca="1" si="5"/>
        <v>Yes</v>
      </c>
      <c r="H7" s="59" t="str">
        <f t="shared" ca="1" si="5"/>
        <v>Yes</v>
      </c>
      <c r="I7" s="59" t="str">
        <f t="shared" ca="1" si="5"/>
        <v>Yes</v>
      </c>
      <c r="J7" s="59" t="str">
        <f t="shared" ca="1" si="5"/>
        <v>Yes</v>
      </c>
      <c r="K7" s="59" t="str">
        <f t="shared" ca="1" si="5"/>
        <v>Yes</v>
      </c>
      <c r="L7" s="59" t="str">
        <f t="shared" ca="1" si="5"/>
        <v>Yes</v>
      </c>
      <c r="M7" s="59" t="str">
        <f t="shared" ca="1" si="5"/>
        <v>Yes</v>
      </c>
      <c r="N7" s="59" t="str">
        <f t="shared" ca="1" si="5"/>
        <v>Yes</v>
      </c>
      <c r="O7" s="59" t="str">
        <f t="shared" ca="1" si="5"/>
        <v>Yes</v>
      </c>
      <c r="P7" s="59" t="str">
        <f t="shared" ca="1" si="5"/>
        <v>Yes</v>
      </c>
      <c r="Q7" s="59" t="str">
        <f t="shared" ca="1" si="6"/>
        <v>Yes</v>
      </c>
      <c r="R7" s="59" t="str">
        <f t="shared" ca="1" si="6"/>
        <v>Yes</v>
      </c>
      <c r="S7" s="59" t="str">
        <f t="shared" ca="1" si="6"/>
        <v>Yes</v>
      </c>
      <c r="T7" s="59" t="str">
        <f t="shared" ca="1" si="6"/>
        <v>Yes</v>
      </c>
      <c r="U7" s="59" t="str">
        <f t="shared" ca="1" si="6"/>
        <v>Yes</v>
      </c>
      <c r="V7" s="59" t="str">
        <f t="shared" ca="1" si="6"/>
        <v>Yes</v>
      </c>
      <c r="W7" s="59" t="str">
        <f t="shared" ca="1" si="6"/>
        <v>No</v>
      </c>
      <c r="X7" s="59" t="str">
        <f t="shared" ca="1" si="6"/>
        <v>No</v>
      </c>
      <c r="Y7" s="59" t="str">
        <f t="shared" ca="1" si="6"/>
        <v>No</v>
      </c>
      <c r="Z7" s="61" t="str">
        <f t="shared" ca="1" si="6"/>
        <v>No</v>
      </c>
    </row>
    <row r="8" spans="1:26" x14ac:dyDescent="0.25">
      <c r="A8" s="184" t="s">
        <v>164</v>
      </c>
      <c r="B8" s="39" t="s">
        <v>40</v>
      </c>
      <c r="C8" s="36">
        <v>5</v>
      </c>
      <c r="D8" s="36">
        <f t="shared" ca="1" si="1"/>
        <v>19</v>
      </c>
      <c r="E8" s="36">
        <f t="shared" ca="1" si="2"/>
        <v>24</v>
      </c>
      <c r="G8" s="25" t="str">
        <f t="shared" ca="1" si="5"/>
        <v>Yes</v>
      </c>
      <c r="H8" s="25" t="str">
        <f t="shared" ca="1" si="5"/>
        <v>Yes</v>
      </c>
      <c r="I8" s="25" t="str">
        <f t="shared" ca="1" si="5"/>
        <v>Yes</v>
      </c>
      <c r="J8" s="25" t="str">
        <f t="shared" ca="1" si="5"/>
        <v>Yes</v>
      </c>
      <c r="K8" s="25" t="str">
        <f t="shared" ca="1" si="5"/>
        <v>Yes</v>
      </c>
      <c r="L8" s="25" t="str">
        <f t="shared" ca="1" si="5"/>
        <v>Yes</v>
      </c>
      <c r="M8" s="25" t="str">
        <f t="shared" ca="1" si="5"/>
        <v>Yes</v>
      </c>
      <c r="N8" s="25" t="str">
        <f t="shared" ca="1" si="5"/>
        <v>Yes</v>
      </c>
      <c r="O8" s="25" t="str">
        <f t="shared" ca="1" si="5"/>
        <v>Yes</v>
      </c>
      <c r="P8" s="25" t="str">
        <f t="shared" ca="1" si="5"/>
        <v>Yes</v>
      </c>
      <c r="Q8" s="25" t="str">
        <f t="shared" ca="1" si="6"/>
        <v>Yes</v>
      </c>
      <c r="R8" s="25" t="str">
        <f t="shared" ca="1" si="6"/>
        <v>Yes</v>
      </c>
      <c r="S8" s="25" t="str">
        <f t="shared" ca="1" si="6"/>
        <v>Yes</v>
      </c>
      <c r="T8" s="25" t="str">
        <f t="shared" ca="1" si="6"/>
        <v>Yes</v>
      </c>
      <c r="U8" s="25" t="str">
        <f t="shared" ca="1" si="6"/>
        <v>Yes</v>
      </c>
      <c r="V8" s="25" t="str">
        <f t="shared" ca="1" si="6"/>
        <v>No</v>
      </c>
      <c r="W8" s="25" t="str">
        <f t="shared" ca="1" si="6"/>
        <v>No</v>
      </c>
      <c r="X8" s="25" t="str">
        <f t="shared" ca="1" si="6"/>
        <v>No</v>
      </c>
      <c r="Y8" s="25" t="str">
        <f t="shared" ca="1" si="6"/>
        <v>No</v>
      </c>
      <c r="Z8" s="58" t="str">
        <f t="shared" ca="1" si="6"/>
        <v>No</v>
      </c>
    </row>
    <row r="9" spans="1:26" x14ac:dyDescent="0.25">
      <c r="A9" s="184" t="s">
        <v>164</v>
      </c>
      <c r="B9" s="25" t="s">
        <v>41</v>
      </c>
      <c r="C9" s="36">
        <v>0</v>
      </c>
      <c r="D9" s="36">
        <f t="shared" ca="1" si="1"/>
        <v>11</v>
      </c>
      <c r="E9" s="36">
        <f t="shared" ca="1" si="2"/>
        <v>11</v>
      </c>
      <c r="G9" s="25" t="str">
        <f t="shared" ca="1" si="5"/>
        <v>Yes</v>
      </c>
      <c r="H9" s="25" t="str">
        <f t="shared" ca="1" si="5"/>
        <v>Yes</v>
      </c>
      <c r="I9" s="25" t="str">
        <f t="shared" ca="1" si="5"/>
        <v>No</v>
      </c>
      <c r="J9" s="25" t="str">
        <f t="shared" ca="1" si="5"/>
        <v>No</v>
      </c>
      <c r="K9" s="25" t="str">
        <f t="shared" ca="1" si="5"/>
        <v>No</v>
      </c>
      <c r="L9" s="25" t="str">
        <f t="shared" ca="1" si="5"/>
        <v>No</v>
      </c>
      <c r="M9" s="25" t="str">
        <f t="shared" ca="1" si="5"/>
        <v>No</v>
      </c>
      <c r="N9" s="25" t="str">
        <f t="shared" ca="1" si="5"/>
        <v>No</v>
      </c>
      <c r="O9" s="25" t="str">
        <f t="shared" ca="1" si="5"/>
        <v>No</v>
      </c>
      <c r="P9" s="25" t="str">
        <f t="shared" ca="1" si="5"/>
        <v>No</v>
      </c>
      <c r="Q9" s="25" t="str">
        <f t="shared" ca="1" si="6"/>
        <v>No</v>
      </c>
      <c r="R9" s="25" t="str">
        <f t="shared" ca="1" si="6"/>
        <v>No</v>
      </c>
      <c r="S9" s="25" t="str">
        <f t="shared" ca="1" si="6"/>
        <v>No</v>
      </c>
      <c r="T9" s="25" t="str">
        <f t="shared" ca="1" si="6"/>
        <v>No</v>
      </c>
      <c r="U9" s="25" t="str">
        <f t="shared" ca="1" si="6"/>
        <v>No</v>
      </c>
      <c r="V9" s="25" t="str">
        <f t="shared" ca="1" si="6"/>
        <v>No</v>
      </c>
      <c r="W9" s="25" t="str">
        <f t="shared" ca="1" si="6"/>
        <v>No</v>
      </c>
      <c r="X9" s="25" t="str">
        <f t="shared" ca="1" si="6"/>
        <v>No</v>
      </c>
      <c r="Y9" s="25" t="str">
        <f t="shared" ca="1" si="6"/>
        <v>No</v>
      </c>
      <c r="Z9" s="58" t="str">
        <f t="shared" ca="1" si="6"/>
        <v>No</v>
      </c>
    </row>
    <row r="10" spans="1:26" x14ac:dyDescent="0.25">
      <c r="A10" s="185" t="s">
        <v>164</v>
      </c>
      <c r="B10" s="59" t="s">
        <v>42</v>
      </c>
      <c r="C10" s="60">
        <v>-2</v>
      </c>
      <c r="D10" s="60">
        <f t="shared" ca="1" si="1"/>
        <v>14</v>
      </c>
      <c r="E10" s="60">
        <f t="shared" ca="1" si="2"/>
        <v>12</v>
      </c>
      <c r="G10" s="59" t="str">
        <f t="shared" ca="1" si="5"/>
        <v>Yes</v>
      </c>
      <c r="H10" s="59" t="str">
        <f t="shared" ca="1" si="5"/>
        <v>Yes</v>
      </c>
      <c r="I10" s="59" t="str">
        <f t="shared" ca="1" si="5"/>
        <v>Yes</v>
      </c>
      <c r="J10" s="59" t="str">
        <f t="shared" ca="1" si="5"/>
        <v>No</v>
      </c>
      <c r="K10" s="59" t="str">
        <f t="shared" ca="1" si="5"/>
        <v>No</v>
      </c>
      <c r="L10" s="59" t="str">
        <f t="shared" ca="1" si="5"/>
        <v>No</v>
      </c>
      <c r="M10" s="59" t="str">
        <f t="shared" ca="1" si="5"/>
        <v>No</v>
      </c>
      <c r="N10" s="59" t="str">
        <f t="shared" ca="1" si="5"/>
        <v>No</v>
      </c>
      <c r="O10" s="59" t="str">
        <f t="shared" ca="1" si="5"/>
        <v>No</v>
      </c>
      <c r="P10" s="59" t="str">
        <f t="shared" ca="1" si="5"/>
        <v>No</v>
      </c>
      <c r="Q10" s="59" t="str">
        <f t="shared" ca="1" si="6"/>
        <v>No</v>
      </c>
      <c r="R10" s="59" t="str">
        <f t="shared" ca="1" si="6"/>
        <v>No</v>
      </c>
      <c r="S10" s="59" t="str">
        <f t="shared" ca="1" si="6"/>
        <v>No</v>
      </c>
      <c r="T10" s="59" t="str">
        <f t="shared" ca="1" si="6"/>
        <v>No</v>
      </c>
      <c r="U10" s="59" t="str">
        <f t="shared" ca="1" si="6"/>
        <v>No</v>
      </c>
      <c r="V10" s="59" t="str">
        <f t="shared" ca="1" si="6"/>
        <v>No</v>
      </c>
      <c r="W10" s="59" t="str">
        <f t="shared" ca="1" si="6"/>
        <v>No</v>
      </c>
      <c r="X10" s="59" t="str">
        <f t="shared" ca="1" si="6"/>
        <v>No</v>
      </c>
      <c r="Y10" s="59" t="str">
        <f t="shared" ca="1" si="6"/>
        <v>No</v>
      </c>
      <c r="Z10" s="61" t="str">
        <f t="shared" ca="1" si="6"/>
        <v>No</v>
      </c>
    </row>
    <row r="11" spans="1:26" x14ac:dyDescent="0.25">
      <c r="A11" s="184" t="s">
        <v>161</v>
      </c>
      <c r="B11" s="39" t="s">
        <v>40</v>
      </c>
      <c r="C11" s="36">
        <v>3</v>
      </c>
      <c r="D11" s="36">
        <f t="shared" ca="1" si="1"/>
        <v>13</v>
      </c>
      <c r="E11" s="36">
        <f t="shared" ca="1" si="2"/>
        <v>16</v>
      </c>
      <c r="G11" s="25" t="str">
        <f t="shared" ca="1" si="5"/>
        <v>Yes</v>
      </c>
      <c r="H11" s="25" t="str">
        <f t="shared" ca="1" si="5"/>
        <v>Yes</v>
      </c>
      <c r="I11" s="25" t="str">
        <f t="shared" ca="1" si="5"/>
        <v>Yes</v>
      </c>
      <c r="J11" s="25" t="str">
        <f t="shared" ca="1" si="5"/>
        <v>Yes</v>
      </c>
      <c r="K11" s="25" t="str">
        <f t="shared" ca="1" si="5"/>
        <v>Yes</v>
      </c>
      <c r="L11" s="25" t="str">
        <f t="shared" ca="1" si="5"/>
        <v>Yes</v>
      </c>
      <c r="M11" s="25" t="str">
        <f t="shared" ca="1" si="5"/>
        <v>Yes</v>
      </c>
      <c r="N11" s="25" t="str">
        <f t="shared" ca="1" si="5"/>
        <v>No</v>
      </c>
      <c r="O11" s="25" t="str">
        <f t="shared" ca="1" si="5"/>
        <v>No</v>
      </c>
      <c r="P11" s="25" t="str">
        <f t="shared" ca="1" si="5"/>
        <v>No</v>
      </c>
      <c r="Q11" s="25" t="str">
        <f t="shared" ca="1" si="6"/>
        <v>No</v>
      </c>
      <c r="R11" s="25" t="str">
        <f t="shared" ca="1" si="6"/>
        <v>No</v>
      </c>
      <c r="S11" s="25" t="str">
        <f t="shared" ca="1" si="6"/>
        <v>No</v>
      </c>
      <c r="T11" s="25" t="str">
        <f t="shared" ca="1" si="6"/>
        <v>No</v>
      </c>
      <c r="U11" s="25" t="str">
        <f t="shared" ca="1" si="6"/>
        <v>No</v>
      </c>
      <c r="V11" s="25" t="str">
        <f t="shared" ca="1" si="6"/>
        <v>No</v>
      </c>
      <c r="W11" s="25" t="str">
        <f t="shared" ca="1" si="6"/>
        <v>No</v>
      </c>
      <c r="X11" s="25" t="str">
        <f t="shared" ca="1" si="6"/>
        <v>No</v>
      </c>
      <c r="Y11" s="25" t="str">
        <f t="shared" ca="1" si="6"/>
        <v>No</v>
      </c>
      <c r="Z11" s="58" t="str">
        <f t="shared" ca="1" si="6"/>
        <v>No</v>
      </c>
    </row>
    <row r="12" spans="1:26" x14ac:dyDescent="0.25">
      <c r="A12" s="184" t="s">
        <v>161</v>
      </c>
      <c r="B12" s="25" t="s">
        <v>41</v>
      </c>
      <c r="C12" s="36">
        <v>4</v>
      </c>
      <c r="D12" s="36">
        <f t="shared" ca="1" si="1"/>
        <v>18</v>
      </c>
      <c r="E12" s="36">
        <f t="shared" ca="1" si="2"/>
        <v>22</v>
      </c>
      <c r="G12" s="25" t="str">
        <f t="shared" ca="1" si="5"/>
        <v>Yes</v>
      </c>
      <c r="H12" s="25" t="str">
        <f t="shared" ca="1" si="5"/>
        <v>Yes</v>
      </c>
      <c r="I12" s="25" t="str">
        <f t="shared" ca="1" si="5"/>
        <v>Yes</v>
      </c>
      <c r="J12" s="25" t="str">
        <f t="shared" ca="1" si="5"/>
        <v>Yes</v>
      </c>
      <c r="K12" s="25" t="str">
        <f t="shared" ca="1" si="5"/>
        <v>Yes</v>
      </c>
      <c r="L12" s="25" t="str">
        <f t="shared" ca="1" si="5"/>
        <v>Yes</v>
      </c>
      <c r="M12" s="25" t="str">
        <f t="shared" ca="1" si="5"/>
        <v>Yes</v>
      </c>
      <c r="N12" s="25" t="str">
        <f t="shared" ca="1" si="5"/>
        <v>Yes</v>
      </c>
      <c r="O12" s="25" t="str">
        <f t="shared" ca="1" si="5"/>
        <v>Yes</v>
      </c>
      <c r="P12" s="25" t="str">
        <f t="shared" ca="1" si="5"/>
        <v>Yes</v>
      </c>
      <c r="Q12" s="25" t="str">
        <f t="shared" ca="1" si="6"/>
        <v>Yes</v>
      </c>
      <c r="R12" s="25" t="str">
        <f t="shared" ca="1" si="6"/>
        <v>Yes</v>
      </c>
      <c r="S12" s="25" t="str">
        <f t="shared" ca="1" si="6"/>
        <v>Yes</v>
      </c>
      <c r="T12" s="25" t="str">
        <f t="shared" ca="1" si="6"/>
        <v>No</v>
      </c>
      <c r="U12" s="25" t="str">
        <f t="shared" ca="1" si="6"/>
        <v>No</v>
      </c>
      <c r="V12" s="25" t="str">
        <f t="shared" ca="1" si="6"/>
        <v>No</v>
      </c>
      <c r="W12" s="25" t="str">
        <f t="shared" ca="1" si="6"/>
        <v>No</v>
      </c>
      <c r="X12" s="25" t="str">
        <f t="shared" ca="1" si="6"/>
        <v>No</v>
      </c>
      <c r="Y12" s="25" t="str">
        <f t="shared" ca="1" si="6"/>
        <v>No</v>
      </c>
      <c r="Z12" s="58" t="str">
        <f t="shared" ca="1" si="6"/>
        <v>No</v>
      </c>
    </row>
    <row r="13" spans="1:26" x14ac:dyDescent="0.25">
      <c r="A13" s="185" t="s">
        <v>161</v>
      </c>
      <c r="B13" s="59" t="s">
        <v>42</v>
      </c>
      <c r="C13" s="60">
        <v>4</v>
      </c>
      <c r="D13" s="60">
        <f t="shared" ca="1" si="1"/>
        <v>1</v>
      </c>
      <c r="E13" s="60">
        <f t="shared" ca="1" si="2"/>
        <v>5</v>
      </c>
      <c r="G13" s="59" t="str">
        <f t="shared" ca="1" si="5"/>
        <v>No</v>
      </c>
      <c r="H13" s="59" t="str">
        <f t="shared" ca="1" si="5"/>
        <v>No</v>
      </c>
      <c r="I13" s="59" t="str">
        <f t="shared" ca="1" si="5"/>
        <v>No</v>
      </c>
      <c r="J13" s="59" t="str">
        <f t="shared" ca="1" si="5"/>
        <v>No</v>
      </c>
      <c r="K13" s="59" t="str">
        <f t="shared" ca="1" si="5"/>
        <v>No</v>
      </c>
      <c r="L13" s="59" t="str">
        <f t="shared" ca="1" si="5"/>
        <v>No</v>
      </c>
      <c r="M13" s="59" t="str">
        <f t="shared" ca="1" si="5"/>
        <v>No</v>
      </c>
      <c r="N13" s="59" t="str">
        <f t="shared" ca="1" si="5"/>
        <v>No</v>
      </c>
      <c r="O13" s="59" t="str">
        <f t="shared" ca="1" si="5"/>
        <v>No</v>
      </c>
      <c r="P13" s="59" t="str">
        <f t="shared" ca="1" si="5"/>
        <v>No</v>
      </c>
      <c r="Q13" s="59" t="str">
        <f t="shared" ca="1" si="6"/>
        <v>No</v>
      </c>
      <c r="R13" s="59" t="str">
        <f t="shared" ca="1" si="6"/>
        <v>No</v>
      </c>
      <c r="S13" s="59" t="str">
        <f t="shared" ca="1" si="6"/>
        <v>No</v>
      </c>
      <c r="T13" s="59" t="str">
        <f t="shared" ca="1" si="6"/>
        <v>No</v>
      </c>
      <c r="U13" s="59" t="str">
        <f t="shared" ca="1" si="6"/>
        <v>No</v>
      </c>
      <c r="V13" s="59" t="str">
        <f t="shared" ca="1" si="6"/>
        <v>No</v>
      </c>
      <c r="W13" s="59" t="str">
        <f t="shared" ca="1" si="6"/>
        <v>No</v>
      </c>
      <c r="X13" s="59" t="str">
        <f t="shared" ca="1" si="6"/>
        <v>No</v>
      </c>
      <c r="Y13" s="59" t="str">
        <f t="shared" ca="1" si="6"/>
        <v>No</v>
      </c>
      <c r="Z13" s="61" t="str">
        <f t="shared" ca="1" si="6"/>
        <v>No</v>
      </c>
    </row>
    <row r="14" spans="1:26" x14ac:dyDescent="0.25">
      <c r="A14" s="184" t="s">
        <v>210</v>
      </c>
      <c r="B14" s="39" t="s">
        <v>40</v>
      </c>
      <c r="C14" s="36">
        <v>7</v>
      </c>
      <c r="D14" s="36">
        <f t="shared" ca="1" si="1"/>
        <v>12</v>
      </c>
      <c r="E14" s="36">
        <f t="shared" ref="E14:E16" ca="1" si="7">D14+C14</f>
        <v>19</v>
      </c>
      <c r="G14" s="25" t="str">
        <f t="shared" ca="1" si="5"/>
        <v>Yes</v>
      </c>
      <c r="H14" s="25" t="str">
        <f t="shared" ca="1" si="5"/>
        <v>Yes</v>
      </c>
      <c r="I14" s="25" t="str">
        <f t="shared" ca="1" si="5"/>
        <v>Yes</v>
      </c>
      <c r="J14" s="25" t="str">
        <f t="shared" ca="1" si="5"/>
        <v>Yes</v>
      </c>
      <c r="K14" s="25" t="str">
        <f t="shared" ca="1" si="5"/>
        <v>Yes</v>
      </c>
      <c r="L14" s="25" t="str">
        <f t="shared" ca="1" si="5"/>
        <v>Yes</v>
      </c>
      <c r="M14" s="25" t="str">
        <f t="shared" ca="1" si="5"/>
        <v>Yes</v>
      </c>
      <c r="N14" s="25" t="str">
        <f t="shared" ca="1" si="5"/>
        <v>Yes</v>
      </c>
      <c r="O14" s="25" t="str">
        <f t="shared" ca="1" si="5"/>
        <v>Yes</v>
      </c>
      <c r="P14" s="25" t="str">
        <f t="shared" ca="1" si="5"/>
        <v>Yes</v>
      </c>
      <c r="Q14" s="25" t="str">
        <f t="shared" ca="1" si="6"/>
        <v>No</v>
      </c>
      <c r="R14" s="25" t="str">
        <f t="shared" ca="1" si="6"/>
        <v>No</v>
      </c>
      <c r="S14" s="25" t="str">
        <f t="shared" ca="1" si="6"/>
        <v>No</v>
      </c>
      <c r="T14" s="25" t="str">
        <f t="shared" ca="1" si="6"/>
        <v>No</v>
      </c>
      <c r="U14" s="25" t="str">
        <f t="shared" ca="1" si="6"/>
        <v>No</v>
      </c>
      <c r="V14" s="25" t="str">
        <f t="shared" ca="1" si="6"/>
        <v>No</v>
      </c>
      <c r="W14" s="25" t="str">
        <f t="shared" ca="1" si="6"/>
        <v>No</v>
      </c>
      <c r="X14" s="25" t="str">
        <f t="shared" ca="1" si="6"/>
        <v>No</v>
      </c>
      <c r="Y14" s="25" t="str">
        <f t="shared" ca="1" si="6"/>
        <v>No</v>
      </c>
      <c r="Z14" s="58" t="str">
        <f t="shared" ca="1" si="6"/>
        <v>No</v>
      </c>
    </row>
    <row r="15" spans="1:26" x14ac:dyDescent="0.25">
      <c r="A15" s="184" t="s">
        <v>210</v>
      </c>
      <c r="B15" s="25" t="s">
        <v>41</v>
      </c>
      <c r="C15" s="36">
        <v>8</v>
      </c>
      <c r="D15" s="36">
        <f t="shared" ca="1" si="1"/>
        <v>7</v>
      </c>
      <c r="E15" s="36">
        <f t="shared" ca="1" si="7"/>
        <v>15</v>
      </c>
      <c r="G15" s="25" t="str">
        <f t="shared" ca="1" si="5"/>
        <v>Yes</v>
      </c>
      <c r="H15" s="25" t="str">
        <f t="shared" ca="1" si="5"/>
        <v>Yes</v>
      </c>
      <c r="I15" s="25" t="str">
        <f t="shared" ca="1" si="5"/>
        <v>Yes</v>
      </c>
      <c r="J15" s="25" t="str">
        <f t="shared" ca="1" si="5"/>
        <v>Yes</v>
      </c>
      <c r="K15" s="25" t="str">
        <f t="shared" ca="1" si="5"/>
        <v>Yes</v>
      </c>
      <c r="L15" s="25" t="str">
        <f t="shared" ca="1" si="5"/>
        <v>Yes</v>
      </c>
      <c r="M15" s="25" t="str">
        <f t="shared" ca="1" si="5"/>
        <v>No</v>
      </c>
      <c r="N15" s="25" t="str">
        <f t="shared" ca="1" si="5"/>
        <v>No</v>
      </c>
      <c r="O15" s="25" t="str">
        <f t="shared" ca="1" si="5"/>
        <v>No</v>
      </c>
      <c r="P15" s="25" t="str">
        <f t="shared" ca="1" si="5"/>
        <v>No</v>
      </c>
      <c r="Q15" s="25" t="str">
        <f t="shared" ca="1" si="6"/>
        <v>No</v>
      </c>
      <c r="R15" s="25" t="str">
        <f t="shared" ca="1" si="6"/>
        <v>No</v>
      </c>
      <c r="S15" s="25" t="str">
        <f t="shared" ca="1" si="6"/>
        <v>No</v>
      </c>
      <c r="T15" s="25" t="str">
        <f t="shared" ca="1" si="6"/>
        <v>No</v>
      </c>
      <c r="U15" s="25" t="str">
        <f t="shared" ca="1" si="6"/>
        <v>No</v>
      </c>
      <c r="V15" s="25" t="str">
        <f t="shared" ca="1" si="6"/>
        <v>No</v>
      </c>
      <c r="W15" s="25" t="str">
        <f t="shared" ca="1" si="6"/>
        <v>No</v>
      </c>
      <c r="X15" s="25" t="str">
        <f t="shared" ca="1" si="6"/>
        <v>No</v>
      </c>
      <c r="Y15" s="25" t="str">
        <f t="shared" ca="1" si="6"/>
        <v>No</v>
      </c>
      <c r="Z15" s="58" t="str">
        <f t="shared" ca="1" si="6"/>
        <v>No</v>
      </c>
    </row>
    <row r="16" spans="1:26" x14ac:dyDescent="0.25">
      <c r="A16" s="185" t="s">
        <v>210</v>
      </c>
      <c r="B16" s="59" t="s">
        <v>42</v>
      </c>
      <c r="C16" s="60">
        <v>7</v>
      </c>
      <c r="D16" s="60">
        <f t="shared" ca="1" si="1"/>
        <v>17</v>
      </c>
      <c r="E16" s="60">
        <f t="shared" ca="1" si="7"/>
        <v>24</v>
      </c>
      <c r="G16" s="59" t="str">
        <f t="shared" ref="G16:P28" ca="1" si="8">IF($E16&gt;G$1-1,"Yes","No")</f>
        <v>Yes</v>
      </c>
      <c r="H16" s="59" t="str">
        <f t="shared" ca="1" si="8"/>
        <v>Yes</v>
      </c>
      <c r="I16" s="59" t="str">
        <f t="shared" ca="1" si="8"/>
        <v>Yes</v>
      </c>
      <c r="J16" s="59" t="str">
        <f t="shared" ca="1" si="8"/>
        <v>Yes</v>
      </c>
      <c r="K16" s="59" t="str">
        <f t="shared" ca="1" si="8"/>
        <v>Yes</v>
      </c>
      <c r="L16" s="59" t="str">
        <f t="shared" ca="1" si="8"/>
        <v>Yes</v>
      </c>
      <c r="M16" s="59" t="str">
        <f t="shared" ca="1" si="8"/>
        <v>Yes</v>
      </c>
      <c r="N16" s="59" t="str">
        <f t="shared" ca="1" si="8"/>
        <v>Yes</v>
      </c>
      <c r="O16" s="59" t="str">
        <f t="shared" ca="1" si="8"/>
        <v>Yes</v>
      </c>
      <c r="P16" s="59" t="str">
        <f t="shared" ca="1" si="8"/>
        <v>Yes</v>
      </c>
      <c r="Q16" s="59" t="str">
        <f t="shared" ref="Q16:Z28" ca="1" si="9">IF($E16&gt;Q$1-1,"Yes","No")</f>
        <v>Yes</v>
      </c>
      <c r="R16" s="59" t="str">
        <f t="shared" ca="1" si="9"/>
        <v>Yes</v>
      </c>
      <c r="S16" s="59" t="str">
        <f t="shared" ca="1" si="9"/>
        <v>Yes</v>
      </c>
      <c r="T16" s="59" t="str">
        <f t="shared" ca="1" si="9"/>
        <v>Yes</v>
      </c>
      <c r="U16" s="59" t="str">
        <f t="shared" ca="1" si="9"/>
        <v>Yes</v>
      </c>
      <c r="V16" s="59" t="str">
        <f t="shared" ca="1" si="9"/>
        <v>No</v>
      </c>
      <c r="W16" s="59" t="str">
        <f t="shared" ca="1" si="9"/>
        <v>No</v>
      </c>
      <c r="X16" s="59" t="str">
        <f t="shared" ca="1" si="9"/>
        <v>No</v>
      </c>
      <c r="Y16" s="59" t="str">
        <f t="shared" ca="1" si="9"/>
        <v>No</v>
      </c>
      <c r="Z16" s="61" t="str">
        <f t="shared" ca="1" si="9"/>
        <v>No</v>
      </c>
    </row>
    <row r="17" spans="1:26" x14ac:dyDescent="0.25">
      <c r="A17" s="184" t="s">
        <v>242</v>
      </c>
      <c r="B17" s="39" t="s">
        <v>40</v>
      </c>
      <c r="C17" s="36">
        <v>6</v>
      </c>
      <c r="D17" s="36">
        <f t="shared" ca="1" si="1"/>
        <v>16</v>
      </c>
      <c r="E17" s="36">
        <f t="shared" ref="E17:E19" ca="1" si="10">D17+C17</f>
        <v>22</v>
      </c>
      <c r="G17" s="25" t="str">
        <f t="shared" ca="1" si="5"/>
        <v>Yes</v>
      </c>
      <c r="H17" s="25" t="str">
        <f t="shared" ca="1" si="5"/>
        <v>Yes</v>
      </c>
      <c r="I17" s="25" t="str">
        <f t="shared" ca="1" si="5"/>
        <v>Yes</v>
      </c>
      <c r="J17" s="25" t="str">
        <f t="shared" ca="1" si="5"/>
        <v>Yes</v>
      </c>
      <c r="K17" s="25" t="str">
        <f t="shared" ca="1" si="5"/>
        <v>Yes</v>
      </c>
      <c r="L17" s="25" t="str">
        <f t="shared" ca="1" si="5"/>
        <v>Yes</v>
      </c>
      <c r="M17" s="25" t="str">
        <f t="shared" ca="1" si="5"/>
        <v>Yes</v>
      </c>
      <c r="N17" s="25" t="str">
        <f t="shared" ca="1" si="5"/>
        <v>Yes</v>
      </c>
      <c r="O17" s="25" t="str">
        <f t="shared" ca="1" si="5"/>
        <v>Yes</v>
      </c>
      <c r="P17" s="25" t="str">
        <f t="shared" ca="1" si="5"/>
        <v>Yes</v>
      </c>
      <c r="Q17" s="25" t="str">
        <f t="shared" ca="1" si="6"/>
        <v>Yes</v>
      </c>
      <c r="R17" s="25" t="str">
        <f t="shared" ca="1" si="6"/>
        <v>Yes</v>
      </c>
      <c r="S17" s="25" t="str">
        <f t="shared" ca="1" si="6"/>
        <v>Yes</v>
      </c>
      <c r="T17" s="25" t="str">
        <f t="shared" ca="1" si="6"/>
        <v>No</v>
      </c>
      <c r="U17" s="25" t="str">
        <f t="shared" ca="1" si="6"/>
        <v>No</v>
      </c>
      <c r="V17" s="25" t="str">
        <f t="shared" ca="1" si="6"/>
        <v>No</v>
      </c>
      <c r="W17" s="25" t="str">
        <f t="shared" ca="1" si="6"/>
        <v>No</v>
      </c>
      <c r="X17" s="25" t="str">
        <f t="shared" ca="1" si="6"/>
        <v>No</v>
      </c>
      <c r="Y17" s="25" t="str">
        <f t="shared" ca="1" si="6"/>
        <v>No</v>
      </c>
      <c r="Z17" s="58" t="str">
        <f t="shared" ca="1" si="6"/>
        <v>No</v>
      </c>
    </row>
    <row r="18" spans="1:26" x14ac:dyDescent="0.25">
      <c r="A18" s="184" t="s">
        <v>242</v>
      </c>
      <c r="B18" s="25" t="s">
        <v>41</v>
      </c>
      <c r="C18" s="36">
        <v>2</v>
      </c>
      <c r="D18" s="36">
        <f t="shared" ca="1" si="1"/>
        <v>13</v>
      </c>
      <c r="E18" s="36">
        <f t="shared" ca="1" si="10"/>
        <v>15</v>
      </c>
      <c r="G18" s="25" t="str">
        <f t="shared" ca="1" si="5"/>
        <v>Yes</v>
      </c>
      <c r="H18" s="25" t="str">
        <f t="shared" ca="1" si="5"/>
        <v>Yes</v>
      </c>
      <c r="I18" s="25" t="str">
        <f t="shared" ca="1" si="5"/>
        <v>Yes</v>
      </c>
      <c r="J18" s="25" t="str">
        <f t="shared" ca="1" si="5"/>
        <v>Yes</v>
      </c>
      <c r="K18" s="25" t="str">
        <f t="shared" ca="1" si="5"/>
        <v>Yes</v>
      </c>
      <c r="L18" s="25" t="str">
        <f t="shared" ca="1" si="5"/>
        <v>Yes</v>
      </c>
      <c r="M18" s="25" t="str">
        <f t="shared" ca="1" si="5"/>
        <v>No</v>
      </c>
      <c r="N18" s="25" t="str">
        <f t="shared" ca="1" si="5"/>
        <v>No</v>
      </c>
      <c r="O18" s="25" t="str">
        <f t="shared" ca="1" si="5"/>
        <v>No</v>
      </c>
      <c r="P18" s="25" t="str">
        <f t="shared" ca="1" si="5"/>
        <v>No</v>
      </c>
      <c r="Q18" s="25" t="str">
        <f t="shared" ca="1" si="6"/>
        <v>No</v>
      </c>
      <c r="R18" s="25" t="str">
        <f t="shared" ca="1" si="6"/>
        <v>No</v>
      </c>
      <c r="S18" s="25" t="str">
        <f t="shared" ca="1" si="6"/>
        <v>No</v>
      </c>
      <c r="T18" s="25" t="str">
        <f t="shared" ca="1" si="6"/>
        <v>No</v>
      </c>
      <c r="U18" s="25" t="str">
        <f t="shared" ca="1" si="6"/>
        <v>No</v>
      </c>
      <c r="V18" s="25" t="str">
        <f t="shared" ca="1" si="6"/>
        <v>No</v>
      </c>
      <c r="W18" s="25" t="str">
        <f t="shared" ca="1" si="6"/>
        <v>No</v>
      </c>
      <c r="X18" s="25" t="str">
        <f t="shared" ca="1" si="6"/>
        <v>No</v>
      </c>
      <c r="Y18" s="25" t="str">
        <f t="shared" ca="1" si="6"/>
        <v>No</v>
      </c>
      <c r="Z18" s="58" t="str">
        <f t="shared" ca="1" si="6"/>
        <v>No</v>
      </c>
    </row>
    <row r="19" spans="1:26" x14ac:dyDescent="0.25">
      <c r="A19" s="185" t="s">
        <v>242</v>
      </c>
      <c r="B19" s="59" t="s">
        <v>42</v>
      </c>
      <c r="C19" s="60">
        <v>2</v>
      </c>
      <c r="D19" s="60">
        <f t="shared" ca="1" si="1"/>
        <v>6</v>
      </c>
      <c r="E19" s="60">
        <f t="shared" ca="1" si="10"/>
        <v>8</v>
      </c>
      <c r="G19" s="59" t="str">
        <f t="shared" ca="1" si="8"/>
        <v>No</v>
      </c>
      <c r="H19" s="59" t="str">
        <f t="shared" ca="1" si="8"/>
        <v>No</v>
      </c>
      <c r="I19" s="59" t="str">
        <f t="shared" ca="1" si="8"/>
        <v>No</v>
      </c>
      <c r="J19" s="59" t="str">
        <f t="shared" ca="1" si="8"/>
        <v>No</v>
      </c>
      <c r="K19" s="59" t="str">
        <f t="shared" ca="1" si="8"/>
        <v>No</v>
      </c>
      <c r="L19" s="59" t="str">
        <f t="shared" ca="1" si="8"/>
        <v>No</v>
      </c>
      <c r="M19" s="59" t="str">
        <f t="shared" ca="1" si="8"/>
        <v>No</v>
      </c>
      <c r="N19" s="59" t="str">
        <f t="shared" ca="1" si="8"/>
        <v>No</v>
      </c>
      <c r="O19" s="59" t="str">
        <f t="shared" ca="1" si="8"/>
        <v>No</v>
      </c>
      <c r="P19" s="59" t="str">
        <f t="shared" ca="1" si="8"/>
        <v>No</v>
      </c>
      <c r="Q19" s="59" t="str">
        <f t="shared" ca="1" si="9"/>
        <v>No</v>
      </c>
      <c r="R19" s="59" t="str">
        <f t="shared" ca="1" si="9"/>
        <v>No</v>
      </c>
      <c r="S19" s="59" t="str">
        <f t="shared" ca="1" si="9"/>
        <v>No</v>
      </c>
      <c r="T19" s="59" t="str">
        <f t="shared" ca="1" si="9"/>
        <v>No</v>
      </c>
      <c r="U19" s="59" t="str">
        <f t="shared" ca="1" si="9"/>
        <v>No</v>
      </c>
      <c r="V19" s="59" t="str">
        <f t="shared" ca="1" si="9"/>
        <v>No</v>
      </c>
      <c r="W19" s="59" t="str">
        <f t="shared" ca="1" si="9"/>
        <v>No</v>
      </c>
      <c r="X19" s="59" t="str">
        <f t="shared" ca="1" si="9"/>
        <v>No</v>
      </c>
      <c r="Y19" s="59" t="str">
        <f t="shared" ca="1" si="9"/>
        <v>No</v>
      </c>
      <c r="Z19" s="61" t="str">
        <f t="shared" ca="1" si="9"/>
        <v>No</v>
      </c>
    </row>
    <row r="20" spans="1:26" x14ac:dyDescent="0.25">
      <c r="A20" s="62" t="s">
        <v>117</v>
      </c>
      <c r="B20" s="39" t="s">
        <v>40</v>
      </c>
      <c r="C20" s="36">
        <v>9</v>
      </c>
      <c r="D20" s="36">
        <f t="shared" ca="1" si="1"/>
        <v>15</v>
      </c>
      <c r="E20" s="36">
        <f t="shared" ca="1" si="2"/>
        <v>24</v>
      </c>
      <c r="G20" s="25" t="str">
        <f t="shared" ca="1" si="8"/>
        <v>Yes</v>
      </c>
      <c r="H20" s="25" t="str">
        <f t="shared" ca="1" si="8"/>
        <v>Yes</v>
      </c>
      <c r="I20" s="25" t="str">
        <f t="shared" ca="1" si="8"/>
        <v>Yes</v>
      </c>
      <c r="J20" s="25" t="str">
        <f t="shared" ca="1" si="8"/>
        <v>Yes</v>
      </c>
      <c r="K20" s="25" t="str">
        <f t="shared" ca="1" si="8"/>
        <v>Yes</v>
      </c>
      <c r="L20" s="25" t="str">
        <f t="shared" ca="1" si="8"/>
        <v>Yes</v>
      </c>
      <c r="M20" s="25" t="str">
        <f t="shared" ca="1" si="8"/>
        <v>Yes</v>
      </c>
      <c r="N20" s="25" t="str">
        <f t="shared" ca="1" si="8"/>
        <v>Yes</v>
      </c>
      <c r="O20" s="25" t="str">
        <f t="shared" ca="1" si="8"/>
        <v>Yes</v>
      </c>
      <c r="P20" s="25" t="str">
        <f t="shared" ca="1" si="8"/>
        <v>Yes</v>
      </c>
      <c r="Q20" s="25" t="str">
        <f t="shared" ca="1" si="9"/>
        <v>Yes</v>
      </c>
      <c r="R20" s="25" t="str">
        <f t="shared" ca="1" si="9"/>
        <v>Yes</v>
      </c>
      <c r="S20" s="25" t="str">
        <f t="shared" ca="1" si="9"/>
        <v>Yes</v>
      </c>
      <c r="T20" s="25" t="str">
        <f t="shared" ca="1" si="9"/>
        <v>Yes</v>
      </c>
      <c r="U20" s="25" t="str">
        <f t="shared" ca="1" si="9"/>
        <v>Yes</v>
      </c>
      <c r="V20" s="25" t="str">
        <f t="shared" ca="1" si="9"/>
        <v>No</v>
      </c>
      <c r="W20" s="25" t="str">
        <f t="shared" ca="1" si="9"/>
        <v>No</v>
      </c>
      <c r="X20" s="25" t="str">
        <f t="shared" ca="1" si="9"/>
        <v>No</v>
      </c>
      <c r="Y20" s="25" t="str">
        <f t="shared" ca="1" si="9"/>
        <v>No</v>
      </c>
      <c r="Z20" s="58" t="str">
        <f t="shared" ca="1" si="9"/>
        <v>No</v>
      </c>
    </row>
    <row r="21" spans="1:26" x14ac:dyDescent="0.25">
      <c r="A21" s="62" t="s">
        <v>117</v>
      </c>
      <c r="B21" s="25" t="s">
        <v>41</v>
      </c>
      <c r="C21" s="36">
        <v>7</v>
      </c>
      <c r="D21" s="36">
        <f t="shared" ca="1" si="1"/>
        <v>2</v>
      </c>
      <c r="E21" s="36">
        <f t="shared" ca="1" si="2"/>
        <v>9</v>
      </c>
      <c r="G21" s="25" t="str">
        <f t="shared" ca="1" si="8"/>
        <v>No</v>
      </c>
      <c r="H21" s="25" t="str">
        <f t="shared" ca="1" si="8"/>
        <v>No</v>
      </c>
      <c r="I21" s="25" t="str">
        <f t="shared" ca="1" si="8"/>
        <v>No</v>
      </c>
      <c r="J21" s="25" t="str">
        <f t="shared" ca="1" si="8"/>
        <v>No</v>
      </c>
      <c r="K21" s="25" t="str">
        <f t="shared" ca="1" si="8"/>
        <v>No</v>
      </c>
      <c r="L21" s="25" t="str">
        <f t="shared" ca="1" si="8"/>
        <v>No</v>
      </c>
      <c r="M21" s="25" t="str">
        <f t="shared" ca="1" si="8"/>
        <v>No</v>
      </c>
      <c r="N21" s="25" t="str">
        <f t="shared" ca="1" si="8"/>
        <v>No</v>
      </c>
      <c r="O21" s="25" t="str">
        <f t="shared" ca="1" si="8"/>
        <v>No</v>
      </c>
      <c r="P21" s="25" t="str">
        <f t="shared" ca="1" si="8"/>
        <v>No</v>
      </c>
      <c r="Q21" s="25" t="str">
        <f t="shared" ca="1" si="9"/>
        <v>No</v>
      </c>
      <c r="R21" s="25" t="str">
        <f t="shared" ca="1" si="9"/>
        <v>No</v>
      </c>
      <c r="S21" s="25" t="str">
        <f t="shared" ca="1" si="9"/>
        <v>No</v>
      </c>
      <c r="T21" s="25" t="str">
        <f t="shared" ca="1" si="9"/>
        <v>No</v>
      </c>
      <c r="U21" s="25" t="str">
        <f t="shared" ca="1" si="9"/>
        <v>No</v>
      </c>
      <c r="V21" s="25" t="str">
        <f t="shared" ca="1" si="9"/>
        <v>No</v>
      </c>
      <c r="W21" s="25" t="str">
        <f t="shared" ca="1" si="9"/>
        <v>No</v>
      </c>
      <c r="X21" s="25" t="str">
        <f t="shared" ca="1" si="9"/>
        <v>No</v>
      </c>
      <c r="Y21" s="25" t="str">
        <f t="shared" ca="1" si="9"/>
        <v>No</v>
      </c>
      <c r="Z21" s="58" t="str">
        <f t="shared" ca="1" si="9"/>
        <v>No</v>
      </c>
    </row>
    <row r="22" spans="1:26" x14ac:dyDescent="0.25">
      <c r="A22" s="63" t="s">
        <v>117</v>
      </c>
      <c r="B22" s="59" t="s">
        <v>42</v>
      </c>
      <c r="C22" s="60">
        <v>5</v>
      </c>
      <c r="D22" s="60">
        <f t="shared" ca="1" si="1"/>
        <v>8</v>
      </c>
      <c r="E22" s="60">
        <f t="shared" ca="1" si="2"/>
        <v>13</v>
      </c>
      <c r="G22" s="59" t="str">
        <f t="shared" ca="1" si="8"/>
        <v>Yes</v>
      </c>
      <c r="H22" s="59" t="str">
        <f t="shared" ca="1" si="8"/>
        <v>Yes</v>
      </c>
      <c r="I22" s="59" t="str">
        <f t="shared" ca="1" si="8"/>
        <v>Yes</v>
      </c>
      <c r="J22" s="59" t="str">
        <f t="shared" ca="1" si="8"/>
        <v>Yes</v>
      </c>
      <c r="K22" s="59" t="str">
        <f t="shared" ca="1" si="8"/>
        <v>No</v>
      </c>
      <c r="L22" s="59" t="str">
        <f t="shared" ca="1" si="8"/>
        <v>No</v>
      </c>
      <c r="M22" s="59" t="str">
        <f t="shared" ca="1" si="8"/>
        <v>No</v>
      </c>
      <c r="N22" s="59" t="str">
        <f t="shared" ca="1" si="8"/>
        <v>No</v>
      </c>
      <c r="O22" s="59" t="str">
        <f t="shared" ca="1" si="8"/>
        <v>No</v>
      </c>
      <c r="P22" s="59" t="str">
        <f t="shared" ca="1" si="8"/>
        <v>No</v>
      </c>
      <c r="Q22" s="59" t="str">
        <f t="shared" ca="1" si="9"/>
        <v>No</v>
      </c>
      <c r="R22" s="59" t="str">
        <f t="shared" ca="1" si="9"/>
        <v>No</v>
      </c>
      <c r="S22" s="59" t="str">
        <f t="shared" ca="1" si="9"/>
        <v>No</v>
      </c>
      <c r="T22" s="59" t="str">
        <f t="shared" ca="1" si="9"/>
        <v>No</v>
      </c>
      <c r="U22" s="59" t="str">
        <f t="shared" ca="1" si="9"/>
        <v>No</v>
      </c>
      <c r="V22" s="59" t="str">
        <f t="shared" ca="1" si="9"/>
        <v>No</v>
      </c>
      <c r="W22" s="59" t="str">
        <f t="shared" ca="1" si="9"/>
        <v>No</v>
      </c>
      <c r="X22" s="59" t="str">
        <f t="shared" ca="1" si="9"/>
        <v>No</v>
      </c>
      <c r="Y22" s="59" t="str">
        <f t="shared" ca="1" si="9"/>
        <v>No</v>
      </c>
      <c r="Z22" s="61" t="str">
        <f t="shared" ca="1" si="9"/>
        <v>No</v>
      </c>
    </row>
    <row r="23" spans="1:26" x14ac:dyDescent="0.25">
      <c r="A23" s="62" t="s">
        <v>128</v>
      </c>
      <c r="B23" s="39" t="s">
        <v>40</v>
      </c>
      <c r="C23" s="181">
        <f>12+2</f>
        <v>14</v>
      </c>
      <c r="D23" s="36">
        <f t="shared" ca="1" si="1"/>
        <v>11</v>
      </c>
      <c r="E23" s="36">
        <f t="shared" ca="1" si="2"/>
        <v>25</v>
      </c>
      <c r="G23" s="25" t="str">
        <f t="shared" ca="1" si="8"/>
        <v>Yes</v>
      </c>
      <c r="H23" s="39" t="str">
        <f t="shared" ca="1" si="8"/>
        <v>Yes</v>
      </c>
      <c r="I23" s="39" t="str">
        <f t="shared" ca="1" si="8"/>
        <v>Yes</v>
      </c>
      <c r="J23" s="39" t="str">
        <f t="shared" ca="1" si="8"/>
        <v>Yes</v>
      </c>
      <c r="K23" s="39" t="str">
        <f t="shared" ca="1" si="8"/>
        <v>Yes</v>
      </c>
      <c r="L23" s="39" t="str">
        <f t="shared" ca="1" si="8"/>
        <v>Yes</v>
      </c>
      <c r="M23" s="39" t="str">
        <f t="shared" ca="1" si="8"/>
        <v>Yes</v>
      </c>
      <c r="N23" s="39" t="str">
        <f t="shared" ca="1" si="8"/>
        <v>Yes</v>
      </c>
      <c r="O23" s="39" t="str">
        <f t="shared" ca="1" si="8"/>
        <v>Yes</v>
      </c>
      <c r="P23" s="39" t="str">
        <f t="shared" ca="1" si="8"/>
        <v>Yes</v>
      </c>
      <c r="Q23" s="39" t="str">
        <f t="shared" ca="1" si="9"/>
        <v>Yes</v>
      </c>
      <c r="R23" s="39" t="str">
        <f t="shared" ca="1" si="9"/>
        <v>Yes</v>
      </c>
      <c r="S23" s="39" t="str">
        <f t="shared" ca="1" si="9"/>
        <v>Yes</v>
      </c>
      <c r="T23" s="39" t="str">
        <f t="shared" ca="1" si="9"/>
        <v>Yes</v>
      </c>
      <c r="U23" s="39" t="str">
        <f t="shared" ca="1" si="9"/>
        <v>Yes</v>
      </c>
      <c r="V23" s="39" t="str">
        <f t="shared" ca="1" si="9"/>
        <v>Yes</v>
      </c>
      <c r="W23" s="39" t="str">
        <f t="shared" ca="1" si="9"/>
        <v>No</v>
      </c>
      <c r="X23" s="39" t="str">
        <f t="shared" ca="1" si="9"/>
        <v>No</v>
      </c>
      <c r="Y23" s="39" t="str">
        <f t="shared" ca="1" si="9"/>
        <v>No</v>
      </c>
      <c r="Z23" s="58" t="str">
        <f t="shared" ca="1" si="9"/>
        <v>No</v>
      </c>
    </row>
    <row r="24" spans="1:26" x14ac:dyDescent="0.25">
      <c r="A24" s="62" t="s">
        <v>128</v>
      </c>
      <c r="B24" s="25" t="s">
        <v>41</v>
      </c>
      <c r="C24" s="36">
        <v>6</v>
      </c>
      <c r="D24" s="36">
        <f t="shared" ca="1" si="1"/>
        <v>3</v>
      </c>
      <c r="E24" s="36">
        <f t="shared" ca="1" si="2"/>
        <v>9</v>
      </c>
      <c r="G24" s="25" t="str">
        <f t="shared" ca="1" si="8"/>
        <v>No</v>
      </c>
      <c r="H24" s="25" t="str">
        <f t="shared" ca="1" si="8"/>
        <v>No</v>
      </c>
      <c r="I24" s="25" t="str">
        <f t="shared" ca="1" si="8"/>
        <v>No</v>
      </c>
      <c r="J24" s="25" t="str">
        <f t="shared" ca="1" si="8"/>
        <v>No</v>
      </c>
      <c r="K24" s="25" t="str">
        <f t="shared" ca="1" si="8"/>
        <v>No</v>
      </c>
      <c r="L24" s="25" t="str">
        <f t="shared" ca="1" si="8"/>
        <v>No</v>
      </c>
      <c r="M24" s="25" t="str">
        <f t="shared" ca="1" si="8"/>
        <v>No</v>
      </c>
      <c r="N24" s="25" t="str">
        <f t="shared" ca="1" si="8"/>
        <v>No</v>
      </c>
      <c r="O24" s="25" t="str">
        <f t="shared" ca="1" si="8"/>
        <v>No</v>
      </c>
      <c r="P24" s="25" t="str">
        <f t="shared" ca="1" si="8"/>
        <v>No</v>
      </c>
      <c r="Q24" s="25" t="str">
        <f t="shared" ca="1" si="9"/>
        <v>No</v>
      </c>
      <c r="R24" s="25" t="str">
        <f t="shared" ca="1" si="9"/>
        <v>No</v>
      </c>
      <c r="S24" s="25" t="str">
        <f t="shared" ca="1" si="9"/>
        <v>No</v>
      </c>
      <c r="T24" s="25" t="str">
        <f t="shared" ca="1" si="9"/>
        <v>No</v>
      </c>
      <c r="U24" s="25" t="str">
        <f t="shared" ca="1" si="9"/>
        <v>No</v>
      </c>
      <c r="V24" s="25" t="str">
        <f t="shared" ca="1" si="9"/>
        <v>No</v>
      </c>
      <c r="W24" s="25" t="str">
        <f t="shared" ca="1" si="9"/>
        <v>No</v>
      </c>
      <c r="X24" s="25" t="str">
        <f t="shared" ca="1" si="9"/>
        <v>No</v>
      </c>
      <c r="Y24" s="25" t="str">
        <f t="shared" ca="1" si="9"/>
        <v>No</v>
      </c>
      <c r="Z24" s="58" t="str">
        <f t="shared" ca="1" si="9"/>
        <v>No</v>
      </c>
    </row>
    <row r="25" spans="1:26" x14ac:dyDescent="0.25">
      <c r="A25" s="63" t="s">
        <v>128</v>
      </c>
      <c r="B25" s="59" t="s">
        <v>42</v>
      </c>
      <c r="C25" s="182">
        <f>7+2</f>
        <v>9</v>
      </c>
      <c r="D25" s="60">
        <f t="shared" ca="1" si="1"/>
        <v>16</v>
      </c>
      <c r="E25" s="60">
        <f t="shared" ca="1" si="2"/>
        <v>25</v>
      </c>
      <c r="G25" s="59" t="str">
        <f t="shared" ca="1" si="8"/>
        <v>Yes</v>
      </c>
      <c r="H25" s="59" t="str">
        <f t="shared" ca="1" si="8"/>
        <v>Yes</v>
      </c>
      <c r="I25" s="59" t="str">
        <f t="shared" ca="1" si="8"/>
        <v>Yes</v>
      </c>
      <c r="J25" s="59" t="str">
        <f t="shared" ca="1" si="8"/>
        <v>Yes</v>
      </c>
      <c r="K25" s="59" t="str">
        <f t="shared" ca="1" si="8"/>
        <v>Yes</v>
      </c>
      <c r="L25" s="59" t="str">
        <f t="shared" ca="1" si="8"/>
        <v>Yes</v>
      </c>
      <c r="M25" s="59" t="str">
        <f t="shared" ca="1" si="8"/>
        <v>Yes</v>
      </c>
      <c r="N25" s="59" t="str">
        <f t="shared" ca="1" si="8"/>
        <v>Yes</v>
      </c>
      <c r="O25" s="59" t="str">
        <f t="shared" ca="1" si="8"/>
        <v>Yes</v>
      </c>
      <c r="P25" s="59" t="str">
        <f t="shared" ca="1" si="8"/>
        <v>Yes</v>
      </c>
      <c r="Q25" s="59" t="str">
        <f t="shared" ca="1" si="9"/>
        <v>Yes</v>
      </c>
      <c r="R25" s="59" t="str">
        <f t="shared" ca="1" si="9"/>
        <v>Yes</v>
      </c>
      <c r="S25" s="59" t="str">
        <f t="shared" ca="1" si="9"/>
        <v>Yes</v>
      </c>
      <c r="T25" s="59" t="str">
        <f t="shared" ca="1" si="9"/>
        <v>Yes</v>
      </c>
      <c r="U25" s="59" t="str">
        <f t="shared" ca="1" si="9"/>
        <v>Yes</v>
      </c>
      <c r="V25" s="59" t="str">
        <f t="shared" ca="1" si="9"/>
        <v>Yes</v>
      </c>
      <c r="W25" s="59" t="str">
        <f t="shared" ca="1" si="9"/>
        <v>No</v>
      </c>
      <c r="X25" s="59" t="str">
        <f t="shared" ca="1" si="9"/>
        <v>No</v>
      </c>
      <c r="Y25" s="59" t="str">
        <f t="shared" ca="1" si="9"/>
        <v>No</v>
      </c>
      <c r="Z25" s="61" t="str">
        <f t="shared" ca="1" si="9"/>
        <v>No</v>
      </c>
    </row>
    <row r="26" spans="1:26" x14ac:dyDescent="0.25">
      <c r="A26" s="62" t="s">
        <v>118</v>
      </c>
      <c r="B26" s="39" t="s">
        <v>40</v>
      </c>
      <c r="C26" s="36">
        <v>5</v>
      </c>
      <c r="D26" s="36">
        <f t="shared" ca="1" si="1"/>
        <v>3</v>
      </c>
      <c r="E26" s="36">
        <f t="shared" ca="1" si="2"/>
        <v>8</v>
      </c>
      <c r="G26" s="25" t="str">
        <f t="shared" ca="1" si="8"/>
        <v>No</v>
      </c>
      <c r="H26" s="39" t="str">
        <f t="shared" ca="1" si="8"/>
        <v>No</v>
      </c>
      <c r="I26" s="39" t="str">
        <f t="shared" ca="1" si="8"/>
        <v>No</v>
      </c>
      <c r="J26" s="39" t="str">
        <f t="shared" ca="1" si="8"/>
        <v>No</v>
      </c>
      <c r="K26" s="39" t="str">
        <f t="shared" ca="1" si="8"/>
        <v>No</v>
      </c>
      <c r="L26" s="39" t="str">
        <f t="shared" ca="1" si="8"/>
        <v>No</v>
      </c>
      <c r="M26" s="39" t="str">
        <f t="shared" ca="1" si="8"/>
        <v>No</v>
      </c>
      <c r="N26" s="39" t="str">
        <f t="shared" ca="1" si="8"/>
        <v>No</v>
      </c>
      <c r="O26" s="39" t="str">
        <f t="shared" ca="1" si="8"/>
        <v>No</v>
      </c>
      <c r="P26" s="39" t="str">
        <f t="shared" ca="1" si="8"/>
        <v>No</v>
      </c>
      <c r="Q26" s="39" t="str">
        <f t="shared" ca="1" si="9"/>
        <v>No</v>
      </c>
      <c r="R26" s="39" t="str">
        <f t="shared" ca="1" si="9"/>
        <v>No</v>
      </c>
      <c r="S26" s="39" t="str">
        <f t="shared" ca="1" si="9"/>
        <v>No</v>
      </c>
      <c r="T26" s="39" t="str">
        <f t="shared" ca="1" si="9"/>
        <v>No</v>
      </c>
      <c r="U26" s="39" t="str">
        <f t="shared" ca="1" si="9"/>
        <v>No</v>
      </c>
      <c r="V26" s="39" t="str">
        <f t="shared" ca="1" si="9"/>
        <v>No</v>
      </c>
      <c r="W26" s="39" t="str">
        <f t="shared" ca="1" si="9"/>
        <v>No</v>
      </c>
      <c r="X26" s="39" t="str">
        <f t="shared" ca="1" si="9"/>
        <v>No</v>
      </c>
      <c r="Y26" s="39" t="str">
        <f t="shared" ca="1" si="9"/>
        <v>No</v>
      </c>
      <c r="Z26" s="58" t="str">
        <f t="shared" ca="1" si="9"/>
        <v>No</v>
      </c>
    </row>
    <row r="27" spans="1:26" x14ac:dyDescent="0.25">
      <c r="A27" s="62" t="s">
        <v>118</v>
      </c>
      <c r="B27" s="25" t="s">
        <v>41</v>
      </c>
      <c r="C27" s="36">
        <v>8</v>
      </c>
      <c r="D27" s="36">
        <f t="shared" ca="1" si="1"/>
        <v>18</v>
      </c>
      <c r="E27" s="36">
        <f t="shared" ca="1" si="2"/>
        <v>26</v>
      </c>
      <c r="G27" s="25" t="str">
        <f t="shared" ca="1" si="8"/>
        <v>Yes</v>
      </c>
      <c r="H27" s="25" t="str">
        <f t="shared" ca="1" si="8"/>
        <v>Yes</v>
      </c>
      <c r="I27" s="25" t="str">
        <f t="shared" ca="1" si="8"/>
        <v>Yes</v>
      </c>
      <c r="J27" s="25" t="str">
        <f t="shared" ca="1" si="8"/>
        <v>Yes</v>
      </c>
      <c r="K27" s="25" t="str">
        <f t="shared" ca="1" si="8"/>
        <v>Yes</v>
      </c>
      <c r="L27" s="25" t="str">
        <f t="shared" ca="1" si="8"/>
        <v>Yes</v>
      </c>
      <c r="M27" s="25" t="str">
        <f t="shared" ca="1" si="8"/>
        <v>Yes</v>
      </c>
      <c r="N27" s="25" t="str">
        <f t="shared" ca="1" si="8"/>
        <v>Yes</v>
      </c>
      <c r="O27" s="25" t="str">
        <f t="shared" ca="1" si="8"/>
        <v>Yes</v>
      </c>
      <c r="P27" s="25" t="str">
        <f t="shared" ca="1" si="8"/>
        <v>Yes</v>
      </c>
      <c r="Q27" s="25" t="str">
        <f t="shared" ca="1" si="9"/>
        <v>Yes</v>
      </c>
      <c r="R27" s="25" t="str">
        <f t="shared" ca="1" si="9"/>
        <v>Yes</v>
      </c>
      <c r="S27" s="25" t="str">
        <f t="shared" ca="1" si="9"/>
        <v>Yes</v>
      </c>
      <c r="T27" s="25" t="str">
        <f t="shared" ca="1" si="9"/>
        <v>Yes</v>
      </c>
      <c r="U27" s="25" t="str">
        <f t="shared" ca="1" si="9"/>
        <v>Yes</v>
      </c>
      <c r="V27" s="25" t="str">
        <f t="shared" ca="1" si="9"/>
        <v>Yes</v>
      </c>
      <c r="W27" s="25" t="str">
        <f t="shared" ca="1" si="9"/>
        <v>Yes</v>
      </c>
      <c r="X27" s="25" t="str">
        <f t="shared" ca="1" si="9"/>
        <v>No</v>
      </c>
      <c r="Y27" s="25" t="str">
        <f t="shared" ca="1" si="9"/>
        <v>No</v>
      </c>
      <c r="Z27" s="58" t="str">
        <f t="shared" ca="1" si="9"/>
        <v>No</v>
      </c>
    </row>
    <row r="28" spans="1:26" x14ac:dyDescent="0.25">
      <c r="A28" s="63" t="s">
        <v>118</v>
      </c>
      <c r="B28" s="59" t="s">
        <v>42</v>
      </c>
      <c r="C28" s="60">
        <v>6</v>
      </c>
      <c r="D28" s="60">
        <f t="shared" ca="1" si="1"/>
        <v>14</v>
      </c>
      <c r="E28" s="60">
        <f t="shared" ca="1" si="2"/>
        <v>20</v>
      </c>
      <c r="G28" s="59" t="str">
        <f t="shared" ca="1" si="8"/>
        <v>Yes</v>
      </c>
      <c r="H28" s="59" t="str">
        <f t="shared" ca="1" si="8"/>
        <v>Yes</v>
      </c>
      <c r="I28" s="59" t="str">
        <f t="shared" ca="1" si="8"/>
        <v>Yes</v>
      </c>
      <c r="J28" s="59" t="str">
        <f t="shared" ca="1" si="8"/>
        <v>Yes</v>
      </c>
      <c r="K28" s="59" t="str">
        <f t="shared" ca="1" si="8"/>
        <v>Yes</v>
      </c>
      <c r="L28" s="59" t="str">
        <f t="shared" ca="1" si="8"/>
        <v>Yes</v>
      </c>
      <c r="M28" s="59" t="str">
        <f t="shared" ca="1" si="8"/>
        <v>Yes</v>
      </c>
      <c r="N28" s="59" t="str">
        <f t="shared" ca="1" si="8"/>
        <v>Yes</v>
      </c>
      <c r="O28" s="59" t="str">
        <f t="shared" ca="1" si="8"/>
        <v>Yes</v>
      </c>
      <c r="P28" s="59" t="str">
        <f t="shared" ca="1" si="8"/>
        <v>Yes</v>
      </c>
      <c r="Q28" s="59" t="str">
        <f t="shared" ca="1" si="9"/>
        <v>Yes</v>
      </c>
      <c r="R28" s="59" t="str">
        <f t="shared" ca="1" si="9"/>
        <v>No</v>
      </c>
      <c r="S28" s="59" t="str">
        <f t="shared" ca="1" si="9"/>
        <v>No</v>
      </c>
      <c r="T28" s="59" t="str">
        <f t="shared" ca="1" si="9"/>
        <v>No</v>
      </c>
      <c r="U28" s="59" t="str">
        <f t="shared" ca="1" si="9"/>
        <v>No</v>
      </c>
      <c r="V28" s="59" t="str">
        <f t="shared" ca="1" si="9"/>
        <v>No</v>
      </c>
      <c r="W28" s="59" t="str">
        <f t="shared" ca="1" si="9"/>
        <v>No</v>
      </c>
      <c r="X28" s="59" t="str">
        <f t="shared" ca="1" si="9"/>
        <v>No</v>
      </c>
      <c r="Y28" s="59" t="str">
        <f t="shared" ca="1" si="9"/>
        <v>No</v>
      </c>
      <c r="Z28" s="61" t="str">
        <f t="shared" ca="1" si="9"/>
        <v>No</v>
      </c>
    </row>
    <row r="29" spans="1:26" x14ac:dyDescent="0.25">
      <c r="A29" s="62" t="s">
        <v>119</v>
      </c>
      <c r="B29" s="39" t="s">
        <v>40</v>
      </c>
      <c r="C29" s="36">
        <v>6</v>
      </c>
      <c r="D29" s="36">
        <f t="shared" ca="1" si="1"/>
        <v>12</v>
      </c>
      <c r="E29" s="36">
        <f t="shared" ca="1" si="2"/>
        <v>18</v>
      </c>
      <c r="G29" s="25" t="str">
        <f t="shared" ref="G29:P38" ca="1" si="11">IF($E29&gt;G$1-1,"Yes","No")</f>
        <v>Yes</v>
      </c>
      <c r="H29" s="39" t="str">
        <f t="shared" ca="1" si="11"/>
        <v>Yes</v>
      </c>
      <c r="I29" s="39" t="str">
        <f t="shared" ca="1" si="11"/>
        <v>Yes</v>
      </c>
      <c r="J29" s="39" t="str">
        <f t="shared" ca="1" si="11"/>
        <v>Yes</v>
      </c>
      <c r="K29" s="39" t="str">
        <f t="shared" ca="1" si="11"/>
        <v>Yes</v>
      </c>
      <c r="L29" s="39" t="str">
        <f t="shared" ca="1" si="11"/>
        <v>Yes</v>
      </c>
      <c r="M29" s="39" t="str">
        <f t="shared" ca="1" si="11"/>
        <v>Yes</v>
      </c>
      <c r="N29" s="39" t="str">
        <f t="shared" ca="1" si="11"/>
        <v>Yes</v>
      </c>
      <c r="O29" s="39" t="str">
        <f t="shared" ca="1" si="11"/>
        <v>Yes</v>
      </c>
      <c r="P29" s="39" t="str">
        <f t="shared" ca="1" si="11"/>
        <v>No</v>
      </c>
      <c r="Q29" s="39" t="str">
        <f t="shared" ref="Q29:Z38" ca="1" si="12">IF($E29&gt;Q$1-1,"Yes","No")</f>
        <v>No</v>
      </c>
      <c r="R29" s="39" t="str">
        <f t="shared" ca="1" si="12"/>
        <v>No</v>
      </c>
      <c r="S29" s="39" t="str">
        <f t="shared" ca="1" si="12"/>
        <v>No</v>
      </c>
      <c r="T29" s="39" t="str">
        <f t="shared" ca="1" si="12"/>
        <v>No</v>
      </c>
      <c r="U29" s="39" t="str">
        <f t="shared" ca="1" si="12"/>
        <v>No</v>
      </c>
      <c r="V29" s="39" t="str">
        <f t="shared" ca="1" si="12"/>
        <v>No</v>
      </c>
      <c r="W29" s="39" t="str">
        <f t="shared" ca="1" si="12"/>
        <v>No</v>
      </c>
      <c r="X29" s="39" t="str">
        <f t="shared" ca="1" si="12"/>
        <v>No</v>
      </c>
      <c r="Y29" s="39" t="str">
        <f t="shared" ca="1" si="12"/>
        <v>No</v>
      </c>
      <c r="Z29" s="58" t="str">
        <f t="shared" ca="1" si="12"/>
        <v>No</v>
      </c>
    </row>
    <row r="30" spans="1:26" x14ac:dyDescent="0.25">
      <c r="A30" s="62" t="s">
        <v>119</v>
      </c>
      <c r="B30" s="25" t="s">
        <v>41</v>
      </c>
      <c r="C30" s="36">
        <v>4</v>
      </c>
      <c r="D30" s="36">
        <f t="shared" ca="1" si="1"/>
        <v>15</v>
      </c>
      <c r="E30" s="36">
        <f t="shared" ca="1" si="2"/>
        <v>19</v>
      </c>
      <c r="G30" s="25" t="str">
        <f t="shared" ca="1" si="11"/>
        <v>Yes</v>
      </c>
      <c r="H30" s="25" t="str">
        <f t="shared" ca="1" si="11"/>
        <v>Yes</v>
      </c>
      <c r="I30" s="25" t="str">
        <f t="shared" ca="1" si="11"/>
        <v>Yes</v>
      </c>
      <c r="J30" s="25" t="str">
        <f t="shared" ca="1" si="11"/>
        <v>Yes</v>
      </c>
      <c r="K30" s="25" t="str">
        <f t="shared" ca="1" si="11"/>
        <v>Yes</v>
      </c>
      <c r="L30" s="25" t="str">
        <f t="shared" ca="1" si="11"/>
        <v>Yes</v>
      </c>
      <c r="M30" s="25" t="str">
        <f t="shared" ca="1" si="11"/>
        <v>Yes</v>
      </c>
      <c r="N30" s="25" t="str">
        <f t="shared" ca="1" si="11"/>
        <v>Yes</v>
      </c>
      <c r="O30" s="25" t="str">
        <f t="shared" ca="1" si="11"/>
        <v>Yes</v>
      </c>
      <c r="P30" s="25" t="str">
        <f t="shared" ca="1" si="11"/>
        <v>Yes</v>
      </c>
      <c r="Q30" s="25" t="str">
        <f t="shared" ca="1" si="12"/>
        <v>No</v>
      </c>
      <c r="R30" s="25" t="str">
        <f t="shared" ca="1" si="12"/>
        <v>No</v>
      </c>
      <c r="S30" s="25" t="str">
        <f t="shared" ca="1" si="12"/>
        <v>No</v>
      </c>
      <c r="T30" s="25" t="str">
        <f t="shared" ca="1" si="12"/>
        <v>No</v>
      </c>
      <c r="U30" s="25" t="str">
        <f t="shared" ca="1" si="12"/>
        <v>No</v>
      </c>
      <c r="V30" s="25" t="str">
        <f t="shared" ca="1" si="12"/>
        <v>No</v>
      </c>
      <c r="W30" s="25" t="str">
        <f t="shared" ca="1" si="12"/>
        <v>No</v>
      </c>
      <c r="X30" s="25" t="str">
        <f t="shared" ca="1" si="12"/>
        <v>No</v>
      </c>
      <c r="Y30" s="25" t="str">
        <f t="shared" ca="1" si="12"/>
        <v>No</v>
      </c>
      <c r="Z30" s="58" t="str">
        <f t="shared" ca="1" si="12"/>
        <v>No</v>
      </c>
    </row>
    <row r="31" spans="1:26" x14ac:dyDescent="0.25">
      <c r="A31" s="63" t="s">
        <v>119</v>
      </c>
      <c r="B31" s="59" t="s">
        <v>42</v>
      </c>
      <c r="C31" s="60">
        <v>3</v>
      </c>
      <c r="D31" s="60">
        <f t="shared" ca="1" si="1"/>
        <v>10</v>
      </c>
      <c r="E31" s="60">
        <f t="shared" ca="1" si="2"/>
        <v>13</v>
      </c>
      <c r="G31" s="59" t="str">
        <f t="shared" ca="1" si="11"/>
        <v>Yes</v>
      </c>
      <c r="H31" s="59" t="str">
        <f t="shared" ca="1" si="11"/>
        <v>Yes</v>
      </c>
      <c r="I31" s="59" t="str">
        <f t="shared" ca="1" si="11"/>
        <v>Yes</v>
      </c>
      <c r="J31" s="59" t="str">
        <f t="shared" ca="1" si="11"/>
        <v>Yes</v>
      </c>
      <c r="K31" s="59" t="str">
        <f t="shared" ca="1" si="11"/>
        <v>No</v>
      </c>
      <c r="L31" s="59" t="str">
        <f t="shared" ca="1" si="11"/>
        <v>No</v>
      </c>
      <c r="M31" s="59" t="str">
        <f t="shared" ca="1" si="11"/>
        <v>No</v>
      </c>
      <c r="N31" s="59" t="str">
        <f t="shared" ca="1" si="11"/>
        <v>No</v>
      </c>
      <c r="O31" s="59" t="str">
        <f t="shared" ca="1" si="11"/>
        <v>No</v>
      </c>
      <c r="P31" s="59" t="str">
        <f t="shared" ca="1" si="11"/>
        <v>No</v>
      </c>
      <c r="Q31" s="59" t="str">
        <f t="shared" ca="1" si="12"/>
        <v>No</v>
      </c>
      <c r="R31" s="59" t="str">
        <f t="shared" ca="1" si="12"/>
        <v>No</v>
      </c>
      <c r="S31" s="59" t="str">
        <f t="shared" ca="1" si="12"/>
        <v>No</v>
      </c>
      <c r="T31" s="59" t="str">
        <f t="shared" ca="1" si="12"/>
        <v>No</v>
      </c>
      <c r="U31" s="59" t="str">
        <f t="shared" ca="1" si="12"/>
        <v>No</v>
      </c>
      <c r="V31" s="59" t="str">
        <f t="shared" ca="1" si="12"/>
        <v>No</v>
      </c>
      <c r="W31" s="59" t="str">
        <f t="shared" ca="1" si="12"/>
        <v>No</v>
      </c>
      <c r="X31" s="59" t="str">
        <f t="shared" ca="1" si="12"/>
        <v>No</v>
      </c>
      <c r="Y31" s="59" t="str">
        <f t="shared" ca="1" si="12"/>
        <v>No</v>
      </c>
      <c r="Z31" s="61" t="str">
        <f t="shared" ca="1" si="12"/>
        <v>No</v>
      </c>
    </row>
    <row r="32" spans="1:26" x14ac:dyDescent="0.25">
      <c r="A32" s="62" t="s">
        <v>120</v>
      </c>
      <c r="B32" s="39" t="s">
        <v>40</v>
      </c>
      <c r="C32" s="36">
        <v>4</v>
      </c>
      <c r="D32" s="36">
        <f t="shared" ca="1" si="1"/>
        <v>9</v>
      </c>
      <c r="E32" s="36">
        <f t="shared" ca="1" si="2"/>
        <v>13</v>
      </c>
      <c r="G32" s="25" t="str">
        <f t="shared" ca="1" si="11"/>
        <v>Yes</v>
      </c>
      <c r="H32" s="39" t="str">
        <f t="shared" ca="1" si="11"/>
        <v>Yes</v>
      </c>
      <c r="I32" s="39" t="str">
        <f t="shared" ca="1" si="11"/>
        <v>Yes</v>
      </c>
      <c r="J32" s="39" t="str">
        <f t="shared" ca="1" si="11"/>
        <v>Yes</v>
      </c>
      <c r="K32" s="39" t="str">
        <f t="shared" ca="1" si="11"/>
        <v>No</v>
      </c>
      <c r="L32" s="39" t="str">
        <f t="shared" ca="1" si="11"/>
        <v>No</v>
      </c>
      <c r="M32" s="39" t="str">
        <f t="shared" ca="1" si="11"/>
        <v>No</v>
      </c>
      <c r="N32" s="39" t="str">
        <f t="shared" ca="1" si="11"/>
        <v>No</v>
      </c>
      <c r="O32" s="39" t="str">
        <f t="shared" ca="1" si="11"/>
        <v>No</v>
      </c>
      <c r="P32" s="39" t="str">
        <f t="shared" ca="1" si="11"/>
        <v>No</v>
      </c>
      <c r="Q32" s="39" t="str">
        <f t="shared" ca="1" si="12"/>
        <v>No</v>
      </c>
      <c r="R32" s="39" t="str">
        <f t="shared" ca="1" si="12"/>
        <v>No</v>
      </c>
      <c r="S32" s="39" t="str">
        <f t="shared" ca="1" si="12"/>
        <v>No</v>
      </c>
      <c r="T32" s="39" t="str">
        <f t="shared" ca="1" si="12"/>
        <v>No</v>
      </c>
      <c r="U32" s="39" t="str">
        <f t="shared" ca="1" si="12"/>
        <v>No</v>
      </c>
      <c r="V32" s="39" t="str">
        <f t="shared" ca="1" si="12"/>
        <v>No</v>
      </c>
      <c r="W32" s="39" t="str">
        <f t="shared" ca="1" si="12"/>
        <v>No</v>
      </c>
      <c r="X32" s="39" t="str">
        <f t="shared" ca="1" si="12"/>
        <v>No</v>
      </c>
      <c r="Y32" s="39" t="str">
        <f t="shared" ca="1" si="12"/>
        <v>No</v>
      </c>
      <c r="Z32" s="58" t="str">
        <f t="shared" ca="1" si="12"/>
        <v>No</v>
      </c>
    </row>
    <row r="33" spans="1:26" x14ac:dyDescent="0.25">
      <c r="A33" s="62" t="s">
        <v>120</v>
      </c>
      <c r="B33" s="25" t="s">
        <v>41</v>
      </c>
      <c r="C33" s="36">
        <v>7</v>
      </c>
      <c r="D33" s="36">
        <f t="shared" ca="1" si="1"/>
        <v>3</v>
      </c>
      <c r="E33" s="36">
        <f t="shared" ca="1" si="2"/>
        <v>10</v>
      </c>
      <c r="G33" s="25" t="str">
        <f t="shared" ca="1" si="11"/>
        <v>Yes</v>
      </c>
      <c r="H33" s="25" t="str">
        <f t="shared" ca="1" si="11"/>
        <v>No</v>
      </c>
      <c r="I33" s="25" t="str">
        <f t="shared" ca="1" si="11"/>
        <v>No</v>
      </c>
      <c r="J33" s="25" t="str">
        <f t="shared" ca="1" si="11"/>
        <v>No</v>
      </c>
      <c r="K33" s="25" t="str">
        <f t="shared" ca="1" si="11"/>
        <v>No</v>
      </c>
      <c r="L33" s="25" t="str">
        <f t="shared" ca="1" si="11"/>
        <v>No</v>
      </c>
      <c r="M33" s="25" t="str">
        <f t="shared" ca="1" si="11"/>
        <v>No</v>
      </c>
      <c r="N33" s="25" t="str">
        <f t="shared" ca="1" si="11"/>
        <v>No</v>
      </c>
      <c r="O33" s="25" t="str">
        <f t="shared" ca="1" si="11"/>
        <v>No</v>
      </c>
      <c r="P33" s="25" t="str">
        <f t="shared" ca="1" si="11"/>
        <v>No</v>
      </c>
      <c r="Q33" s="25" t="str">
        <f t="shared" ca="1" si="12"/>
        <v>No</v>
      </c>
      <c r="R33" s="25" t="str">
        <f t="shared" ca="1" si="12"/>
        <v>No</v>
      </c>
      <c r="S33" s="25" t="str">
        <f t="shared" ca="1" si="12"/>
        <v>No</v>
      </c>
      <c r="T33" s="25" t="str">
        <f t="shared" ca="1" si="12"/>
        <v>No</v>
      </c>
      <c r="U33" s="25" t="str">
        <f t="shared" ca="1" si="12"/>
        <v>No</v>
      </c>
      <c r="V33" s="25" t="str">
        <f t="shared" ca="1" si="12"/>
        <v>No</v>
      </c>
      <c r="W33" s="25" t="str">
        <f t="shared" ca="1" si="12"/>
        <v>No</v>
      </c>
      <c r="X33" s="25" t="str">
        <f t="shared" ca="1" si="12"/>
        <v>No</v>
      </c>
      <c r="Y33" s="25" t="str">
        <f t="shared" ca="1" si="12"/>
        <v>No</v>
      </c>
      <c r="Z33" s="58" t="str">
        <f t="shared" ca="1" si="12"/>
        <v>No</v>
      </c>
    </row>
    <row r="34" spans="1:26" x14ac:dyDescent="0.25">
      <c r="A34" s="63" t="s">
        <v>120</v>
      </c>
      <c r="B34" s="59" t="s">
        <v>42</v>
      </c>
      <c r="C34" s="60">
        <v>3</v>
      </c>
      <c r="D34" s="60">
        <f t="shared" ca="1" si="1"/>
        <v>1</v>
      </c>
      <c r="E34" s="60">
        <f t="shared" ca="1" si="2"/>
        <v>4</v>
      </c>
      <c r="G34" s="59" t="str">
        <f t="shared" ca="1" si="11"/>
        <v>No</v>
      </c>
      <c r="H34" s="59" t="str">
        <f t="shared" ca="1" si="11"/>
        <v>No</v>
      </c>
      <c r="I34" s="59" t="str">
        <f t="shared" ca="1" si="11"/>
        <v>No</v>
      </c>
      <c r="J34" s="59" t="str">
        <f t="shared" ca="1" si="11"/>
        <v>No</v>
      </c>
      <c r="K34" s="59" t="str">
        <f t="shared" ca="1" si="11"/>
        <v>No</v>
      </c>
      <c r="L34" s="59" t="str">
        <f t="shared" ca="1" si="11"/>
        <v>No</v>
      </c>
      <c r="M34" s="59" t="str">
        <f t="shared" ca="1" si="11"/>
        <v>No</v>
      </c>
      <c r="N34" s="59" t="str">
        <f t="shared" ca="1" si="11"/>
        <v>No</v>
      </c>
      <c r="O34" s="59" t="str">
        <f t="shared" ca="1" si="11"/>
        <v>No</v>
      </c>
      <c r="P34" s="59" t="str">
        <f t="shared" ca="1" si="11"/>
        <v>No</v>
      </c>
      <c r="Q34" s="59" t="str">
        <f t="shared" ca="1" si="12"/>
        <v>No</v>
      </c>
      <c r="R34" s="59" t="str">
        <f t="shared" ca="1" si="12"/>
        <v>No</v>
      </c>
      <c r="S34" s="59" t="str">
        <f t="shared" ca="1" si="12"/>
        <v>No</v>
      </c>
      <c r="T34" s="59" t="str">
        <f t="shared" ca="1" si="12"/>
        <v>No</v>
      </c>
      <c r="U34" s="59" t="str">
        <f t="shared" ca="1" si="12"/>
        <v>No</v>
      </c>
      <c r="V34" s="59" t="str">
        <f t="shared" ca="1" si="12"/>
        <v>No</v>
      </c>
      <c r="W34" s="59" t="str">
        <f t="shared" ca="1" si="12"/>
        <v>No</v>
      </c>
      <c r="X34" s="59" t="str">
        <f t="shared" ca="1" si="12"/>
        <v>No</v>
      </c>
      <c r="Y34" s="59" t="str">
        <f t="shared" ca="1" si="12"/>
        <v>No</v>
      </c>
      <c r="Z34" s="61" t="str">
        <f t="shared" ca="1" si="12"/>
        <v>No</v>
      </c>
    </row>
    <row r="35" spans="1:26" x14ac:dyDescent="0.25">
      <c r="A35" s="62" t="s">
        <v>121</v>
      </c>
      <c r="B35" s="39" t="s">
        <v>40</v>
      </c>
      <c r="C35" s="36">
        <v>1</v>
      </c>
      <c r="D35" s="36">
        <f t="shared" ca="1" si="1"/>
        <v>8</v>
      </c>
      <c r="E35" s="36">
        <f t="shared" ca="1" si="2"/>
        <v>9</v>
      </c>
      <c r="G35" s="25" t="str">
        <f t="shared" ca="1" si="11"/>
        <v>No</v>
      </c>
      <c r="H35" s="39" t="str">
        <f t="shared" ca="1" si="11"/>
        <v>No</v>
      </c>
      <c r="I35" s="39" t="str">
        <f t="shared" ca="1" si="11"/>
        <v>No</v>
      </c>
      <c r="J35" s="39" t="str">
        <f t="shared" ca="1" si="11"/>
        <v>No</v>
      </c>
      <c r="K35" s="39" t="str">
        <f t="shared" ca="1" si="11"/>
        <v>No</v>
      </c>
      <c r="L35" s="39" t="str">
        <f t="shared" ca="1" si="11"/>
        <v>No</v>
      </c>
      <c r="M35" s="39" t="str">
        <f t="shared" ca="1" si="11"/>
        <v>No</v>
      </c>
      <c r="N35" s="39" t="str">
        <f t="shared" ca="1" si="11"/>
        <v>No</v>
      </c>
      <c r="O35" s="39" t="str">
        <f t="shared" ca="1" si="11"/>
        <v>No</v>
      </c>
      <c r="P35" s="39" t="str">
        <f t="shared" ca="1" si="11"/>
        <v>No</v>
      </c>
      <c r="Q35" s="39" t="str">
        <f t="shared" ca="1" si="12"/>
        <v>No</v>
      </c>
      <c r="R35" s="39" t="str">
        <f t="shared" ca="1" si="12"/>
        <v>No</v>
      </c>
      <c r="S35" s="39" t="str">
        <f t="shared" ca="1" si="12"/>
        <v>No</v>
      </c>
      <c r="T35" s="39" t="str">
        <f t="shared" ca="1" si="12"/>
        <v>No</v>
      </c>
      <c r="U35" s="39" t="str">
        <f t="shared" ca="1" si="12"/>
        <v>No</v>
      </c>
      <c r="V35" s="39" t="str">
        <f t="shared" ca="1" si="12"/>
        <v>No</v>
      </c>
      <c r="W35" s="39" t="str">
        <f t="shared" ca="1" si="12"/>
        <v>No</v>
      </c>
      <c r="X35" s="39" t="str">
        <f t="shared" ca="1" si="12"/>
        <v>No</v>
      </c>
      <c r="Y35" s="39" t="str">
        <f t="shared" ca="1" si="12"/>
        <v>No</v>
      </c>
      <c r="Z35" s="58" t="str">
        <f t="shared" ca="1" si="12"/>
        <v>No</v>
      </c>
    </row>
    <row r="36" spans="1:26" x14ac:dyDescent="0.25">
      <c r="A36" s="62" t="s">
        <v>121</v>
      </c>
      <c r="B36" s="25" t="s">
        <v>41</v>
      </c>
      <c r="C36" s="36">
        <v>6</v>
      </c>
      <c r="D36" s="36">
        <f t="shared" ca="1" si="1"/>
        <v>10</v>
      </c>
      <c r="E36" s="36">
        <f t="shared" ca="1" si="2"/>
        <v>16</v>
      </c>
      <c r="G36" s="25" t="str">
        <f t="shared" ca="1" si="11"/>
        <v>Yes</v>
      </c>
      <c r="H36" s="25" t="str">
        <f t="shared" ca="1" si="11"/>
        <v>Yes</v>
      </c>
      <c r="I36" s="25" t="str">
        <f t="shared" ca="1" si="11"/>
        <v>Yes</v>
      </c>
      <c r="J36" s="25" t="str">
        <f t="shared" ca="1" si="11"/>
        <v>Yes</v>
      </c>
      <c r="K36" s="25" t="str">
        <f t="shared" ca="1" si="11"/>
        <v>Yes</v>
      </c>
      <c r="L36" s="25" t="str">
        <f t="shared" ca="1" si="11"/>
        <v>Yes</v>
      </c>
      <c r="M36" s="25" t="str">
        <f t="shared" ca="1" si="11"/>
        <v>Yes</v>
      </c>
      <c r="N36" s="25" t="str">
        <f t="shared" ca="1" si="11"/>
        <v>No</v>
      </c>
      <c r="O36" s="25" t="str">
        <f t="shared" ca="1" si="11"/>
        <v>No</v>
      </c>
      <c r="P36" s="25" t="str">
        <f t="shared" ca="1" si="11"/>
        <v>No</v>
      </c>
      <c r="Q36" s="25" t="str">
        <f t="shared" ca="1" si="12"/>
        <v>No</v>
      </c>
      <c r="R36" s="25" t="str">
        <f t="shared" ca="1" si="12"/>
        <v>No</v>
      </c>
      <c r="S36" s="25" t="str">
        <f t="shared" ca="1" si="12"/>
        <v>No</v>
      </c>
      <c r="T36" s="25" t="str">
        <f t="shared" ca="1" si="12"/>
        <v>No</v>
      </c>
      <c r="U36" s="25" t="str">
        <f t="shared" ca="1" si="12"/>
        <v>No</v>
      </c>
      <c r="V36" s="25" t="str">
        <f t="shared" ca="1" si="12"/>
        <v>No</v>
      </c>
      <c r="W36" s="25" t="str">
        <f t="shared" ca="1" si="12"/>
        <v>No</v>
      </c>
      <c r="X36" s="25" t="str">
        <f t="shared" ca="1" si="12"/>
        <v>No</v>
      </c>
      <c r="Y36" s="25" t="str">
        <f t="shared" ca="1" si="12"/>
        <v>No</v>
      </c>
      <c r="Z36" s="58" t="str">
        <f t="shared" ca="1" si="12"/>
        <v>No</v>
      </c>
    </row>
    <row r="37" spans="1:26" x14ac:dyDescent="0.25">
      <c r="A37" s="63" t="s">
        <v>121</v>
      </c>
      <c r="B37" s="59" t="s">
        <v>42</v>
      </c>
      <c r="C37" s="60">
        <v>3</v>
      </c>
      <c r="D37" s="60">
        <f t="shared" ca="1" si="1"/>
        <v>3</v>
      </c>
      <c r="E37" s="60">
        <f t="shared" ca="1" si="2"/>
        <v>6</v>
      </c>
      <c r="G37" s="59" t="str">
        <f t="shared" ca="1" si="11"/>
        <v>No</v>
      </c>
      <c r="H37" s="59" t="str">
        <f t="shared" ca="1" si="11"/>
        <v>No</v>
      </c>
      <c r="I37" s="59" t="str">
        <f t="shared" ca="1" si="11"/>
        <v>No</v>
      </c>
      <c r="J37" s="59" t="str">
        <f t="shared" ca="1" si="11"/>
        <v>No</v>
      </c>
      <c r="K37" s="59" t="str">
        <f t="shared" ca="1" si="11"/>
        <v>No</v>
      </c>
      <c r="L37" s="59" t="str">
        <f t="shared" ca="1" si="11"/>
        <v>No</v>
      </c>
      <c r="M37" s="59" t="str">
        <f t="shared" ca="1" si="11"/>
        <v>No</v>
      </c>
      <c r="N37" s="59" t="str">
        <f t="shared" ca="1" si="11"/>
        <v>No</v>
      </c>
      <c r="O37" s="59" t="str">
        <f t="shared" ca="1" si="11"/>
        <v>No</v>
      </c>
      <c r="P37" s="59" t="str">
        <f t="shared" ca="1" si="11"/>
        <v>No</v>
      </c>
      <c r="Q37" s="59" t="str">
        <f t="shared" ca="1" si="12"/>
        <v>No</v>
      </c>
      <c r="R37" s="59" t="str">
        <f t="shared" ca="1" si="12"/>
        <v>No</v>
      </c>
      <c r="S37" s="59" t="str">
        <f t="shared" ca="1" si="12"/>
        <v>No</v>
      </c>
      <c r="T37" s="59" t="str">
        <f t="shared" ca="1" si="12"/>
        <v>No</v>
      </c>
      <c r="U37" s="59" t="str">
        <f t="shared" ca="1" si="12"/>
        <v>No</v>
      </c>
      <c r="V37" s="59" t="str">
        <f t="shared" ca="1" si="12"/>
        <v>No</v>
      </c>
      <c r="W37" s="59" t="str">
        <f t="shared" ca="1" si="12"/>
        <v>No</v>
      </c>
      <c r="X37" s="59" t="str">
        <f t="shared" ca="1" si="12"/>
        <v>No</v>
      </c>
      <c r="Y37" s="59" t="str">
        <f t="shared" ca="1" si="12"/>
        <v>No</v>
      </c>
      <c r="Z37" s="61" t="str">
        <f t="shared" ca="1" si="12"/>
        <v>No</v>
      </c>
    </row>
    <row r="38" spans="1:26" x14ac:dyDescent="0.25">
      <c r="A38" s="62" t="s">
        <v>122</v>
      </c>
      <c r="B38" s="39" t="s">
        <v>40</v>
      </c>
      <c r="C38" s="36">
        <v>2</v>
      </c>
      <c r="D38" s="36">
        <f t="shared" ca="1" si="1"/>
        <v>20</v>
      </c>
      <c r="E38" s="36">
        <f t="shared" ca="1" si="2"/>
        <v>22</v>
      </c>
      <c r="G38" s="25" t="str">
        <f t="shared" ca="1" si="11"/>
        <v>Yes</v>
      </c>
      <c r="H38" s="39" t="str">
        <f t="shared" ca="1" si="11"/>
        <v>Yes</v>
      </c>
      <c r="I38" s="39" t="str">
        <f t="shared" ca="1" si="11"/>
        <v>Yes</v>
      </c>
      <c r="J38" s="39" t="str">
        <f t="shared" ca="1" si="11"/>
        <v>Yes</v>
      </c>
      <c r="K38" s="39" t="str">
        <f t="shared" ca="1" si="11"/>
        <v>Yes</v>
      </c>
      <c r="L38" s="39" t="str">
        <f t="shared" ca="1" si="11"/>
        <v>Yes</v>
      </c>
      <c r="M38" s="39" t="str">
        <f t="shared" ca="1" si="11"/>
        <v>Yes</v>
      </c>
      <c r="N38" s="39" t="str">
        <f t="shared" ca="1" si="11"/>
        <v>Yes</v>
      </c>
      <c r="O38" s="39" t="str">
        <f t="shared" ca="1" si="11"/>
        <v>Yes</v>
      </c>
      <c r="P38" s="39" t="str">
        <f t="shared" ca="1" si="11"/>
        <v>Yes</v>
      </c>
      <c r="Q38" s="39" t="str">
        <f t="shared" ca="1" si="12"/>
        <v>Yes</v>
      </c>
      <c r="R38" s="39" t="str">
        <f t="shared" ca="1" si="12"/>
        <v>Yes</v>
      </c>
      <c r="S38" s="39" t="str">
        <f t="shared" ca="1" si="12"/>
        <v>Yes</v>
      </c>
      <c r="T38" s="39" t="str">
        <f t="shared" ca="1" si="12"/>
        <v>No</v>
      </c>
      <c r="U38" s="39" t="str">
        <f t="shared" ca="1" si="12"/>
        <v>No</v>
      </c>
      <c r="V38" s="39" t="str">
        <f t="shared" ca="1" si="12"/>
        <v>No</v>
      </c>
      <c r="W38" s="39" t="str">
        <f t="shared" ca="1" si="12"/>
        <v>No</v>
      </c>
      <c r="X38" s="39" t="str">
        <f t="shared" ca="1" si="12"/>
        <v>No</v>
      </c>
      <c r="Y38" s="39" t="str">
        <f t="shared" ca="1" si="12"/>
        <v>No</v>
      </c>
      <c r="Z38" s="58" t="str">
        <f t="shared" ca="1" si="12"/>
        <v>No</v>
      </c>
    </row>
    <row r="39" spans="1:26" x14ac:dyDescent="0.25">
      <c r="A39" s="62" t="s">
        <v>122</v>
      </c>
      <c r="B39" s="25" t="s">
        <v>41</v>
      </c>
      <c r="C39" s="36">
        <v>3</v>
      </c>
      <c r="D39" s="36">
        <f t="shared" ca="1" si="1"/>
        <v>13</v>
      </c>
      <c r="E39" s="36">
        <f t="shared" ca="1" si="2"/>
        <v>16</v>
      </c>
      <c r="G39" s="25" t="str">
        <f t="shared" ref="G39:P49" ca="1" si="13">IF($E39&gt;G$1-1,"Yes","No")</f>
        <v>Yes</v>
      </c>
      <c r="H39" s="25" t="str">
        <f t="shared" ca="1" si="13"/>
        <v>Yes</v>
      </c>
      <c r="I39" s="25" t="str">
        <f t="shared" ca="1" si="13"/>
        <v>Yes</v>
      </c>
      <c r="J39" s="25" t="str">
        <f t="shared" ca="1" si="13"/>
        <v>Yes</v>
      </c>
      <c r="K39" s="25" t="str">
        <f t="shared" ca="1" si="13"/>
        <v>Yes</v>
      </c>
      <c r="L39" s="25" t="str">
        <f t="shared" ca="1" si="13"/>
        <v>Yes</v>
      </c>
      <c r="M39" s="25" t="str">
        <f t="shared" ca="1" si="13"/>
        <v>Yes</v>
      </c>
      <c r="N39" s="25" t="str">
        <f t="shared" ca="1" si="13"/>
        <v>No</v>
      </c>
      <c r="O39" s="25" t="str">
        <f t="shared" ca="1" si="13"/>
        <v>No</v>
      </c>
      <c r="P39" s="25" t="str">
        <f t="shared" ca="1" si="13"/>
        <v>No</v>
      </c>
      <c r="Q39" s="25" t="str">
        <f t="shared" ref="Q39:Z49" ca="1" si="14">IF($E39&gt;Q$1-1,"Yes","No")</f>
        <v>No</v>
      </c>
      <c r="R39" s="25" t="str">
        <f t="shared" ca="1" si="14"/>
        <v>No</v>
      </c>
      <c r="S39" s="25" t="str">
        <f t="shared" ca="1" si="14"/>
        <v>No</v>
      </c>
      <c r="T39" s="25" t="str">
        <f t="shared" ca="1" si="14"/>
        <v>No</v>
      </c>
      <c r="U39" s="25" t="str">
        <f t="shared" ca="1" si="14"/>
        <v>No</v>
      </c>
      <c r="V39" s="25" t="str">
        <f t="shared" ca="1" si="14"/>
        <v>No</v>
      </c>
      <c r="W39" s="25" t="str">
        <f t="shared" ca="1" si="14"/>
        <v>No</v>
      </c>
      <c r="X39" s="25" t="str">
        <f t="shared" ca="1" si="14"/>
        <v>No</v>
      </c>
      <c r="Y39" s="25" t="str">
        <f t="shared" ca="1" si="14"/>
        <v>No</v>
      </c>
      <c r="Z39" s="58" t="str">
        <f t="shared" ca="1" si="14"/>
        <v>No</v>
      </c>
    </row>
    <row r="40" spans="1:26" x14ac:dyDescent="0.25">
      <c r="A40" s="63" t="s">
        <v>122</v>
      </c>
      <c r="B40" s="59" t="s">
        <v>42</v>
      </c>
      <c r="C40" s="60">
        <v>2</v>
      </c>
      <c r="D40" s="60">
        <f t="shared" ca="1" si="1"/>
        <v>13</v>
      </c>
      <c r="E40" s="60">
        <f t="shared" ca="1" si="2"/>
        <v>15</v>
      </c>
      <c r="G40" s="59" t="str">
        <f t="shared" ca="1" si="13"/>
        <v>Yes</v>
      </c>
      <c r="H40" s="59" t="str">
        <f t="shared" ca="1" si="13"/>
        <v>Yes</v>
      </c>
      <c r="I40" s="59" t="str">
        <f t="shared" ca="1" si="13"/>
        <v>Yes</v>
      </c>
      <c r="J40" s="59" t="str">
        <f t="shared" ca="1" si="13"/>
        <v>Yes</v>
      </c>
      <c r="K40" s="59" t="str">
        <f t="shared" ca="1" si="13"/>
        <v>Yes</v>
      </c>
      <c r="L40" s="59" t="str">
        <f t="shared" ca="1" si="13"/>
        <v>Yes</v>
      </c>
      <c r="M40" s="59" t="str">
        <f t="shared" ca="1" si="13"/>
        <v>No</v>
      </c>
      <c r="N40" s="59" t="str">
        <f t="shared" ca="1" si="13"/>
        <v>No</v>
      </c>
      <c r="O40" s="59" t="str">
        <f t="shared" ca="1" si="13"/>
        <v>No</v>
      </c>
      <c r="P40" s="59" t="str">
        <f t="shared" ca="1" si="13"/>
        <v>No</v>
      </c>
      <c r="Q40" s="59" t="str">
        <f t="shared" ca="1" si="14"/>
        <v>No</v>
      </c>
      <c r="R40" s="59" t="str">
        <f t="shared" ca="1" si="14"/>
        <v>No</v>
      </c>
      <c r="S40" s="59" t="str">
        <f t="shared" ca="1" si="14"/>
        <v>No</v>
      </c>
      <c r="T40" s="59" t="str">
        <f t="shared" ca="1" si="14"/>
        <v>No</v>
      </c>
      <c r="U40" s="59" t="str">
        <f t="shared" ca="1" si="14"/>
        <v>No</v>
      </c>
      <c r="V40" s="59" t="str">
        <f t="shared" ca="1" si="14"/>
        <v>No</v>
      </c>
      <c r="W40" s="59" t="str">
        <f t="shared" ca="1" si="14"/>
        <v>No</v>
      </c>
      <c r="X40" s="59" t="str">
        <f t="shared" ca="1" si="14"/>
        <v>No</v>
      </c>
      <c r="Y40" s="59" t="str">
        <f t="shared" ca="1" si="14"/>
        <v>No</v>
      </c>
      <c r="Z40" s="61" t="str">
        <f t="shared" ca="1" si="14"/>
        <v>No</v>
      </c>
    </row>
    <row r="41" spans="1:26" x14ac:dyDescent="0.25">
      <c r="A41" s="62" t="s">
        <v>123</v>
      </c>
      <c r="B41" s="25" t="s">
        <v>40</v>
      </c>
      <c r="C41" s="36">
        <v>4</v>
      </c>
      <c r="D41" s="36">
        <f t="shared" ca="1" si="1"/>
        <v>4</v>
      </c>
      <c r="E41" s="36">
        <f t="shared" ca="1" si="2"/>
        <v>8</v>
      </c>
      <c r="G41" s="25" t="str">
        <f t="shared" ca="1" si="13"/>
        <v>No</v>
      </c>
      <c r="H41" s="39" t="str">
        <f t="shared" ca="1" si="13"/>
        <v>No</v>
      </c>
      <c r="I41" s="39" t="str">
        <f t="shared" ca="1" si="13"/>
        <v>No</v>
      </c>
      <c r="J41" s="39" t="str">
        <f t="shared" ca="1" si="13"/>
        <v>No</v>
      </c>
      <c r="K41" s="39" t="str">
        <f t="shared" ca="1" si="13"/>
        <v>No</v>
      </c>
      <c r="L41" s="39" t="str">
        <f t="shared" ca="1" si="13"/>
        <v>No</v>
      </c>
      <c r="M41" s="39" t="str">
        <f t="shared" ca="1" si="13"/>
        <v>No</v>
      </c>
      <c r="N41" s="39" t="str">
        <f t="shared" ca="1" si="13"/>
        <v>No</v>
      </c>
      <c r="O41" s="39" t="str">
        <f t="shared" ca="1" si="13"/>
        <v>No</v>
      </c>
      <c r="P41" s="39" t="str">
        <f t="shared" ca="1" si="13"/>
        <v>No</v>
      </c>
      <c r="Q41" s="39" t="str">
        <f t="shared" ca="1" si="14"/>
        <v>No</v>
      </c>
      <c r="R41" s="39" t="str">
        <f t="shared" ca="1" si="14"/>
        <v>No</v>
      </c>
      <c r="S41" s="39" t="str">
        <f t="shared" ca="1" si="14"/>
        <v>No</v>
      </c>
      <c r="T41" s="39" t="str">
        <f t="shared" ca="1" si="14"/>
        <v>No</v>
      </c>
      <c r="U41" s="39" t="str">
        <f t="shared" ca="1" si="14"/>
        <v>No</v>
      </c>
      <c r="V41" s="39" t="str">
        <f t="shared" ca="1" si="14"/>
        <v>No</v>
      </c>
      <c r="W41" s="39" t="str">
        <f t="shared" ca="1" si="14"/>
        <v>No</v>
      </c>
      <c r="X41" s="39" t="str">
        <f t="shared" ca="1" si="14"/>
        <v>No</v>
      </c>
      <c r="Y41" s="39" t="str">
        <f t="shared" ca="1" si="14"/>
        <v>No</v>
      </c>
      <c r="Z41" s="58" t="str">
        <f t="shared" ca="1" si="14"/>
        <v>No</v>
      </c>
    </row>
    <row r="42" spans="1:26" x14ac:dyDescent="0.25">
      <c r="A42" s="62" t="s">
        <v>123</v>
      </c>
      <c r="B42" s="25" t="s">
        <v>41</v>
      </c>
      <c r="C42" s="36">
        <v>6</v>
      </c>
      <c r="D42" s="36">
        <f t="shared" ca="1" si="1"/>
        <v>12</v>
      </c>
      <c r="E42" s="36">
        <f t="shared" ca="1" si="2"/>
        <v>18</v>
      </c>
      <c r="G42" s="25" t="str">
        <f t="shared" ca="1" si="13"/>
        <v>Yes</v>
      </c>
      <c r="H42" s="25" t="str">
        <f t="shared" ca="1" si="13"/>
        <v>Yes</v>
      </c>
      <c r="I42" s="25" t="str">
        <f t="shared" ca="1" si="13"/>
        <v>Yes</v>
      </c>
      <c r="J42" s="25" t="str">
        <f t="shared" ca="1" si="13"/>
        <v>Yes</v>
      </c>
      <c r="K42" s="25" t="str">
        <f t="shared" ca="1" si="13"/>
        <v>Yes</v>
      </c>
      <c r="L42" s="25" t="str">
        <f t="shared" ca="1" si="13"/>
        <v>Yes</v>
      </c>
      <c r="M42" s="25" t="str">
        <f t="shared" ca="1" si="13"/>
        <v>Yes</v>
      </c>
      <c r="N42" s="25" t="str">
        <f t="shared" ca="1" si="13"/>
        <v>Yes</v>
      </c>
      <c r="O42" s="25" t="str">
        <f t="shared" ca="1" si="13"/>
        <v>Yes</v>
      </c>
      <c r="P42" s="25" t="str">
        <f t="shared" ca="1" si="13"/>
        <v>No</v>
      </c>
      <c r="Q42" s="25" t="str">
        <f t="shared" ca="1" si="14"/>
        <v>No</v>
      </c>
      <c r="R42" s="25" t="str">
        <f t="shared" ca="1" si="14"/>
        <v>No</v>
      </c>
      <c r="S42" s="25" t="str">
        <f t="shared" ca="1" si="14"/>
        <v>No</v>
      </c>
      <c r="T42" s="25" t="str">
        <f t="shared" ca="1" si="14"/>
        <v>No</v>
      </c>
      <c r="U42" s="25" t="str">
        <f t="shared" ca="1" si="14"/>
        <v>No</v>
      </c>
      <c r="V42" s="25" t="str">
        <f t="shared" ca="1" si="14"/>
        <v>No</v>
      </c>
      <c r="W42" s="25" t="str">
        <f t="shared" ca="1" si="14"/>
        <v>No</v>
      </c>
      <c r="X42" s="25" t="str">
        <f t="shared" ca="1" si="14"/>
        <v>No</v>
      </c>
      <c r="Y42" s="25" t="str">
        <f t="shared" ca="1" si="14"/>
        <v>No</v>
      </c>
      <c r="Z42" s="58" t="str">
        <f t="shared" ca="1" si="14"/>
        <v>No</v>
      </c>
    </row>
    <row r="43" spans="1:26" x14ac:dyDescent="0.25">
      <c r="A43" s="63" t="s">
        <v>123</v>
      </c>
      <c r="B43" s="59" t="s">
        <v>42</v>
      </c>
      <c r="C43" s="60">
        <v>6</v>
      </c>
      <c r="D43" s="60">
        <f t="shared" ca="1" si="1"/>
        <v>15</v>
      </c>
      <c r="E43" s="60">
        <f t="shared" ca="1" si="2"/>
        <v>21</v>
      </c>
      <c r="G43" s="59" t="str">
        <f t="shared" ca="1" si="13"/>
        <v>Yes</v>
      </c>
      <c r="H43" s="59" t="str">
        <f t="shared" ca="1" si="13"/>
        <v>Yes</v>
      </c>
      <c r="I43" s="59" t="str">
        <f t="shared" ca="1" si="13"/>
        <v>Yes</v>
      </c>
      <c r="J43" s="59" t="str">
        <f t="shared" ca="1" si="13"/>
        <v>Yes</v>
      </c>
      <c r="K43" s="59" t="str">
        <f t="shared" ca="1" si="13"/>
        <v>Yes</v>
      </c>
      <c r="L43" s="59" t="str">
        <f t="shared" ca="1" si="13"/>
        <v>Yes</v>
      </c>
      <c r="M43" s="59" t="str">
        <f t="shared" ca="1" si="13"/>
        <v>Yes</v>
      </c>
      <c r="N43" s="59" t="str">
        <f t="shared" ca="1" si="13"/>
        <v>Yes</v>
      </c>
      <c r="O43" s="59" t="str">
        <f t="shared" ca="1" si="13"/>
        <v>Yes</v>
      </c>
      <c r="P43" s="59" t="str">
        <f t="shared" ca="1" si="13"/>
        <v>Yes</v>
      </c>
      <c r="Q43" s="59" t="str">
        <f t="shared" ca="1" si="14"/>
        <v>Yes</v>
      </c>
      <c r="R43" s="59" t="str">
        <f t="shared" ca="1" si="14"/>
        <v>Yes</v>
      </c>
      <c r="S43" s="59" t="str">
        <f t="shared" ca="1" si="14"/>
        <v>No</v>
      </c>
      <c r="T43" s="59" t="str">
        <f t="shared" ca="1" si="14"/>
        <v>No</v>
      </c>
      <c r="U43" s="59" t="str">
        <f t="shared" ca="1" si="14"/>
        <v>No</v>
      </c>
      <c r="V43" s="59" t="str">
        <f t="shared" ca="1" si="14"/>
        <v>No</v>
      </c>
      <c r="W43" s="59" t="str">
        <f t="shared" ca="1" si="14"/>
        <v>No</v>
      </c>
      <c r="X43" s="59" t="str">
        <f t="shared" ca="1" si="14"/>
        <v>No</v>
      </c>
      <c r="Y43" s="59" t="str">
        <f t="shared" ca="1" si="14"/>
        <v>No</v>
      </c>
      <c r="Z43" s="61" t="str">
        <f t="shared" ca="1" si="14"/>
        <v>No</v>
      </c>
    </row>
    <row r="44" spans="1:26" x14ac:dyDescent="0.25">
      <c r="A44" s="62" t="s">
        <v>160</v>
      </c>
      <c r="B44" s="39" t="s">
        <v>40</v>
      </c>
      <c r="C44" s="36">
        <v>19</v>
      </c>
      <c r="D44" s="36">
        <f t="shared" ca="1" si="1"/>
        <v>15</v>
      </c>
      <c r="E44" s="36">
        <f t="shared" ca="1" si="2"/>
        <v>34</v>
      </c>
      <c r="G44" s="25" t="str">
        <f t="shared" ca="1" si="13"/>
        <v>Yes</v>
      </c>
      <c r="H44" s="25" t="str">
        <f t="shared" ca="1" si="13"/>
        <v>Yes</v>
      </c>
      <c r="I44" s="25" t="str">
        <f t="shared" ca="1" si="13"/>
        <v>Yes</v>
      </c>
      <c r="J44" s="25" t="str">
        <f t="shared" ca="1" si="13"/>
        <v>Yes</v>
      </c>
      <c r="K44" s="25" t="str">
        <f t="shared" ca="1" si="13"/>
        <v>Yes</v>
      </c>
      <c r="L44" s="25" t="str">
        <f t="shared" ca="1" si="13"/>
        <v>Yes</v>
      </c>
      <c r="M44" s="25" t="str">
        <f t="shared" ca="1" si="13"/>
        <v>Yes</v>
      </c>
      <c r="N44" s="25" t="str">
        <f t="shared" ca="1" si="13"/>
        <v>Yes</v>
      </c>
      <c r="O44" s="25" t="str">
        <f t="shared" ca="1" si="13"/>
        <v>Yes</v>
      </c>
      <c r="P44" s="25" t="str">
        <f t="shared" ca="1" si="13"/>
        <v>Yes</v>
      </c>
      <c r="Q44" s="25" t="str">
        <f t="shared" ca="1" si="14"/>
        <v>Yes</v>
      </c>
      <c r="R44" s="25" t="str">
        <f t="shared" ca="1" si="14"/>
        <v>Yes</v>
      </c>
      <c r="S44" s="25" t="str">
        <f t="shared" ca="1" si="14"/>
        <v>Yes</v>
      </c>
      <c r="T44" s="25" t="str">
        <f t="shared" ca="1" si="14"/>
        <v>Yes</v>
      </c>
      <c r="U44" s="25" t="str">
        <f t="shared" ca="1" si="14"/>
        <v>Yes</v>
      </c>
      <c r="V44" s="25" t="str">
        <f t="shared" ca="1" si="14"/>
        <v>Yes</v>
      </c>
      <c r="W44" s="25" t="str">
        <f t="shared" ca="1" si="14"/>
        <v>Yes</v>
      </c>
      <c r="X44" s="25" t="str">
        <f t="shared" ca="1" si="14"/>
        <v>Yes</v>
      </c>
      <c r="Y44" s="25" t="str">
        <f t="shared" ca="1" si="14"/>
        <v>Yes</v>
      </c>
      <c r="Z44" s="58" t="str">
        <f t="shared" ca="1" si="14"/>
        <v>Yes</v>
      </c>
    </row>
    <row r="45" spans="1:26" x14ac:dyDescent="0.25">
      <c r="A45" s="62" t="s">
        <v>160</v>
      </c>
      <c r="B45" s="25" t="s">
        <v>41</v>
      </c>
      <c r="C45" s="36">
        <v>10</v>
      </c>
      <c r="D45" s="36">
        <f t="shared" ca="1" si="1"/>
        <v>2</v>
      </c>
      <c r="E45" s="36">
        <f t="shared" ca="1" si="2"/>
        <v>12</v>
      </c>
      <c r="G45" s="25" t="str">
        <f t="shared" ca="1" si="13"/>
        <v>Yes</v>
      </c>
      <c r="H45" s="25" t="str">
        <f t="shared" ca="1" si="13"/>
        <v>Yes</v>
      </c>
      <c r="I45" s="25" t="str">
        <f t="shared" ca="1" si="13"/>
        <v>Yes</v>
      </c>
      <c r="J45" s="25" t="str">
        <f t="shared" ca="1" si="13"/>
        <v>No</v>
      </c>
      <c r="K45" s="25" t="str">
        <f t="shared" ca="1" si="13"/>
        <v>No</v>
      </c>
      <c r="L45" s="25" t="str">
        <f t="shared" ca="1" si="13"/>
        <v>No</v>
      </c>
      <c r="M45" s="25" t="str">
        <f t="shared" ca="1" si="13"/>
        <v>No</v>
      </c>
      <c r="N45" s="25" t="str">
        <f t="shared" ca="1" si="13"/>
        <v>No</v>
      </c>
      <c r="O45" s="25" t="str">
        <f t="shared" ca="1" si="13"/>
        <v>No</v>
      </c>
      <c r="P45" s="25" t="str">
        <f t="shared" ca="1" si="13"/>
        <v>No</v>
      </c>
      <c r="Q45" s="25" t="str">
        <f t="shared" ca="1" si="14"/>
        <v>No</v>
      </c>
      <c r="R45" s="25" t="str">
        <f t="shared" ca="1" si="14"/>
        <v>No</v>
      </c>
      <c r="S45" s="25" t="str">
        <f t="shared" ca="1" si="14"/>
        <v>No</v>
      </c>
      <c r="T45" s="25" t="str">
        <f t="shared" ca="1" si="14"/>
        <v>No</v>
      </c>
      <c r="U45" s="25" t="str">
        <f t="shared" ca="1" si="14"/>
        <v>No</v>
      </c>
      <c r="V45" s="25" t="str">
        <f t="shared" ca="1" si="14"/>
        <v>No</v>
      </c>
      <c r="W45" s="25" t="str">
        <f t="shared" ca="1" si="14"/>
        <v>No</v>
      </c>
      <c r="X45" s="25" t="str">
        <f t="shared" ca="1" si="14"/>
        <v>No</v>
      </c>
      <c r="Y45" s="25" t="str">
        <f t="shared" ca="1" si="14"/>
        <v>No</v>
      </c>
      <c r="Z45" s="58" t="str">
        <f t="shared" ca="1" si="14"/>
        <v>No</v>
      </c>
    </row>
    <row r="46" spans="1:26" x14ac:dyDescent="0.25">
      <c r="A46" s="63" t="s">
        <v>160</v>
      </c>
      <c r="B46" s="59" t="s">
        <v>42</v>
      </c>
      <c r="C46" s="60">
        <v>6</v>
      </c>
      <c r="D46" s="60">
        <f t="shared" ca="1" si="1"/>
        <v>5</v>
      </c>
      <c r="E46" s="60">
        <f t="shared" ca="1" si="2"/>
        <v>11</v>
      </c>
      <c r="G46" s="59" t="str">
        <f t="shared" ca="1" si="13"/>
        <v>Yes</v>
      </c>
      <c r="H46" s="59" t="str">
        <f t="shared" ca="1" si="13"/>
        <v>Yes</v>
      </c>
      <c r="I46" s="59" t="str">
        <f t="shared" ca="1" si="13"/>
        <v>No</v>
      </c>
      <c r="J46" s="59" t="str">
        <f t="shared" ca="1" si="13"/>
        <v>No</v>
      </c>
      <c r="K46" s="59" t="str">
        <f t="shared" ca="1" si="13"/>
        <v>No</v>
      </c>
      <c r="L46" s="59" t="str">
        <f t="shared" ca="1" si="13"/>
        <v>No</v>
      </c>
      <c r="M46" s="59" t="str">
        <f t="shared" ca="1" si="13"/>
        <v>No</v>
      </c>
      <c r="N46" s="59" t="str">
        <f t="shared" ca="1" si="13"/>
        <v>No</v>
      </c>
      <c r="O46" s="59" t="str">
        <f t="shared" ca="1" si="13"/>
        <v>No</v>
      </c>
      <c r="P46" s="59" t="str">
        <f t="shared" ca="1" si="13"/>
        <v>No</v>
      </c>
      <c r="Q46" s="59" t="str">
        <f t="shared" ca="1" si="14"/>
        <v>No</v>
      </c>
      <c r="R46" s="59" t="str">
        <f t="shared" ca="1" si="14"/>
        <v>No</v>
      </c>
      <c r="S46" s="59" t="str">
        <f t="shared" ca="1" si="14"/>
        <v>No</v>
      </c>
      <c r="T46" s="59" t="str">
        <f t="shared" ca="1" si="14"/>
        <v>No</v>
      </c>
      <c r="U46" s="59" t="str">
        <f t="shared" ca="1" si="14"/>
        <v>No</v>
      </c>
      <c r="V46" s="59" t="str">
        <f t="shared" ca="1" si="14"/>
        <v>No</v>
      </c>
      <c r="W46" s="59" t="str">
        <f t="shared" ca="1" si="14"/>
        <v>No</v>
      </c>
      <c r="X46" s="59" t="str">
        <f t="shared" ca="1" si="14"/>
        <v>No</v>
      </c>
      <c r="Y46" s="59" t="str">
        <f t="shared" ca="1" si="14"/>
        <v>No</v>
      </c>
      <c r="Z46" s="61" t="str">
        <f t="shared" ca="1" si="14"/>
        <v>No</v>
      </c>
    </row>
    <row r="47" spans="1:26" x14ac:dyDescent="0.25">
      <c r="A47" s="202" t="s">
        <v>149</v>
      </c>
      <c r="B47" s="197" t="s">
        <v>186</v>
      </c>
      <c r="C47" s="198">
        <v>19</v>
      </c>
      <c r="D47" s="198">
        <f t="shared" ca="1" si="1"/>
        <v>15</v>
      </c>
      <c r="E47" s="199">
        <f t="shared" ca="1" si="2"/>
        <v>34</v>
      </c>
      <c r="G47" s="200" t="str">
        <f t="shared" ca="1" si="13"/>
        <v>Yes</v>
      </c>
      <c r="H47" s="197" t="str">
        <f t="shared" ca="1" si="13"/>
        <v>Yes</v>
      </c>
      <c r="I47" s="197" t="str">
        <f t="shared" ca="1" si="13"/>
        <v>Yes</v>
      </c>
      <c r="J47" s="197" t="str">
        <f t="shared" ca="1" si="13"/>
        <v>Yes</v>
      </c>
      <c r="K47" s="197" t="str">
        <f t="shared" ca="1" si="13"/>
        <v>Yes</v>
      </c>
      <c r="L47" s="197" t="str">
        <f t="shared" ca="1" si="13"/>
        <v>Yes</v>
      </c>
      <c r="M47" s="197" t="str">
        <f t="shared" ca="1" si="13"/>
        <v>Yes</v>
      </c>
      <c r="N47" s="197" t="str">
        <f t="shared" ca="1" si="13"/>
        <v>Yes</v>
      </c>
      <c r="O47" s="197" t="str">
        <f t="shared" ca="1" si="13"/>
        <v>Yes</v>
      </c>
      <c r="P47" s="197" t="str">
        <f t="shared" ca="1" si="13"/>
        <v>Yes</v>
      </c>
      <c r="Q47" s="197" t="str">
        <f t="shared" ca="1" si="14"/>
        <v>Yes</v>
      </c>
      <c r="R47" s="197" t="str">
        <f t="shared" ca="1" si="14"/>
        <v>Yes</v>
      </c>
      <c r="S47" s="197" t="str">
        <f t="shared" ca="1" si="14"/>
        <v>Yes</v>
      </c>
      <c r="T47" s="197" t="str">
        <f t="shared" ca="1" si="14"/>
        <v>Yes</v>
      </c>
      <c r="U47" s="197" t="str">
        <f t="shared" ca="1" si="14"/>
        <v>Yes</v>
      </c>
      <c r="V47" s="197" t="str">
        <f t="shared" ca="1" si="14"/>
        <v>Yes</v>
      </c>
      <c r="W47" s="197" t="str">
        <f t="shared" ca="1" si="14"/>
        <v>Yes</v>
      </c>
      <c r="X47" s="197" t="str">
        <f t="shared" ca="1" si="14"/>
        <v>Yes</v>
      </c>
      <c r="Y47" s="197" t="str">
        <f t="shared" ca="1" si="14"/>
        <v>Yes</v>
      </c>
      <c r="Z47" s="201" t="str">
        <f t="shared" ca="1" si="14"/>
        <v>Yes</v>
      </c>
    </row>
    <row r="48" spans="1:26" x14ac:dyDescent="0.25">
      <c r="A48" s="202" t="s">
        <v>119</v>
      </c>
      <c r="B48" s="197" t="s">
        <v>232</v>
      </c>
      <c r="C48" s="198">
        <v>8</v>
      </c>
      <c r="D48" s="198">
        <f t="shared" ca="1" si="1"/>
        <v>20</v>
      </c>
      <c r="E48" s="199">
        <f t="shared" ref="E48" ca="1" si="15">D48+C48</f>
        <v>28</v>
      </c>
      <c r="G48" s="200" t="str">
        <f t="shared" ca="1" si="13"/>
        <v>Yes</v>
      </c>
      <c r="H48" s="197" t="str">
        <f t="shared" ca="1" si="13"/>
        <v>Yes</v>
      </c>
      <c r="I48" s="197" t="str">
        <f t="shared" ca="1" si="13"/>
        <v>Yes</v>
      </c>
      <c r="J48" s="197" t="str">
        <f t="shared" ca="1" si="13"/>
        <v>Yes</v>
      </c>
      <c r="K48" s="197" t="str">
        <f t="shared" ca="1" si="13"/>
        <v>Yes</v>
      </c>
      <c r="L48" s="197" t="str">
        <f t="shared" ca="1" si="13"/>
        <v>Yes</v>
      </c>
      <c r="M48" s="197" t="str">
        <f t="shared" ca="1" si="13"/>
        <v>Yes</v>
      </c>
      <c r="N48" s="197" t="str">
        <f t="shared" ca="1" si="13"/>
        <v>Yes</v>
      </c>
      <c r="O48" s="197" t="str">
        <f t="shared" ca="1" si="13"/>
        <v>Yes</v>
      </c>
      <c r="P48" s="197" t="str">
        <f t="shared" ca="1" si="13"/>
        <v>Yes</v>
      </c>
      <c r="Q48" s="197" t="str">
        <f t="shared" ca="1" si="14"/>
        <v>Yes</v>
      </c>
      <c r="R48" s="197" t="str">
        <f t="shared" ca="1" si="14"/>
        <v>Yes</v>
      </c>
      <c r="S48" s="197" t="str">
        <f t="shared" ca="1" si="14"/>
        <v>Yes</v>
      </c>
      <c r="T48" s="197" t="str">
        <f t="shared" ca="1" si="14"/>
        <v>Yes</v>
      </c>
      <c r="U48" s="197" t="str">
        <f t="shared" ca="1" si="14"/>
        <v>Yes</v>
      </c>
      <c r="V48" s="197" t="str">
        <f t="shared" ca="1" si="14"/>
        <v>Yes</v>
      </c>
      <c r="W48" s="197" t="str">
        <f t="shared" ca="1" si="14"/>
        <v>Yes</v>
      </c>
      <c r="X48" s="197" t="str">
        <f t="shared" ca="1" si="14"/>
        <v>Yes</v>
      </c>
      <c r="Y48" s="197" t="str">
        <f t="shared" ca="1" si="14"/>
        <v>Yes</v>
      </c>
      <c r="Z48" s="201" t="str">
        <f t="shared" ca="1" si="14"/>
        <v>No</v>
      </c>
    </row>
    <row r="49" spans="1:26" x14ac:dyDescent="0.25">
      <c r="A49" s="202" t="s">
        <v>121</v>
      </c>
      <c r="B49" s="197" t="s">
        <v>234</v>
      </c>
      <c r="C49" s="198">
        <v>0</v>
      </c>
      <c r="D49" s="198">
        <f t="shared" ca="1" si="1"/>
        <v>2</v>
      </c>
      <c r="E49" s="199">
        <f t="shared" ref="E49" ca="1" si="16">D49+C49</f>
        <v>2</v>
      </c>
      <c r="G49" s="200" t="str">
        <f t="shared" ca="1" si="13"/>
        <v>No</v>
      </c>
      <c r="H49" s="197" t="str">
        <f t="shared" ca="1" si="13"/>
        <v>No</v>
      </c>
      <c r="I49" s="197" t="str">
        <f t="shared" ca="1" si="13"/>
        <v>No</v>
      </c>
      <c r="J49" s="197" t="str">
        <f t="shared" ca="1" si="13"/>
        <v>No</v>
      </c>
      <c r="K49" s="197" t="str">
        <f t="shared" ca="1" si="13"/>
        <v>No</v>
      </c>
      <c r="L49" s="197" t="str">
        <f t="shared" ca="1" si="13"/>
        <v>No</v>
      </c>
      <c r="M49" s="197" t="str">
        <f t="shared" ca="1" si="13"/>
        <v>No</v>
      </c>
      <c r="N49" s="197" t="str">
        <f t="shared" ca="1" si="13"/>
        <v>No</v>
      </c>
      <c r="O49" s="197" t="str">
        <f t="shared" ca="1" si="13"/>
        <v>No</v>
      </c>
      <c r="P49" s="197" t="str">
        <f t="shared" ca="1" si="13"/>
        <v>No</v>
      </c>
      <c r="Q49" s="197" t="str">
        <f t="shared" ca="1" si="14"/>
        <v>No</v>
      </c>
      <c r="R49" s="197" t="str">
        <f t="shared" ca="1" si="14"/>
        <v>No</v>
      </c>
      <c r="S49" s="197" t="str">
        <f t="shared" ca="1" si="14"/>
        <v>No</v>
      </c>
      <c r="T49" s="197" t="str">
        <f t="shared" ca="1" si="14"/>
        <v>No</v>
      </c>
      <c r="U49" s="197" t="str">
        <f t="shared" ca="1" si="14"/>
        <v>No</v>
      </c>
      <c r="V49" s="197" t="str">
        <f t="shared" ca="1" si="14"/>
        <v>No</v>
      </c>
      <c r="W49" s="197" t="str">
        <f t="shared" ca="1" si="14"/>
        <v>No</v>
      </c>
      <c r="X49" s="197" t="str">
        <f t="shared" ca="1" si="14"/>
        <v>No</v>
      </c>
      <c r="Y49" s="197" t="str">
        <f t="shared" ca="1" si="14"/>
        <v>No</v>
      </c>
      <c r="Z49" s="201" t="str">
        <f t="shared" ca="1" si="14"/>
        <v>No</v>
      </c>
    </row>
  </sheetData>
  <conditionalFormatting sqref="D50:D1048576">
    <cfRule type="cellIs" dxfId="192" priority="1563" operator="equal">
      <formula>20</formula>
    </cfRule>
    <cfRule type="cellIs" dxfId="191" priority="1564" operator="equal">
      <formula>1</formula>
    </cfRule>
  </conditionalFormatting>
  <conditionalFormatting sqref="G2:Z4">
    <cfRule type="cellIs" dxfId="190" priority="597" operator="equal">
      <formula>"No"</formula>
    </cfRule>
    <cfRule type="cellIs" dxfId="189" priority="598" operator="equal">
      <formula>"Yes"</formula>
    </cfRule>
  </conditionalFormatting>
  <conditionalFormatting sqref="G2:Z2">
    <cfRule type="cellIs" dxfId="188" priority="595" operator="equal">
      <formula>"No"</formula>
    </cfRule>
    <cfRule type="cellIs" dxfId="187" priority="596" operator="equal">
      <formula>"Yes"</formula>
    </cfRule>
  </conditionalFormatting>
  <conditionalFormatting sqref="G3:Z4">
    <cfRule type="cellIs" dxfId="186" priority="593" operator="equal">
      <formula>"No"</formula>
    </cfRule>
    <cfRule type="cellIs" dxfId="185" priority="594" operator="equal">
      <formula>"Yes"</formula>
    </cfRule>
  </conditionalFormatting>
  <conditionalFormatting sqref="G26:Z26">
    <cfRule type="cellIs" dxfId="184" priority="281" operator="equal">
      <formula>"No"</formula>
    </cfRule>
    <cfRule type="cellIs" dxfId="183" priority="282" operator="equal">
      <formula>"Yes"</formula>
    </cfRule>
  </conditionalFormatting>
  <conditionalFormatting sqref="G26:Z28">
    <cfRule type="cellIs" dxfId="182" priority="283" operator="equal">
      <formula>"No"</formula>
    </cfRule>
    <cfRule type="cellIs" dxfId="181" priority="284" operator="equal">
      <formula>"Yes"</formula>
    </cfRule>
  </conditionalFormatting>
  <conditionalFormatting sqref="G27:Z28">
    <cfRule type="cellIs" dxfId="180" priority="279" operator="equal">
      <formula>"No"</formula>
    </cfRule>
    <cfRule type="cellIs" dxfId="179" priority="280" operator="equal">
      <formula>"Yes"</formula>
    </cfRule>
  </conditionalFormatting>
  <conditionalFormatting sqref="A26">
    <cfRule type="cellIs" dxfId="178" priority="277" operator="equal">
      <formula>"No"</formula>
    </cfRule>
    <cfRule type="cellIs" dxfId="177" priority="278" operator="equal">
      <formula>"Yes"</formula>
    </cfRule>
  </conditionalFormatting>
  <conditionalFormatting sqref="A27:A28">
    <cfRule type="cellIs" dxfId="176" priority="275" operator="equal">
      <formula>"No"</formula>
    </cfRule>
    <cfRule type="cellIs" dxfId="175" priority="276" operator="equal">
      <formula>"Yes"</formula>
    </cfRule>
  </conditionalFormatting>
  <conditionalFormatting sqref="A2">
    <cfRule type="cellIs" dxfId="174" priority="191" operator="equal">
      <formula>"No"</formula>
    </cfRule>
    <cfRule type="cellIs" dxfId="173" priority="192" operator="equal">
      <formula>"Yes"</formula>
    </cfRule>
  </conditionalFormatting>
  <conditionalFormatting sqref="A3:A4">
    <cfRule type="cellIs" dxfId="172" priority="189" operator="equal">
      <formula>"No"</formula>
    </cfRule>
    <cfRule type="cellIs" dxfId="171" priority="190" operator="equal">
      <formula>"Yes"</formula>
    </cfRule>
  </conditionalFormatting>
  <conditionalFormatting sqref="G29:Z31">
    <cfRule type="cellIs" dxfId="170" priority="177" operator="equal">
      <formula>"No"</formula>
    </cfRule>
    <cfRule type="cellIs" dxfId="169" priority="178" operator="equal">
      <formula>"Yes"</formula>
    </cfRule>
  </conditionalFormatting>
  <conditionalFormatting sqref="G29:Z29">
    <cfRule type="cellIs" dxfId="168" priority="175" operator="equal">
      <formula>"No"</formula>
    </cfRule>
    <cfRule type="cellIs" dxfId="167" priority="176" operator="equal">
      <formula>"Yes"</formula>
    </cfRule>
  </conditionalFormatting>
  <conditionalFormatting sqref="G30:Z31">
    <cfRule type="cellIs" dxfId="166" priority="173" operator="equal">
      <formula>"No"</formula>
    </cfRule>
    <cfRule type="cellIs" dxfId="165" priority="174" operator="equal">
      <formula>"Yes"</formula>
    </cfRule>
  </conditionalFormatting>
  <conditionalFormatting sqref="A29">
    <cfRule type="cellIs" dxfId="164" priority="153" operator="equal">
      <formula>"No"</formula>
    </cfRule>
    <cfRule type="cellIs" dxfId="163" priority="154" operator="equal">
      <formula>"Yes"</formula>
    </cfRule>
  </conditionalFormatting>
  <conditionalFormatting sqref="A30:A31">
    <cfRule type="cellIs" dxfId="162" priority="151" operator="equal">
      <formula>"No"</formula>
    </cfRule>
    <cfRule type="cellIs" dxfId="161" priority="152" operator="equal">
      <formula>"Yes"</formula>
    </cfRule>
  </conditionalFormatting>
  <conditionalFormatting sqref="G23:Z25">
    <cfRule type="cellIs" dxfId="160" priority="149" operator="equal">
      <formula>"No"</formula>
    </cfRule>
    <cfRule type="cellIs" dxfId="159" priority="150" operator="equal">
      <formula>"Yes"</formula>
    </cfRule>
  </conditionalFormatting>
  <conditionalFormatting sqref="G23:Z23">
    <cfRule type="cellIs" dxfId="158" priority="147" operator="equal">
      <formula>"No"</formula>
    </cfRule>
    <cfRule type="cellIs" dxfId="157" priority="148" operator="equal">
      <formula>"Yes"</formula>
    </cfRule>
  </conditionalFormatting>
  <conditionalFormatting sqref="G24:Z25">
    <cfRule type="cellIs" dxfId="156" priority="145" operator="equal">
      <formula>"No"</formula>
    </cfRule>
    <cfRule type="cellIs" dxfId="155" priority="146" operator="equal">
      <formula>"Yes"</formula>
    </cfRule>
  </conditionalFormatting>
  <conditionalFormatting sqref="A23">
    <cfRule type="cellIs" dxfId="154" priority="143" operator="equal">
      <formula>"No"</formula>
    </cfRule>
    <cfRule type="cellIs" dxfId="153" priority="144" operator="equal">
      <formula>"Yes"</formula>
    </cfRule>
  </conditionalFormatting>
  <conditionalFormatting sqref="A24:A25">
    <cfRule type="cellIs" dxfId="152" priority="141" operator="equal">
      <formula>"No"</formula>
    </cfRule>
    <cfRule type="cellIs" dxfId="151" priority="142" operator="equal">
      <formula>"Yes"</formula>
    </cfRule>
  </conditionalFormatting>
  <conditionalFormatting sqref="G20:Z22">
    <cfRule type="cellIs" dxfId="150" priority="139" operator="equal">
      <formula>"No"</formula>
    </cfRule>
    <cfRule type="cellIs" dxfId="149" priority="140" operator="equal">
      <formula>"Yes"</formula>
    </cfRule>
  </conditionalFormatting>
  <conditionalFormatting sqref="G20:Z20">
    <cfRule type="cellIs" dxfId="148" priority="137" operator="equal">
      <formula>"No"</formula>
    </cfRule>
    <cfRule type="cellIs" dxfId="147" priority="138" operator="equal">
      <formula>"Yes"</formula>
    </cfRule>
  </conditionalFormatting>
  <conditionalFormatting sqref="G21:Z22">
    <cfRule type="cellIs" dxfId="146" priority="135" operator="equal">
      <formula>"No"</formula>
    </cfRule>
    <cfRule type="cellIs" dxfId="145" priority="136" operator="equal">
      <formula>"Yes"</formula>
    </cfRule>
  </conditionalFormatting>
  <conditionalFormatting sqref="A20">
    <cfRule type="cellIs" dxfId="144" priority="133" operator="equal">
      <formula>"No"</formula>
    </cfRule>
    <cfRule type="cellIs" dxfId="143" priority="134" operator="equal">
      <formula>"Yes"</formula>
    </cfRule>
  </conditionalFormatting>
  <conditionalFormatting sqref="A21:A22">
    <cfRule type="cellIs" dxfId="142" priority="131" operator="equal">
      <formula>"No"</formula>
    </cfRule>
    <cfRule type="cellIs" dxfId="141" priority="132" operator="equal">
      <formula>"Yes"</formula>
    </cfRule>
  </conditionalFormatting>
  <conditionalFormatting sqref="G11:Z13">
    <cfRule type="cellIs" dxfId="140" priority="129" operator="equal">
      <formula>"No"</formula>
    </cfRule>
    <cfRule type="cellIs" dxfId="139" priority="130" operator="equal">
      <formula>"Yes"</formula>
    </cfRule>
  </conditionalFormatting>
  <conditionalFormatting sqref="G11:Z11">
    <cfRule type="cellIs" dxfId="138" priority="127" operator="equal">
      <formula>"No"</formula>
    </cfRule>
    <cfRule type="cellIs" dxfId="137" priority="128" operator="equal">
      <formula>"Yes"</formula>
    </cfRule>
  </conditionalFormatting>
  <conditionalFormatting sqref="G12:Z13">
    <cfRule type="cellIs" dxfId="136" priority="125" operator="equal">
      <formula>"No"</formula>
    </cfRule>
    <cfRule type="cellIs" dxfId="135" priority="126" operator="equal">
      <formula>"Yes"</formula>
    </cfRule>
  </conditionalFormatting>
  <conditionalFormatting sqref="A11">
    <cfRule type="cellIs" dxfId="134" priority="123" operator="equal">
      <formula>"No"</formula>
    </cfRule>
    <cfRule type="cellIs" dxfId="133" priority="124" operator="equal">
      <formula>"Yes"</formula>
    </cfRule>
  </conditionalFormatting>
  <conditionalFormatting sqref="A12:A13">
    <cfRule type="cellIs" dxfId="132" priority="121" operator="equal">
      <formula>"No"</formula>
    </cfRule>
    <cfRule type="cellIs" dxfId="131" priority="122" operator="equal">
      <formula>"Yes"</formula>
    </cfRule>
  </conditionalFormatting>
  <conditionalFormatting sqref="G8:Z10">
    <cfRule type="cellIs" dxfId="130" priority="119" operator="equal">
      <formula>"No"</formula>
    </cfRule>
    <cfRule type="cellIs" dxfId="129" priority="120" operator="equal">
      <formula>"Yes"</formula>
    </cfRule>
  </conditionalFormatting>
  <conditionalFormatting sqref="G8:Z8">
    <cfRule type="cellIs" dxfId="128" priority="117" operator="equal">
      <formula>"No"</formula>
    </cfRule>
    <cfRule type="cellIs" dxfId="127" priority="118" operator="equal">
      <formula>"Yes"</formula>
    </cfRule>
  </conditionalFormatting>
  <conditionalFormatting sqref="G9:Z10">
    <cfRule type="cellIs" dxfId="126" priority="115" operator="equal">
      <formula>"No"</formula>
    </cfRule>
    <cfRule type="cellIs" dxfId="125" priority="116" operator="equal">
      <formula>"Yes"</formula>
    </cfRule>
  </conditionalFormatting>
  <conditionalFormatting sqref="A8">
    <cfRule type="cellIs" dxfId="124" priority="113" operator="equal">
      <formula>"No"</formula>
    </cfRule>
    <cfRule type="cellIs" dxfId="123" priority="114" operator="equal">
      <formula>"Yes"</formula>
    </cfRule>
  </conditionalFormatting>
  <conditionalFormatting sqref="A9:A10">
    <cfRule type="cellIs" dxfId="122" priority="111" operator="equal">
      <formula>"No"</formula>
    </cfRule>
    <cfRule type="cellIs" dxfId="121" priority="112" operator="equal">
      <formula>"Yes"</formula>
    </cfRule>
  </conditionalFormatting>
  <conditionalFormatting sqref="G5:Z7">
    <cfRule type="cellIs" dxfId="120" priority="109" operator="equal">
      <formula>"No"</formula>
    </cfRule>
    <cfRule type="cellIs" dxfId="119" priority="110" operator="equal">
      <formula>"Yes"</formula>
    </cfRule>
  </conditionalFormatting>
  <conditionalFormatting sqref="G5:Z5">
    <cfRule type="cellIs" dxfId="118" priority="107" operator="equal">
      <formula>"No"</formula>
    </cfRule>
    <cfRule type="cellIs" dxfId="117" priority="108" operator="equal">
      <formula>"Yes"</formula>
    </cfRule>
  </conditionalFormatting>
  <conditionalFormatting sqref="G6:Z7">
    <cfRule type="cellIs" dxfId="116" priority="105" operator="equal">
      <formula>"No"</formula>
    </cfRule>
    <cfRule type="cellIs" dxfId="115" priority="106" operator="equal">
      <formula>"Yes"</formula>
    </cfRule>
  </conditionalFormatting>
  <conditionalFormatting sqref="A5">
    <cfRule type="cellIs" dxfId="114" priority="103" operator="equal">
      <formula>"No"</formula>
    </cfRule>
    <cfRule type="cellIs" dxfId="113" priority="104" operator="equal">
      <formula>"Yes"</formula>
    </cfRule>
  </conditionalFormatting>
  <conditionalFormatting sqref="A6:A7">
    <cfRule type="cellIs" dxfId="112" priority="101" operator="equal">
      <formula>"No"</formula>
    </cfRule>
    <cfRule type="cellIs" dxfId="111" priority="102" operator="equal">
      <formula>"Yes"</formula>
    </cfRule>
  </conditionalFormatting>
  <conditionalFormatting sqref="G32:Z34">
    <cfRule type="cellIs" dxfId="110" priority="99" operator="equal">
      <formula>"No"</formula>
    </cfRule>
    <cfRule type="cellIs" dxfId="109" priority="100" operator="equal">
      <formula>"Yes"</formula>
    </cfRule>
  </conditionalFormatting>
  <conditionalFormatting sqref="G32:Z32">
    <cfRule type="cellIs" dxfId="108" priority="97" operator="equal">
      <formula>"No"</formula>
    </cfRule>
    <cfRule type="cellIs" dxfId="107" priority="98" operator="equal">
      <formula>"Yes"</formula>
    </cfRule>
  </conditionalFormatting>
  <conditionalFormatting sqref="G33:Z34">
    <cfRule type="cellIs" dxfId="106" priority="95" operator="equal">
      <formula>"No"</formula>
    </cfRule>
    <cfRule type="cellIs" dxfId="105" priority="96" operator="equal">
      <formula>"Yes"</formula>
    </cfRule>
  </conditionalFormatting>
  <conditionalFormatting sqref="A32">
    <cfRule type="cellIs" dxfId="104" priority="93" operator="equal">
      <formula>"No"</formula>
    </cfRule>
    <cfRule type="cellIs" dxfId="103" priority="94" operator="equal">
      <formula>"Yes"</formula>
    </cfRule>
  </conditionalFormatting>
  <conditionalFormatting sqref="A33:A34">
    <cfRule type="cellIs" dxfId="102" priority="91" operator="equal">
      <formula>"No"</formula>
    </cfRule>
    <cfRule type="cellIs" dxfId="101" priority="92" operator="equal">
      <formula>"Yes"</formula>
    </cfRule>
  </conditionalFormatting>
  <conditionalFormatting sqref="A35">
    <cfRule type="cellIs" dxfId="100" priority="89" operator="equal">
      <formula>"No"</formula>
    </cfRule>
    <cfRule type="cellIs" dxfId="99" priority="90" operator="equal">
      <formula>"Yes"</formula>
    </cfRule>
  </conditionalFormatting>
  <conditionalFormatting sqref="A36:A37">
    <cfRule type="cellIs" dxfId="98" priority="87" operator="equal">
      <formula>"No"</formula>
    </cfRule>
    <cfRule type="cellIs" dxfId="97" priority="88" operator="equal">
      <formula>"Yes"</formula>
    </cfRule>
  </conditionalFormatting>
  <conditionalFormatting sqref="A38">
    <cfRule type="cellIs" dxfId="96" priority="73" operator="equal">
      <formula>"No"</formula>
    </cfRule>
    <cfRule type="cellIs" dxfId="95" priority="74" operator="equal">
      <formula>"Yes"</formula>
    </cfRule>
  </conditionalFormatting>
  <conditionalFormatting sqref="A39:A40">
    <cfRule type="cellIs" dxfId="94" priority="71" operator="equal">
      <formula>"No"</formula>
    </cfRule>
    <cfRule type="cellIs" dxfId="93" priority="72" operator="equal">
      <formula>"Yes"</formula>
    </cfRule>
  </conditionalFormatting>
  <conditionalFormatting sqref="A41">
    <cfRule type="cellIs" dxfId="92" priority="69" operator="equal">
      <formula>"No"</formula>
    </cfRule>
    <cfRule type="cellIs" dxfId="91" priority="70" operator="equal">
      <formula>"Yes"</formula>
    </cfRule>
  </conditionalFormatting>
  <conditionalFormatting sqref="A42:A43">
    <cfRule type="cellIs" dxfId="90" priority="67" operator="equal">
      <formula>"No"</formula>
    </cfRule>
    <cfRule type="cellIs" dxfId="89" priority="68" operator="equal">
      <formula>"Yes"</formula>
    </cfRule>
  </conditionalFormatting>
  <conditionalFormatting sqref="A44">
    <cfRule type="cellIs" dxfId="88" priority="65" operator="equal">
      <formula>"No"</formula>
    </cfRule>
    <cfRule type="cellIs" dxfId="87" priority="66" operator="equal">
      <formula>"Yes"</formula>
    </cfRule>
  </conditionalFormatting>
  <conditionalFormatting sqref="A45:A46">
    <cfRule type="cellIs" dxfId="86" priority="63" operator="equal">
      <formula>"No"</formula>
    </cfRule>
    <cfRule type="cellIs" dxfId="85" priority="64" operator="equal">
      <formula>"Yes"</formula>
    </cfRule>
  </conditionalFormatting>
  <conditionalFormatting sqref="G35:Z37">
    <cfRule type="cellIs" dxfId="84" priority="61" operator="equal">
      <formula>"No"</formula>
    </cfRule>
    <cfRule type="cellIs" dxfId="83" priority="62" operator="equal">
      <formula>"Yes"</formula>
    </cfRule>
  </conditionalFormatting>
  <conditionalFormatting sqref="G35:Z35">
    <cfRule type="cellIs" dxfId="82" priority="59" operator="equal">
      <formula>"No"</formula>
    </cfRule>
    <cfRule type="cellIs" dxfId="81" priority="60" operator="equal">
      <formula>"Yes"</formula>
    </cfRule>
  </conditionalFormatting>
  <conditionalFormatting sqref="G36:Z37">
    <cfRule type="cellIs" dxfId="80" priority="57" operator="equal">
      <formula>"No"</formula>
    </cfRule>
    <cfRule type="cellIs" dxfId="79" priority="58" operator="equal">
      <formula>"Yes"</formula>
    </cfRule>
  </conditionalFormatting>
  <conditionalFormatting sqref="G38:Z40">
    <cfRule type="cellIs" dxfId="78" priority="55" operator="equal">
      <formula>"No"</formula>
    </cfRule>
    <cfRule type="cellIs" dxfId="77" priority="56" operator="equal">
      <formula>"Yes"</formula>
    </cfRule>
  </conditionalFormatting>
  <conditionalFormatting sqref="G38:Z38">
    <cfRule type="cellIs" dxfId="76" priority="53" operator="equal">
      <formula>"No"</formula>
    </cfRule>
    <cfRule type="cellIs" dxfId="75" priority="54" operator="equal">
      <formula>"Yes"</formula>
    </cfRule>
  </conditionalFormatting>
  <conditionalFormatting sqref="G39:Z40">
    <cfRule type="cellIs" dxfId="74" priority="51" operator="equal">
      <formula>"No"</formula>
    </cfRule>
    <cfRule type="cellIs" dxfId="73" priority="52" operator="equal">
      <formula>"Yes"</formula>
    </cfRule>
  </conditionalFormatting>
  <conditionalFormatting sqref="G41:Z43">
    <cfRule type="cellIs" dxfId="72" priority="49" operator="equal">
      <formula>"No"</formula>
    </cfRule>
    <cfRule type="cellIs" dxfId="71" priority="50" operator="equal">
      <formula>"Yes"</formula>
    </cfRule>
  </conditionalFormatting>
  <conditionalFormatting sqref="G41:Z41">
    <cfRule type="cellIs" dxfId="70" priority="47" operator="equal">
      <formula>"No"</formula>
    </cfRule>
    <cfRule type="cellIs" dxfId="69" priority="48" operator="equal">
      <formula>"Yes"</formula>
    </cfRule>
  </conditionalFormatting>
  <conditionalFormatting sqref="G42:Z43">
    <cfRule type="cellIs" dxfId="68" priority="45" operator="equal">
      <formula>"No"</formula>
    </cfRule>
    <cfRule type="cellIs" dxfId="67" priority="46" operator="equal">
      <formula>"Yes"</formula>
    </cfRule>
  </conditionalFormatting>
  <conditionalFormatting sqref="G44:Z46">
    <cfRule type="cellIs" dxfId="66" priority="43" operator="equal">
      <formula>"No"</formula>
    </cfRule>
    <cfRule type="cellIs" dxfId="65" priority="44" operator="equal">
      <formula>"Yes"</formula>
    </cfRule>
  </conditionalFormatting>
  <conditionalFormatting sqref="G44:Z44">
    <cfRule type="cellIs" dxfId="64" priority="41" operator="equal">
      <formula>"No"</formula>
    </cfRule>
    <cfRule type="cellIs" dxfId="63" priority="42" operator="equal">
      <formula>"Yes"</formula>
    </cfRule>
  </conditionalFormatting>
  <conditionalFormatting sqref="G45:Z46">
    <cfRule type="cellIs" dxfId="62" priority="39" operator="equal">
      <formula>"No"</formula>
    </cfRule>
    <cfRule type="cellIs" dxfId="61" priority="40" operator="equal">
      <formula>"Yes"</formula>
    </cfRule>
  </conditionalFormatting>
  <conditionalFormatting sqref="A47">
    <cfRule type="cellIs" dxfId="60" priority="37" operator="equal">
      <formula>"No"</formula>
    </cfRule>
    <cfRule type="cellIs" dxfId="59" priority="38" operator="equal">
      <formula>"Yes"</formula>
    </cfRule>
  </conditionalFormatting>
  <conditionalFormatting sqref="G47:Z47">
    <cfRule type="cellIs" dxfId="58" priority="35" operator="equal">
      <formula>"No"</formula>
    </cfRule>
    <cfRule type="cellIs" dxfId="57" priority="36" operator="equal">
      <formula>"Yes"</formula>
    </cfRule>
  </conditionalFormatting>
  <conditionalFormatting sqref="G47:Z47">
    <cfRule type="cellIs" dxfId="56" priority="33" operator="equal">
      <formula>"No"</formula>
    </cfRule>
    <cfRule type="cellIs" dxfId="55" priority="34" operator="equal">
      <formula>"Yes"</formula>
    </cfRule>
  </conditionalFormatting>
  <conditionalFormatting sqref="G14:Z16">
    <cfRule type="cellIs" dxfId="54" priority="31" operator="equal">
      <formula>"No"</formula>
    </cfRule>
    <cfRule type="cellIs" dxfId="53" priority="32" operator="equal">
      <formula>"Yes"</formula>
    </cfRule>
  </conditionalFormatting>
  <conditionalFormatting sqref="G14:Z14">
    <cfRule type="cellIs" dxfId="52" priority="29" operator="equal">
      <formula>"No"</formula>
    </cfRule>
    <cfRule type="cellIs" dxfId="51" priority="30" operator="equal">
      <formula>"Yes"</formula>
    </cfRule>
  </conditionalFormatting>
  <conditionalFormatting sqref="G15:Z16">
    <cfRule type="cellIs" dxfId="50" priority="27" operator="equal">
      <formula>"No"</formula>
    </cfRule>
    <cfRule type="cellIs" dxfId="49" priority="28" operator="equal">
      <formula>"Yes"</formula>
    </cfRule>
  </conditionalFormatting>
  <conditionalFormatting sqref="A14">
    <cfRule type="cellIs" dxfId="48" priority="25" operator="equal">
      <formula>"No"</formula>
    </cfRule>
    <cfRule type="cellIs" dxfId="47" priority="26" operator="equal">
      <formula>"Yes"</formula>
    </cfRule>
  </conditionalFormatting>
  <conditionalFormatting sqref="A15:A16">
    <cfRule type="cellIs" dxfId="46" priority="23" operator="equal">
      <formula>"No"</formula>
    </cfRule>
    <cfRule type="cellIs" dxfId="45" priority="24" operator="equal">
      <formula>"Yes"</formula>
    </cfRule>
  </conditionalFormatting>
  <conditionalFormatting sqref="A48">
    <cfRule type="cellIs" dxfId="44" priority="21" operator="equal">
      <formula>"No"</formula>
    </cfRule>
    <cfRule type="cellIs" dxfId="43" priority="22" operator="equal">
      <formula>"Yes"</formula>
    </cfRule>
  </conditionalFormatting>
  <conditionalFormatting sqref="G48:Z48">
    <cfRule type="cellIs" dxfId="42" priority="19" operator="equal">
      <formula>"No"</formula>
    </cfRule>
    <cfRule type="cellIs" dxfId="41" priority="20" operator="equal">
      <formula>"Yes"</formula>
    </cfRule>
  </conditionalFormatting>
  <conditionalFormatting sqref="G48:Z48">
    <cfRule type="cellIs" dxfId="40" priority="17" operator="equal">
      <formula>"No"</formula>
    </cfRule>
    <cfRule type="cellIs" dxfId="39" priority="18" operator="equal">
      <formula>"Yes"</formula>
    </cfRule>
  </conditionalFormatting>
  <conditionalFormatting sqref="A49">
    <cfRule type="cellIs" dxfId="38" priority="15" operator="equal">
      <formula>"No"</formula>
    </cfRule>
    <cfRule type="cellIs" dxfId="37" priority="16" operator="equal">
      <formula>"Yes"</formula>
    </cfRule>
  </conditionalFormatting>
  <conditionalFormatting sqref="G49:Z49">
    <cfRule type="cellIs" dxfId="36" priority="13" operator="equal">
      <formula>"No"</formula>
    </cfRule>
    <cfRule type="cellIs" dxfId="35" priority="14" operator="equal">
      <formula>"Yes"</formula>
    </cfRule>
  </conditionalFormatting>
  <conditionalFormatting sqref="G49:Z49">
    <cfRule type="cellIs" dxfId="34" priority="11" operator="equal">
      <formula>"No"</formula>
    </cfRule>
    <cfRule type="cellIs" dxfId="33" priority="12" operator="equal">
      <formula>"Yes"</formula>
    </cfRule>
  </conditionalFormatting>
  <conditionalFormatting sqref="G17:Z19">
    <cfRule type="cellIs" dxfId="32" priority="9" operator="equal">
      <formula>"No"</formula>
    </cfRule>
    <cfRule type="cellIs" dxfId="31" priority="10" operator="equal">
      <formula>"Yes"</formula>
    </cfRule>
  </conditionalFormatting>
  <conditionalFormatting sqref="G17:Z17">
    <cfRule type="cellIs" dxfId="30" priority="7" operator="equal">
      <formula>"No"</formula>
    </cfRule>
    <cfRule type="cellIs" dxfId="29" priority="8" operator="equal">
      <formula>"Yes"</formula>
    </cfRule>
  </conditionalFormatting>
  <conditionalFormatting sqref="G18:Z19">
    <cfRule type="cellIs" dxfId="28" priority="5" operator="equal">
      <formula>"No"</formula>
    </cfRule>
    <cfRule type="cellIs" dxfId="27" priority="6" operator="equal">
      <formula>"Yes"</formula>
    </cfRule>
  </conditionalFormatting>
  <conditionalFormatting sqref="A17">
    <cfRule type="cellIs" dxfId="26" priority="3" operator="equal">
      <formula>"No"</formula>
    </cfRule>
    <cfRule type="cellIs" dxfId="25" priority="4" operator="equal">
      <formula>"Yes"</formula>
    </cfRule>
  </conditionalFormatting>
  <conditionalFormatting sqref="A18:A19">
    <cfRule type="cellIs" dxfId="24" priority="1" operator="equal">
      <formula>"No"</formula>
    </cfRule>
    <cfRule type="cellIs" dxfId="23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0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22.625" style="39" customWidth="1"/>
    <col min="2" max="2" width="11.125" style="39" customWidth="1"/>
    <col min="3" max="3" width="2.875" style="39" bestFit="1" customWidth="1"/>
    <col min="4" max="4" width="6.375" style="39" bestFit="1" customWidth="1"/>
    <col min="5" max="5" width="7.375" style="39" bestFit="1" customWidth="1"/>
    <col min="6" max="6" width="4.25" style="39" bestFit="1" customWidth="1"/>
    <col min="7" max="7" width="4.75" style="39" bestFit="1" customWidth="1"/>
    <col min="8" max="8" width="4.625" style="39" bestFit="1" customWidth="1"/>
    <col min="9" max="9" width="7.25" style="39" bestFit="1" customWidth="1"/>
    <col min="10" max="10" width="5.375" style="39" bestFit="1" customWidth="1"/>
    <col min="11" max="11" width="4.125" style="39" bestFit="1" customWidth="1"/>
    <col min="12" max="12" width="5.375" style="39" bestFit="1" customWidth="1"/>
    <col min="13" max="13" width="6.125" style="39" bestFit="1" customWidth="1"/>
    <col min="14" max="14" width="4.375" style="39" bestFit="1" customWidth="1"/>
    <col min="15" max="15" width="5.75" style="39" bestFit="1" customWidth="1"/>
    <col min="16" max="16" width="6.25" style="39" bestFit="1" customWidth="1"/>
    <col min="17" max="17" width="9" style="39" bestFit="1" customWidth="1"/>
    <col min="18" max="18" width="7.875" style="39" bestFit="1" customWidth="1"/>
    <col min="19" max="19" width="9" style="39" bestFit="1" customWidth="1"/>
    <col min="20" max="20" width="7.375" style="39" bestFit="1" customWidth="1"/>
    <col min="21" max="21" width="4.375" style="39" bestFit="1" customWidth="1"/>
    <col min="22" max="22" width="6.625" style="39" hidden="1" customWidth="1"/>
    <col min="23" max="23" width="7.375" style="39" bestFit="1" customWidth="1"/>
    <col min="24" max="24" width="0.875" style="39" customWidth="1"/>
    <col min="25" max="25" width="9" style="39"/>
    <col min="26" max="26" width="1.625" style="39" customWidth="1"/>
    <col min="27" max="16384" width="9" style="39"/>
  </cols>
  <sheetData>
    <row r="1" spans="1:27" s="34" customFormat="1" ht="16.5" thickBot="1" x14ac:dyDescent="0.3">
      <c r="A1" s="73" t="s">
        <v>233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7" s="4" customFormat="1" ht="48" thickBot="1" x14ac:dyDescent="0.3">
      <c r="A2" s="1" t="s">
        <v>6</v>
      </c>
      <c r="B2" s="23" t="s">
        <v>25</v>
      </c>
      <c r="C2" s="24"/>
      <c r="D2" s="15" t="s">
        <v>27</v>
      </c>
      <c r="E2" s="3" t="s">
        <v>28</v>
      </c>
      <c r="F2" s="8" t="s">
        <v>29</v>
      </c>
      <c r="G2" s="7" t="s">
        <v>30</v>
      </c>
      <c r="H2" s="6" t="s">
        <v>31</v>
      </c>
      <c r="I2" s="14" t="s">
        <v>32</v>
      </c>
      <c r="J2" s="2" t="s">
        <v>45</v>
      </c>
      <c r="K2" s="9" t="s">
        <v>33</v>
      </c>
      <c r="L2" s="11" t="s">
        <v>34</v>
      </c>
      <c r="M2" s="12" t="s">
        <v>35</v>
      </c>
      <c r="N2" s="13" t="s">
        <v>36</v>
      </c>
      <c r="O2" s="2" t="s">
        <v>37</v>
      </c>
      <c r="P2" s="10" t="s">
        <v>230</v>
      </c>
      <c r="Q2" s="117" t="s">
        <v>80</v>
      </c>
      <c r="R2" s="3" t="s">
        <v>46</v>
      </c>
      <c r="S2" s="5" t="s">
        <v>44</v>
      </c>
      <c r="T2" s="16" t="s">
        <v>0</v>
      </c>
      <c r="U2" s="19" t="s">
        <v>26</v>
      </c>
      <c r="V2" s="18" t="s">
        <v>47</v>
      </c>
      <c r="W2" s="17" t="s">
        <v>38</v>
      </c>
      <c r="Y2" s="190" t="s">
        <v>198</v>
      </c>
      <c r="AA2" s="7" t="s">
        <v>240</v>
      </c>
    </row>
    <row r="3" spans="1:27" x14ac:dyDescent="0.25">
      <c r="A3" s="74" t="s">
        <v>62</v>
      </c>
      <c r="B3" s="75" t="s">
        <v>39</v>
      </c>
      <c r="C3" s="76">
        <v>0</v>
      </c>
      <c r="D3" s="77">
        <v>47</v>
      </c>
      <c r="E3" s="78"/>
      <c r="F3" s="79"/>
      <c r="G3" s="80">
        <v>9</v>
      </c>
      <c r="H3" s="81"/>
      <c r="I3" s="82"/>
      <c r="J3" s="83"/>
      <c r="K3" s="84"/>
      <c r="L3" s="85"/>
      <c r="M3" s="86"/>
      <c r="N3" s="87"/>
      <c r="O3" s="83"/>
      <c r="P3" s="88"/>
      <c r="Q3" s="115"/>
      <c r="R3" s="78">
        <f t="shared" ref="R3:R35" si="0">SUM(D3:Q3)</f>
        <v>56</v>
      </c>
      <c r="S3" s="89">
        <v>0</v>
      </c>
      <c r="T3" s="90">
        <v>20</v>
      </c>
      <c r="U3" s="91">
        <v>50</v>
      </c>
      <c r="V3" s="92">
        <f t="shared" ref="V3:V35" si="1">U3+T3-(R3+S3)</f>
        <v>14</v>
      </c>
      <c r="W3" s="93">
        <f t="shared" ref="W3:W35" si="2">SMALL(U3:V3,1)</f>
        <v>14</v>
      </c>
      <c r="Y3" s="191"/>
      <c r="AA3" s="191"/>
    </row>
    <row r="4" spans="1:27" x14ac:dyDescent="0.25">
      <c r="A4" s="94" t="s">
        <v>63</v>
      </c>
      <c r="B4" s="95" t="s">
        <v>39</v>
      </c>
      <c r="C4" s="96">
        <v>0</v>
      </c>
      <c r="D4" s="97"/>
      <c r="E4" s="98"/>
      <c r="F4" s="99"/>
      <c r="G4" s="100">
        <v>6</v>
      </c>
      <c r="H4" s="101"/>
      <c r="I4" s="102"/>
      <c r="J4" s="103"/>
      <c r="K4" s="104"/>
      <c r="L4" s="105"/>
      <c r="M4" s="106"/>
      <c r="N4" s="107"/>
      <c r="O4" s="103"/>
      <c r="P4" s="108"/>
      <c r="Q4" s="116"/>
      <c r="R4" s="98">
        <f t="shared" si="0"/>
        <v>6</v>
      </c>
      <c r="S4" s="109"/>
      <c r="T4" s="110"/>
      <c r="U4" s="111">
        <v>43</v>
      </c>
      <c r="V4" s="112">
        <f t="shared" si="1"/>
        <v>37</v>
      </c>
      <c r="W4" s="113">
        <f t="shared" si="2"/>
        <v>37</v>
      </c>
      <c r="Y4" s="192"/>
      <c r="AA4" s="192"/>
    </row>
    <row r="5" spans="1:27" x14ac:dyDescent="0.25">
      <c r="A5" s="94" t="s">
        <v>48</v>
      </c>
      <c r="B5" s="95" t="s">
        <v>39</v>
      </c>
      <c r="C5" s="96">
        <v>0</v>
      </c>
      <c r="D5" s="97"/>
      <c r="E5" s="98"/>
      <c r="F5" s="99"/>
      <c r="G5" s="100">
        <v>8</v>
      </c>
      <c r="H5" s="101"/>
      <c r="I5" s="102"/>
      <c r="J5" s="103"/>
      <c r="K5" s="104"/>
      <c r="L5" s="105"/>
      <c r="M5" s="106"/>
      <c r="N5" s="107"/>
      <c r="O5" s="103"/>
      <c r="P5" s="108"/>
      <c r="Q5" s="116"/>
      <c r="R5" s="98">
        <f t="shared" si="0"/>
        <v>8</v>
      </c>
      <c r="S5" s="109"/>
      <c r="T5" s="110">
        <v>1</v>
      </c>
      <c r="U5" s="111">
        <v>54</v>
      </c>
      <c r="V5" s="112">
        <f t="shared" si="1"/>
        <v>47</v>
      </c>
      <c r="W5" s="113">
        <f t="shared" si="2"/>
        <v>47</v>
      </c>
      <c r="Y5" s="192"/>
      <c r="AA5" s="192"/>
    </row>
    <row r="6" spans="1:27" x14ac:dyDescent="0.25">
      <c r="A6" s="94" t="s">
        <v>88</v>
      </c>
      <c r="B6" s="95" t="s">
        <v>39</v>
      </c>
      <c r="C6" s="96">
        <v>0</v>
      </c>
      <c r="D6" s="97">
        <v>14</v>
      </c>
      <c r="E6" s="98"/>
      <c r="F6" s="99"/>
      <c r="G6" s="100"/>
      <c r="H6" s="101"/>
      <c r="I6" s="102"/>
      <c r="J6" s="103"/>
      <c r="K6" s="104"/>
      <c r="L6" s="105"/>
      <c r="M6" s="106"/>
      <c r="N6" s="107"/>
      <c r="O6" s="103"/>
      <c r="P6" s="108"/>
      <c r="Q6" s="116"/>
      <c r="R6" s="98">
        <f t="shared" si="0"/>
        <v>14</v>
      </c>
      <c r="S6" s="109"/>
      <c r="T6" s="110">
        <v>1</v>
      </c>
      <c r="U6" s="111">
        <v>48</v>
      </c>
      <c r="V6" s="112">
        <f t="shared" si="1"/>
        <v>35</v>
      </c>
      <c r="W6" s="113">
        <f t="shared" si="2"/>
        <v>35</v>
      </c>
      <c r="Y6" s="192"/>
      <c r="AA6" s="192"/>
    </row>
    <row r="7" spans="1:27" x14ac:dyDescent="0.25">
      <c r="A7" s="114" t="s">
        <v>149</v>
      </c>
      <c r="B7" s="95" t="s">
        <v>157</v>
      </c>
      <c r="C7" s="96">
        <v>10</v>
      </c>
      <c r="D7" s="97"/>
      <c r="E7" s="98"/>
      <c r="F7" s="99"/>
      <c r="G7" s="100">
        <v>12</v>
      </c>
      <c r="H7" s="101"/>
      <c r="I7" s="102"/>
      <c r="J7" s="103"/>
      <c r="K7" s="104"/>
      <c r="L7" s="105"/>
      <c r="M7" s="106"/>
      <c r="N7" s="107"/>
      <c r="O7" s="103"/>
      <c r="P7" s="108"/>
      <c r="Q7" s="116"/>
      <c r="R7" s="98">
        <f t="shared" si="0"/>
        <v>12</v>
      </c>
      <c r="S7" s="109"/>
      <c r="T7" s="110">
        <v>12</v>
      </c>
      <c r="U7" s="111">
        <v>85</v>
      </c>
      <c r="V7" s="112">
        <f t="shared" si="1"/>
        <v>85</v>
      </c>
      <c r="W7" s="113">
        <f t="shared" si="2"/>
        <v>85</v>
      </c>
      <c r="Y7" s="193"/>
      <c r="AA7" s="100"/>
    </row>
    <row r="8" spans="1:27" x14ac:dyDescent="0.25">
      <c r="A8" s="114" t="s">
        <v>154</v>
      </c>
      <c r="B8" s="183" t="s">
        <v>39</v>
      </c>
      <c r="C8" s="196">
        <v>0</v>
      </c>
      <c r="D8" s="97">
        <v>14</v>
      </c>
      <c r="E8" s="98"/>
      <c r="F8" s="99"/>
      <c r="G8" s="100"/>
      <c r="H8" s="101"/>
      <c r="I8" s="102"/>
      <c r="J8" s="103"/>
      <c r="K8" s="104"/>
      <c r="L8" s="105"/>
      <c r="M8" s="106"/>
      <c r="N8" s="107"/>
      <c r="O8" s="103"/>
      <c r="P8" s="108"/>
      <c r="Q8" s="116"/>
      <c r="R8" s="98">
        <f t="shared" si="0"/>
        <v>14</v>
      </c>
      <c r="S8" s="109">
        <v>1</v>
      </c>
      <c r="T8" s="110"/>
      <c r="U8" s="111">
        <v>11</v>
      </c>
      <c r="V8" s="112">
        <f t="shared" si="1"/>
        <v>-4</v>
      </c>
      <c r="W8" s="113">
        <f t="shared" si="2"/>
        <v>-4</v>
      </c>
      <c r="Y8" s="192"/>
      <c r="AA8" s="192"/>
    </row>
    <row r="9" spans="1:27" x14ac:dyDescent="0.25">
      <c r="A9" s="114" t="s">
        <v>166</v>
      </c>
      <c r="B9" s="183" t="s">
        <v>39</v>
      </c>
      <c r="C9" s="196">
        <v>0</v>
      </c>
      <c r="D9" s="97">
        <v>10</v>
      </c>
      <c r="E9" s="98"/>
      <c r="F9" s="99"/>
      <c r="G9" s="100">
        <v>6</v>
      </c>
      <c r="H9" s="101"/>
      <c r="I9" s="102"/>
      <c r="J9" s="103"/>
      <c r="K9" s="104"/>
      <c r="L9" s="105"/>
      <c r="M9" s="106"/>
      <c r="N9" s="107"/>
      <c r="O9" s="103"/>
      <c r="P9" s="108"/>
      <c r="Q9" s="116"/>
      <c r="R9" s="98">
        <f t="shared" si="0"/>
        <v>16</v>
      </c>
      <c r="S9" s="109">
        <v>1</v>
      </c>
      <c r="T9" s="110"/>
      <c r="U9" s="111">
        <v>11</v>
      </c>
      <c r="V9" s="112">
        <f t="shared" si="1"/>
        <v>-6</v>
      </c>
      <c r="W9" s="113">
        <f t="shared" si="2"/>
        <v>-6</v>
      </c>
      <c r="Y9" s="192"/>
      <c r="AA9" s="192"/>
    </row>
    <row r="10" spans="1:27" x14ac:dyDescent="0.25">
      <c r="A10" s="114" t="s">
        <v>167</v>
      </c>
      <c r="B10" s="183" t="s">
        <v>39</v>
      </c>
      <c r="C10" s="196">
        <v>0</v>
      </c>
      <c r="D10" s="97">
        <v>9</v>
      </c>
      <c r="E10" s="98"/>
      <c r="F10" s="99"/>
      <c r="G10" s="100"/>
      <c r="H10" s="101"/>
      <c r="I10" s="102"/>
      <c r="J10" s="103"/>
      <c r="K10" s="104"/>
      <c r="L10" s="105"/>
      <c r="M10" s="106"/>
      <c r="N10" s="107"/>
      <c r="O10" s="103"/>
      <c r="P10" s="108"/>
      <c r="Q10" s="116"/>
      <c r="R10" s="98">
        <f t="shared" si="0"/>
        <v>9</v>
      </c>
      <c r="S10" s="109"/>
      <c r="T10" s="110"/>
      <c r="U10" s="111">
        <v>11</v>
      </c>
      <c r="V10" s="112">
        <f t="shared" si="1"/>
        <v>2</v>
      </c>
      <c r="W10" s="113">
        <f t="shared" si="2"/>
        <v>2</v>
      </c>
      <c r="Y10" s="192"/>
      <c r="AA10" s="192"/>
    </row>
    <row r="11" spans="1:27" x14ac:dyDescent="0.25">
      <c r="A11" s="114" t="s">
        <v>168</v>
      </c>
      <c r="B11" s="183" t="s">
        <v>39</v>
      </c>
      <c r="C11" s="196">
        <v>0</v>
      </c>
      <c r="D11" s="97">
        <v>12</v>
      </c>
      <c r="E11" s="98"/>
      <c r="F11" s="99"/>
      <c r="G11" s="100"/>
      <c r="H11" s="101"/>
      <c r="I11" s="102"/>
      <c r="J11" s="103"/>
      <c r="K11" s="104"/>
      <c r="L11" s="105"/>
      <c r="M11" s="106"/>
      <c r="N11" s="107"/>
      <c r="O11" s="103"/>
      <c r="P11" s="108"/>
      <c r="Q11" s="116"/>
      <c r="R11" s="98">
        <f t="shared" si="0"/>
        <v>12</v>
      </c>
      <c r="S11" s="109"/>
      <c r="T11" s="110"/>
      <c r="U11" s="111">
        <v>11</v>
      </c>
      <c r="V11" s="112">
        <f t="shared" si="1"/>
        <v>-1</v>
      </c>
      <c r="W11" s="113">
        <f t="shared" si="2"/>
        <v>-1</v>
      </c>
      <c r="Y11" s="192"/>
      <c r="AA11" s="192"/>
    </row>
    <row r="12" spans="1:27" x14ac:dyDescent="0.25">
      <c r="A12" s="114" t="s">
        <v>169</v>
      </c>
      <c r="B12" s="183" t="s">
        <v>39</v>
      </c>
      <c r="C12" s="196">
        <v>0</v>
      </c>
      <c r="D12" s="97"/>
      <c r="E12" s="98"/>
      <c r="F12" s="99"/>
      <c r="G12" s="100"/>
      <c r="H12" s="101"/>
      <c r="I12" s="102"/>
      <c r="J12" s="103"/>
      <c r="K12" s="104"/>
      <c r="L12" s="105"/>
      <c r="M12" s="106"/>
      <c r="N12" s="107"/>
      <c r="O12" s="103"/>
      <c r="P12" s="108"/>
      <c r="Q12" s="116"/>
      <c r="R12" s="98">
        <f t="shared" si="0"/>
        <v>0</v>
      </c>
      <c r="S12" s="109"/>
      <c r="T12" s="110"/>
      <c r="U12" s="111">
        <v>11</v>
      </c>
      <c r="V12" s="112">
        <f t="shared" si="1"/>
        <v>11</v>
      </c>
      <c r="W12" s="113">
        <f t="shared" si="2"/>
        <v>11</v>
      </c>
      <c r="Y12" s="192"/>
      <c r="AA12" s="192"/>
    </row>
    <row r="13" spans="1:27" x14ac:dyDescent="0.25">
      <c r="A13" s="114" t="s">
        <v>170</v>
      </c>
      <c r="B13" s="183" t="s">
        <v>39</v>
      </c>
      <c r="C13" s="196">
        <v>0</v>
      </c>
      <c r="D13" s="97"/>
      <c r="E13" s="98"/>
      <c r="F13" s="99"/>
      <c r="G13" s="100">
        <v>12</v>
      </c>
      <c r="H13" s="101"/>
      <c r="I13" s="102"/>
      <c r="J13" s="103"/>
      <c r="K13" s="104"/>
      <c r="L13" s="105"/>
      <c r="M13" s="106"/>
      <c r="N13" s="107"/>
      <c r="O13" s="103"/>
      <c r="P13" s="108"/>
      <c r="Q13" s="116"/>
      <c r="R13" s="98">
        <f t="shared" si="0"/>
        <v>12</v>
      </c>
      <c r="S13" s="109"/>
      <c r="T13" s="110"/>
      <c r="U13" s="111">
        <v>11</v>
      </c>
      <c r="V13" s="112">
        <f t="shared" si="1"/>
        <v>-1</v>
      </c>
      <c r="W13" s="113">
        <f t="shared" si="2"/>
        <v>-1</v>
      </c>
      <c r="Y13" s="192"/>
      <c r="AA13" s="192"/>
    </row>
    <row r="14" spans="1:27" x14ac:dyDescent="0.25">
      <c r="A14" s="114" t="s">
        <v>171</v>
      </c>
      <c r="B14" s="183" t="s">
        <v>39</v>
      </c>
      <c r="C14" s="196">
        <v>0</v>
      </c>
      <c r="D14" s="97">
        <v>9</v>
      </c>
      <c r="E14" s="98"/>
      <c r="F14" s="99"/>
      <c r="G14" s="100">
        <v>5</v>
      </c>
      <c r="H14" s="101"/>
      <c r="I14" s="102"/>
      <c r="J14" s="103"/>
      <c r="K14" s="104"/>
      <c r="L14" s="105"/>
      <c r="M14" s="106"/>
      <c r="N14" s="107"/>
      <c r="O14" s="103"/>
      <c r="P14" s="108"/>
      <c r="Q14" s="116"/>
      <c r="R14" s="98">
        <f t="shared" si="0"/>
        <v>14</v>
      </c>
      <c r="S14" s="109">
        <v>1</v>
      </c>
      <c r="T14" s="110"/>
      <c r="U14" s="111">
        <v>11</v>
      </c>
      <c r="V14" s="112">
        <f t="shared" si="1"/>
        <v>-4</v>
      </c>
      <c r="W14" s="113">
        <f t="shared" si="2"/>
        <v>-4</v>
      </c>
      <c r="Y14" s="192"/>
      <c r="AA14" s="192"/>
    </row>
    <row r="15" spans="1:27" x14ac:dyDescent="0.25">
      <c r="A15" s="114" t="s">
        <v>172</v>
      </c>
      <c r="B15" s="183" t="s">
        <v>39</v>
      </c>
      <c r="C15" s="196">
        <v>0</v>
      </c>
      <c r="D15" s="97"/>
      <c r="E15" s="98"/>
      <c r="F15" s="99"/>
      <c r="G15" s="100">
        <v>2</v>
      </c>
      <c r="H15" s="101">
        <v>4</v>
      </c>
      <c r="I15" s="102"/>
      <c r="J15" s="103"/>
      <c r="K15" s="104"/>
      <c r="L15" s="105"/>
      <c r="M15" s="106"/>
      <c r="N15" s="107"/>
      <c r="O15" s="103"/>
      <c r="P15" s="108"/>
      <c r="Q15" s="116"/>
      <c r="R15" s="98">
        <f t="shared" si="0"/>
        <v>6</v>
      </c>
      <c r="S15" s="109"/>
      <c r="T15" s="110"/>
      <c r="U15" s="111">
        <v>11</v>
      </c>
      <c r="V15" s="112">
        <f t="shared" si="1"/>
        <v>5</v>
      </c>
      <c r="W15" s="113">
        <f t="shared" si="2"/>
        <v>5</v>
      </c>
      <c r="Y15" s="192"/>
      <c r="AA15" s="192"/>
    </row>
    <row r="16" spans="1:27" x14ac:dyDescent="0.25">
      <c r="A16" s="114" t="s">
        <v>173</v>
      </c>
      <c r="B16" s="183" t="s">
        <v>39</v>
      </c>
      <c r="C16" s="196">
        <v>0</v>
      </c>
      <c r="D16" s="97"/>
      <c r="E16" s="98"/>
      <c r="F16" s="99"/>
      <c r="G16" s="100">
        <v>4</v>
      </c>
      <c r="H16" s="101"/>
      <c r="I16" s="102"/>
      <c r="J16" s="103"/>
      <c r="K16" s="104"/>
      <c r="L16" s="105"/>
      <c r="M16" s="106"/>
      <c r="N16" s="107"/>
      <c r="O16" s="103"/>
      <c r="P16" s="108"/>
      <c r="Q16" s="116"/>
      <c r="R16" s="98">
        <f t="shared" si="0"/>
        <v>4</v>
      </c>
      <c r="S16" s="109"/>
      <c r="T16" s="110"/>
      <c r="U16" s="111">
        <v>11</v>
      </c>
      <c r="V16" s="112">
        <f t="shared" si="1"/>
        <v>7</v>
      </c>
      <c r="W16" s="113">
        <f t="shared" si="2"/>
        <v>7</v>
      </c>
      <c r="Y16" s="192"/>
      <c r="AA16" s="192"/>
    </row>
    <row r="17" spans="1:27" x14ac:dyDescent="0.25">
      <c r="A17" s="114" t="s">
        <v>174</v>
      </c>
      <c r="B17" s="183" t="s">
        <v>39</v>
      </c>
      <c r="C17" s="196">
        <v>0</v>
      </c>
      <c r="D17" s="97">
        <v>4</v>
      </c>
      <c r="E17" s="98"/>
      <c r="F17" s="99"/>
      <c r="G17" s="100">
        <v>3</v>
      </c>
      <c r="H17" s="101"/>
      <c r="I17" s="102"/>
      <c r="J17" s="103"/>
      <c r="K17" s="104"/>
      <c r="L17" s="105"/>
      <c r="M17" s="106"/>
      <c r="N17" s="107"/>
      <c r="O17" s="103"/>
      <c r="P17" s="108"/>
      <c r="Q17" s="116"/>
      <c r="R17" s="98">
        <f t="shared" si="0"/>
        <v>7</v>
      </c>
      <c r="S17" s="109"/>
      <c r="T17" s="110"/>
      <c r="U17" s="111">
        <v>11</v>
      </c>
      <c r="V17" s="112">
        <f t="shared" si="1"/>
        <v>4</v>
      </c>
      <c r="W17" s="113">
        <f t="shared" si="2"/>
        <v>4</v>
      </c>
      <c r="Y17" s="192"/>
      <c r="AA17" s="192"/>
    </row>
    <row r="18" spans="1:27" x14ac:dyDescent="0.25">
      <c r="A18" s="114" t="s">
        <v>175</v>
      </c>
      <c r="B18" s="183" t="s">
        <v>39</v>
      </c>
      <c r="C18" s="196">
        <v>0</v>
      </c>
      <c r="D18" s="97"/>
      <c r="E18" s="98"/>
      <c r="F18" s="99"/>
      <c r="G18" s="100">
        <v>6</v>
      </c>
      <c r="H18" s="101"/>
      <c r="I18" s="102"/>
      <c r="J18" s="103"/>
      <c r="K18" s="104"/>
      <c r="L18" s="105"/>
      <c r="M18" s="106"/>
      <c r="N18" s="107"/>
      <c r="O18" s="103"/>
      <c r="P18" s="108"/>
      <c r="Q18" s="116"/>
      <c r="R18" s="98">
        <f t="shared" si="0"/>
        <v>6</v>
      </c>
      <c r="S18" s="109"/>
      <c r="T18" s="110"/>
      <c r="U18" s="111">
        <v>11</v>
      </c>
      <c r="V18" s="112">
        <f t="shared" si="1"/>
        <v>5</v>
      </c>
      <c r="W18" s="113">
        <f t="shared" si="2"/>
        <v>5</v>
      </c>
      <c r="Y18" s="192"/>
      <c r="AA18" s="192"/>
    </row>
    <row r="19" spans="1:27" x14ac:dyDescent="0.25">
      <c r="A19" s="114" t="s">
        <v>176</v>
      </c>
      <c r="B19" s="183" t="s">
        <v>39</v>
      </c>
      <c r="C19" s="196">
        <v>0</v>
      </c>
      <c r="D19" s="97"/>
      <c r="E19" s="98"/>
      <c r="F19" s="99"/>
      <c r="G19" s="100">
        <v>1</v>
      </c>
      <c r="H19" s="101"/>
      <c r="I19" s="102"/>
      <c r="J19" s="103"/>
      <c r="K19" s="104"/>
      <c r="L19" s="105"/>
      <c r="M19" s="106"/>
      <c r="N19" s="107"/>
      <c r="O19" s="103"/>
      <c r="P19" s="108"/>
      <c r="Q19" s="116"/>
      <c r="R19" s="98">
        <f t="shared" si="0"/>
        <v>1</v>
      </c>
      <c r="S19" s="109"/>
      <c r="T19" s="110"/>
      <c r="U19" s="111">
        <v>11</v>
      </c>
      <c r="V19" s="112">
        <f t="shared" si="1"/>
        <v>10</v>
      </c>
      <c r="W19" s="113">
        <f t="shared" si="2"/>
        <v>10</v>
      </c>
      <c r="Y19" s="192"/>
      <c r="AA19" s="192"/>
    </row>
    <row r="20" spans="1:27" x14ac:dyDescent="0.25">
      <c r="A20" s="114" t="s">
        <v>177</v>
      </c>
      <c r="B20" s="183" t="s">
        <v>39</v>
      </c>
      <c r="C20" s="196">
        <v>0</v>
      </c>
      <c r="D20" s="97"/>
      <c r="E20" s="98"/>
      <c r="F20" s="99"/>
      <c r="G20" s="100">
        <v>3</v>
      </c>
      <c r="H20" s="101">
        <v>1</v>
      </c>
      <c r="I20" s="102"/>
      <c r="J20" s="103"/>
      <c r="K20" s="104"/>
      <c r="L20" s="105"/>
      <c r="M20" s="106"/>
      <c r="N20" s="107"/>
      <c r="O20" s="103"/>
      <c r="P20" s="108"/>
      <c r="Q20" s="116"/>
      <c r="R20" s="98">
        <f t="shared" si="0"/>
        <v>4</v>
      </c>
      <c r="S20" s="109"/>
      <c r="T20" s="110"/>
      <c r="U20" s="111">
        <v>11</v>
      </c>
      <c r="V20" s="112">
        <f t="shared" si="1"/>
        <v>7</v>
      </c>
      <c r="W20" s="113">
        <f t="shared" si="2"/>
        <v>7</v>
      </c>
      <c r="Y20" s="192"/>
      <c r="AA20" s="192"/>
    </row>
    <row r="21" spans="1:27" x14ac:dyDescent="0.25">
      <c r="A21" s="114" t="s">
        <v>178</v>
      </c>
      <c r="B21" s="183" t="s">
        <v>39</v>
      </c>
      <c r="C21" s="196">
        <v>0</v>
      </c>
      <c r="D21" s="97">
        <v>4</v>
      </c>
      <c r="E21" s="98"/>
      <c r="F21" s="99"/>
      <c r="G21" s="100">
        <v>3</v>
      </c>
      <c r="H21" s="101"/>
      <c r="I21" s="102"/>
      <c r="J21" s="103"/>
      <c r="K21" s="104"/>
      <c r="L21" s="105"/>
      <c r="M21" s="106"/>
      <c r="N21" s="107"/>
      <c r="O21" s="103"/>
      <c r="P21" s="108"/>
      <c r="Q21" s="116"/>
      <c r="R21" s="98">
        <f t="shared" si="0"/>
        <v>7</v>
      </c>
      <c r="S21" s="109"/>
      <c r="T21" s="110"/>
      <c r="U21" s="111">
        <v>11</v>
      </c>
      <c r="V21" s="112">
        <f t="shared" si="1"/>
        <v>4</v>
      </c>
      <c r="W21" s="113">
        <f t="shared" si="2"/>
        <v>4</v>
      </c>
      <c r="Y21" s="192"/>
      <c r="AA21" s="192"/>
    </row>
    <row r="22" spans="1:27" x14ac:dyDescent="0.25">
      <c r="A22" s="114" t="s">
        <v>179</v>
      </c>
      <c r="B22" s="183" t="s">
        <v>39</v>
      </c>
      <c r="C22" s="196">
        <v>0</v>
      </c>
      <c r="D22" s="97"/>
      <c r="E22" s="98"/>
      <c r="F22" s="99"/>
      <c r="G22" s="100"/>
      <c r="H22" s="101"/>
      <c r="I22" s="102"/>
      <c r="J22" s="103"/>
      <c r="K22" s="104"/>
      <c r="L22" s="105"/>
      <c r="M22" s="106"/>
      <c r="N22" s="107"/>
      <c r="O22" s="103"/>
      <c r="P22" s="108"/>
      <c r="Q22" s="116"/>
      <c r="R22" s="98">
        <f t="shared" si="0"/>
        <v>0</v>
      </c>
      <c r="S22" s="109"/>
      <c r="T22" s="110"/>
      <c r="U22" s="111">
        <v>7</v>
      </c>
      <c r="V22" s="112">
        <f t="shared" si="1"/>
        <v>7</v>
      </c>
      <c r="W22" s="113">
        <f t="shared" si="2"/>
        <v>7</v>
      </c>
      <c r="Y22" s="192"/>
      <c r="AA22" s="192"/>
    </row>
    <row r="23" spans="1:27" x14ac:dyDescent="0.25">
      <c r="A23" s="114" t="s">
        <v>180</v>
      </c>
      <c r="B23" s="183" t="s">
        <v>39</v>
      </c>
      <c r="C23" s="196">
        <v>0</v>
      </c>
      <c r="D23" s="97"/>
      <c r="E23" s="98"/>
      <c r="F23" s="99"/>
      <c r="G23" s="100"/>
      <c r="H23" s="101"/>
      <c r="I23" s="102"/>
      <c r="J23" s="103"/>
      <c r="K23" s="104"/>
      <c r="L23" s="105"/>
      <c r="M23" s="106"/>
      <c r="N23" s="107"/>
      <c r="O23" s="103"/>
      <c r="P23" s="108"/>
      <c r="Q23" s="116"/>
      <c r="R23" s="98">
        <f t="shared" si="0"/>
        <v>0</v>
      </c>
      <c r="S23" s="109"/>
      <c r="T23" s="110"/>
      <c r="U23" s="111">
        <v>7</v>
      </c>
      <c r="V23" s="112">
        <f t="shared" si="1"/>
        <v>7</v>
      </c>
      <c r="W23" s="113">
        <f t="shared" si="2"/>
        <v>7</v>
      </c>
      <c r="Y23" s="192"/>
      <c r="AA23" s="192"/>
    </row>
    <row r="24" spans="1:27" x14ac:dyDescent="0.25">
      <c r="A24" s="114" t="s">
        <v>181</v>
      </c>
      <c r="B24" s="183" t="s">
        <v>39</v>
      </c>
      <c r="C24" s="196">
        <v>0</v>
      </c>
      <c r="D24" s="97">
        <v>2</v>
      </c>
      <c r="E24" s="98"/>
      <c r="F24" s="99"/>
      <c r="G24" s="100"/>
      <c r="H24" s="101"/>
      <c r="I24" s="102"/>
      <c r="J24" s="103"/>
      <c r="K24" s="104"/>
      <c r="L24" s="105"/>
      <c r="M24" s="106"/>
      <c r="N24" s="107"/>
      <c r="O24" s="103"/>
      <c r="P24" s="108"/>
      <c r="Q24" s="116"/>
      <c r="R24" s="98">
        <f t="shared" si="0"/>
        <v>2</v>
      </c>
      <c r="S24" s="109"/>
      <c r="T24" s="110"/>
      <c r="U24" s="111">
        <v>7</v>
      </c>
      <c r="V24" s="112">
        <f t="shared" si="1"/>
        <v>5</v>
      </c>
      <c r="W24" s="113">
        <f t="shared" si="2"/>
        <v>5</v>
      </c>
      <c r="Y24" s="192"/>
      <c r="AA24" s="192"/>
    </row>
    <row r="25" spans="1:27" x14ac:dyDescent="0.25">
      <c r="A25" s="114" t="s">
        <v>182</v>
      </c>
      <c r="B25" s="183" t="s">
        <v>39</v>
      </c>
      <c r="C25" s="196">
        <v>0</v>
      </c>
      <c r="D25" s="97">
        <v>13</v>
      </c>
      <c r="E25" s="98"/>
      <c r="F25" s="99"/>
      <c r="G25" s="100"/>
      <c r="H25" s="101"/>
      <c r="I25" s="102"/>
      <c r="J25" s="103"/>
      <c r="K25" s="104"/>
      <c r="L25" s="105"/>
      <c r="M25" s="106"/>
      <c r="N25" s="107"/>
      <c r="O25" s="103"/>
      <c r="P25" s="108"/>
      <c r="Q25" s="116"/>
      <c r="R25" s="98">
        <f t="shared" si="0"/>
        <v>13</v>
      </c>
      <c r="S25" s="109">
        <v>2</v>
      </c>
      <c r="T25" s="110"/>
      <c r="U25" s="111">
        <v>7</v>
      </c>
      <c r="V25" s="112">
        <f t="shared" si="1"/>
        <v>-8</v>
      </c>
      <c r="W25" s="113">
        <f t="shared" si="2"/>
        <v>-8</v>
      </c>
      <c r="Y25" s="192"/>
      <c r="AA25" s="192"/>
    </row>
    <row r="26" spans="1:27" x14ac:dyDescent="0.25">
      <c r="A26" s="114" t="s">
        <v>183</v>
      </c>
      <c r="B26" s="183" t="s">
        <v>39</v>
      </c>
      <c r="C26" s="196">
        <v>0</v>
      </c>
      <c r="D26" s="97">
        <v>6</v>
      </c>
      <c r="E26" s="98"/>
      <c r="F26" s="99"/>
      <c r="G26" s="100"/>
      <c r="H26" s="101"/>
      <c r="I26" s="102"/>
      <c r="J26" s="103"/>
      <c r="K26" s="104"/>
      <c r="L26" s="105"/>
      <c r="M26" s="106"/>
      <c r="N26" s="107"/>
      <c r="O26" s="103"/>
      <c r="P26" s="108"/>
      <c r="Q26" s="116"/>
      <c r="R26" s="98">
        <f t="shared" si="0"/>
        <v>6</v>
      </c>
      <c r="S26" s="109">
        <v>2</v>
      </c>
      <c r="T26" s="110"/>
      <c r="U26" s="111">
        <v>5</v>
      </c>
      <c r="V26" s="112">
        <f t="shared" si="1"/>
        <v>-3</v>
      </c>
      <c r="W26" s="113">
        <f t="shared" si="2"/>
        <v>-3</v>
      </c>
      <c r="Y26" s="192"/>
      <c r="AA26" s="192"/>
    </row>
    <row r="27" spans="1:27" x14ac:dyDescent="0.25">
      <c r="A27" s="114" t="s">
        <v>184</v>
      </c>
      <c r="B27" s="183" t="s">
        <v>39</v>
      </c>
      <c r="C27" s="196">
        <v>0</v>
      </c>
      <c r="D27" s="97"/>
      <c r="E27" s="98"/>
      <c r="F27" s="99"/>
      <c r="G27" s="100">
        <v>8</v>
      </c>
      <c r="H27" s="101"/>
      <c r="I27" s="102"/>
      <c r="J27" s="103"/>
      <c r="K27" s="104"/>
      <c r="L27" s="105"/>
      <c r="M27" s="106"/>
      <c r="N27" s="107"/>
      <c r="O27" s="103"/>
      <c r="P27" s="108"/>
      <c r="Q27" s="116"/>
      <c r="R27" s="98">
        <f t="shared" si="0"/>
        <v>8</v>
      </c>
      <c r="S27" s="109"/>
      <c r="T27" s="110"/>
      <c r="U27" s="111">
        <v>11</v>
      </c>
      <c r="V27" s="112">
        <f t="shared" si="1"/>
        <v>3</v>
      </c>
      <c r="W27" s="113">
        <f t="shared" si="2"/>
        <v>3</v>
      </c>
      <c r="Y27" s="192"/>
      <c r="AA27" s="192"/>
    </row>
    <row r="28" spans="1:27" x14ac:dyDescent="0.25">
      <c r="A28" s="114" t="s">
        <v>185</v>
      </c>
      <c r="B28" s="183" t="s">
        <v>39</v>
      </c>
      <c r="C28" s="196">
        <v>0</v>
      </c>
      <c r="D28" s="97"/>
      <c r="E28" s="98"/>
      <c r="F28" s="99"/>
      <c r="G28" s="100">
        <v>12</v>
      </c>
      <c r="H28" s="101"/>
      <c r="I28" s="102"/>
      <c r="J28" s="103"/>
      <c r="K28" s="104"/>
      <c r="L28" s="105"/>
      <c r="M28" s="106"/>
      <c r="N28" s="107"/>
      <c r="O28" s="103"/>
      <c r="P28" s="108"/>
      <c r="Q28" s="116"/>
      <c r="R28" s="98">
        <f t="shared" si="0"/>
        <v>12</v>
      </c>
      <c r="S28" s="109">
        <v>1</v>
      </c>
      <c r="T28" s="110"/>
      <c r="U28" s="111">
        <v>11</v>
      </c>
      <c r="V28" s="112">
        <f t="shared" si="1"/>
        <v>-2</v>
      </c>
      <c r="W28" s="113">
        <f t="shared" si="2"/>
        <v>-2</v>
      </c>
      <c r="Y28" s="192"/>
      <c r="AA28" s="192"/>
    </row>
    <row r="29" spans="1:27" x14ac:dyDescent="0.25">
      <c r="A29" s="114" t="s">
        <v>210</v>
      </c>
      <c r="B29" s="183" t="s">
        <v>39</v>
      </c>
      <c r="C29" s="196">
        <v>0</v>
      </c>
      <c r="D29" s="97">
        <v>3</v>
      </c>
      <c r="E29" s="98"/>
      <c r="F29" s="99">
        <v>20</v>
      </c>
      <c r="G29" s="100"/>
      <c r="H29" s="101"/>
      <c r="I29" s="102"/>
      <c r="J29" s="103"/>
      <c r="K29" s="104"/>
      <c r="L29" s="105"/>
      <c r="M29" s="106"/>
      <c r="N29" s="107"/>
      <c r="O29" s="103"/>
      <c r="P29" s="108"/>
      <c r="Q29" s="116"/>
      <c r="R29" s="98">
        <f t="shared" si="0"/>
        <v>23</v>
      </c>
      <c r="S29" s="109"/>
      <c r="T29" s="110"/>
      <c r="U29" s="111">
        <v>39</v>
      </c>
      <c r="V29" s="112">
        <f t="shared" si="1"/>
        <v>16</v>
      </c>
      <c r="W29" s="113">
        <f t="shared" si="2"/>
        <v>16</v>
      </c>
      <c r="Y29" s="192"/>
      <c r="AA29" s="192"/>
    </row>
    <row r="30" spans="1:27" x14ac:dyDescent="0.25">
      <c r="A30" s="114" t="s">
        <v>242</v>
      </c>
      <c r="B30" s="183" t="s">
        <v>39</v>
      </c>
      <c r="C30" s="196">
        <v>0</v>
      </c>
      <c r="D30" s="97"/>
      <c r="E30" s="98"/>
      <c r="F30" s="99"/>
      <c r="G30" s="100"/>
      <c r="H30" s="101"/>
      <c r="I30" s="102"/>
      <c r="J30" s="103"/>
      <c r="K30" s="104"/>
      <c r="L30" s="105"/>
      <c r="M30" s="106"/>
      <c r="N30" s="107"/>
      <c r="O30" s="103"/>
      <c r="P30" s="108"/>
      <c r="Q30" s="116"/>
      <c r="R30" s="98">
        <f t="shared" ref="R30" si="3">SUM(D30:Q30)</f>
        <v>0</v>
      </c>
      <c r="S30" s="109"/>
      <c r="T30" s="110"/>
      <c r="U30" s="111">
        <v>32</v>
      </c>
      <c r="V30" s="112">
        <f t="shared" ref="V30" si="4">U30+T30-(R30+S30)</f>
        <v>32</v>
      </c>
      <c r="W30" s="113">
        <f t="shared" ref="W30" si="5">SMALL(U30:V30,1)</f>
        <v>32</v>
      </c>
      <c r="Y30" s="192"/>
      <c r="AA30" s="192"/>
    </row>
    <row r="31" spans="1:27" x14ac:dyDescent="0.25">
      <c r="A31" s="162" t="s">
        <v>117</v>
      </c>
      <c r="B31" s="95" t="s">
        <v>39</v>
      </c>
      <c r="C31" s="96">
        <v>0</v>
      </c>
      <c r="D31" s="97"/>
      <c r="E31" s="98">
        <v>82</v>
      </c>
      <c r="F31" s="99"/>
      <c r="G31" s="100"/>
      <c r="H31" s="101"/>
      <c r="I31" s="102">
        <v>4</v>
      </c>
      <c r="J31" s="103"/>
      <c r="K31" s="104"/>
      <c r="L31" s="105"/>
      <c r="M31" s="106"/>
      <c r="N31" s="107"/>
      <c r="O31" s="103"/>
      <c r="P31" s="108">
        <v>18</v>
      </c>
      <c r="Q31" s="116"/>
      <c r="R31" s="98">
        <f t="shared" si="0"/>
        <v>104</v>
      </c>
      <c r="S31" s="109"/>
      <c r="T31" s="110"/>
      <c r="U31" s="111">
        <v>73</v>
      </c>
      <c r="V31" s="112">
        <f t="shared" si="1"/>
        <v>-31</v>
      </c>
      <c r="W31" s="113">
        <f t="shared" si="2"/>
        <v>-31</v>
      </c>
      <c r="Y31" s="192"/>
      <c r="AA31" s="192"/>
    </row>
    <row r="32" spans="1:27" x14ac:dyDescent="0.25">
      <c r="A32" s="162" t="s">
        <v>128</v>
      </c>
      <c r="B32" s="95" t="s">
        <v>39</v>
      </c>
      <c r="C32" s="96">
        <v>0</v>
      </c>
      <c r="D32" s="97">
        <v>18</v>
      </c>
      <c r="E32" s="98">
        <v>88</v>
      </c>
      <c r="F32" s="99">
        <v>14</v>
      </c>
      <c r="G32" s="100"/>
      <c r="H32" s="101"/>
      <c r="I32" s="102"/>
      <c r="J32" s="103"/>
      <c r="K32" s="104"/>
      <c r="L32" s="105"/>
      <c r="M32" s="106"/>
      <c r="N32" s="107"/>
      <c r="O32" s="103"/>
      <c r="P32" s="108">
        <v>14</v>
      </c>
      <c r="Q32" s="116"/>
      <c r="R32" s="98">
        <f t="shared" si="0"/>
        <v>134</v>
      </c>
      <c r="S32" s="109"/>
      <c r="T32" s="110">
        <f>51+14</f>
        <v>65</v>
      </c>
      <c r="U32" s="111">
        <v>80</v>
      </c>
      <c r="V32" s="112">
        <f t="shared" si="1"/>
        <v>11</v>
      </c>
      <c r="W32" s="113">
        <f t="shared" si="2"/>
        <v>11</v>
      </c>
      <c r="Y32" s="192"/>
      <c r="AA32" s="192"/>
    </row>
    <row r="33" spans="1:27" x14ac:dyDescent="0.25">
      <c r="A33" s="162" t="s">
        <v>118</v>
      </c>
      <c r="B33" s="95" t="s">
        <v>131</v>
      </c>
      <c r="C33" s="96">
        <v>5</v>
      </c>
      <c r="D33" s="97"/>
      <c r="E33" s="98">
        <v>61</v>
      </c>
      <c r="F33" s="99"/>
      <c r="G33" s="100"/>
      <c r="H33" s="101"/>
      <c r="I33" s="102"/>
      <c r="J33" s="103"/>
      <c r="K33" s="104"/>
      <c r="L33" s="105"/>
      <c r="M33" s="106"/>
      <c r="N33" s="107"/>
      <c r="O33" s="103"/>
      <c r="P33" s="108"/>
      <c r="Q33" s="116"/>
      <c r="R33" s="98">
        <f t="shared" si="0"/>
        <v>61</v>
      </c>
      <c r="S33" s="109">
        <v>2</v>
      </c>
      <c r="T33" s="110"/>
      <c r="U33" s="111">
        <v>60</v>
      </c>
      <c r="V33" s="112">
        <f t="shared" si="1"/>
        <v>-3</v>
      </c>
      <c r="W33" s="113">
        <f t="shared" si="2"/>
        <v>-3</v>
      </c>
      <c r="Y33" s="192"/>
      <c r="AA33" s="192"/>
    </row>
    <row r="34" spans="1:27" x14ac:dyDescent="0.25">
      <c r="A34" s="162" t="s">
        <v>205</v>
      </c>
      <c r="B34" s="95" t="s">
        <v>39</v>
      </c>
      <c r="C34" s="96">
        <v>0</v>
      </c>
      <c r="D34" s="97">
        <v>19</v>
      </c>
      <c r="E34" s="98">
        <v>6</v>
      </c>
      <c r="F34" s="99"/>
      <c r="G34" s="100"/>
      <c r="H34" s="101"/>
      <c r="I34" s="102"/>
      <c r="J34" s="103"/>
      <c r="K34" s="104"/>
      <c r="L34" s="105"/>
      <c r="M34" s="106"/>
      <c r="N34" s="107"/>
      <c r="O34" s="103"/>
      <c r="P34" s="108">
        <v>11</v>
      </c>
      <c r="Q34" s="116"/>
      <c r="R34" s="98">
        <f t="shared" si="0"/>
        <v>36</v>
      </c>
      <c r="S34" s="109">
        <v>1</v>
      </c>
      <c r="T34" s="110"/>
      <c r="U34" s="111">
        <v>30</v>
      </c>
      <c r="V34" s="112">
        <f t="shared" si="1"/>
        <v>-7</v>
      </c>
      <c r="W34" s="113">
        <f t="shared" si="2"/>
        <v>-7</v>
      </c>
      <c r="Y34" s="192"/>
      <c r="AA34" s="192"/>
    </row>
    <row r="35" spans="1:27" x14ac:dyDescent="0.25">
      <c r="A35" s="162" t="s">
        <v>206</v>
      </c>
      <c r="B35" s="95" t="s">
        <v>39</v>
      </c>
      <c r="C35" s="96">
        <v>0</v>
      </c>
      <c r="D35" s="97"/>
      <c r="E35" s="98">
        <v>34</v>
      </c>
      <c r="F35" s="99">
        <v>6</v>
      </c>
      <c r="G35" s="100"/>
      <c r="H35" s="101"/>
      <c r="I35" s="102">
        <v>4</v>
      </c>
      <c r="J35" s="103"/>
      <c r="K35" s="104"/>
      <c r="L35" s="105"/>
      <c r="M35" s="106"/>
      <c r="N35" s="107"/>
      <c r="O35" s="103"/>
      <c r="P35" s="108"/>
      <c r="Q35" s="116"/>
      <c r="R35" s="98">
        <f t="shared" si="0"/>
        <v>44</v>
      </c>
      <c r="S35" s="109">
        <v>1</v>
      </c>
      <c r="T35" s="110"/>
      <c r="U35" s="111">
        <v>30</v>
      </c>
      <c r="V35" s="112">
        <f t="shared" si="1"/>
        <v>-15</v>
      </c>
      <c r="W35" s="113">
        <f t="shared" si="2"/>
        <v>-15</v>
      </c>
      <c r="Y35" s="192"/>
      <c r="AA35" s="192"/>
    </row>
    <row r="36" spans="1:27" x14ac:dyDescent="0.25">
      <c r="A36" s="162" t="s">
        <v>231</v>
      </c>
      <c r="B36" s="95" t="s">
        <v>39</v>
      </c>
      <c r="C36" s="96">
        <v>0</v>
      </c>
      <c r="D36" s="97">
        <v>1</v>
      </c>
      <c r="E36" s="98">
        <v>18</v>
      </c>
      <c r="F36" s="99">
        <v>1</v>
      </c>
      <c r="G36" s="100"/>
      <c r="H36" s="101"/>
      <c r="I36" s="102">
        <v>10</v>
      </c>
      <c r="J36" s="103"/>
      <c r="K36" s="104"/>
      <c r="L36" s="105"/>
      <c r="M36" s="106"/>
      <c r="N36" s="107"/>
      <c r="O36" s="103"/>
      <c r="P36" s="108"/>
      <c r="Q36" s="116"/>
      <c r="R36" s="98">
        <f t="shared" ref="R36:R60" si="6">SUM(D36:Q36)</f>
        <v>30</v>
      </c>
      <c r="S36" s="109">
        <v>1</v>
      </c>
      <c r="T36" s="110"/>
      <c r="U36" s="111">
        <v>30</v>
      </c>
      <c r="V36" s="112">
        <f t="shared" ref="V36:V60" si="7">U36+T36-(R36+S36)</f>
        <v>-1</v>
      </c>
      <c r="W36" s="113">
        <f t="shared" ref="W36:W60" si="8">SMALL(U36:V36,1)</f>
        <v>-1</v>
      </c>
      <c r="Y36" s="192"/>
      <c r="AA36" s="192"/>
    </row>
    <row r="37" spans="1:27" x14ac:dyDescent="0.25">
      <c r="A37" s="162" t="s">
        <v>120</v>
      </c>
      <c r="B37" s="95" t="s">
        <v>39</v>
      </c>
      <c r="C37" s="96">
        <v>0</v>
      </c>
      <c r="D37" s="97">
        <v>12</v>
      </c>
      <c r="E37" s="98">
        <v>7</v>
      </c>
      <c r="F37" s="99"/>
      <c r="G37" s="100"/>
      <c r="H37" s="101"/>
      <c r="I37" s="102"/>
      <c r="J37" s="103"/>
      <c r="K37" s="104"/>
      <c r="L37" s="105"/>
      <c r="M37" s="106"/>
      <c r="N37" s="107"/>
      <c r="O37" s="103"/>
      <c r="P37" s="108"/>
      <c r="Q37" s="116"/>
      <c r="R37" s="98">
        <f t="shared" si="6"/>
        <v>19</v>
      </c>
      <c r="S37" s="109">
        <v>1</v>
      </c>
      <c r="T37" s="110"/>
      <c r="U37" s="111">
        <v>19</v>
      </c>
      <c r="V37" s="112">
        <f t="shared" si="7"/>
        <v>-1</v>
      </c>
      <c r="W37" s="113">
        <f t="shared" si="8"/>
        <v>-1</v>
      </c>
      <c r="Y37" s="192"/>
      <c r="AA37" s="192"/>
    </row>
    <row r="38" spans="1:27" x14ac:dyDescent="0.25">
      <c r="A38" s="162" t="s">
        <v>121</v>
      </c>
      <c r="B38" s="95" t="s">
        <v>39</v>
      </c>
      <c r="C38" s="96">
        <v>0</v>
      </c>
      <c r="D38" s="97">
        <v>24</v>
      </c>
      <c r="E38" s="98">
        <v>1</v>
      </c>
      <c r="F38" s="99"/>
      <c r="G38" s="100"/>
      <c r="H38" s="101"/>
      <c r="I38" s="102"/>
      <c r="J38" s="103"/>
      <c r="K38" s="104"/>
      <c r="L38" s="105"/>
      <c r="M38" s="106"/>
      <c r="N38" s="107"/>
      <c r="O38" s="103"/>
      <c r="P38" s="108"/>
      <c r="Q38" s="116"/>
      <c r="R38" s="98">
        <f t="shared" si="6"/>
        <v>25</v>
      </c>
      <c r="S38" s="109"/>
      <c r="T38" s="110"/>
      <c r="U38" s="111">
        <v>11</v>
      </c>
      <c r="V38" s="112">
        <f t="shared" si="7"/>
        <v>-14</v>
      </c>
      <c r="W38" s="113">
        <f t="shared" si="8"/>
        <v>-14</v>
      </c>
      <c r="Y38" s="192"/>
      <c r="AA38" s="192"/>
    </row>
    <row r="39" spans="1:27" x14ac:dyDescent="0.25">
      <c r="A39" s="162" t="s">
        <v>189</v>
      </c>
      <c r="B39" s="95" t="s">
        <v>39</v>
      </c>
      <c r="C39" s="96">
        <v>0</v>
      </c>
      <c r="D39" s="97"/>
      <c r="E39" s="98">
        <v>15</v>
      </c>
      <c r="F39" s="99"/>
      <c r="G39" s="100"/>
      <c r="H39" s="101"/>
      <c r="I39" s="102">
        <v>6</v>
      </c>
      <c r="J39" s="103"/>
      <c r="K39" s="104"/>
      <c r="L39" s="105"/>
      <c r="M39" s="106"/>
      <c r="N39" s="107"/>
      <c r="O39" s="103"/>
      <c r="P39" s="108"/>
      <c r="Q39" s="116"/>
      <c r="R39" s="98">
        <f t="shared" si="6"/>
        <v>21</v>
      </c>
      <c r="S39" s="109">
        <v>2</v>
      </c>
      <c r="T39" s="110"/>
      <c r="U39" s="111">
        <v>13</v>
      </c>
      <c r="V39" s="112">
        <f t="shared" si="7"/>
        <v>-10</v>
      </c>
      <c r="W39" s="113">
        <f t="shared" si="8"/>
        <v>-10</v>
      </c>
      <c r="Y39" s="192"/>
      <c r="AA39" s="192"/>
    </row>
    <row r="40" spans="1:27" x14ac:dyDescent="0.25">
      <c r="A40" s="162" t="s">
        <v>191</v>
      </c>
      <c r="B40" s="95" t="s">
        <v>39</v>
      </c>
      <c r="C40" s="96">
        <v>0</v>
      </c>
      <c r="D40" s="97"/>
      <c r="E40" s="98">
        <v>14</v>
      </c>
      <c r="F40" s="99"/>
      <c r="G40" s="100"/>
      <c r="H40" s="101"/>
      <c r="I40" s="102">
        <v>6</v>
      </c>
      <c r="J40" s="103"/>
      <c r="K40" s="104"/>
      <c r="L40" s="105"/>
      <c r="M40" s="106"/>
      <c r="N40" s="107"/>
      <c r="O40" s="103"/>
      <c r="P40" s="108"/>
      <c r="Q40" s="116"/>
      <c r="R40" s="98">
        <f t="shared" si="6"/>
        <v>20</v>
      </c>
      <c r="S40" s="109">
        <v>3</v>
      </c>
      <c r="T40" s="110"/>
      <c r="U40" s="111">
        <v>13</v>
      </c>
      <c r="V40" s="112">
        <f t="shared" si="7"/>
        <v>-10</v>
      </c>
      <c r="W40" s="113">
        <f t="shared" si="8"/>
        <v>-10</v>
      </c>
      <c r="Y40" s="192"/>
      <c r="AA40" s="192"/>
    </row>
    <row r="41" spans="1:27" x14ac:dyDescent="0.25">
      <c r="A41" s="162" t="s">
        <v>190</v>
      </c>
      <c r="B41" s="95" t="s">
        <v>39</v>
      </c>
      <c r="C41" s="96">
        <v>0</v>
      </c>
      <c r="D41" s="97"/>
      <c r="E41" s="98">
        <v>54</v>
      </c>
      <c r="F41" s="99"/>
      <c r="G41" s="100"/>
      <c r="H41" s="101"/>
      <c r="I41" s="102">
        <v>9</v>
      </c>
      <c r="J41" s="103"/>
      <c r="K41" s="104"/>
      <c r="L41" s="105"/>
      <c r="M41" s="106"/>
      <c r="N41" s="107"/>
      <c r="O41" s="103"/>
      <c r="P41" s="108"/>
      <c r="Q41" s="116"/>
      <c r="R41" s="98">
        <f t="shared" si="6"/>
        <v>63</v>
      </c>
      <c r="S41" s="109"/>
      <c r="T41" s="110"/>
      <c r="U41" s="111">
        <v>13</v>
      </c>
      <c r="V41" s="112">
        <f t="shared" si="7"/>
        <v>-50</v>
      </c>
      <c r="W41" s="113">
        <f t="shared" si="8"/>
        <v>-50</v>
      </c>
      <c r="Y41" s="192"/>
      <c r="AA41" s="192"/>
    </row>
    <row r="42" spans="1:27" x14ac:dyDescent="0.25">
      <c r="A42" s="162" t="s">
        <v>192</v>
      </c>
      <c r="B42" s="95" t="s">
        <v>39</v>
      </c>
      <c r="C42" s="96">
        <v>0</v>
      </c>
      <c r="D42" s="97"/>
      <c r="E42" s="98">
        <v>15</v>
      </c>
      <c r="F42" s="99"/>
      <c r="G42" s="100"/>
      <c r="H42" s="101"/>
      <c r="I42" s="102">
        <v>5</v>
      </c>
      <c r="J42" s="103"/>
      <c r="K42" s="104"/>
      <c r="L42" s="105"/>
      <c r="M42" s="106"/>
      <c r="N42" s="107"/>
      <c r="O42" s="103"/>
      <c r="P42" s="108"/>
      <c r="Q42" s="116"/>
      <c r="R42" s="98">
        <f t="shared" si="6"/>
        <v>20</v>
      </c>
      <c r="S42" s="109">
        <v>3</v>
      </c>
      <c r="T42" s="110"/>
      <c r="U42" s="111">
        <v>13</v>
      </c>
      <c r="V42" s="112">
        <f t="shared" si="7"/>
        <v>-10</v>
      </c>
      <c r="W42" s="113">
        <f t="shared" si="8"/>
        <v>-10</v>
      </c>
      <c r="Y42" s="192"/>
      <c r="AA42" s="192"/>
    </row>
    <row r="43" spans="1:27" x14ac:dyDescent="0.25">
      <c r="A43" s="162" t="s">
        <v>214</v>
      </c>
      <c r="B43" s="95" t="s">
        <v>39</v>
      </c>
      <c r="C43" s="96">
        <v>0</v>
      </c>
      <c r="D43" s="97"/>
      <c r="E43" s="98">
        <v>6</v>
      </c>
      <c r="F43" s="99">
        <v>9</v>
      </c>
      <c r="G43" s="100"/>
      <c r="H43" s="101"/>
      <c r="I43" s="102"/>
      <c r="J43" s="103"/>
      <c r="K43" s="104"/>
      <c r="L43" s="105"/>
      <c r="M43" s="106"/>
      <c r="N43" s="107"/>
      <c r="O43" s="103"/>
      <c r="P43" s="108"/>
      <c r="Q43" s="116"/>
      <c r="R43" s="98">
        <f t="shared" si="6"/>
        <v>15</v>
      </c>
      <c r="S43" s="109">
        <v>8</v>
      </c>
      <c r="T43" s="110"/>
      <c r="U43" s="111">
        <v>13</v>
      </c>
      <c r="V43" s="112">
        <f t="shared" si="7"/>
        <v>-10</v>
      </c>
      <c r="W43" s="113">
        <f t="shared" si="8"/>
        <v>-10</v>
      </c>
      <c r="Y43" s="192"/>
      <c r="AA43" s="192"/>
    </row>
    <row r="44" spans="1:27" x14ac:dyDescent="0.25">
      <c r="A44" s="162" t="s">
        <v>215</v>
      </c>
      <c r="B44" s="95" t="s">
        <v>39</v>
      </c>
      <c r="C44" s="96">
        <v>0</v>
      </c>
      <c r="D44" s="97"/>
      <c r="E44" s="98"/>
      <c r="F44" s="99">
        <v>13</v>
      </c>
      <c r="G44" s="100"/>
      <c r="H44" s="101"/>
      <c r="I44" s="102"/>
      <c r="J44" s="103"/>
      <c r="K44" s="104"/>
      <c r="L44" s="105"/>
      <c r="M44" s="106"/>
      <c r="N44" s="107"/>
      <c r="O44" s="103"/>
      <c r="P44" s="108"/>
      <c r="Q44" s="116"/>
      <c r="R44" s="98">
        <f t="shared" si="6"/>
        <v>13</v>
      </c>
      <c r="S44" s="109">
        <v>10</v>
      </c>
      <c r="T44" s="110"/>
      <c r="U44" s="111">
        <v>13</v>
      </c>
      <c r="V44" s="112">
        <f t="shared" si="7"/>
        <v>-10</v>
      </c>
      <c r="W44" s="113">
        <f t="shared" si="8"/>
        <v>-10</v>
      </c>
      <c r="Y44" s="192"/>
      <c r="AA44" s="192"/>
    </row>
    <row r="45" spans="1:27" x14ac:dyDescent="0.25">
      <c r="A45" s="162" t="s">
        <v>216</v>
      </c>
      <c r="B45" s="95" t="s">
        <v>39</v>
      </c>
      <c r="C45" s="96">
        <v>0</v>
      </c>
      <c r="D45" s="97"/>
      <c r="E45" s="98"/>
      <c r="F45" s="99"/>
      <c r="G45" s="100"/>
      <c r="H45" s="101"/>
      <c r="I45" s="102"/>
      <c r="J45" s="103"/>
      <c r="K45" s="104"/>
      <c r="L45" s="105"/>
      <c r="M45" s="106"/>
      <c r="N45" s="107"/>
      <c r="O45" s="103"/>
      <c r="P45" s="108"/>
      <c r="Q45" s="116"/>
      <c r="R45" s="98">
        <f t="shared" si="6"/>
        <v>0</v>
      </c>
      <c r="S45" s="109"/>
      <c r="T45" s="110"/>
      <c r="U45" s="111">
        <v>13</v>
      </c>
      <c r="V45" s="112">
        <f t="shared" si="7"/>
        <v>13</v>
      </c>
      <c r="W45" s="113">
        <f t="shared" si="8"/>
        <v>13</v>
      </c>
      <c r="Y45" s="192"/>
      <c r="AA45" s="192"/>
    </row>
    <row r="46" spans="1:27" x14ac:dyDescent="0.25">
      <c r="A46" s="162" t="s">
        <v>217</v>
      </c>
      <c r="B46" s="95" t="s">
        <v>39</v>
      </c>
      <c r="C46" s="96">
        <v>0</v>
      </c>
      <c r="D46" s="97">
        <v>4</v>
      </c>
      <c r="E46" s="98"/>
      <c r="F46" s="99"/>
      <c r="G46" s="100"/>
      <c r="H46" s="101"/>
      <c r="I46" s="102"/>
      <c r="J46" s="103"/>
      <c r="K46" s="104"/>
      <c r="L46" s="105"/>
      <c r="M46" s="106"/>
      <c r="N46" s="107"/>
      <c r="O46" s="103"/>
      <c r="P46" s="108"/>
      <c r="Q46" s="116"/>
      <c r="R46" s="98">
        <f t="shared" si="6"/>
        <v>4</v>
      </c>
      <c r="S46" s="109"/>
      <c r="T46" s="110"/>
      <c r="U46" s="111">
        <v>13</v>
      </c>
      <c r="V46" s="112">
        <f t="shared" si="7"/>
        <v>9</v>
      </c>
      <c r="W46" s="113">
        <f t="shared" si="8"/>
        <v>9</v>
      </c>
      <c r="Y46" s="192"/>
      <c r="AA46" s="192"/>
    </row>
    <row r="47" spans="1:27" x14ac:dyDescent="0.25">
      <c r="A47" s="162" t="s">
        <v>218</v>
      </c>
      <c r="B47" s="95" t="s">
        <v>39</v>
      </c>
      <c r="C47" s="96">
        <v>0</v>
      </c>
      <c r="D47" s="97"/>
      <c r="E47" s="98"/>
      <c r="F47" s="99"/>
      <c r="G47" s="100"/>
      <c r="H47" s="101"/>
      <c r="I47" s="102"/>
      <c r="J47" s="103"/>
      <c r="K47" s="104"/>
      <c r="L47" s="105"/>
      <c r="M47" s="106"/>
      <c r="N47" s="107"/>
      <c r="O47" s="103"/>
      <c r="P47" s="108"/>
      <c r="Q47" s="116"/>
      <c r="R47" s="98">
        <f t="shared" si="6"/>
        <v>0</v>
      </c>
      <c r="S47" s="109"/>
      <c r="T47" s="110"/>
      <c r="U47" s="111">
        <v>13</v>
      </c>
      <c r="V47" s="112">
        <f t="shared" si="7"/>
        <v>13</v>
      </c>
      <c r="W47" s="113">
        <f t="shared" si="8"/>
        <v>13</v>
      </c>
      <c r="Y47" s="192"/>
      <c r="AA47" s="192"/>
    </row>
    <row r="48" spans="1:27" x14ac:dyDescent="0.25">
      <c r="A48" s="162" t="s">
        <v>219</v>
      </c>
      <c r="B48" s="95" t="s">
        <v>39</v>
      </c>
      <c r="C48" s="96">
        <v>0</v>
      </c>
      <c r="D48" s="97"/>
      <c r="E48" s="98">
        <v>20</v>
      </c>
      <c r="F48" s="99"/>
      <c r="G48" s="100"/>
      <c r="H48" s="101"/>
      <c r="I48" s="102"/>
      <c r="J48" s="103"/>
      <c r="K48" s="104"/>
      <c r="L48" s="105"/>
      <c r="M48" s="106"/>
      <c r="N48" s="107"/>
      <c r="O48" s="103"/>
      <c r="P48" s="108"/>
      <c r="Q48" s="116"/>
      <c r="R48" s="98">
        <f t="shared" si="6"/>
        <v>20</v>
      </c>
      <c r="S48" s="109">
        <v>3</v>
      </c>
      <c r="T48" s="110"/>
      <c r="U48" s="111">
        <v>13</v>
      </c>
      <c r="V48" s="112">
        <f t="shared" si="7"/>
        <v>-10</v>
      </c>
      <c r="W48" s="113">
        <f t="shared" si="8"/>
        <v>-10</v>
      </c>
      <c r="Y48" s="192"/>
      <c r="AA48" s="192"/>
    </row>
    <row r="49" spans="1:27" x14ac:dyDescent="0.25">
      <c r="A49" s="162" t="s">
        <v>220</v>
      </c>
      <c r="B49" s="95" t="s">
        <v>39</v>
      </c>
      <c r="C49" s="96">
        <v>0</v>
      </c>
      <c r="D49" s="97">
        <v>4</v>
      </c>
      <c r="E49" s="98">
        <v>5</v>
      </c>
      <c r="F49" s="99">
        <v>7</v>
      </c>
      <c r="G49" s="100"/>
      <c r="H49" s="101"/>
      <c r="I49" s="102"/>
      <c r="J49" s="103"/>
      <c r="K49" s="104"/>
      <c r="L49" s="105"/>
      <c r="M49" s="106"/>
      <c r="N49" s="107"/>
      <c r="O49" s="103"/>
      <c r="P49" s="108"/>
      <c r="Q49" s="116"/>
      <c r="R49" s="98">
        <f t="shared" si="6"/>
        <v>16</v>
      </c>
      <c r="S49" s="109">
        <v>7</v>
      </c>
      <c r="T49" s="110"/>
      <c r="U49" s="111">
        <v>13</v>
      </c>
      <c r="V49" s="112">
        <f t="shared" si="7"/>
        <v>-10</v>
      </c>
      <c r="W49" s="113">
        <f t="shared" si="8"/>
        <v>-10</v>
      </c>
      <c r="Y49" s="192"/>
      <c r="AA49" s="192"/>
    </row>
    <row r="50" spans="1:27" x14ac:dyDescent="0.25">
      <c r="A50" s="162" t="s">
        <v>221</v>
      </c>
      <c r="B50" s="95" t="s">
        <v>39</v>
      </c>
      <c r="C50" s="96">
        <v>0</v>
      </c>
      <c r="D50" s="97">
        <v>10</v>
      </c>
      <c r="E50" s="98">
        <v>4</v>
      </c>
      <c r="F50" s="99"/>
      <c r="G50" s="100"/>
      <c r="H50" s="101"/>
      <c r="I50" s="102"/>
      <c r="J50" s="103"/>
      <c r="K50" s="104"/>
      <c r="L50" s="105"/>
      <c r="M50" s="106"/>
      <c r="N50" s="107"/>
      <c r="O50" s="103"/>
      <c r="P50" s="108"/>
      <c r="Q50" s="116"/>
      <c r="R50" s="98">
        <f t="shared" si="6"/>
        <v>14</v>
      </c>
      <c r="S50" s="109">
        <v>9</v>
      </c>
      <c r="T50" s="110"/>
      <c r="U50" s="111">
        <v>13</v>
      </c>
      <c r="V50" s="112">
        <f t="shared" si="7"/>
        <v>-10</v>
      </c>
      <c r="W50" s="113">
        <f t="shared" si="8"/>
        <v>-10</v>
      </c>
      <c r="Y50" s="192"/>
      <c r="AA50" s="192"/>
    </row>
    <row r="51" spans="1:27" x14ac:dyDescent="0.25">
      <c r="A51" s="162" t="s">
        <v>222</v>
      </c>
      <c r="B51" s="95" t="s">
        <v>39</v>
      </c>
      <c r="C51" s="96">
        <v>0</v>
      </c>
      <c r="D51" s="97"/>
      <c r="E51" s="98">
        <v>15</v>
      </c>
      <c r="F51" s="99"/>
      <c r="G51" s="100"/>
      <c r="H51" s="101"/>
      <c r="I51" s="102"/>
      <c r="J51" s="103"/>
      <c r="K51" s="104"/>
      <c r="L51" s="105"/>
      <c r="M51" s="106"/>
      <c r="N51" s="107"/>
      <c r="O51" s="103"/>
      <c r="P51" s="108"/>
      <c r="Q51" s="116"/>
      <c r="R51" s="98">
        <f t="shared" si="6"/>
        <v>15</v>
      </c>
      <c r="S51" s="109"/>
      <c r="T51" s="110"/>
      <c r="U51" s="111">
        <v>13</v>
      </c>
      <c r="V51" s="112">
        <f t="shared" si="7"/>
        <v>-2</v>
      </c>
      <c r="W51" s="113">
        <f t="shared" si="8"/>
        <v>-2</v>
      </c>
      <c r="Y51" s="192"/>
      <c r="AA51" s="192"/>
    </row>
    <row r="52" spans="1:27" x14ac:dyDescent="0.25">
      <c r="A52" s="162" t="s">
        <v>223</v>
      </c>
      <c r="B52" s="95" t="s">
        <v>39</v>
      </c>
      <c r="C52" s="96">
        <v>0</v>
      </c>
      <c r="D52" s="97">
        <v>6</v>
      </c>
      <c r="E52" s="98"/>
      <c r="F52" s="99"/>
      <c r="G52" s="100"/>
      <c r="H52" s="101"/>
      <c r="I52" s="102"/>
      <c r="J52" s="103"/>
      <c r="K52" s="104"/>
      <c r="L52" s="105"/>
      <c r="M52" s="106"/>
      <c r="N52" s="107"/>
      <c r="O52" s="103"/>
      <c r="P52" s="108"/>
      <c r="Q52" s="116"/>
      <c r="R52" s="98">
        <f t="shared" si="6"/>
        <v>6</v>
      </c>
      <c r="S52" s="109"/>
      <c r="T52" s="110"/>
      <c r="U52" s="111">
        <v>13</v>
      </c>
      <c r="V52" s="112">
        <f t="shared" si="7"/>
        <v>7</v>
      </c>
      <c r="W52" s="113">
        <f t="shared" si="8"/>
        <v>7</v>
      </c>
      <c r="Y52" s="192"/>
      <c r="AA52" s="192"/>
    </row>
    <row r="53" spans="1:27" x14ac:dyDescent="0.25">
      <c r="A53" s="162" t="s">
        <v>224</v>
      </c>
      <c r="B53" s="95" t="s">
        <v>39</v>
      </c>
      <c r="C53" s="96">
        <v>0</v>
      </c>
      <c r="D53" s="97"/>
      <c r="E53" s="98">
        <v>6</v>
      </c>
      <c r="F53" s="99"/>
      <c r="G53" s="100"/>
      <c r="H53" s="101"/>
      <c r="I53" s="102"/>
      <c r="J53" s="103"/>
      <c r="K53" s="104"/>
      <c r="L53" s="105"/>
      <c r="M53" s="106"/>
      <c r="N53" s="107"/>
      <c r="O53" s="103"/>
      <c r="P53" s="108"/>
      <c r="Q53" s="116"/>
      <c r="R53" s="98">
        <f t="shared" si="6"/>
        <v>6</v>
      </c>
      <c r="S53" s="109"/>
      <c r="T53" s="110"/>
      <c r="U53" s="111">
        <v>13</v>
      </c>
      <c r="V53" s="112">
        <f t="shared" si="7"/>
        <v>7</v>
      </c>
      <c r="W53" s="113">
        <f t="shared" si="8"/>
        <v>7</v>
      </c>
      <c r="Y53" s="192"/>
      <c r="AA53" s="192"/>
    </row>
    <row r="54" spans="1:27" x14ac:dyDescent="0.25">
      <c r="A54" s="162" t="s">
        <v>225</v>
      </c>
      <c r="B54" s="95" t="s">
        <v>39</v>
      </c>
      <c r="C54" s="96">
        <v>0</v>
      </c>
      <c r="D54" s="97"/>
      <c r="E54" s="98"/>
      <c r="F54" s="99"/>
      <c r="G54" s="100"/>
      <c r="H54" s="101"/>
      <c r="I54" s="102"/>
      <c r="J54" s="103"/>
      <c r="K54" s="104"/>
      <c r="L54" s="105"/>
      <c r="M54" s="106"/>
      <c r="N54" s="107"/>
      <c r="O54" s="103"/>
      <c r="P54" s="108"/>
      <c r="Q54" s="116"/>
      <c r="R54" s="98">
        <f t="shared" si="6"/>
        <v>0</v>
      </c>
      <c r="S54" s="109"/>
      <c r="T54" s="110"/>
      <c r="U54" s="111">
        <v>13</v>
      </c>
      <c r="V54" s="112">
        <f t="shared" si="7"/>
        <v>13</v>
      </c>
      <c r="W54" s="113">
        <f t="shared" si="8"/>
        <v>13</v>
      </c>
      <c r="Y54" s="192"/>
      <c r="AA54" s="192"/>
    </row>
    <row r="55" spans="1:27" x14ac:dyDescent="0.25">
      <c r="A55" s="162" t="s">
        <v>226</v>
      </c>
      <c r="B55" s="95" t="s">
        <v>39</v>
      </c>
      <c r="C55" s="96">
        <v>0</v>
      </c>
      <c r="D55" s="97"/>
      <c r="E55" s="98"/>
      <c r="F55" s="99"/>
      <c r="G55" s="100"/>
      <c r="H55" s="101"/>
      <c r="I55" s="102"/>
      <c r="J55" s="103"/>
      <c r="K55" s="104"/>
      <c r="L55" s="105"/>
      <c r="M55" s="106"/>
      <c r="N55" s="107"/>
      <c r="O55" s="103"/>
      <c r="P55" s="108"/>
      <c r="Q55" s="116"/>
      <c r="R55" s="98">
        <f t="shared" si="6"/>
        <v>0</v>
      </c>
      <c r="S55" s="109"/>
      <c r="T55" s="110"/>
      <c r="U55" s="111">
        <v>13</v>
      </c>
      <c r="V55" s="112">
        <f t="shared" si="7"/>
        <v>13</v>
      </c>
      <c r="W55" s="113">
        <f t="shared" si="8"/>
        <v>13</v>
      </c>
      <c r="Y55" s="192"/>
      <c r="AA55" s="192"/>
    </row>
    <row r="56" spans="1:27" x14ac:dyDescent="0.25">
      <c r="A56" s="162" t="s">
        <v>227</v>
      </c>
      <c r="B56" s="95" t="s">
        <v>39</v>
      </c>
      <c r="C56" s="96">
        <v>0</v>
      </c>
      <c r="D56" s="97"/>
      <c r="E56" s="98">
        <v>14</v>
      </c>
      <c r="F56" s="99"/>
      <c r="G56" s="100"/>
      <c r="H56" s="101"/>
      <c r="I56" s="102"/>
      <c r="J56" s="103"/>
      <c r="K56" s="104"/>
      <c r="L56" s="105"/>
      <c r="M56" s="106"/>
      <c r="N56" s="107"/>
      <c r="O56" s="103"/>
      <c r="P56" s="108"/>
      <c r="Q56" s="116"/>
      <c r="R56" s="98">
        <f t="shared" si="6"/>
        <v>14</v>
      </c>
      <c r="S56" s="109">
        <v>9</v>
      </c>
      <c r="T56" s="110"/>
      <c r="U56" s="111">
        <v>13</v>
      </c>
      <c r="V56" s="112">
        <f t="shared" si="7"/>
        <v>-10</v>
      </c>
      <c r="W56" s="113">
        <f t="shared" si="8"/>
        <v>-10</v>
      </c>
      <c r="Y56" s="192"/>
      <c r="AA56" s="192"/>
    </row>
    <row r="57" spans="1:27" x14ac:dyDescent="0.25">
      <c r="A57" s="162" t="s">
        <v>228</v>
      </c>
      <c r="B57" s="95" t="s">
        <v>39</v>
      </c>
      <c r="C57" s="96">
        <v>0</v>
      </c>
      <c r="D57" s="97">
        <v>19</v>
      </c>
      <c r="E57" s="98"/>
      <c r="F57" s="99"/>
      <c r="G57" s="100"/>
      <c r="H57" s="101"/>
      <c r="I57" s="102"/>
      <c r="J57" s="103"/>
      <c r="K57" s="104"/>
      <c r="L57" s="105"/>
      <c r="M57" s="106"/>
      <c r="N57" s="107"/>
      <c r="O57" s="103"/>
      <c r="P57" s="108"/>
      <c r="Q57" s="116"/>
      <c r="R57" s="98">
        <f t="shared" si="6"/>
        <v>19</v>
      </c>
      <c r="S57" s="109"/>
      <c r="T57" s="110"/>
      <c r="U57" s="111">
        <v>13</v>
      </c>
      <c r="V57" s="112">
        <f t="shared" si="7"/>
        <v>-6</v>
      </c>
      <c r="W57" s="113">
        <f t="shared" si="8"/>
        <v>-6</v>
      </c>
      <c r="Y57" s="192"/>
      <c r="AA57" s="192"/>
    </row>
    <row r="58" spans="1:27" x14ac:dyDescent="0.25">
      <c r="A58" s="162" t="s">
        <v>229</v>
      </c>
      <c r="B58" s="95" t="s">
        <v>39</v>
      </c>
      <c r="C58" s="96">
        <v>0</v>
      </c>
      <c r="D58" s="97">
        <v>12</v>
      </c>
      <c r="E58" s="98"/>
      <c r="F58" s="99"/>
      <c r="G58" s="100"/>
      <c r="H58" s="101"/>
      <c r="I58" s="102"/>
      <c r="J58" s="103"/>
      <c r="K58" s="104"/>
      <c r="L58" s="105"/>
      <c r="M58" s="106"/>
      <c r="N58" s="107"/>
      <c r="O58" s="103"/>
      <c r="P58" s="108"/>
      <c r="Q58" s="116"/>
      <c r="R58" s="98">
        <f t="shared" si="6"/>
        <v>12</v>
      </c>
      <c r="S58" s="109"/>
      <c r="T58" s="110"/>
      <c r="U58" s="111">
        <v>13</v>
      </c>
      <c r="V58" s="112">
        <f t="shared" si="7"/>
        <v>1</v>
      </c>
      <c r="W58" s="113">
        <f t="shared" si="8"/>
        <v>1</v>
      </c>
      <c r="Y58" s="192"/>
      <c r="AA58" s="192"/>
    </row>
    <row r="59" spans="1:27" x14ac:dyDescent="0.25">
      <c r="A59" s="162" t="s">
        <v>123</v>
      </c>
      <c r="B59" s="95" t="s">
        <v>203</v>
      </c>
      <c r="C59" s="96">
        <v>10</v>
      </c>
      <c r="D59" s="97"/>
      <c r="E59" s="98"/>
      <c r="F59" s="99"/>
      <c r="G59" s="100"/>
      <c r="H59" s="101"/>
      <c r="I59" s="102"/>
      <c r="J59" s="103"/>
      <c r="K59" s="104"/>
      <c r="L59" s="105"/>
      <c r="M59" s="106"/>
      <c r="N59" s="107"/>
      <c r="O59" s="103"/>
      <c r="P59" s="108"/>
      <c r="Q59" s="116"/>
      <c r="R59" s="98">
        <f t="shared" si="6"/>
        <v>0</v>
      </c>
      <c r="S59" s="109"/>
      <c r="T59" s="110"/>
      <c r="U59" s="111">
        <v>39</v>
      </c>
      <c r="V59" s="112">
        <f t="shared" si="7"/>
        <v>39</v>
      </c>
      <c r="W59" s="113">
        <f t="shared" si="8"/>
        <v>39</v>
      </c>
      <c r="Y59" s="192"/>
      <c r="AA59" s="192"/>
    </row>
    <row r="60" spans="1:27" ht="16.5" thickBot="1" x14ac:dyDescent="0.3">
      <c r="A60" s="162" t="s">
        <v>158</v>
      </c>
      <c r="B60" s="95" t="s">
        <v>39</v>
      </c>
      <c r="C60" s="96">
        <v>0</v>
      </c>
      <c r="D60" s="97"/>
      <c r="E60" s="98">
        <v>130</v>
      </c>
      <c r="F60" s="99"/>
      <c r="G60" s="100"/>
      <c r="H60" s="101"/>
      <c r="I60" s="102"/>
      <c r="J60" s="103"/>
      <c r="K60" s="104"/>
      <c r="L60" s="105"/>
      <c r="M60" s="106"/>
      <c r="N60" s="107"/>
      <c r="O60" s="103"/>
      <c r="P60" s="108"/>
      <c r="Q60" s="116"/>
      <c r="R60" s="98">
        <f t="shared" si="6"/>
        <v>130</v>
      </c>
      <c r="S60" s="109"/>
      <c r="T60" s="110"/>
      <c r="U60" s="111">
        <v>184</v>
      </c>
      <c r="V60" s="112">
        <f t="shared" si="7"/>
        <v>54</v>
      </c>
      <c r="W60" s="113">
        <f t="shared" si="8"/>
        <v>54</v>
      </c>
      <c r="Y60" s="194"/>
      <c r="AA60" s="194"/>
    </row>
  </sheetData>
  <conditionalFormatting sqref="W2">
    <cfRule type="cellIs" dxfId="22" priority="229" operator="lessThan">
      <formula>1</formula>
    </cfRule>
  </conditionalFormatting>
  <conditionalFormatting sqref="W3:W4 W39:W52 W7:W11 W14:W29 W31:W36">
    <cfRule type="cellIs" dxfId="21" priority="221" stopIfTrue="1" operator="lessThan">
      <formula>0.5</formula>
    </cfRule>
  </conditionalFormatting>
  <conditionalFormatting sqref="W3:W4 W39:W52 W7:W11 W14:W29 W31:W36">
    <cfRule type="cellIs" dxfId="20" priority="1275" operator="lessThan">
      <formula>$U3/2</formula>
    </cfRule>
  </conditionalFormatting>
  <conditionalFormatting sqref="W5">
    <cfRule type="cellIs" dxfId="19" priority="165" stopIfTrue="1" operator="lessThan">
      <formula>0.5</formula>
    </cfRule>
  </conditionalFormatting>
  <conditionalFormatting sqref="W5">
    <cfRule type="cellIs" dxfId="18" priority="166" operator="lessThan">
      <formula>$U5/2</formula>
    </cfRule>
  </conditionalFormatting>
  <conditionalFormatting sqref="W6">
    <cfRule type="cellIs" dxfId="17" priority="35" stopIfTrue="1" operator="lessThan">
      <formula>0.5</formula>
    </cfRule>
  </conditionalFormatting>
  <conditionalFormatting sqref="W6">
    <cfRule type="cellIs" dxfId="16" priority="36" operator="lessThan">
      <formula>$U6/2</formula>
    </cfRule>
  </conditionalFormatting>
  <conditionalFormatting sqref="W37">
    <cfRule type="cellIs" dxfId="15" priority="17" stopIfTrue="1" operator="lessThan">
      <formula>0.5</formula>
    </cfRule>
  </conditionalFormatting>
  <conditionalFormatting sqref="W37">
    <cfRule type="cellIs" dxfId="14" priority="18" operator="lessThan">
      <formula>$U37/2</formula>
    </cfRule>
  </conditionalFormatting>
  <conditionalFormatting sqref="W38">
    <cfRule type="cellIs" dxfId="13" priority="15" stopIfTrue="1" operator="lessThan">
      <formula>0.5</formula>
    </cfRule>
  </conditionalFormatting>
  <conditionalFormatting sqref="W38">
    <cfRule type="cellIs" dxfId="12" priority="16" operator="lessThan">
      <formula>$U38/2</formula>
    </cfRule>
  </conditionalFormatting>
  <conditionalFormatting sqref="W53:W57">
    <cfRule type="cellIs" dxfId="11" priority="13" stopIfTrue="1" operator="lessThan">
      <formula>0.5</formula>
    </cfRule>
  </conditionalFormatting>
  <conditionalFormatting sqref="W53:W57">
    <cfRule type="cellIs" dxfId="10" priority="14" operator="lessThan">
      <formula>$U53/2</formula>
    </cfRule>
  </conditionalFormatting>
  <conditionalFormatting sqref="W58:W59">
    <cfRule type="cellIs" dxfId="9" priority="11" stopIfTrue="1" operator="lessThan">
      <formula>0.5</formula>
    </cfRule>
  </conditionalFormatting>
  <conditionalFormatting sqref="W58:W59">
    <cfRule type="cellIs" dxfId="8" priority="12" operator="lessThan">
      <formula>$U58/2</formula>
    </cfRule>
  </conditionalFormatting>
  <conditionalFormatting sqref="W12">
    <cfRule type="cellIs" dxfId="7" priority="9" stopIfTrue="1" operator="lessThan">
      <formula>0.5</formula>
    </cfRule>
  </conditionalFormatting>
  <conditionalFormatting sqref="W12">
    <cfRule type="cellIs" dxfId="6" priority="10" operator="lessThan">
      <formula>$U12/2</formula>
    </cfRule>
  </conditionalFormatting>
  <conditionalFormatting sqref="W60">
    <cfRule type="cellIs" dxfId="5" priority="7" stopIfTrue="1" operator="lessThan">
      <formula>0.5</formula>
    </cfRule>
  </conditionalFormatting>
  <conditionalFormatting sqref="W60">
    <cfRule type="cellIs" dxfId="4" priority="8" operator="lessThan">
      <formula>$U60/2</formula>
    </cfRule>
  </conditionalFormatting>
  <conditionalFormatting sqref="W13">
    <cfRule type="cellIs" dxfId="3" priority="5" stopIfTrue="1" operator="lessThan">
      <formula>0.5</formula>
    </cfRule>
  </conditionalFormatting>
  <conditionalFormatting sqref="W13">
    <cfRule type="cellIs" dxfId="2" priority="6" operator="lessThan">
      <formula>$U13/2</formula>
    </cfRule>
  </conditionalFormatting>
  <conditionalFormatting sqref="W30">
    <cfRule type="cellIs" dxfId="1" priority="1" stopIfTrue="1" operator="lessThan">
      <formula>0.5</formula>
    </cfRule>
  </conditionalFormatting>
  <conditionalFormatting sqref="W30">
    <cfRule type="cellIs" dxfId="0" priority="2" operator="lessThan">
      <formula>$U30/2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39" customWidth="1"/>
    <col min="2" max="2" width="8.625" style="34" bestFit="1" customWidth="1"/>
    <col min="3" max="3" width="3.875" style="39" customWidth="1"/>
    <col min="4" max="8" width="3.875" style="39" bestFit="1" customWidth="1"/>
    <col min="9" max="14" width="8.75" style="39" customWidth="1"/>
    <col min="15" max="16384" width="9" style="39"/>
  </cols>
  <sheetData>
    <row r="1" spans="1:16" s="34" customFormat="1" ht="17.25" thickTop="1" thickBot="1" x14ac:dyDescent="0.3">
      <c r="B1" s="64"/>
      <c r="C1" s="65" t="s">
        <v>14</v>
      </c>
      <c r="D1" s="65" t="s">
        <v>15</v>
      </c>
      <c r="E1" s="65" t="s">
        <v>16</v>
      </c>
      <c r="F1" s="65" t="s">
        <v>17</v>
      </c>
      <c r="G1" s="65" t="s">
        <v>18</v>
      </c>
      <c r="H1" s="66" t="s">
        <v>19</v>
      </c>
    </row>
    <row r="2" spans="1:16" x14ac:dyDescent="0.25">
      <c r="B2" s="67" t="s">
        <v>13</v>
      </c>
      <c r="C2" s="68">
        <f ca="1">RANDBETWEEN(1,3)</f>
        <v>3</v>
      </c>
      <c r="D2" s="68">
        <f ca="1">RANDBETWEEN(1,3)+RANDBETWEEN(1,3)</f>
        <v>4</v>
      </c>
      <c r="E2" s="68">
        <f ca="1">RANDBETWEEN(1,3)+RANDBETWEEN(1,3)+RANDBETWEEN(1,3)</f>
        <v>5</v>
      </c>
      <c r="F2" s="68">
        <f ca="1">RANDBETWEEN(1,3)+RANDBETWEEN(1,3)+RANDBETWEEN(1,3)+RANDBETWEEN(1,3)</f>
        <v>9</v>
      </c>
      <c r="G2" s="68">
        <f ca="1">RANDBETWEEN(1,3)+RANDBETWEEN(1,3)+RANDBETWEEN(1,3)+RANDBETWEEN(1,3)+RANDBETWEEN(1,3)</f>
        <v>12</v>
      </c>
      <c r="H2" s="69">
        <f ca="1">RANDBETWEEN(1,3)+RANDBETWEEN(1,3)+RANDBETWEEN(1,3)+RANDBETWEEN(1,3)+RANDBETWEEN(1,3)+RANDBETWEEN(1,3)</f>
        <v>10</v>
      </c>
      <c r="L2" s="34"/>
      <c r="M2" s="34"/>
      <c r="N2" s="34"/>
      <c r="O2" s="34"/>
      <c r="P2" s="34"/>
    </row>
    <row r="3" spans="1:16" x14ac:dyDescent="0.25">
      <c r="B3" s="70" t="s">
        <v>12</v>
      </c>
      <c r="C3" s="71">
        <f ca="1">RANDBETWEEN(1,4)</f>
        <v>2</v>
      </c>
      <c r="D3" s="71">
        <f ca="1">RANDBETWEEN(1,4)+RANDBETWEEN(1,4)</f>
        <v>2</v>
      </c>
      <c r="E3" s="71">
        <f ca="1">RANDBETWEEN(1,4)+RANDBETWEEN(1,4)+RANDBETWEEN(1,4)</f>
        <v>7</v>
      </c>
      <c r="F3" s="71">
        <f ca="1">RANDBETWEEN(1,4)+RANDBETWEEN(1,4)+RANDBETWEEN(1,4)+RANDBETWEEN(1,4)</f>
        <v>11</v>
      </c>
      <c r="G3" s="71">
        <f ca="1">RANDBETWEEN(1,4)+RANDBETWEEN(1,4)+RANDBETWEEN(1,4)+RANDBETWEEN(1,4)+RANDBETWEEN(1,4)</f>
        <v>19</v>
      </c>
      <c r="H3" s="72">
        <f ca="1">RANDBETWEEN(1,4)+RANDBETWEEN(1,4)+RANDBETWEEN(1,4)+RANDBETWEEN(1,4)+RANDBETWEEN(1,4)+RANDBETWEEN(1,4)</f>
        <v>17</v>
      </c>
      <c r="L3" s="34"/>
      <c r="M3" s="34"/>
      <c r="N3" s="34"/>
      <c r="O3" s="34"/>
      <c r="P3" s="34"/>
    </row>
    <row r="4" spans="1:16" x14ac:dyDescent="0.25">
      <c r="B4" s="70" t="s">
        <v>11</v>
      </c>
      <c r="C4" s="71">
        <f ca="1">RANDBETWEEN(1,6)</f>
        <v>4</v>
      </c>
      <c r="D4" s="71">
        <f ca="1">RANDBETWEEN(1,6)+RANDBETWEEN(1,6)</f>
        <v>8</v>
      </c>
      <c r="E4" s="71">
        <f ca="1">RANDBETWEEN(1,6)+RANDBETWEEN(1,6)+RANDBETWEEN(1,6)</f>
        <v>6</v>
      </c>
      <c r="F4" s="71">
        <f ca="1">RANDBETWEEN(1,6)+RANDBETWEEN(1,6)+RANDBETWEEN(1,6)+RANDBETWEEN(1,6)</f>
        <v>15</v>
      </c>
      <c r="G4" s="71">
        <f ca="1">RANDBETWEEN(1,6)+RANDBETWEEN(1,6)+RANDBETWEEN(1,6)+RANDBETWEEN(1,6)+RANDBETWEEN(1,6)</f>
        <v>22</v>
      </c>
      <c r="H4" s="72">
        <f ca="1">RANDBETWEEN(1,6)+RANDBETWEEN(1,6)+RANDBETWEEN(1,6)+RANDBETWEEN(1,6)+RANDBETWEEN(1,6)+RANDBETWEEN(1,6)</f>
        <v>24</v>
      </c>
      <c r="L4" s="34"/>
      <c r="M4" s="34"/>
      <c r="N4" s="34"/>
      <c r="O4" s="34"/>
      <c r="P4" s="34"/>
    </row>
    <row r="5" spans="1:16" x14ac:dyDescent="0.25">
      <c r="B5" s="70" t="s">
        <v>10</v>
      </c>
      <c r="C5" s="71">
        <f ca="1">RANDBETWEEN(1,8)</f>
        <v>8</v>
      </c>
      <c r="D5" s="71">
        <f ca="1">RANDBETWEEN(1,8)+RANDBETWEEN(1,8)</f>
        <v>7</v>
      </c>
      <c r="E5" s="71">
        <f ca="1">RANDBETWEEN(1,8)+RANDBETWEEN(1,8)+RANDBETWEEN(1,8)</f>
        <v>12</v>
      </c>
      <c r="F5" s="71">
        <f ca="1">RANDBETWEEN(1,8)+RANDBETWEEN(1,8)+RANDBETWEEN(1,8)+RANDBETWEEN(1,8)</f>
        <v>20</v>
      </c>
      <c r="G5" s="71">
        <f ca="1">RANDBETWEEN(1,8)+RANDBETWEEN(1,8)+RANDBETWEEN(1,8)+RANDBETWEEN(1,8)+RANDBETWEEN(1,8)</f>
        <v>17</v>
      </c>
      <c r="H5" s="72">
        <f ca="1">RANDBETWEEN(1,8)+RANDBETWEEN(1,8)+RANDBETWEEN(1,8)+RANDBETWEEN(1,8)+RANDBETWEEN(1,8)+RANDBETWEEN(1,8)</f>
        <v>24</v>
      </c>
      <c r="L5" s="34"/>
      <c r="M5" s="34"/>
      <c r="N5" s="34"/>
      <c r="O5" s="34"/>
      <c r="P5" s="34"/>
    </row>
    <row r="6" spans="1:16" x14ac:dyDescent="0.25">
      <c r="B6" s="70" t="s">
        <v>9</v>
      </c>
      <c r="C6" s="71">
        <f ca="1">RANDBETWEEN(1,10)</f>
        <v>2</v>
      </c>
      <c r="D6" s="71">
        <f ca="1">RANDBETWEEN(1,10)+RANDBETWEEN(1,10)</f>
        <v>5</v>
      </c>
      <c r="E6" s="71">
        <f ca="1">RANDBETWEEN(1,10)+RANDBETWEEN(1,10)+RANDBETWEEN(1,10)</f>
        <v>19</v>
      </c>
      <c r="F6" s="71">
        <f ca="1">RANDBETWEEN(1,10)+RANDBETWEEN(1,10)+RANDBETWEEN(1,10)+RANDBETWEEN(1,10)</f>
        <v>21</v>
      </c>
      <c r="G6" s="71">
        <f ca="1">RANDBETWEEN(1,10)+RANDBETWEEN(1,10)+RANDBETWEEN(1,10)+RANDBETWEEN(1,10)+RANDBETWEEN(1,10)</f>
        <v>20</v>
      </c>
      <c r="H6" s="72">
        <f ca="1">RANDBETWEEN(1,10)+RANDBETWEEN(1,10)+RANDBETWEEN(1,10)+RANDBETWEEN(1,10)+RANDBETWEEN(1,10)+RANDBETWEEN(1,10)</f>
        <v>32</v>
      </c>
      <c r="L6" s="34"/>
      <c r="M6" s="34"/>
      <c r="N6" s="34"/>
      <c r="O6" s="34"/>
      <c r="P6" s="34"/>
    </row>
    <row r="7" spans="1:16" x14ac:dyDescent="0.25">
      <c r="B7" s="70" t="s">
        <v>8</v>
      </c>
      <c r="C7" s="71">
        <f ca="1">RANDBETWEEN(1,12)</f>
        <v>4</v>
      </c>
      <c r="D7" s="71">
        <f ca="1">RANDBETWEEN(1,12)+RANDBETWEEN(1,12)</f>
        <v>15</v>
      </c>
      <c r="E7" s="71">
        <f ca="1">RANDBETWEEN(1,12)+RANDBETWEEN(1,12)+RANDBETWEEN(1,12)</f>
        <v>21</v>
      </c>
      <c r="F7" s="71">
        <f ca="1">RANDBETWEEN(1,12)+RANDBETWEEN(1,12)+RANDBETWEEN(1,12)+RANDBETWEEN(1,12)</f>
        <v>28</v>
      </c>
      <c r="G7" s="71">
        <f ca="1">RANDBETWEEN(1,12)+RANDBETWEEN(1,12)+RANDBETWEEN(1,12)+RANDBETWEEN(1,12)+RANDBETWEEN(1,12)</f>
        <v>24</v>
      </c>
      <c r="H7" s="72">
        <f ca="1">RANDBETWEEN(1,12)+RANDBETWEEN(1,12)+RANDBETWEEN(1,12)+RANDBETWEEN(1,12)+RANDBETWEEN(1,12)+RANDBETWEEN(1,12)</f>
        <v>42</v>
      </c>
      <c r="L7" s="34"/>
      <c r="M7" s="34"/>
      <c r="N7" s="34"/>
      <c r="O7" s="34"/>
      <c r="P7" s="34"/>
    </row>
    <row r="8" spans="1:16" x14ac:dyDescent="0.25">
      <c r="B8" s="70" t="s">
        <v>7</v>
      </c>
      <c r="C8" s="71">
        <f ca="1">RANDBETWEEN(1,20)</f>
        <v>14</v>
      </c>
      <c r="D8" s="71">
        <f ca="1">RANDBETWEEN(1,20)+RANDBETWEEN(1,20)</f>
        <v>33</v>
      </c>
      <c r="E8" s="71">
        <f ca="1">RANDBETWEEN(1,20)+RANDBETWEEN(1,20)+RANDBETWEEN(1,20)</f>
        <v>19</v>
      </c>
      <c r="F8" s="71">
        <f ca="1">RANDBETWEEN(1,20)+RANDBETWEEN(1,20)+RANDBETWEEN(1,20)+RANDBETWEEN(1,20)</f>
        <v>31</v>
      </c>
      <c r="G8" s="71">
        <f ca="1">RANDBETWEEN(1,20)+RANDBETWEEN(1,20)+RANDBETWEEN(1,20)+RANDBETWEEN(1,20)+RANDBETWEEN(1,20)</f>
        <v>49</v>
      </c>
      <c r="H8" s="72">
        <f ca="1">RANDBETWEEN(1,20)+RANDBETWEEN(1,20)+RANDBETWEEN(1,20)+RANDBETWEEN(1,20)+RANDBETWEEN(1,20)+RANDBETWEEN(1,20)</f>
        <v>46</v>
      </c>
      <c r="L8" s="34"/>
      <c r="M8" s="34"/>
      <c r="N8" s="34"/>
      <c r="O8" s="34"/>
      <c r="P8" s="34"/>
    </row>
    <row r="9" spans="1:16" ht="16.5" thickBot="1" x14ac:dyDescent="0.3">
      <c r="B9" s="156" t="s">
        <v>22</v>
      </c>
      <c r="C9" s="157">
        <f ca="1">RANDBETWEEN(1,100)</f>
        <v>20</v>
      </c>
      <c r="D9" s="157">
        <f ca="1">RANDBETWEEN(1,100)+RANDBETWEEN(1,100)</f>
        <v>117</v>
      </c>
      <c r="E9" s="157">
        <f ca="1">RANDBETWEEN(1,100)+RANDBETWEEN(1,100)+RANDBETWEEN(1,100)</f>
        <v>287</v>
      </c>
      <c r="F9" s="157">
        <f ca="1">RANDBETWEEN(1,100)+RANDBETWEEN(1,100)+RANDBETWEEN(1,100)+RANDBETWEEN(1,100)</f>
        <v>131</v>
      </c>
      <c r="G9" s="157">
        <f ca="1">RANDBETWEEN(1,100)+RANDBETWEEN(1,100)+RANDBETWEEN(1,100)+RANDBETWEEN(1,100)+RANDBETWEEN(1,100)</f>
        <v>383</v>
      </c>
      <c r="H9" s="158">
        <f ca="1">RANDBETWEEN(1,100)+RANDBETWEEN(1,100)+RANDBETWEEN(1,100)+RANDBETWEEN(1,100)+RANDBETWEEN(1,100)+RANDBETWEEN(1,100)</f>
        <v>342</v>
      </c>
      <c r="L9" s="34"/>
      <c r="M9" s="34"/>
      <c r="N9" s="34"/>
      <c r="O9" s="34"/>
      <c r="P9" s="34"/>
    </row>
    <row r="10" spans="1:16" ht="16.5" thickTop="1" x14ac:dyDescent="0.25">
      <c r="A10" s="34"/>
      <c r="C10" s="34"/>
      <c r="D10" s="34"/>
      <c r="E10" s="34"/>
      <c r="F10" s="34"/>
    </row>
    <row r="11" spans="1:16" x14ac:dyDescent="0.25">
      <c r="A11" s="34"/>
      <c r="C11" s="34"/>
      <c r="D11" s="34"/>
      <c r="E11" s="34"/>
      <c r="F11" s="34"/>
    </row>
    <row r="12" spans="1:16" x14ac:dyDescent="0.25">
      <c r="A12" s="34"/>
      <c r="C12" s="34"/>
      <c r="D12" s="34"/>
      <c r="E12" s="34"/>
      <c r="F12" s="34"/>
    </row>
    <row r="13" spans="1:16" x14ac:dyDescent="0.25">
      <c r="A13" s="34"/>
      <c r="C13" s="34"/>
      <c r="D13" s="34"/>
      <c r="E13" s="34"/>
      <c r="F13" s="34"/>
    </row>
    <row r="14" spans="1:16" x14ac:dyDescent="0.25">
      <c r="A14" s="34"/>
      <c r="C14" s="34"/>
      <c r="D14" s="34"/>
      <c r="E14" s="34"/>
      <c r="F14" s="34"/>
    </row>
    <row r="15" spans="1:16" x14ac:dyDescent="0.25">
      <c r="A15" s="34"/>
      <c r="C15" s="34"/>
      <c r="D15" s="34"/>
      <c r="E15" s="34"/>
      <c r="F15" s="34"/>
    </row>
    <row r="16" spans="1:16" x14ac:dyDescent="0.25">
      <c r="A16" s="34"/>
      <c r="C16" s="34"/>
      <c r="D16" s="34"/>
      <c r="E16" s="34"/>
      <c r="F16" s="34"/>
    </row>
    <row r="17" spans="1:7" x14ac:dyDescent="0.25">
      <c r="A17" s="34"/>
      <c r="C17" s="34"/>
      <c r="D17" s="34"/>
      <c r="E17" s="34"/>
      <c r="F17" s="34"/>
    </row>
    <row r="18" spans="1:7" x14ac:dyDescent="0.25">
      <c r="A18" s="34"/>
      <c r="C18" s="34"/>
      <c r="D18" s="34"/>
      <c r="E18" s="34"/>
      <c r="F18" s="34"/>
    </row>
    <row r="19" spans="1:7" x14ac:dyDescent="0.25">
      <c r="A19" s="34"/>
      <c r="C19" s="34"/>
      <c r="D19" s="34"/>
      <c r="E19" s="34"/>
      <c r="F19" s="34"/>
    </row>
    <row r="20" spans="1:7" x14ac:dyDescent="0.25">
      <c r="A20" s="34"/>
      <c r="C20" s="34"/>
      <c r="D20" s="34"/>
      <c r="E20" s="34"/>
      <c r="F20" s="34"/>
    </row>
    <row r="21" spans="1:7" x14ac:dyDescent="0.25">
      <c r="A21" s="34"/>
      <c r="C21" s="34"/>
      <c r="D21" s="34"/>
      <c r="E21" s="34"/>
      <c r="F21" s="34"/>
    </row>
    <row r="22" spans="1:7" x14ac:dyDescent="0.25">
      <c r="A22" s="34"/>
      <c r="C22" s="34"/>
      <c r="D22" s="34"/>
      <c r="E22" s="34"/>
      <c r="F22" s="34"/>
    </row>
    <row r="23" spans="1:7" x14ac:dyDescent="0.25">
      <c r="A23" s="34"/>
      <c r="C23" s="34"/>
      <c r="D23" s="34"/>
      <c r="E23" s="34"/>
      <c r="F23" s="34"/>
    </row>
    <row r="24" spans="1:7" x14ac:dyDescent="0.25">
      <c r="A24" s="34"/>
      <c r="C24" s="34"/>
      <c r="D24" s="34"/>
      <c r="E24" s="34"/>
      <c r="F24" s="34"/>
    </row>
    <row r="25" spans="1:7" x14ac:dyDescent="0.25">
      <c r="A25" s="34"/>
      <c r="C25" s="34"/>
      <c r="D25" s="34"/>
      <c r="E25" s="34"/>
      <c r="F25" s="34"/>
    </row>
    <row r="26" spans="1:7" x14ac:dyDescent="0.25">
      <c r="A26" s="34"/>
      <c r="C26" s="34"/>
      <c r="D26" s="34"/>
      <c r="E26" s="34"/>
      <c r="F26" s="34"/>
    </row>
    <row r="27" spans="1:7" x14ac:dyDescent="0.25">
      <c r="A27" s="34"/>
      <c r="C27" s="34"/>
      <c r="D27" s="34"/>
      <c r="E27" s="34"/>
      <c r="F27" s="34"/>
    </row>
    <row r="28" spans="1:7" x14ac:dyDescent="0.25">
      <c r="A28" s="34"/>
      <c r="C28" s="34"/>
      <c r="D28" s="34"/>
      <c r="E28" s="34"/>
      <c r="F28" s="34"/>
    </row>
    <row r="29" spans="1:7" x14ac:dyDescent="0.25">
      <c r="A29" s="34"/>
      <c r="C29" s="34"/>
      <c r="D29" s="34"/>
      <c r="E29" s="34"/>
      <c r="F29" s="34"/>
    </row>
    <row r="30" spans="1:7" x14ac:dyDescent="0.25">
      <c r="A30" s="34"/>
      <c r="C30" s="34"/>
      <c r="D30" s="34"/>
      <c r="E30" s="34"/>
      <c r="F30" s="34"/>
    </row>
    <row r="31" spans="1:7" x14ac:dyDescent="0.25">
      <c r="C31" s="34"/>
      <c r="D31" s="34"/>
      <c r="E31" s="34"/>
      <c r="F31" s="34"/>
      <c r="G31" s="34"/>
    </row>
    <row r="32" spans="1:7" x14ac:dyDescent="0.25">
      <c r="C32" s="34"/>
      <c r="D32" s="34"/>
      <c r="E32" s="34"/>
      <c r="F32" s="34"/>
      <c r="G32" s="34"/>
    </row>
    <row r="33" spans="3:7" x14ac:dyDescent="0.25">
      <c r="C33" s="34"/>
      <c r="D33" s="34"/>
      <c r="E33" s="34"/>
      <c r="F33" s="34"/>
      <c r="G33" s="34"/>
    </row>
    <row r="34" spans="3:7" x14ac:dyDescent="0.25">
      <c r="C34" s="34"/>
      <c r="D34" s="34"/>
      <c r="E34" s="34"/>
      <c r="F34" s="34"/>
      <c r="G34" s="34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2014-08-10T00:59:30Z</dcterms:modified>
</cp:coreProperties>
</file>