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645" windowWidth="12120" windowHeight="8055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J30" i="10" l="1"/>
  <c r="K30" i="10" s="1"/>
  <c r="U31" i="14" l="1"/>
  <c r="Y31" i="14" s="1"/>
  <c r="Z31" i="14" s="1"/>
  <c r="C2" i="10" l="1"/>
  <c r="D2" i="10"/>
  <c r="C3" i="10"/>
  <c r="D3" i="10"/>
  <c r="C4" i="10"/>
  <c r="D4" i="10"/>
  <c r="C5" i="10"/>
  <c r="D5" i="10"/>
  <c r="C6" i="10"/>
  <c r="D6" i="10"/>
  <c r="C7" i="10"/>
  <c r="D7" i="10"/>
  <c r="C8" i="10"/>
  <c r="D8" i="10"/>
  <c r="C9" i="10"/>
  <c r="D9" i="10"/>
  <c r="C10" i="10"/>
  <c r="D10" i="10"/>
  <c r="C11" i="10"/>
  <c r="D11" i="10"/>
  <c r="C12" i="10"/>
  <c r="D12" i="10"/>
  <c r="C13" i="10"/>
  <c r="D13" i="10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J2" i="10"/>
  <c r="K2" i="10" s="1"/>
  <c r="J3" i="10"/>
  <c r="K3" i="10" s="1"/>
  <c r="J4" i="10"/>
  <c r="K4" i="10" s="1"/>
  <c r="J5" i="10"/>
  <c r="K5" i="10" s="1"/>
  <c r="J6" i="10"/>
  <c r="K6" i="10" s="1"/>
  <c r="J7" i="10"/>
  <c r="K7" i="10" s="1"/>
  <c r="E13" i="10" l="1"/>
  <c r="E11" i="10"/>
  <c r="E9" i="10"/>
  <c r="E7" i="10"/>
  <c r="E5" i="10"/>
  <c r="E3" i="10"/>
  <c r="E8" i="10"/>
  <c r="E4" i="10"/>
  <c r="E12" i="10"/>
  <c r="E10" i="10"/>
  <c r="E6" i="10"/>
  <c r="E2" i="10"/>
  <c r="U30" i="14"/>
  <c r="Y30" i="14" s="1"/>
  <c r="Z30" i="14" s="1"/>
  <c r="J24" i="10" l="1"/>
  <c r="K24" i="10" s="1"/>
  <c r="U29" i="14" l="1"/>
  <c r="Y29" i="14" s="1"/>
  <c r="Z29" i="14" s="1"/>
  <c r="J22" i="10"/>
  <c r="K22" i="10" s="1"/>
  <c r="J21" i="10"/>
  <c r="K21" i="10" s="1"/>
  <c r="J20" i="10"/>
  <c r="K20" i="10" s="1"/>
  <c r="H12" i="3"/>
  <c r="I12" i="3" s="1"/>
  <c r="H11" i="3"/>
  <c r="I11" i="3" s="1"/>
  <c r="J8" i="10" l="1"/>
  <c r="K8" i="10" s="1"/>
  <c r="J9" i="10"/>
  <c r="K9" i="10" s="1"/>
  <c r="J10" i="10"/>
  <c r="K10" i="10" s="1"/>
  <c r="J11" i="10"/>
  <c r="K11" i="10" s="1"/>
  <c r="J12" i="10"/>
  <c r="K12" i="10" s="1"/>
  <c r="J13" i="10"/>
  <c r="K13" i="10" s="1"/>
  <c r="J14" i="10"/>
  <c r="K14" i="10" s="1"/>
  <c r="J15" i="10"/>
  <c r="K15" i="10" s="1"/>
  <c r="J16" i="10"/>
  <c r="K16" i="10" s="1"/>
  <c r="J17" i="10"/>
  <c r="K17" i="10" s="1"/>
  <c r="J18" i="10"/>
  <c r="K18" i="10" s="1"/>
  <c r="J19" i="10"/>
  <c r="K19" i="10" s="1"/>
  <c r="J23" i="10"/>
  <c r="K23" i="10" s="1"/>
  <c r="J25" i="10"/>
  <c r="K25" i="10" s="1"/>
  <c r="J26" i="10"/>
  <c r="K26" i="10" s="1"/>
  <c r="J27" i="10"/>
  <c r="K27" i="10" s="1"/>
  <c r="J28" i="10"/>
  <c r="K28" i="10" s="1"/>
  <c r="J29" i="10"/>
  <c r="K29" i="10" s="1"/>
  <c r="H24" i="3" l="1"/>
  <c r="I24" i="3" s="1"/>
  <c r="U3" i="14" l="1"/>
  <c r="Y3" i="14" s="1"/>
  <c r="Z3" i="14" s="1"/>
  <c r="U22" i="14" l="1"/>
  <c r="Y22" i="14" s="1"/>
  <c r="Z22" i="14" s="1"/>
  <c r="H10" i="3" l="1"/>
  <c r="I10" i="3" s="1"/>
  <c r="H9" i="3"/>
  <c r="I9" i="3" s="1"/>
  <c r="U28" i="14"/>
  <c r="Y28" i="14" s="1"/>
  <c r="Z28" i="14" s="1"/>
  <c r="H4" i="3" l="1"/>
  <c r="I4" i="3" s="1"/>
  <c r="D9" i="13" l="1"/>
  <c r="D8" i="13"/>
  <c r="D7" i="13"/>
  <c r="D6" i="13"/>
  <c r="D5" i="13"/>
  <c r="D4" i="13"/>
  <c r="D11" i="13"/>
  <c r="D3" i="13"/>
  <c r="D2" i="13"/>
  <c r="X26" i="14" l="1"/>
  <c r="D12" i="13" l="1"/>
  <c r="H2" i="3" l="1"/>
  <c r="I2" i="3" s="1"/>
  <c r="H3" i="3"/>
  <c r="I3" i="3" s="1"/>
  <c r="H5" i="3"/>
  <c r="I5" i="3" s="1"/>
  <c r="H6" i="3"/>
  <c r="I6" i="3" s="1"/>
  <c r="H7" i="3"/>
  <c r="I7" i="3" s="1"/>
  <c r="H8" i="3"/>
  <c r="I8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U27" i="14" l="1"/>
  <c r="Y27" i="14" s="1"/>
  <c r="Z27" i="14" s="1"/>
  <c r="U26" i="14" l="1"/>
  <c r="Y26" i="14" s="1"/>
  <c r="Z26" i="14" s="1"/>
  <c r="U25" i="14"/>
  <c r="Y25" i="14" s="1"/>
  <c r="Z25" i="14" s="1"/>
  <c r="H22" i="3"/>
  <c r="I22" i="3" s="1"/>
  <c r="H21" i="3"/>
  <c r="I21" i="3" s="1"/>
  <c r="H20" i="3"/>
  <c r="I20" i="3" l="1"/>
  <c r="H23" i="3" l="1"/>
  <c r="I23" i="3" s="1"/>
  <c r="U21" i="14"/>
  <c r="Y21" i="14" s="1"/>
  <c r="Z21" i="14" s="1"/>
  <c r="H11" i="13" l="1"/>
  <c r="H10" i="13"/>
  <c r="O16" i="13" s="1"/>
  <c r="H9" i="13"/>
  <c r="H13" i="13" l="1"/>
  <c r="O15" i="13" s="1"/>
  <c r="H12" i="13"/>
  <c r="O14" i="13" s="1"/>
  <c r="U20" i="14" l="1"/>
  <c r="Y20" i="14" s="1"/>
  <c r="Z20" i="14" s="1"/>
  <c r="U19" i="14"/>
  <c r="Y19" i="14" s="1"/>
  <c r="Z19" i="14" s="1"/>
  <c r="U18" i="14"/>
  <c r="Y18" i="14" s="1"/>
  <c r="Z18" i="14" s="1"/>
  <c r="U17" i="14"/>
  <c r="Y17" i="14" s="1"/>
  <c r="Z17" i="14" s="1"/>
  <c r="U16" i="14"/>
  <c r="Y16" i="14" s="1"/>
  <c r="Z16" i="14" s="1"/>
  <c r="U15" i="14"/>
  <c r="Y15" i="14" s="1"/>
  <c r="Z15" i="14" s="1"/>
  <c r="U14" i="14"/>
  <c r="Y14" i="14" s="1"/>
  <c r="Z14" i="14" s="1"/>
  <c r="U13" i="14"/>
  <c r="Y13" i="14" s="1"/>
  <c r="Z13" i="14" s="1"/>
  <c r="U12" i="14"/>
  <c r="Y12" i="14" s="1"/>
  <c r="Z12" i="14" s="1"/>
  <c r="U11" i="14"/>
  <c r="Y11" i="14" s="1"/>
  <c r="Z11" i="14" s="1"/>
  <c r="U10" i="14"/>
  <c r="Y10" i="14" s="1"/>
  <c r="Z10" i="14" s="1"/>
  <c r="U9" i="14"/>
  <c r="Y9" i="14" s="1"/>
  <c r="Z9" i="14" s="1"/>
  <c r="U8" i="14"/>
  <c r="Y8" i="14" s="1"/>
  <c r="Z8" i="14" s="1"/>
  <c r="E2" i="13" l="1"/>
  <c r="E9" i="13"/>
  <c r="E8" i="13"/>
  <c r="E12" i="13"/>
  <c r="E11" i="13"/>
  <c r="E5" i="13"/>
  <c r="E7" i="13"/>
  <c r="U24" i="14"/>
  <c r="Y24" i="14" s="1"/>
  <c r="Z24" i="14" s="1"/>
  <c r="E6" i="13" l="1"/>
  <c r="E3" i="13"/>
  <c r="U23" i="14" l="1"/>
  <c r="Y23" i="14" s="1"/>
  <c r="Z23" i="14" s="1"/>
  <c r="O10" i="13" l="1"/>
  <c r="O9" i="13"/>
  <c r="O18" i="13" s="1"/>
  <c r="O8" i="13"/>
  <c r="L11" i="13"/>
  <c r="O11" i="13" l="1"/>
  <c r="O12" i="13"/>
  <c r="U7" i="14" l="1"/>
  <c r="Y7" i="14" s="1"/>
  <c r="Z7" i="14" s="1"/>
  <c r="U6" i="14" l="1"/>
  <c r="Y6" i="14" s="1"/>
  <c r="Z6" i="14" s="1"/>
  <c r="E4" i="13" l="1"/>
  <c r="U2" i="14" l="1"/>
  <c r="Y2" i="14" s="1"/>
  <c r="Z2" i="14" s="1"/>
  <c r="U4" i="14"/>
  <c r="Y4" i="14" s="1"/>
  <c r="Z4" i="14" s="1"/>
  <c r="U5" i="14"/>
  <c r="Y5" i="14" s="1"/>
  <c r="Z5" i="14" s="1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</calcChain>
</file>

<file path=xl/comments1.xml><?xml version="1.0" encoding="utf-8"?>
<comments xmlns="http://schemas.openxmlformats.org/spreadsheetml/2006/main">
  <authors>
    <author>Alexis Álvarez</author>
  </authors>
  <commentList>
    <comment ref="E13" authorId="0">
      <text>
        <r>
          <rPr>
            <sz val="12"/>
            <color indexed="81"/>
            <rFont val="Times New Roman"/>
            <family val="1"/>
          </rPr>
          <t xml:space="preserve">Strength 16
+ 4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13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E14" authorId="0">
      <text>
        <r>
          <rPr>
            <sz val="12"/>
            <color indexed="81"/>
            <rFont val="Times New Roman"/>
            <family val="1"/>
          </rPr>
          <t xml:space="preserve">Strength 16
+ 4 </t>
        </r>
        <r>
          <rPr>
            <i/>
            <sz val="12"/>
            <color indexed="81"/>
            <rFont val="Times New Roman"/>
            <family val="1"/>
          </rPr>
          <t>bull’s strength</t>
        </r>
        <r>
          <rPr>
            <sz val="12"/>
            <color indexed="81"/>
            <rFont val="Times New Roman"/>
            <family val="1"/>
          </rPr>
          <t xml:space="preserve">
+6 </t>
        </r>
        <r>
          <rPr>
            <i/>
            <sz val="12"/>
            <color indexed="81"/>
            <rFont val="Times New Roman"/>
            <family val="1"/>
          </rPr>
          <t>divine power
Mods:  3 + 2 + 3 = +8</t>
        </r>
      </text>
    </comment>
    <comment ref="G14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E15" authorId="0">
      <text>
        <r>
          <rPr>
            <sz val="12"/>
            <color indexed="81"/>
            <rFont val="Times New Roman"/>
            <family val="1"/>
          </rPr>
          <t>owl’s wisdom</t>
        </r>
      </text>
    </comment>
    <comment ref="G15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G16" authorId="0">
      <text>
        <r>
          <rPr>
            <sz val="12"/>
            <color indexed="81"/>
            <rFont val="Times New Roman"/>
            <family val="1"/>
          </rPr>
          <t>Aura of Aquatic Might, Jiménez +2
Weapon Focus +1</t>
        </r>
      </text>
    </comment>
    <comment ref="G17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8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19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20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21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22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23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  <comment ref="G24" authorId="0">
      <text>
        <r>
          <rPr>
            <sz val="12"/>
            <color indexed="81"/>
            <rFont val="Times New Roman"/>
            <family val="1"/>
          </rPr>
          <t>Aura of Aquatic Might, Jiménez +2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2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C4" authorId="0">
      <text>
        <r>
          <rPr>
            <i/>
            <sz val="12"/>
            <color indexed="81"/>
            <rFont val="Times New Roman"/>
            <family val="1"/>
          </rPr>
          <t xml:space="preserve">+1 cloak of resistance
</t>
        </r>
        <r>
          <rPr>
            <sz val="12"/>
            <color indexed="81"/>
            <rFont val="Times New Roman"/>
            <family val="1"/>
          </rPr>
          <t xml:space="preserve">+2 </t>
        </r>
        <r>
          <rPr>
            <i/>
            <sz val="12"/>
            <color indexed="81"/>
            <rFont val="Times New Roman"/>
            <family val="1"/>
          </rPr>
          <t>nightshield</t>
        </r>
      </text>
    </comment>
    <comment ref="C5" authorId="0">
      <text>
        <r>
          <rPr>
            <i/>
            <sz val="12"/>
            <color indexed="81"/>
            <rFont val="Times New Roman"/>
            <family val="1"/>
          </rPr>
          <t>+1 level 1</t>
        </r>
      </text>
    </comment>
    <comment ref="I5" authorId="0">
      <text>
        <r>
          <rPr>
            <sz val="12"/>
            <color indexed="81"/>
            <rFont val="Times New Roman"/>
            <family val="1"/>
          </rPr>
          <t>+1 vs spells</t>
        </r>
      </text>
    </comment>
    <comment ref="C6" authorId="0">
      <text>
        <r>
          <rPr>
            <i/>
            <sz val="12"/>
            <color indexed="81"/>
            <rFont val="Times New Roman"/>
            <family val="1"/>
          </rPr>
          <t>+1 level 1</t>
        </r>
      </text>
    </comment>
    <comment ref="I6" authorId="0">
      <text>
        <r>
          <rPr>
            <sz val="12"/>
            <color indexed="81"/>
            <rFont val="Times New Roman"/>
            <family val="1"/>
          </rPr>
          <t>+1 vs spells</t>
        </r>
      </text>
    </comment>
    <comment ref="C7" authorId="0">
      <text>
        <r>
          <rPr>
            <i/>
            <sz val="12"/>
            <color indexed="81"/>
            <rFont val="Times New Roman"/>
            <family val="1"/>
          </rPr>
          <t>+1 level 1</t>
        </r>
      </text>
    </comment>
    <comment ref="I7" authorId="0">
      <text>
        <r>
          <rPr>
            <sz val="12"/>
            <color indexed="81"/>
            <rFont val="Times New Roman"/>
            <family val="1"/>
          </rPr>
          <t>+1 vs spells</t>
        </r>
      </text>
    </comment>
    <comment ref="C8" authorId="0">
      <text>
        <r>
          <rPr>
            <i/>
            <sz val="12"/>
            <color indexed="81"/>
            <rFont val="Times New Roman"/>
            <family val="1"/>
          </rPr>
          <t>+1 level 1</t>
        </r>
      </text>
    </comment>
    <comment ref="C9" authorId="0">
      <text>
        <r>
          <rPr>
            <i/>
            <sz val="12"/>
            <color indexed="81"/>
            <rFont val="Times New Roman"/>
            <family val="1"/>
          </rPr>
          <t>+1 level 1</t>
        </r>
      </text>
    </comment>
    <comment ref="C10" authorId="0">
      <text>
        <r>
          <rPr>
            <i/>
            <sz val="12"/>
            <color indexed="81"/>
            <rFont val="Times New Roman"/>
            <family val="1"/>
          </rPr>
          <t>+1 level 1</t>
        </r>
      </text>
    </comment>
    <comment ref="C11" authorId="0">
      <text>
        <r>
          <rPr>
            <i/>
            <sz val="12"/>
            <color indexed="81"/>
            <rFont val="Times New Roman"/>
            <family val="1"/>
          </rPr>
          <t>+1 level 1</t>
        </r>
      </text>
    </comment>
    <comment ref="C12" authorId="0">
      <text>
        <r>
          <rPr>
            <i/>
            <sz val="12"/>
            <color indexed="81"/>
            <rFont val="Times New Roman"/>
            <family val="1"/>
          </rPr>
          <t>+1 level 1</t>
        </r>
      </text>
    </comment>
    <comment ref="C13" authorId="0">
      <text>
        <r>
          <rPr>
            <i/>
            <sz val="12"/>
            <color indexed="81"/>
            <rFont val="Times New Roman"/>
            <family val="1"/>
          </rPr>
          <t>+1 level 1</t>
        </r>
      </text>
    </comment>
  </commentList>
</comments>
</file>

<file path=xl/sharedStrings.xml><?xml version="1.0" encoding="utf-8"?>
<sst xmlns="http://schemas.openxmlformats.org/spreadsheetml/2006/main" count="395" uniqueCount="223">
  <si>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</si>
  <si>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</si>
  <si>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</si>
  <si>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</si>
  <si>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</si>
  <si>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</si>
  <si>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</si>
  <si>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</si>
  <si>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</si>
  <si>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</si>
  <si>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</si>
  <si>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</si>
  <si>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</si>
  <si>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</si>
  <si>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1d</t>
  </si>
  <si>
    <t>2d</t>
  </si>
  <si>
    <t>3d</t>
  </si>
  <si>
    <t>4d</t>
  </si>
  <si>
    <t>5d</t>
  </si>
  <si>
    <t>6d</t>
  </si>
  <si>
    <t>Ranks</t>
  </si>
  <si>
    <t>d100 roll</t>
  </si>
  <si>
    <t>Initiative</t>
  </si>
  <si>
    <t>Modified Roll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</si>
  <si>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</si>
  <si>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</si>
  <si>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</si>
  <si>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</si>
  <si>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</si>
  <si>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</si>
  <si>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</si>
  <si>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</si>
  <si>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</si>
  <si>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</si>
  <si>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</si>
  <si>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</si>
  <si>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</si>
  <si>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</si>
  <si>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</si>
  <si>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</si>
  <si>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</si>
  <si>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</si>
  <si>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</si>
  <si>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</si>
  <si>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</si>
  <si>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Total Damage</t>
  </si>
  <si>
    <t>Calcul. Total</t>
  </si>
  <si>
    <t>Jadin</t>
  </si>
  <si>
    <t>W+</t>
  </si>
  <si>
    <t>Other+</t>
  </si>
  <si>
    <t>Party Composition</t>
  </si>
  <si>
    <t>ECL</t>
  </si>
  <si>
    <t>Classes</t>
  </si>
  <si>
    <t>Class</t>
  </si>
  <si>
    <t>Levels</t>
  </si>
  <si>
    <t>rogue</t>
  </si>
  <si>
    <t>cleric</t>
  </si>
  <si>
    <t>Avg. ECL</t>
  </si>
  <si>
    <t>Party Members</t>
  </si>
  <si>
    <t>Aegis</t>
  </si>
  <si>
    <t>Faram</t>
  </si>
  <si>
    <t>centaur</t>
  </si>
  <si>
    <t>Arena CR</t>
  </si>
  <si>
    <t>Campaign CR</t>
  </si>
  <si>
    <t>Multiple encounters</t>
  </si>
  <si>
    <t>Single encounter</t>
  </si>
  <si>
    <t>Total Levels</t>
  </si>
  <si>
    <t>diviner</t>
  </si>
  <si>
    <t>ma</t>
  </si>
  <si>
    <t>pfg</t>
  </si>
  <si>
    <t>pfe</t>
  </si>
  <si>
    <t>bs</t>
  </si>
  <si>
    <t>mv</t>
  </si>
  <si>
    <t>r</t>
  </si>
  <si>
    <t>sh</t>
  </si>
  <si>
    <t>Attack Type</t>
  </si>
  <si>
    <t>ranger</t>
  </si>
  <si>
    <t>Nonlethal</t>
  </si>
  <si>
    <t>sof</t>
  </si>
  <si>
    <t>Adversarial Party Composition</t>
  </si>
  <si>
    <t>cleric / seeker</t>
  </si>
  <si>
    <t>rogue / diviner / seer</t>
  </si>
  <si>
    <t>centaur / ranger</t>
  </si>
  <si>
    <t>pfl</t>
  </si>
  <si>
    <t>brk</t>
  </si>
  <si>
    <t>Jason</t>
  </si>
  <si>
    <t>d</t>
  </si>
  <si>
    <t>scout</t>
  </si>
  <si>
    <t>cg</t>
  </si>
  <si>
    <t>p</t>
  </si>
  <si>
    <t>pfc</t>
  </si>
  <si>
    <t>unseen seer</t>
  </si>
  <si>
    <t>post-raging fatigue penalty</t>
  </si>
  <si>
    <t>barkskin variable bonus</t>
  </si>
  <si>
    <t>bull’s strength +2 bonus</t>
  </si>
  <si>
    <t>barkskin +2 bonus</t>
  </si>
  <si>
    <t>cat’s grace +2 bonus</t>
  </si>
  <si>
    <t>desecrate +1 bonus</t>
  </si>
  <si>
    <t>mage armor +4 bonus</t>
  </si>
  <si>
    <t>magic vestment +2 bonus</t>
  </si>
  <si>
    <t>haste +1 bonus</t>
  </si>
  <si>
    <t>possession +1 bonus</t>
  </si>
  <si>
    <t>+2 deflection bonus vs. Chaotic opponents</t>
  </si>
  <si>
    <t>+2 deflection bonus vs. Evil opponents</t>
  </si>
  <si>
    <t>+2 deflection bonus vs. Good opponents</t>
  </si>
  <si>
    <t>+2 deflection bonus vs. Lawful opponents</t>
  </si>
  <si>
    <t>raging bonus/penalty</t>
  </si>
  <si>
    <t>shield +4 bonus</t>
  </si>
  <si>
    <t>shield of faith variable bonus</t>
  </si>
  <si>
    <t>Encounter Rating:</t>
  </si>
  <si>
    <t>pr</t>
  </si>
  <si>
    <t>seeker of the Misty Isle</t>
  </si>
  <si>
    <r>
      <t>Jadin</t>
    </r>
    <r>
      <rPr>
        <i/>
        <vertAlign val="superscript"/>
        <sz val="12"/>
        <color rgb="FF00B050"/>
        <rFont val="Times New Roman"/>
        <family val="1"/>
      </rPr>
      <t>cg</t>
    </r>
  </si>
  <si>
    <r>
      <t>Faram</t>
    </r>
    <r>
      <rPr>
        <i/>
        <vertAlign val="superscript"/>
        <sz val="12"/>
        <color rgb="FF00B050"/>
        <rFont val="Times New Roman"/>
        <family val="1"/>
      </rPr>
      <t>cg</t>
    </r>
  </si>
  <si>
    <t>Jiménez &amp; co.</t>
  </si>
  <si>
    <t>bite</t>
  </si>
  <si>
    <t>Whitespawn Hunter 20’, ice step</t>
  </si>
  <si>
    <t>Jiménez</t>
  </si>
  <si>
    <t>kuo-toa</t>
  </si>
  <si>
    <t>pincer staff</t>
  </si>
  <si>
    <t>MW dagger, touch</t>
  </si>
  <si>
    <t>shortspear</t>
  </si>
  <si>
    <t>shortspear javelin</t>
  </si>
  <si>
    <t>Resist E</t>
  </si>
  <si>
    <t>sahuagin</t>
  </si>
  <si>
    <t>talon</t>
  </si>
  <si>
    <t>harpoon, hvy xbow</t>
  </si>
  <si>
    <t>bullywug</t>
  </si>
  <si>
    <t>halfspear</t>
  </si>
  <si>
    <t>bullywug 1</t>
  </si>
  <si>
    <t>bullywug 2</t>
  </si>
  <si>
    <t>bullywug 3</t>
  </si>
  <si>
    <t>sahuagin 1</t>
  </si>
  <si>
    <t>Spot</t>
  </si>
  <si>
    <t>kuo-toa cleric</t>
  </si>
  <si>
    <t>minions</t>
  </si>
  <si>
    <t>Aquan humanoids</t>
  </si>
  <si>
    <t>Stoneskin Absorbs</t>
  </si>
  <si>
    <t>Lower CR Threshold</t>
  </si>
  <si>
    <t>Median CR Threshold</t>
  </si>
  <si>
    <t>Upper CR Threshold</t>
  </si>
  <si>
    <t>returning wounding pincer staff</t>
  </si>
  <si>
    <t>Magic</t>
  </si>
  <si>
    <t>Grapple</t>
  </si>
  <si>
    <t>Tumble</t>
  </si>
  <si>
    <t>sting</t>
  </si>
  <si>
    <t>Shlia</t>
  </si>
  <si>
    <t>Beala Namayélé</t>
  </si>
  <si>
    <t>Brimstone</t>
  </si>
  <si>
    <t>Vorpenthal of Shevarash</t>
  </si>
  <si>
    <t>whitespawn hunter</t>
  </si>
  <si>
    <t>Whitespawn Hunter</t>
  </si>
  <si>
    <t>ranseur / handaxe</t>
  </si>
  <si>
    <t>shortbow</t>
  </si>
  <si>
    <t>Damage</t>
  </si>
  <si>
    <t>2d4+3; x3 / 1d6+2; x3</t>
  </si>
  <si>
    <t>1d10 + 7 + grapple</t>
  </si>
  <si>
    <t>1d6</t>
  </si>
  <si>
    <t>1d6+3+psn; Frt DC14,1d6 Dex</t>
  </si>
  <si>
    <t>1d6; x3</t>
  </si>
  <si>
    <t>Mod+</t>
  </si>
  <si>
    <t>Resist F</t>
  </si>
  <si>
    <t>dragon</t>
  </si>
  <si>
    <t>Ethereal Dragon</t>
  </si>
  <si>
    <t>Spellthief</t>
  </si>
  <si>
    <t>Fire Drake</t>
  </si>
  <si>
    <t>Favored Soul (Shevarash)</t>
  </si>
  <si>
    <t>seeking light crossbow</t>
  </si>
  <si>
    <t>magic</t>
  </si>
  <si>
    <t>keen weakening scimitar</t>
  </si>
  <si>
    <t>Beala</t>
  </si>
  <si>
    <t>Farshot (ranger)</t>
  </si>
  <si>
    <t>Backstab (rogue)</t>
  </si>
  <si>
    <t>Cheeky (ninja)</t>
  </si>
  <si>
    <t>Firm (paladin of tyranny)</t>
  </si>
  <si>
    <t>Grogg (barbarian)</t>
  </si>
  <si>
    <t>Lil’ Grogg (warrior)</t>
  </si>
  <si>
    <t>Ringo (expert)</t>
  </si>
  <si>
    <t>Nameless (monk)</t>
  </si>
  <si>
    <t>Herald (fighter)</t>
  </si>
  <si>
    <r>
      <t>Vorpenthal</t>
    </r>
    <r>
      <rPr>
        <i/>
        <vertAlign val="superscript"/>
        <sz val="12"/>
        <color rgb="FFFF0000"/>
        <rFont val="Times New Roman"/>
        <family val="1"/>
      </rPr>
      <t>cg</t>
    </r>
  </si>
  <si>
    <t>longbow of distance</t>
  </si>
  <si>
    <t>1d8</t>
  </si>
  <si>
    <t>Vorpenthal is protected from energy (electricity)</t>
  </si>
  <si>
    <t>achaierai</t>
  </si>
  <si>
    <t>achaierai 50’</t>
  </si>
  <si>
    <t>spell resist</t>
  </si>
  <si>
    <t>2 claws</t>
  </si>
  <si>
    <t>2d6+4</t>
  </si>
  <si>
    <t>4d6+2</t>
  </si>
  <si>
    <t>Dispel</t>
  </si>
  <si>
    <t>wolf</t>
  </si>
  <si>
    <t>1d6+1</t>
  </si>
  <si>
    <t>wolf 50’</t>
  </si>
  <si>
    <t>Jump</t>
  </si>
  <si>
    <t>Shlia 60’, fly 40’ (clumsy)</t>
  </si>
  <si>
    <t>Brimstone 40’, fly 90’ (average)</t>
  </si>
  <si>
    <t>fiendish giant wasp</t>
  </si>
  <si>
    <t>fiendish giant wasp 1</t>
  </si>
  <si>
    <t>fiendish giant wasp 2</t>
  </si>
  <si>
    <t>2d6 / 1d8 / 1d6 / 1d8</t>
  </si>
  <si>
    <t>bite / 2 claws / 2 wings / tail</t>
  </si>
  <si>
    <t>ghast</t>
  </si>
  <si>
    <t>1d8 + 3 + paralysis</t>
  </si>
  <si>
    <t>1d4 + 1 + paralysis</t>
  </si>
  <si>
    <t>spiritual pincer staff</t>
  </si>
  <si>
    <t>wasp 20’, 60’ fly (good)</t>
  </si>
  <si>
    <t>ghast 30’</t>
  </si>
  <si>
    <t>Hide</t>
  </si>
  <si>
    <t>ghast 1</t>
  </si>
  <si>
    <t>ghast 2</t>
  </si>
  <si>
    <t>1d6; 15-20; weakening</t>
  </si>
  <si>
    <t>FFAC</t>
  </si>
  <si>
    <t>TAC</t>
  </si>
  <si>
    <t>AC</t>
  </si>
  <si>
    <t>Vorpenthal</t>
  </si>
  <si>
    <t>Check/Save vs.</t>
  </si>
  <si>
    <t>1d4+1</t>
  </si>
  <si>
    <t>1d4+8</t>
  </si>
  <si>
    <t>1d10+1 x2 30’ / 1d10 x3 30’</t>
  </si>
  <si>
    <t>ghast 3</t>
  </si>
  <si>
    <t>1d10 + 7</t>
  </si>
  <si>
    <t>Concentration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</si>
</sst>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vertAlign val="superscript"/>
      <sz val="12"/>
      <color rgb="FF00B050"/>
      <name val="Times New Roman"/>
      <family val="1"/>
    </font>
    <font>
      <sz val="12"/>
      <color indexed="81"/>
      <name val="Times New Roman"/>
      <family val="1"/>
    </font>
    <font>
      <i/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i/>
      <vertAlign val="superscript"/>
      <sz val="12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201">
    <xf numFmtId="0" fontId="0" fillId="0" borderId="0" xfId="0"/>
    <xf numFmtId="0" fontId="1" fillId="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1" fillId="17" borderId="1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3" fillId="14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Continuous" vertical="center" wrapText="1"/>
    </xf>
    <xf numFmtId="0" fontId="1" fillId="2" borderId="22" xfId="0" applyFont="1" applyFill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7" borderId="0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6" borderId="0" xfId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6" fillId="0" borderId="10" xfId="2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2" fillId="2" borderId="53" xfId="0" quotePrefix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13" borderId="56" xfId="0" applyFont="1" applyFill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10" borderId="56" xfId="0" applyFont="1" applyFill="1" applyBorder="1" applyAlignment="1">
      <alignment horizontal="center" vertical="center"/>
    </xf>
    <xf numFmtId="0" fontId="14" fillId="14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8" borderId="56" xfId="0" applyFont="1" applyFill="1" applyBorder="1" applyAlignment="1">
      <alignment horizontal="center" vertical="center"/>
    </xf>
    <xf numFmtId="0" fontId="2" fillId="16" borderId="56" xfId="0" applyFont="1" applyFill="1" applyBorder="1" applyAlignment="1">
      <alignment horizontal="center" vertical="center"/>
    </xf>
    <xf numFmtId="0" fontId="2" fillId="17" borderId="56" xfId="0" applyFont="1" applyFill="1" applyBorder="1" applyAlignment="1">
      <alignment horizontal="center" vertical="center"/>
    </xf>
    <xf numFmtId="0" fontId="2" fillId="9" borderId="56" xfId="0" applyFont="1" applyFill="1" applyBorder="1" applyAlignment="1">
      <alignment horizontal="center" vertical="center"/>
    </xf>
    <xf numFmtId="0" fontId="2" fillId="15" borderId="56" xfId="0" applyFont="1" applyFill="1" applyBorder="1" applyAlignment="1">
      <alignment horizontal="center" vertical="center"/>
    </xf>
    <xf numFmtId="0" fontId="12" fillId="11" borderId="56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2" borderId="51" xfId="0" quotePrefix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2" fillId="15" borderId="3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18" borderId="56" xfId="0" applyFont="1" applyFill="1" applyBorder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7" fillId="18" borderId="16" xfId="0" applyFont="1" applyFill="1" applyBorder="1" applyAlignment="1">
      <alignment horizontal="center" vertical="center" wrapText="1"/>
    </xf>
    <xf numFmtId="0" fontId="7" fillId="8" borderId="34" xfId="4" applyFont="1" applyFill="1" applyBorder="1" applyAlignment="1">
      <alignment horizontal="center" vertical="center"/>
    </xf>
    <xf numFmtId="0" fontId="7" fillId="8" borderId="35" xfId="4" applyFont="1" applyFill="1" applyBorder="1" applyAlignment="1">
      <alignment horizontal="center" vertical="center"/>
    </xf>
    <xf numFmtId="0" fontId="7" fillId="8" borderId="36" xfId="4" applyFont="1" applyFill="1" applyBorder="1" applyAlignment="1">
      <alignment horizontal="center" vertical="center"/>
    </xf>
    <xf numFmtId="0" fontId="3" fillId="8" borderId="37" xfId="4" applyFont="1" applyFill="1" applyBorder="1" applyAlignment="1">
      <alignment horizontal="center" vertical="center"/>
    </xf>
    <xf numFmtId="0" fontId="3" fillId="8" borderId="38" xfId="4" applyFill="1" applyBorder="1" applyAlignment="1">
      <alignment horizontal="center" vertical="center"/>
    </xf>
    <xf numFmtId="0" fontId="3" fillId="8" borderId="39" xfId="4" applyFont="1" applyFill="1" applyBorder="1" applyAlignment="1">
      <alignment horizontal="center" vertical="center"/>
    </xf>
    <xf numFmtId="0" fontId="3" fillId="8" borderId="41" xfId="4" applyFill="1" applyBorder="1" applyAlignment="1">
      <alignment horizontal="center" vertical="center"/>
    </xf>
    <xf numFmtId="0" fontId="3" fillId="8" borderId="43" xfId="4" applyFont="1" applyFill="1" applyBorder="1" applyAlignment="1">
      <alignment horizontal="center" vertical="center"/>
    </xf>
    <xf numFmtId="0" fontId="3" fillId="8" borderId="15" xfId="4" applyFill="1" applyBorder="1" applyAlignment="1">
      <alignment horizontal="center" vertical="center"/>
    </xf>
    <xf numFmtId="0" fontId="3" fillId="8" borderId="44" xfId="4" applyFill="1" applyBorder="1" applyAlignment="1">
      <alignment horizontal="center" vertical="center"/>
    </xf>
    <xf numFmtId="0" fontId="7" fillId="8" borderId="40" xfId="4" applyFont="1" applyFill="1" applyBorder="1" applyAlignment="1">
      <alignment horizontal="right" vertical="center"/>
    </xf>
    <xf numFmtId="164" fontId="7" fillId="8" borderId="0" xfId="4" applyNumberFormat="1" applyFont="1" applyFill="1" applyBorder="1" applyAlignment="1">
      <alignment horizontal="center" vertical="center"/>
    </xf>
    <xf numFmtId="1" fontId="7" fillId="8" borderId="0" xfId="4" applyNumberFormat="1" applyFont="1" applyFill="1" applyBorder="1" applyAlignment="1">
      <alignment horizontal="center" vertical="center"/>
    </xf>
    <xf numFmtId="0" fontId="7" fillId="8" borderId="0" xfId="4" applyFont="1" applyFill="1" applyBorder="1" applyAlignment="1">
      <alignment horizontal="center" vertical="center"/>
    </xf>
    <xf numFmtId="0" fontId="7" fillId="8" borderId="45" xfId="4" applyFont="1" applyFill="1" applyBorder="1" applyAlignment="1">
      <alignment horizontal="right" vertical="center"/>
    </xf>
    <xf numFmtId="164" fontId="7" fillId="8" borderId="47" xfId="4" applyNumberFormat="1" applyFont="1" applyFill="1" applyBorder="1" applyAlignment="1">
      <alignment horizontal="center" vertical="center"/>
    </xf>
    <xf numFmtId="0" fontId="3" fillId="8" borderId="48" xfId="4" applyFill="1" applyBorder="1" applyAlignment="1">
      <alignment horizontal="center" vertical="center"/>
    </xf>
    <xf numFmtId="0" fontId="7" fillId="6" borderId="34" xfId="4" applyFont="1" applyFill="1" applyBorder="1" applyAlignment="1">
      <alignment horizontal="center" vertical="center"/>
    </xf>
    <xf numFmtId="0" fontId="7" fillId="6" borderId="35" xfId="4" applyFont="1" applyFill="1" applyBorder="1" applyAlignment="1">
      <alignment horizontal="center" vertical="center"/>
    </xf>
    <xf numFmtId="0" fontId="7" fillId="6" borderId="36" xfId="4" applyFont="1" applyFill="1" applyBorder="1" applyAlignment="1">
      <alignment horizontal="center" vertical="center"/>
    </xf>
    <xf numFmtId="0" fontId="7" fillId="6" borderId="49" xfId="4" applyFont="1" applyFill="1" applyBorder="1" applyAlignment="1">
      <alignment horizontal="center" vertical="center"/>
    </xf>
    <xf numFmtId="0" fontId="7" fillId="6" borderId="50" xfId="4" applyFont="1" applyFill="1" applyBorder="1" applyAlignment="1">
      <alignment horizontal="center" vertical="center"/>
    </xf>
    <xf numFmtId="0" fontId="3" fillId="6" borderId="37" xfId="4" applyFont="1" applyFill="1" applyBorder="1" applyAlignment="1">
      <alignment horizontal="center" vertical="center"/>
    </xf>
    <xf numFmtId="0" fontId="3" fillId="6" borderId="38" xfId="4" applyFill="1" applyBorder="1" applyAlignment="1">
      <alignment horizontal="center" vertical="center"/>
    </xf>
    <xf numFmtId="0" fontId="3" fillId="6" borderId="39" xfId="4" applyFont="1" applyFill="1" applyBorder="1" applyAlignment="1">
      <alignment horizontal="center" vertical="center"/>
    </xf>
    <xf numFmtId="0" fontId="3" fillId="6" borderId="40" xfId="4" applyFont="1" applyFill="1" applyBorder="1" applyAlignment="1">
      <alignment horizontal="center" vertical="center"/>
    </xf>
    <xf numFmtId="0" fontId="3" fillId="6" borderId="42" xfId="4" applyFill="1" applyBorder="1" applyAlignment="1">
      <alignment horizontal="center" vertical="center"/>
    </xf>
    <xf numFmtId="0" fontId="3" fillId="6" borderId="14" xfId="4" applyFill="1" applyBorder="1" applyAlignment="1">
      <alignment horizontal="center" vertical="center"/>
    </xf>
    <xf numFmtId="0" fontId="3" fillId="6" borderId="41" xfId="4" applyFill="1" applyBorder="1" applyAlignment="1">
      <alignment horizontal="center" vertical="center"/>
    </xf>
    <xf numFmtId="0" fontId="7" fillId="6" borderId="40" xfId="4" applyFont="1" applyFill="1" applyBorder="1" applyAlignment="1">
      <alignment horizontal="right" vertical="center"/>
    </xf>
    <xf numFmtId="164" fontId="7" fillId="6" borderId="0" xfId="4" applyNumberFormat="1" applyFont="1" applyFill="1" applyBorder="1" applyAlignment="1">
      <alignment horizontal="center" vertical="center"/>
    </xf>
    <xf numFmtId="1" fontId="7" fillId="6" borderId="0" xfId="4" applyNumberFormat="1" applyFont="1" applyFill="1" applyBorder="1" applyAlignment="1">
      <alignment horizontal="center" vertical="center"/>
    </xf>
    <xf numFmtId="0" fontId="7" fillId="6" borderId="45" xfId="4" applyFont="1" applyFill="1" applyBorder="1" applyAlignment="1">
      <alignment horizontal="center" vertical="center"/>
    </xf>
    <xf numFmtId="0" fontId="7" fillId="6" borderId="46" xfId="4" applyFont="1" applyFill="1" applyBorder="1" applyAlignment="1">
      <alignment horizontal="center" vertical="center"/>
    </xf>
    <xf numFmtId="0" fontId="7" fillId="6" borderId="0" xfId="4" applyFont="1" applyFill="1" applyBorder="1" applyAlignment="1">
      <alignment horizontal="center" vertical="center"/>
    </xf>
    <xf numFmtId="0" fontId="7" fillId="6" borderId="45" xfId="4" applyFont="1" applyFill="1" applyBorder="1" applyAlignment="1">
      <alignment horizontal="right" vertical="center"/>
    </xf>
    <xf numFmtId="164" fontId="7" fillId="6" borderId="47" xfId="4" applyNumberFormat="1" applyFont="1" applyFill="1" applyBorder="1" applyAlignment="1">
      <alignment horizontal="center" vertical="center"/>
    </xf>
    <xf numFmtId="0" fontId="3" fillId="6" borderId="48" xfId="4" applyFill="1" applyBorder="1" applyAlignment="1">
      <alignment horizontal="center" vertical="center"/>
    </xf>
    <xf numFmtId="0" fontId="7" fillId="19" borderId="5" xfId="2" applyFont="1" applyFill="1" applyBorder="1" applyAlignment="1">
      <alignment horizontal="center" vertical="center"/>
    </xf>
    <xf numFmtId="0" fontId="6" fillId="19" borderId="6" xfId="2" applyFill="1" applyBorder="1" applyAlignment="1">
      <alignment horizontal="center" vertical="center"/>
    </xf>
    <xf numFmtId="0" fontId="6" fillId="19" borderId="7" xfId="2" applyFill="1" applyBorder="1" applyAlignment="1">
      <alignment horizontal="center" vertical="center"/>
    </xf>
    <xf numFmtId="0" fontId="3" fillId="6" borderId="43" xfId="4" applyFont="1" applyFill="1" applyBorder="1" applyAlignment="1">
      <alignment horizontal="center" vertical="center"/>
    </xf>
    <xf numFmtId="0" fontId="3" fillId="6" borderId="15" xfId="4" applyFont="1" applyFill="1" applyBorder="1" applyAlignment="1">
      <alignment horizontal="center" vertical="center"/>
    </xf>
    <xf numFmtId="0" fontId="3" fillId="6" borderId="44" xfId="4" applyFont="1" applyFill="1" applyBorder="1" applyAlignment="1">
      <alignment horizontal="center" vertical="center"/>
    </xf>
    <xf numFmtId="0" fontId="3" fillId="6" borderId="59" xfId="4" applyFont="1" applyFill="1" applyBorder="1" applyAlignment="1">
      <alignment horizontal="center" vertical="center"/>
    </xf>
    <xf numFmtId="0" fontId="3" fillId="6" borderId="60" xfId="4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1" applyFont="1" applyAlignment="1">
      <alignment vertical="center"/>
    </xf>
    <xf numFmtId="0" fontId="1" fillId="0" borderId="0" xfId="1" applyFont="1" applyAlignment="1">
      <alignment horizontal="right" vertical="center"/>
    </xf>
    <xf numFmtId="1" fontId="1" fillId="0" borderId="0" xfId="1" applyNumberFormat="1" applyFont="1" applyAlignment="1">
      <alignment horizontal="center" vertical="center"/>
    </xf>
    <xf numFmtId="0" fontId="3" fillId="8" borderId="40" xfId="4" applyFont="1" applyFill="1" applyBorder="1" applyAlignment="1">
      <alignment horizontal="center" vertical="center"/>
    </xf>
    <xf numFmtId="0" fontId="3" fillId="8" borderId="14" xfId="4" applyFill="1" applyBorder="1" applyAlignment="1">
      <alignment horizontal="center" vertical="center"/>
    </xf>
    <xf numFmtId="0" fontId="3" fillId="8" borderId="41" xfId="4" applyFont="1" applyFill="1" applyBorder="1" applyAlignment="1">
      <alignment horizontal="center" vertical="center"/>
    </xf>
    <xf numFmtId="0" fontId="10" fillId="12" borderId="0" xfId="1" applyFont="1" applyFill="1" applyBorder="1" applyAlignment="1">
      <alignment horizontal="center" vertical="center"/>
    </xf>
    <xf numFmtId="0" fontId="10" fillId="12" borderId="14" xfId="1" applyFont="1" applyFill="1" applyBorder="1" applyAlignment="1">
      <alignment horizontal="center" vertical="center"/>
    </xf>
    <xf numFmtId="0" fontId="1" fillId="12" borderId="14" xfId="0" applyFont="1" applyFill="1" applyBorder="1" applyAlignment="1">
      <alignment horizontal="right" vertical="center"/>
    </xf>
    <xf numFmtId="0" fontId="2" fillId="12" borderId="14" xfId="0" applyFont="1" applyFill="1" applyBorder="1" applyAlignment="1">
      <alignment horizontal="center" vertical="center"/>
    </xf>
    <xf numFmtId="0" fontId="2" fillId="13" borderId="25" xfId="0" applyFont="1" applyFill="1" applyBorder="1" applyAlignment="1">
      <alignment horizontal="center" vertical="center"/>
    </xf>
    <xf numFmtId="0" fontId="2" fillId="13" borderId="24" xfId="0" applyFont="1" applyFill="1" applyBorder="1" applyAlignment="1">
      <alignment horizontal="center" vertical="center"/>
    </xf>
    <xf numFmtId="0" fontId="2" fillId="2" borderId="51" xfId="0" quotePrefix="1" applyFont="1" applyFill="1" applyBorder="1" applyAlignment="1">
      <alignment horizontal="center"/>
    </xf>
    <xf numFmtId="164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1" fillId="0" borderId="0" xfId="1" applyFont="1" applyFill="1" applyAlignment="1">
      <alignment horizontal="centerContinuous" vertical="center"/>
    </xf>
    <xf numFmtId="0" fontId="1" fillId="0" borderId="0" xfId="1" applyFont="1" applyFill="1" applyAlignment="1">
      <alignment horizontal="center" vertical="center"/>
    </xf>
    <xf numFmtId="0" fontId="1" fillId="9" borderId="58" xfId="0" applyFont="1" applyFill="1" applyBorder="1" applyAlignment="1">
      <alignment horizontal="center" vertical="center" wrapText="1"/>
    </xf>
    <xf numFmtId="0" fontId="2" fillId="20" borderId="61" xfId="0" applyFont="1" applyFill="1" applyBorder="1" applyAlignment="1">
      <alignment horizontal="center" vertical="center"/>
    </xf>
    <xf numFmtId="0" fontId="2" fillId="20" borderId="62" xfId="0" applyFont="1" applyFill="1" applyBorder="1" applyAlignment="1">
      <alignment horizontal="center" vertical="center"/>
    </xf>
    <xf numFmtId="0" fontId="2" fillId="9" borderId="62" xfId="0" applyFont="1" applyFill="1" applyBorder="1" applyAlignment="1">
      <alignment horizontal="center" vertical="center"/>
    </xf>
    <xf numFmtId="0" fontId="19" fillId="0" borderId="0" xfId="1" applyFont="1" applyAlignment="1">
      <alignment horizontal="right" vertical="center"/>
    </xf>
    <xf numFmtId="0" fontId="2" fillId="2" borderId="23" xfId="0" applyFont="1" applyFill="1" applyBorder="1" applyAlignment="1">
      <alignment horizont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15" borderId="25" xfId="0" applyFont="1" applyFill="1" applyBorder="1" applyAlignment="1">
      <alignment horizontal="center" vertical="center"/>
    </xf>
    <xf numFmtId="0" fontId="2" fillId="20" borderId="65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 wrapText="1"/>
    </xf>
    <xf numFmtId="0" fontId="5" fillId="6" borderId="67" xfId="0" applyFont="1" applyFill="1" applyBorder="1" applyAlignment="1">
      <alignment horizontal="center" vertical="center"/>
    </xf>
    <xf numFmtId="0" fontId="5" fillId="12" borderId="68" xfId="0" applyFont="1" applyFill="1" applyBorder="1" applyAlignment="1">
      <alignment horizontal="center" vertical="center"/>
    </xf>
    <xf numFmtId="0" fontId="5" fillId="6" borderId="68" xfId="0" applyFont="1" applyFill="1" applyBorder="1" applyAlignment="1">
      <alignment horizontal="center" vertical="center"/>
    </xf>
    <xf numFmtId="0" fontId="7" fillId="8" borderId="68" xfId="0" applyFont="1" applyFill="1" applyBorder="1" applyAlignment="1">
      <alignment horizontal="center"/>
    </xf>
    <xf numFmtId="0" fontId="1" fillId="22" borderId="16" xfId="0" applyFont="1" applyFill="1" applyBorder="1" applyAlignment="1">
      <alignment horizontal="center" vertical="center" wrapText="1"/>
    </xf>
    <xf numFmtId="0" fontId="7" fillId="22" borderId="3" xfId="0" applyFont="1" applyFill="1" applyBorder="1" applyAlignment="1">
      <alignment horizontal="center"/>
    </xf>
    <xf numFmtId="0" fontId="1" fillId="19" borderId="70" xfId="0" applyFont="1" applyFill="1" applyBorder="1" applyAlignment="1">
      <alignment horizontal="center" vertical="center" wrapText="1"/>
    </xf>
    <xf numFmtId="0" fontId="7" fillId="19" borderId="74" xfId="0" applyFont="1" applyFill="1" applyBorder="1" applyAlignment="1">
      <alignment horizontal="center"/>
    </xf>
    <xf numFmtId="0" fontId="1" fillId="21" borderId="69" xfId="0" applyFont="1" applyFill="1" applyBorder="1" applyAlignment="1">
      <alignment horizontal="center" vertical="center" wrapText="1"/>
    </xf>
    <xf numFmtId="0" fontId="7" fillId="21" borderId="73" xfId="0" applyFont="1" applyFill="1" applyBorder="1" applyAlignment="1">
      <alignment horizontal="center"/>
    </xf>
    <xf numFmtId="0" fontId="7" fillId="21" borderId="71" xfId="0" applyFont="1" applyFill="1" applyBorder="1" applyAlignment="1">
      <alignment horizontal="center" vertical="center"/>
    </xf>
    <xf numFmtId="0" fontId="7" fillId="22" borderId="56" xfId="0" applyFont="1" applyFill="1" applyBorder="1" applyAlignment="1">
      <alignment horizontal="center" vertical="center"/>
    </xf>
    <xf numFmtId="0" fontId="7" fillId="19" borderId="72" xfId="0" applyFont="1" applyFill="1" applyBorder="1" applyAlignment="1">
      <alignment horizontal="center" vertical="center"/>
    </xf>
    <xf numFmtId="0" fontId="7" fillId="21" borderId="73" xfId="0" applyFont="1" applyFill="1" applyBorder="1" applyAlignment="1">
      <alignment horizontal="center" vertical="center"/>
    </xf>
    <xf numFmtId="0" fontId="7" fillId="22" borderId="3" xfId="0" applyFont="1" applyFill="1" applyBorder="1" applyAlignment="1">
      <alignment horizontal="center" vertical="center"/>
    </xf>
    <xf numFmtId="0" fontId="7" fillId="19" borderId="74" xfId="0" applyFont="1" applyFill="1" applyBorder="1" applyAlignment="1">
      <alignment horizontal="center" vertical="center"/>
    </xf>
    <xf numFmtId="0" fontId="7" fillId="9" borderId="7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2" fillId="12" borderId="75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75" xfId="0" applyFont="1" applyFill="1" applyBorder="1" applyAlignment="1">
      <alignment horizontal="center" vertical="center"/>
    </xf>
    <xf numFmtId="0" fontId="2" fillId="8" borderId="76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right" vertical="center"/>
    </xf>
    <xf numFmtId="0" fontId="2" fillId="8" borderId="38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878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33CC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00FFFF"/>
      <color rgb="FFCC6600"/>
      <color rgb="FFFF99FF"/>
      <color rgb="FFFF6600"/>
      <color rgb="FF00FF00"/>
      <color rgb="FFFF33CC"/>
      <color rgb="FFFF9933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15</c:v>
                </c:pt>
                <c:pt idx="4">
                  <c:v>10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19</c:v>
                </c:pt>
                <c:pt idx="4">
                  <c:v>35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13</c:v>
                </c:pt>
                <c:pt idx="2">
                  <c:v>19</c:v>
                </c:pt>
                <c:pt idx="3">
                  <c:v>30</c:v>
                </c:pt>
                <c:pt idx="4">
                  <c:v>39</c:v>
                </c:pt>
                <c:pt idx="5">
                  <c:v>27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12</c:v>
                </c:pt>
                <c:pt idx="2">
                  <c:v>16</c:v>
                </c:pt>
                <c:pt idx="3">
                  <c:v>30</c:v>
                </c:pt>
                <c:pt idx="4">
                  <c:v>34</c:v>
                </c:pt>
                <c:pt idx="5">
                  <c:v>38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7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69</c:v>
                </c:pt>
                <c:pt idx="5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58432"/>
        <c:axId val="48289280"/>
        <c:axId val="48197120"/>
      </c:area3DChart>
      <c:catAx>
        <c:axId val="48258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8289280"/>
        <c:crosses val="autoZero"/>
        <c:auto val="1"/>
        <c:lblAlgn val="ctr"/>
        <c:lblOffset val="100"/>
        <c:noMultiLvlLbl val="0"/>
      </c:catAx>
      <c:valAx>
        <c:axId val="4828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8258432"/>
        <c:crosses val="autoZero"/>
        <c:crossBetween val="midCat"/>
      </c:valAx>
      <c:serAx>
        <c:axId val="48197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4828928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11</c:v>
                </c:pt>
                <c:pt idx="6">
                  <c:v>7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13</c:v>
                </c:pt>
                <c:pt idx="5">
                  <c:v>12</c:v>
                </c:pt>
                <c:pt idx="6">
                  <c:v>31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11</c:v>
                </c:pt>
                <c:pt idx="3">
                  <c:v>4</c:v>
                </c:pt>
                <c:pt idx="4">
                  <c:v>19</c:v>
                </c:pt>
                <c:pt idx="5">
                  <c:v>16</c:v>
                </c:pt>
                <c:pt idx="6">
                  <c:v>32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12</c:v>
                </c:pt>
                <c:pt idx="3">
                  <c:v>19</c:v>
                </c:pt>
                <c:pt idx="4">
                  <c:v>30</c:v>
                </c:pt>
                <c:pt idx="5">
                  <c:v>30</c:v>
                </c:pt>
                <c:pt idx="6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14</c:v>
                </c:pt>
                <c:pt idx="3">
                  <c:v>35</c:v>
                </c:pt>
                <c:pt idx="4">
                  <c:v>39</c:v>
                </c:pt>
                <c:pt idx="5">
                  <c:v>34</c:v>
                </c:pt>
                <c:pt idx="6">
                  <c:v>69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17</c:v>
                </c:pt>
                <c:pt idx="2">
                  <c:v>15</c:v>
                </c:pt>
                <c:pt idx="3">
                  <c:v>28</c:v>
                </c:pt>
                <c:pt idx="4">
                  <c:v>27</c:v>
                </c:pt>
                <c:pt idx="5">
                  <c:v>38</c:v>
                </c:pt>
                <c:pt idx="6">
                  <c:v>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41856"/>
        <c:axId val="64004480"/>
        <c:axId val="48209408"/>
      </c:area3DChart>
      <c:catAx>
        <c:axId val="60041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4004480"/>
        <c:crosses val="autoZero"/>
        <c:auto val="1"/>
        <c:lblAlgn val="ctr"/>
        <c:lblOffset val="100"/>
        <c:noMultiLvlLbl val="0"/>
      </c:catAx>
      <c:valAx>
        <c:axId val="6400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0041856"/>
        <c:crosses val="autoZero"/>
        <c:crossBetween val="midCat"/>
      </c:valAx>
      <c:serAx>
        <c:axId val="48209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640044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15</c:v>
                </c:pt>
                <c:pt idx="4">
                  <c:v>10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11</c:v>
                </c:pt>
                <c:pt idx="3">
                  <c:v>12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19</c:v>
                </c:pt>
                <c:pt idx="4">
                  <c:v>35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13</c:v>
                </c:pt>
                <c:pt idx="2">
                  <c:v>19</c:v>
                </c:pt>
                <c:pt idx="3">
                  <c:v>30</c:v>
                </c:pt>
                <c:pt idx="4">
                  <c:v>39</c:v>
                </c:pt>
                <c:pt idx="5">
                  <c:v>27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12</c:v>
                </c:pt>
                <c:pt idx="2">
                  <c:v>16</c:v>
                </c:pt>
                <c:pt idx="3">
                  <c:v>30</c:v>
                </c:pt>
                <c:pt idx="4">
                  <c:v>34</c:v>
                </c:pt>
                <c:pt idx="5">
                  <c:v>38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7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69</c:v>
                </c:pt>
                <c:pt idx="5">
                  <c:v>41</c:v>
                </c:pt>
              </c:numCache>
            </c:numRef>
          </c:val>
        </c:ser>
        <c:bandFmts/>
        <c:axId val="121789824"/>
        <c:axId val="122002432"/>
        <c:axId val="48271808"/>
      </c:surface3DChart>
      <c:catAx>
        <c:axId val="121789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2002432"/>
        <c:crosses val="autoZero"/>
        <c:auto val="1"/>
        <c:lblAlgn val="ctr"/>
        <c:lblOffset val="100"/>
        <c:noMultiLvlLbl val="0"/>
      </c:catAx>
      <c:valAx>
        <c:axId val="122002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1789824"/>
        <c:crosses val="autoZero"/>
        <c:crossBetween val="midCat"/>
      </c:valAx>
      <c:serAx>
        <c:axId val="48271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20024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zoomScaleNormal="100" workbookViewId="0"/>
  </sheetViews>
  <sheetFormatPr defaultRowHeight="15.75" x14ac:dyDescent="0.25"/>
  <cols>
    <col min="1" max="1" width="18.25" style="36" customWidth="1"/>
    <col min="2" max="2" width="6.125" style="36" bestFit="1" customWidth="1"/>
    <col min="3" max="3" width="8.375" style="36" bestFit="1" customWidth="1"/>
    <col min="4" max="4" width="4.375" style="36" bestFit="1" customWidth="1"/>
    <col min="5" max="5" width="12.5" style="36" bestFit="1" customWidth="1"/>
    <col min="6" max="6" width="1.75" style="36" customWidth="1"/>
    <col min="7" max="7" width="14.125" style="36" bestFit="1" customWidth="1"/>
    <col min="8" max="8" width="4.75" style="36" bestFit="1" customWidth="1"/>
    <col min="9" max="9" width="16.375" style="36" bestFit="1" customWidth="1"/>
    <col min="10" max="10" width="1.75" style="36" customWidth="1"/>
    <col min="11" max="11" width="18.75" style="36" bestFit="1" customWidth="1"/>
    <col min="12" max="12" width="6.5" style="36" bestFit="1" customWidth="1"/>
    <col min="13" max="13" width="1.75" style="36" customWidth="1"/>
    <col min="14" max="14" width="19.375" style="36" bestFit="1" customWidth="1"/>
    <col min="15" max="15" width="4.75" style="36" bestFit="1" customWidth="1"/>
    <col min="16" max="16" width="20.875" style="36" bestFit="1" customWidth="1"/>
    <col min="17" max="16384" width="9" style="36"/>
  </cols>
  <sheetData>
    <row r="1" spans="1:16" s="31" customFormat="1" ht="16.5" thickBot="1" x14ac:dyDescent="0.3">
      <c r="A1" s="28" t="s">
        <v>6</v>
      </c>
      <c r="B1" s="29" t="s">
        <v>42</v>
      </c>
      <c r="C1" s="30" t="s">
        <v>22</v>
      </c>
      <c r="D1" s="30" t="s">
        <v>1</v>
      </c>
      <c r="E1" s="29" t="s">
        <v>23</v>
      </c>
      <c r="G1" s="153" t="s">
        <v>50</v>
      </c>
      <c r="H1" s="153"/>
      <c r="I1" s="153"/>
      <c r="J1" s="153"/>
      <c r="K1" s="153"/>
      <c r="L1" s="153"/>
      <c r="M1" s="154"/>
      <c r="N1" s="153" t="s">
        <v>79</v>
      </c>
      <c r="O1" s="153"/>
      <c r="P1" s="153"/>
    </row>
    <row r="2" spans="1:16" ht="17.25" thickTop="1" thickBot="1" x14ac:dyDescent="0.3">
      <c r="A2" s="144" t="s">
        <v>114</v>
      </c>
      <c r="B2" s="145">
        <v>1</v>
      </c>
      <c r="C2" s="34">
        <v>2</v>
      </c>
      <c r="D2" s="24">
        <f t="shared" ref="D2:D3" ca="1" si="0">RANDBETWEEN(1,20)</f>
        <v>20</v>
      </c>
      <c r="E2" s="35">
        <f t="shared" ref="E2:E3" ca="1" si="1">D2+C2</f>
        <v>22</v>
      </c>
      <c r="G2" s="108" t="s">
        <v>6</v>
      </c>
      <c r="H2" s="109" t="s">
        <v>51</v>
      </c>
      <c r="I2" s="110" t="s">
        <v>52</v>
      </c>
      <c r="K2" s="111" t="s">
        <v>53</v>
      </c>
      <c r="L2" s="112" t="s">
        <v>54</v>
      </c>
      <c r="N2" s="91" t="s">
        <v>6</v>
      </c>
      <c r="O2" s="92" t="s">
        <v>51</v>
      </c>
      <c r="P2" s="93" t="s">
        <v>52</v>
      </c>
    </row>
    <row r="3" spans="1:16" ht="18.75" x14ac:dyDescent="0.25">
      <c r="A3" s="37" t="s">
        <v>112</v>
      </c>
      <c r="B3" s="38">
        <v>1</v>
      </c>
      <c r="C3" s="34">
        <v>6</v>
      </c>
      <c r="D3" s="24">
        <f t="shared" ca="1" si="0"/>
        <v>15</v>
      </c>
      <c r="E3" s="35">
        <f t="shared" ca="1" si="1"/>
        <v>21</v>
      </c>
      <c r="G3" s="113" t="s">
        <v>59</v>
      </c>
      <c r="H3" s="114">
        <v>8</v>
      </c>
      <c r="I3" s="115" t="s">
        <v>82</v>
      </c>
      <c r="K3" s="116" t="s">
        <v>61</v>
      </c>
      <c r="L3" s="117">
        <v>4</v>
      </c>
      <c r="N3" s="94" t="s">
        <v>146</v>
      </c>
      <c r="O3" s="95">
        <v>9</v>
      </c>
      <c r="P3" s="96" t="s">
        <v>163</v>
      </c>
    </row>
    <row r="4" spans="1:16" ht="18.75" x14ac:dyDescent="0.25">
      <c r="A4" s="37" t="s">
        <v>113</v>
      </c>
      <c r="B4" s="38">
        <v>1</v>
      </c>
      <c r="C4" s="34">
        <v>4</v>
      </c>
      <c r="D4" s="24">
        <f t="shared" ref="D4:D9" ca="1" si="2">RANDBETWEEN(1,20)</f>
        <v>15</v>
      </c>
      <c r="E4" s="35">
        <f t="shared" ref="E4:E9" ca="1" si="3">D4+C4</f>
        <v>19</v>
      </c>
      <c r="G4" s="116" t="s">
        <v>60</v>
      </c>
      <c r="H4" s="118">
        <v>8</v>
      </c>
      <c r="I4" s="119" t="s">
        <v>81</v>
      </c>
      <c r="K4" s="116" t="s">
        <v>76</v>
      </c>
      <c r="L4" s="117">
        <v>4</v>
      </c>
      <c r="N4" s="141" t="s">
        <v>147</v>
      </c>
      <c r="O4" s="142">
        <v>10</v>
      </c>
      <c r="P4" s="143" t="s">
        <v>164</v>
      </c>
    </row>
    <row r="5" spans="1:16" x14ac:dyDescent="0.25">
      <c r="A5" s="32" t="s">
        <v>146</v>
      </c>
      <c r="B5" s="33">
        <v>2</v>
      </c>
      <c r="C5" s="34">
        <v>0</v>
      </c>
      <c r="D5" s="24">
        <f t="shared" ca="1" si="2"/>
        <v>17</v>
      </c>
      <c r="E5" s="35">
        <f t="shared" ca="1" si="3"/>
        <v>17</v>
      </c>
      <c r="G5" s="116" t="s">
        <v>47</v>
      </c>
      <c r="H5" s="118">
        <v>8</v>
      </c>
      <c r="I5" s="119" t="s">
        <v>80</v>
      </c>
      <c r="K5" s="116" t="s">
        <v>56</v>
      </c>
      <c r="L5" s="117">
        <v>6</v>
      </c>
      <c r="N5" s="141" t="s">
        <v>148</v>
      </c>
      <c r="O5" s="142">
        <v>10</v>
      </c>
      <c r="P5" s="143" t="s">
        <v>165</v>
      </c>
    </row>
    <row r="6" spans="1:16" x14ac:dyDescent="0.25">
      <c r="A6" s="37" t="s">
        <v>85</v>
      </c>
      <c r="B6" s="38">
        <v>1</v>
      </c>
      <c r="C6" s="34">
        <v>4</v>
      </c>
      <c r="D6" s="24">
        <f t="shared" ca="1" si="2"/>
        <v>9</v>
      </c>
      <c r="E6" s="35">
        <f t="shared" ca="1" si="3"/>
        <v>13</v>
      </c>
      <c r="G6" s="116" t="s">
        <v>85</v>
      </c>
      <c r="H6" s="118">
        <v>8</v>
      </c>
      <c r="I6" s="119" t="s">
        <v>87</v>
      </c>
      <c r="K6" s="116" t="s">
        <v>91</v>
      </c>
      <c r="L6" s="117">
        <v>2</v>
      </c>
      <c r="N6" s="141" t="s">
        <v>149</v>
      </c>
      <c r="O6" s="142">
        <v>10</v>
      </c>
      <c r="P6" s="143" t="s">
        <v>166</v>
      </c>
    </row>
    <row r="7" spans="1:16" ht="16.5" thickBot="1" x14ac:dyDescent="0.3">
      <c r="A7" s="37" t="s">
        <v>59</v>
      </c>
      <c r="B7" s="38">
        <v>1</v>
      </c>
      <c r="C7" s="34">
        <v>3</v>
      </c>
      <c r="D7" s="24">
        <f t="shared" ca="1" si="2"/>
        <v>14</v>
      </c>
      <c r="E7" s="35">
        <f t="shared" ca="1" si="3"/>
        <v>17</v>
      </c>
      <c r="G7" s="116" t="s">
        <v>117</v>
      </c>
      <c r="H7" s="118">
        <v>7</v>
      </c>
      <c r="I7" s="119" t="s">
        <v>134</v>
      </c>
      <c r="K7" s="116" t="s">
        <v>111</v>
      </c>
      <c r="L7" s="117">
        <v>2</v>
      </c>
      <c r="N7" s="98" t="s">
        <v>150</v>
      </c>
      <c r="O7" s="99">
        <v>4</v>
      </c>
      <c r="P7" s="100" t="s">
        <v>162</v>
      </c>
    </row>
    <row r="8" spans="1:16" ht="19.5" thickBot="1" x14ac:dyDescent="0.3">
      <c r="A8" s="32" t="s">
        <v>180</v>
      </c>
      <c r="B8" s="33">
        <v>2</v>
      </c>
      <c r="C8" s="34">
        <v>3</v>
      </c>
      <c r="D8" s="24">
        <f t="shared" ca="1" si="2"/>
        <v>1</v>
      </c>
      <c r="E8" s="35">
        <f t="shared" ca="1" si="3"/>
        <v>4</v>
      </c>
      <c r="G8" s="132" t="s">
        <v>135</v>
      </c>
      <c r="H8" s="133">
        <v>22</v>
      </c>
      <c r="I8" s="134" t="s">
        <v>136</v>
      </c>
      <c r="K8" s="116" t="s">
        <v>87</v>
      </c>
      <c r="L8" s="117">
        <v>8</v>
      </c>
      <c r="N8" s="101" t="s">
        <v>57</v>
      </c>
      <c r="O8" s="102">
        <f>AVERAGE(O3:O7)</f>
        <v>8.6</v>
      </c>
      <c r="P8" s="97"/>
    </row>
    <row r="9" spans="1:16" x14ac:dyDescent="0.25">
      <c r="A9" s="32" t="s">
        <v>148</v>
      </c>
      <c r="B9" s="33">
        <v>2</v>
      </c>
      <c r="C9" s="34">
        <v>3</v>
      </c>
      <c r="D9" s="24">
        <f t="shared" ca="1" si="2"/>
        <v>11</v>
      </c>
      <c r="E9" s="35">
        <f t="shared" ca="1" si="3"/>
        <v>14</v>
      </c>
      <c r="G9" s="120" t="s">
        <v>57</v>
      </c>
      <c r="H9" s="121">
        <f>AVERAGE(H3:H8)</f>
        <v>10.166666666666666</v>
      </c>
      <c r="I9" s="119"/>
      <c r="K9" s="116" t="s">
        <v>67</v>
      </c>
      <c r="L9" s="117">
        <v>4</v>
      </c>
      <c r="N9" s="101" t="s">
        <v>66</v>
      </c>
      <c r="O9" s="103">
        <f>SUM(O3:O7)</f>
        <v>43</v>
      </c>
      <c r="P9" s="97"/>
    </row>
    <row r="10" spans="1:16" x14ac:dyDescent="0.25">
      <c r="G10" s="120" t="s">
        <v>66</v>
      </c>
      <c r="H10" s="122">
        <f>SUM(H3:H8)</f>
        <v>61</v>
      </c>
      <c r="I10" s="119"/>
      <c r="K10" s="135" t="s">
        <v>55</v>
      </c>
      <c r="L10" s="136">
        <v>2</v>
      </c>
      <c r="N10" s="101" t="s">
        <v>58</v>
      </c>
      <c r="O10" s="104">
        <f>COUNT(O3:O7)</f>
        <v>5</v>
      </c>
      <c r="P10" s="97"/>
    </row>
    <row r="11" spans="1:16" ht="16.5" thickBot="1" x14ac:dyDescent="0.3">
      <c r="A11" s="32" t="s">
        <v>150</v>
      </c>
      <c r="B11" s="33">
        <v>2</v>
      </c>
      <c r="C11" s="34">
        <v>5</v>
      </c>
      <c r="D11" s="24">
        <f ca="1">RANDBETWEEN(1,20)</f>
        <v>6</v>
      </c>
      <c r="E11" s="35">
        <f ca="1">D11+C11</f>
        <v>11</v>
      </c>
      <c r="G11" s="120" t="s">
        <v>58</v>
      </c>
      <c r="H11" s="125">
        <f>COUNT(H3:H8)</f>
        <v>6</v>
      </c>
      <c r="I11" s="119"/>
      <c r="K11" s="123" t="s">
        <v>5</v>
      </c>
      <c r="L11" s="124">
        <f>SUM(L3:L10)</f>
        <v>32</v>
      </c>
      <c r="N11" s="101" t="s">
        <v>63</v>
      </c>
      <c r="O11" s="102">
        <f>((O8)*(O10/4))</f>
        <v>10.75</v>
      </c>
      <c r="P11" s="97" t="s">
        <v>64</v>
      </c>
    </row>
    <row r="12" spans="1:16" ht="17.25" thickTop="1" thickBot="1" x14ac:dyDescent="0.3">
      <c r="A12" s="32" t="s">
        <v>170</v>
      </c>
      <c r="B12" s="33">
        <v>2</v>
      </c>
      <c r="C12" s="34">
        <v>2</v>
      </c>
      <c r="D12" s="24">
        <f ca="1">RANDBETWEEN(1,20)</f>
        <v>9</v>
      </c>
      <c r="E12" s="35">
        <f ca="1">D12+C12</f>
        <v>11</v>
      </c>
      <c r="G12" s="120" t="s">
        <v>63</v>
      </c>
      <c r="H12" s="121">
        <f>((H9)*(H11/4))</f>
        <v>15.25</v>
      </c>
      <c r="I12" s="119" t="s">
        <v>64</v>
      </c>
      <c r="N12" s="105" t="s">
        <v>62</v>
      </c>
      <c r="O12" s="106">
        <f>((O8)*(O10/2))</f>
        <v>21.5</v>
      </c>
      <c r="P12" s="107" t="s">
        <v>65</v>
      </c>
    </row>
    <row r="13" spans="1:16" ht="17.25" thickTop="1" thickBot="1" x14ac:dyDescent="0.3">
      <c r="G13" s="126" t="s">
        <v>62</v>
      </c>
      <c r="H13" s="127">
        <f>((H9)*(H11/2))</f>
        <v>30.5</v>
      </c>
      <c r="I13" s="128" t="s">
        <v>65</v>
      </c>
    </row>
    <row r="14" spans="1:16" ht="16.5" thickTop="1" x14ac:dyDescent="0.25">
      <c r="A14" s="138" t="s">
        <v>195</v>
      </c>
      <c r="N14" s="159" t="s">
        <v>138</v>
      </c>
      <c r="O14" s="151">
        <f>H12</f>
        <v>15.25</v>
      </c>
    </row>
    <row r="15" spans="1:16" x14ac:dyDescent="0.25">
      <c r="A15" s="138" t="s">
        <v>196</v>
      </c>
      <c r="N15" s="159" t="s">
        <v>139</v>
      </c>
      <c r="O15" s="151">
        <f>H13</f>
        <v>30.5</v>
      </c>
    </row>
    <row r="16" spans="1:16" x14ac:dyDescent="0.25">
      <c r="A16" s="138" t="s">
        <v>116</v>
      </c>
      <c r="N16" s="159" t="s">
        <v>140</v>
      </c>
      <c r="O16" s="152">
        <f>H10</f>
        <v>61</v>
      </c>
    </row>
    <row r="17" spans="1:15" x14ac:dyDescent="0.25">
      <c r="A17" s="138" t="s">
        <v>185</v>
      </c>
    </row>
    <row r="18" spans="1:15" x14ac:dyDescent="0.25">
      <c r="A18" s="138" t="s">
        <v>193</v>
      </c>
      <c r="N18" s="139" t="s">
        <v>109</v>
      </c>
      <c r="O18" s="140">
        <f>O9</f>
        <v>43</v>
      </c>
    </row>
    <row r="19" spans="1:15" x14ac:dyDescent="0.25">
      <c r="A19" s="138" t="s">
        <v>206</v>
      </c>
    </row>
    <row r="20" spans="1:15" x14ac:dyDescent="0.25">
      <c r="A20" s="138" t="s">
        <v>207</v>
      </c>
    </row>
    <row r="21" spans="1:15" x14ac:dyDescent="0.25">
      <c r="A21" s="138"/>
    </row>
    <row r="22" spans="1:15" x14ac:dyDescent="0.25">
      <c r="A22" s="138"/>
    </row>
    <row r="23" spans="1:15" x14ac:dyDescent="0.25">
      <c r="A23" s="138"/>
    </row>
    <row r="26" spans="1:15" x14ac:dyDescent="0.25">
      <c r="A26" s="138"/>
    </row>
    <row r="27" spans="1:15" x14ac:dyDescent="0.25">
      <c r="A27" s="138"/>
    </row>
    <row r="28" spans="1:15" x14ac:dyDescent="0.25">
      <c r="A28" s="138"/>
    </row>
    <row r="29" spans="1:15" x14ac:dyDescent="0.25">
      <c r="A29" s="138"/>
    </row>
    <row r="30" spans="1:15" x14ac:dyDescent="0.25">
      <c r="A30" s="138"/>
    </row>
    <row r="31" spans="1:15" x14ac:dyDescent="0.25">
      <c r="A31" s="138"/>
    </row>
    <row r="32" spans="1:15" x14ac:dyDescent="0.25">
      <c r="A32" s="138"/>
    </row>
    <row r="33" spans="1:1" x14ac:dyDescent="0.25">
      <c r="A33" s="138"/>
    </row>
    <row r="34" spans="1:1" x14ac:dyDescent="0.25">
      <c r="A34" s="138"/>
    </row>
    <row r="35" spans="1:1" x14ac:dyDescent="0.25">
      <c r="A35" s="138"/>
    </row>
    <row r="36" spans="1:1" x14ac:dyDescent="0.25">
      <c r="A36" s="138"/>
    </row>
    <row r="37" spans="1:1" x14ac:dyDescent="0.25">
      <c r="A37" s="138"/>
    </row>
    <row r="38" spans="1:1" x14ac:dyDescent="0.25">
      <c r="A38" s="138"/>
    </row>
  </sheetData>
  <sortState ref="A2:E10">
    <sortCondition descending="1" ref="E2:E10"/>
    <sortCondition descending="1" ref="C2:C10"/>
  </sortState>
  <conditionalFormatting sqref="O18">
    <cfRule type="cellIs" dxfId="877" priority="1" operator="greaterThan">
      <formula>$O$16</formula>
    </cfRule>
    <cfRule type="cellIs" dxfId="876" priority="2" operator="between">
      <formula>$O$14+$O$15</formula>
      <formula>$O$16</formula>
    </cfRule>
    <cfRule type="cellIs" dxfId="875" priority="3" operator="between">
      <formula>$O$15</formula>
      <formula>$O$15+$O$14</formula>
    </cfRule>
    <cfRule type="cellIs" dxfId="874" priority="4" operator="between">
      <formula>$O$14</formula>
      <formula>$O$15</formula>
    </cfRule>
    <cfRule type="cellIs" dxfId="873" priority="5" operator="lessThan">
      <formula>$O$14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5"/>
  <sheetViews>
    <sheetView showGridLines="0" zoomScaleNormal="100" workbookViewId="0"/>
  </sheetViews>
  <sheetFormatPr defaultColWidth="9.125" defaultRowHeight="15.75" x14ac:dyDescent="0.25"/>
  <cols>
    <col min="1" max="1" width="17.625" style="21" bestFit="1" customWidth="1"/>
    <col min="2" max="2" width="23.625" style="21" bestFit="1" customWidth="1"/>
    <col min="3" max="3" width="25.875" style="21" bestFit="1" customWidth="1"/>
    <col min="4" max="4" width="6.125" style="25" customWidth="1"/>
    <col min="5" max="5" width="6" style="25" bestFit="1" customWidth="1"/>
    <col min="6" max="6" width="3.875" style="25" bestFit="1" customWidth="1"/>
    <col min="7" max="7" width="6.875" style="25" bestFit="1" customWidth="1"/>
    <col min="8" max="8" width="3.875" style="25" bestFit="1" customWidth="1"/>
    <col min="9" max="9" width="5.25" style="25" bestFit="1" customWidth="1"/>
    <col min="10" max="16384" width="9.125" style="25"/>
  </cols>
  <sheetData>
    <row r="1" spans="1:9" s="22" customFormat="1" ht="16.5" thickBot="1" x14ac:dyDescent="0.3">
      <c r="A1" s="196" t="s">
        <v>6</v>
      </c>
      <c r="B1" s="197" t="s">
        <v>75</v>
      </c>
      <c r="C1" s="198" t="s">
        <v>154</v>
      </c>
      <c r="D1" s="199" t="s">
        <v>3</v>
      </c>
      <c r="E1" s="200" t="s">
        <v>160</v>
      </c>
      <c r="F1" s="199" t="s">
        <v>48</v>
      </c>
      <c r="G1" s="200" t="s">
        <v>49</v>
      </c>
      <c r="H1" s="200" t="s">
        <v>4</v>
      </c>
      <c r="I1" s="200" t="s">
        <v>5</v>
      </c>
    </row>
    <row r="2" spans="1:9" x14ac:dyDescent="0.25">
      <c r="A2" s="193" t="s">
        <v>151</v>
      </c>
      <c r="B2" s="194" t="s">
        <v>152</v>
      </c>
      <c r="C2" s="194" t="s">
        <v>155</v>
      </c>
      <c r="D2" s="23">
        <v>6</v>
      </c>
      <c r="E2" s="24">
        <v>3</v>
      </c>
      <c r="F2" s="24">
        <v>0</v>
      </c>
      <c r="G2" s="24">
        <v>0</v>
      </c>
      <c r="H2" s="163">
        <f ca="1">RANDBETWEEN(1,20)</f>
        <v>12</v>
      </c>
      <c r="I2" s="24">
        <f t="shared" ref="I2" ca="1" si="0">SUM(D2:H2)</f>
        <v>21</v>
      </c>
    </row>
    <row r="3" spans="1:9" x14ac:dyDescent="0.25">
      <c r="A3" s="195" t="s">
        <v>151</v>
      </c>
      <c r="B3" s="190" t="s">
        <v>153</v>
      </c>
      <c r="C3" s="190" t="s">
        <v>159</v>
      </c>
      <c r="D3" s="23">
        <v>6</v>
      </c>
      <c r="E3" s="24">
        <v>1</v>
      </c>
      <c r="F3" s="24">
        <v>0</v>
      </c>
      <c r="G3" s="24">
        <v>0</v>
      </c>
      <c r="H3" s="163">
        <f ca="1">RANDBETWEEN(1,20)</f>
        <v>11</v>
      </c>
      <c r="I3" s="24">
        <f t="shared" ref="I3" ca="1" si="1">SUM(D3:H3)</f>
        <v>18</v>
      </c>
    </row>
    <row r="4" spans="1:9" x14ac:dyDescent="0.25">
      <c r="A4" s="195" t="s">
        <v>146</v>
      </c>
      <c r="B4" s="190" t="s">
        <v>201</v>
      </c>
      <c r="C4" s="190" t="s">
        <v>200</v>
      </c>
      <c r="D4" s="23">
        <v>16</v>
      </c>
      <c r="E4" s="24">
        <v>3</v>
      </c>
      <c r="F4" s="24">
        <v>0</v>
      </c>
      <c r="G4" s="24">
        <v>0</v>
      </c>
      <c r="H4" s="163">
        <f t="shared" ref="H4:H12" ca="1" si="2">RANDBETWEEN(1,20)</f>
        <v>4</v>
      </c>
      <c r="I4" s="24">
        <f t="shared" ref="I4:I8" ca="1" si="3">SUM(D4:H4)</f>
        <v>23</v>
      </c>
    </row>
    <row r="5" spans="1:9" x14ac:dyDescent="0.25">
      <c r="A5" s="195" t="s">
        <v>147</v>
      </c>
      <c r="B5" s="190" t="s">
        <v>169</v>
      </c>
      <c r="C5" s="190" t="s">
        <v>211</v>
      </c>
      <c r="D5" s="23">
        <v>7</v>
      </c>
      <c r="E5" s="24">
        <v>0</v>
      </c>
      <c r="F5" s="24">
        <v>1</v>
      </c>
      <c r="G5" s="24">
        <v>0</v>
      </c>
      <c r="H5" s="163">
        <f t="shared" ca="1" si="2"/>
        <v>4</v>
      </c>
      <c r="I5" s="24">
        <f t="shared" ref="I5" ca="1" si="4">SUM(D5:H5)</f>
        <v>12</v>
      </c>
    </row>
    <row r="6" spans="1:9" x14ac:dyDescent="0.25">
      <c r="A6" s="195" t="s">
        <v>147</v>
      </c>
      <c r="B6" s="190" t="s">
        <v>167</v>
      </c>
      <c r="C6" s="190" t="s">
        <v>157</v>
      </c>
      <c r="D6" s="23">
        <v>7</v>
      </c>
      <c r="E6" s="24">
        <v>2</v>
      </c>
      <c r="F6" s="24">
        <v>1</v>
      </c>
      <c r="G6" s="24">
        <v>0</v>
      </c>
      <c r="H6" s="163">
        <f t="shared" ca="1" si="2"/>
        <v>17</v>
      </c>
      <c r="I6" s="24">
        <f t="shared" ca="1" si="3"/>
        <v>27</v>
      </c>
    </row>
    <row r="7" spans="1:9" x14ac:dyDescent="0.25">
      <c r="A7" s="195" t="s">
        <v>148</v>
      </c>
      <c r="B7" s="190" t="s">
        <v>201</v>
      </c>
      <c r="C7" s="190" t="s">
        <v>200</v>
      </c>
      <c r="D7" s="23">
        <v>17</v>
      </c>
      <c r="E7" s="24">
        <v>4</v>
      </c>
      <c r="F7" s="24">
        <v>0</v>
      </c>
      <c r="G7" s="24">
        <v>0</v>
      </c>
      <c r="H7" s="163">
        <f t="shared" ca="1" si="2"/>
        <v>18</v>
      </c>
      <c r="I7" s="24">
        <f t="shared" ca="1" si="3"/>
        <v>39</v>
      </c>
    </row>
    <row r="8" spans="1:9" x14ac:dyDescent="0.25">
      <c r="A8" s="195" t="s">
        <v>215</v>
      </c>
      <c r="B8" s="190" t="s">
        <v>181</v>
      </c>
      <c r="C8" s="190" t="s">
        <v>182</v>
      </c>
      <c r="D8" s="23">
        <v>7</v>
      </c>
      <c r="E8" s="24">
        <v>3</v>
      </c>
      <c r="F8" s="24">
        <v>1</v>
      </c>
      <c r="G8" s="24">
        <v>0</v>
      </c>
      <c r="H8" s="163">
        <f t="shared" ca="1" si="2"/>
        <v>1</v>
      </c>
      <c r="I8" s="24">
        <f t="shared" ca="1" si="3"/>
        <v>12</v>
      </c>
    </row>
    <row r="9" spans="1:9" x14ac:dyDescent="0.25">
      <c r="A9" s="195" t="s">
        <v>184</v>
      </c>
      <c r="B9" s="190" t="s">
        <v>187</v>
      </c>
      <c r="C9" s="190" t="s">
        <v>188</v>
      </c>
      <c r="D9" s="23">
        <v>6</v>
      </c>
      <c r="E9" s="24">
        <v>3</v>
      </c>
      <c r="F9" s="24">
        <v>0</v>
      </c>
      <c r="G9" s="24">
        <v>0</v>
      </c>
      <c r="H9" s="163">
        <f t="shared" ca="1" si="2"/>
        <v>1</v>
      </c>
      <c r="I9" s="24">
        <f t="shared" ref="I9" ca="1" si="5">SUM(D9:H9)</f>
        <v>10</v>
      </c>
    </row>
    <row r="10" spans="1:9" x14ac:dyDescent="0.25">
      <c r="A10" s="195" t="s">
        <v>184</v>
      </c>
      <c r="B10" s="190" t="s">
        <v>115</v>
      </c>
      <c r="C10" s="190" t="s">
        <v>189</v>
      </c>
      <c r="D10" s="23">
        <v>6</v>
      </c>
      <c r="E10" s="24">
        <v>-2</v>
      </c>
      <c r="F10" s="24">
        <v>0</v>
      </c>
      <c r="G10" s="24">
        <v>0</v>
      </c>
      <c r="H10" s="163">
        <f t="shared" ca="1" si="2"/>
        <v>1</v>
      </c>
      <c r="I10" s="24">
        <f t="shared" ref="I10" ca="1" si="6">SUM(D10:H10)</f>
        <v>5</v>
      </c>
    </row>
    <row r="11" spans="1:9" x14ac:dyDescent="0.25">
      <c r="A11" s="195" t="s">
        <v>202</v>
      </c>
      <c r="B11" s="190" t="s">
        <v>115</v>
      </c>
      <c r="C11" s="190" t="s">
        <v>203</v>
      </c>
      <c r="D11" s="23">
        <v>3</v>
      </c>
      <c r="E11" s="24">
        <v>2</v>
      </c>
      <c r="F11" s="24">
        <v>0</v>
      </c>
      <c r="G11" s="24">
        <v>0</v>
      </c>
      <c r="H11" s="163">
        <f t="shared" ca="1" si="2"/>
        <v>8</v>
      </c>
      <c r="I11" s="24">
        <f t="shared" ref="I11" ca="1" si="7">SUM(D11:H11)</f>
        <v>13</v>
      </c>
    </row>
    <row r="12" spans="1:9" x14ac:dyDescent="0.25">
      <c r="A12" s="195" t="s">
        <v>202</v>
      </c>
      <c r="B12" s="190" t="s">
        <v>187</v>
      </c>
      <c r="C12" s="190" t="s">
        <v>204</v>
      </c>
      <c r="D12" s="23">
        <v>3</v>
      </c>
      <c r="E12" s="24">
        <v>0</v>
      </c>
      <c r="F12" s="24">
        <v>0</v>
      </c>
      <c r="G12" s="24">
        <v>0</v>
      </c>
      <c r="H12" s="163">
        <f t="shared" ca="1" si="2"/>
        <v>9</v>
      </c>
      <c r="I12" s="24">
        <f t="shared" ref="I12" ca="1" si="8">SUM(D12:H12)</f>
        <v>12</v>
      </c>
    </row>
    <row r="13" spans="1:9" x14ac:dyDescent="0.25">
      <c r="A13" s="146" t="s">
        <v>117</v>
      </c>
      <c r="B13" s="147" t="s">
        <v>119</v>
      </c>
      <c r="C13" s="147" t="s">
        <v>156</v>
      </c>
      <c r="D13" s="23">
        <v>10</v>
      </c>
      <c r="E13" s="148">
        <v>8</v>
      </c>
      <c r="F13" s="24">
        <v>1</v>
      </c>
      <c r="G13" s="148">
        <v>3</v>
      </c>
      <c r="H13" s="163">
        <f t="shared" ref="H13:H18" ca="1" si="9">RANDBETWEEN(1,20)</f>
        <v>20</v>
      </c>
      <c r="I13" s="24">
        <f t="shared" ref="I13:I14" ca="1" si="10">SUM(D13:H13)</f>
        <v>42</v>
      </c>
    </row>
    <row r="14" spans="1:9" x14ac:dyDescent="0.25">
      <c r="A14" s="146" t="s">
        <v>117</v>
      </c>
      <c r="B14" s="147" t="s">
        <v>120</v>
      </c>
      <c r="C14" s="147" t="s">
        <v>218</v>
      </c>
      <c r="D14" s="23">
        <v>10</v>
      </c>
      <c r="E14" s="148">
        <v>8</v>
      </c>
      <c r="F14" s="24">
        <v>1</v>
      </c>
      <c r="G14" s="148">
        <v>3</v>
      </c>
      <c r="H14" s="163">
        <f t="shared" ca="1" si="9"/>
        <v>10</v>
      </c>
      <c r="I14" s="24">
        <f t="shared" ca="1" si="10"/>
        <v>32</v>
      </c>
    </row>
    <row r="15" spans="1:9" x14ac:dyDescent="0.25">
      <c r="A15" s="146" t="s">
        <v>117</v>
      </c>
      <c r="B15" s="147" t="s">
        <v>205</v>
      </c>
      <c r="C15" s="147" t="s">
        <v>156</v>
      </c>
      <c r="D15" s="23">
        <v>10</v>
      </c>
      <c r="E15" s="148">
        <v>7</v>
      </c>
      <c r="F15" s="24">
        <v>0</v>
      </c>
      <c r="G15" s="148">
        <v>3</v>
      </c>
      <c r="H15" s="163">
        <f t="shared" ca="1" si="9"/>
        <v>9</v>
      </c>
      <c r="I15" s="24">
        <f t="shared" ref="I15:I18" ca="1" si="11">SUM(D15:H15)</f>
        <v>29</v>
      </c>
    </row>
    <row r="16" spans="1:9" x14ac:dyDescent="0.25">
      <c r="A16" s="146" t="s">
        <v>117</v>
      </c>
      <c r="B16" s="147" t="s">
        <v>141</v>
      </c>
      <c r="C16" s="147" t="s">
        <v>221</v>
      </c>
      <c r="D16" s="23">
        <v>10</v>
      </c>
      <c r="E16" s="24">
        <v>1</v>
      </c>
      <c r="F16" s="24">
        <v>1</v>
      </c>
      <c r="G16" s="148">
        <v>3</v>
      </c>
      <c r="H16" s="163">
        <f t="shared" ca="1" si="9"/>
        <v>7</v>
      </c>
      <c r="I16" s="24">
        <f t="shared" ca="1" si="11"/>
        <v>22</v>
      </c>
    </row>
    <row r="17" spans="1:9" x14ac:dyDescent="0.25">
      <c r="A17" s="146" t="s">
        <v>118</v>
      </c>
      <c r="B17" s="147" t="s">
        <v>121</v>
      </c>
      <c r="C17" s="147" t="s">
        <v>217</v>
      </c>
      <c r="D17" s="23">
        <v>3</v>
      </c>
      <c r="E17" s="24">
        <v>1</v>
      </c>
      <c r="F17" s="24">
        <v>0</v>
      </c>
      <c r="G17" s="148">
        <v>2</v>
      </c>
      <c r="H17" s="163">
        <f t="shared" ca="1" si="9"/>
        <v>19</v>
      </c>
      <c r="I17" s="24">
        <f t="shared" ca="1" si="11"/>
        <v>25</v>
      </c>
    </row>
    <row r="18" spans="1:9" x14ac:dyDescent="0.25">
      <c r="A18" s="146" t="s">
        <v>118</v>
      </c>
      <c r="B18" s="147" t="s">
        <v>122</v>
      </c>
      <c r="C18" s="147" t="s">
        <v>217</v>
      </c>
      <c r="D18" s="23">
        <v>3</v>
      </c>
      <c r="E18" s="24">
        <v>0</v>
      </c>
      <c r="F18" s="24">
        <v>0</v>
      </c>
      <c r="G18" s="148">
        <v>2</v>
      </c>
      <c r="H18" s="163">
        <f t="shared" ca="1" si="9"/>
        <v>14</v>
      </c>
      <c r="I18" s="24">
        <f t="shared" ca="1" si="11"/>
        <v>19</v>
      </c>
    </row>
    <row r="19" spans="1:9" x14ac:dyDescent="0.25">
      <c r="A19" s="146" t="s">
        <v>124</v>
      </c>
      <c r="B19" s="147" t="s">
        <v>125</v>
      </c>
      <c r="C19" s="147" t="s">
        <v>157</v>
      </c>
      <c r="D19" s="23">
        <v>2</v>
      </c>
      <c r="E19" s="24">
        <v>2</v>
      </c>
      <c r="F19" s="24">
        <v>0</v>
      </c>
      <c r="G19" s="148">
        <v>2</v>
      </c>
      <c r="H19" s="163">
        <f t="shared" ref="H19:H24" ca="1" si="12">RANDBETWEEN(1,20)</f>
        <v>8</v>
      </c>
      <c r="I19" s="24">
        <f t="shared" ref="I19:I20" ca="1" si="13">SUM(D19:H19)</f>
        <v>14</v>
      </c>
    </row>
    <row r="20" spans="1:9" x14ac:dyDescent="0.25">
      <c r="A20" s="146" t="s">
        <v>124</v>
      </c>
      <c r="B20" s="147" t="s">
        <v>126</v>
      </c>
      <c r="C20" s="147" t="s">
        <v>219</v>
      </c>
      <c r="D20" s="23">
        <v>2</v>
      </c>
      <c r="E20" s="24">
        <v>1</v>
      </c>
      <c r="F20" s="24">
        <v>0</v>
      </c>
      <c r="G20" s="148">
        <v>2</v>
      </c>
      <c r="H20" s="163">
        <f t="shared" ca="1" si="12"/>
        <v>20</v>
      </c>
      <c r="I20" s="24">
        <f t="shared" ca="1" si="13"/>
        <v>25</v>
      </c>
    </row>
    <row r="21" spans="1:9" x14ac:dyDescent="0.25">
      <c r="A21" s="146" t="s">
        <v>127</v>
      </c>
      <c r="B21" s="147" t="s">
        <v>128</v>
      </c>
      <c r="C21" s="147" t="s">
        <v>157</v>
      </c>
      <c r="D21" s="23">
        <v>1</v>
      </c>
      <c r="E21" s="24">
        <v>0</v>
      </c>
      <c r="F21" s="24">
        <v>0</v>
      </c>
      <c r="G21" s="148">
        <v>2</v>
      </c>
      <c r="H21" s="163">
        <f t="shared" ca="1" si="12"/>
        <v>7</v>
      </c>
      <c r="I21" s="24">
        <f t="shared" ref="I21" ca="1" si="14">SUM(D21:H21)</f>
        <v>10</v>
      </c>
    </row>
    <row r="22" spans="1:9" x14ac:dyDescent="0.25">
      <c r="A22" s="146" t="s">
        <v>127</v>
      </c>
      <c r="B22" s="147" t="s">
        <v>122</v>
      </c>
      <c r="C22" s="147" t="s">
        <v>157</v>
      </c>
      <c r="D22" s="23">
        <v>1</v>
      </c>
      <c r="E22" s="24">
        <v>0</v>
      </c>
      <c r="F22" s="24">
        <v>0</v>
      </c>
      <c r="G22" s="148">
        <v>2</v>
      </c>
      <c r="H22" s="163">
        <f t="shared" ca="1" si="12"/>
        <v>17</v>
      </c>
      <c r="I22" s="24">
        <f t="shared" ref="I22" ca="1" si="15">SUM(D22:H22)</f>
        <v>20</v>
      </c>
    </row>
    <row r="23" spans="1:9" x14ac:dyDescent="0.25">
      <c r="A23" s="146" t="s">
        <v>197</v>
      </c>
      <c r="B23" s="147" t="s">
        <v>145</v>
      </c>
      <c r="C23" s="147" t="s">
        <v>158</v>
      </c>
      <c r="D23" s="23">
        <v>3</v>
      </c>
      <c r="E23" s="24">
        <v>3</v>
      </c>
      <c r="F23" s="24">
        <v>0</v>
      </c>
      <c r="G23" s="148">
        <v>2</v>
      </c>
      <c r="H23" s="163">
        <f t="shared" ca="1" si="12"/>
        <v>18</v>
      </c>
      <c r="I23" s="24">
        <f t="shared" ref="I23" ca="1" si="16">SUM(D23:H23)</f>
        <v>26</v>
      </c>
    </row>
    <row r="24" spans="1:9" x14ac:dyDescent="0.25">
      <c r="A24" s="146" t="s">
        <v>191</v>
      </c>
      <c r="B24" s="147" t="s">
        <v>115</v>
      </c>
      <c r="C24" s="147" t="s">
        <v>192</v>
      </c>
      <c r="D24" s="23">
        <v>1</v>
      </c>
      <c r="E24" s="24">
        <v>2</v>
      </c>
      <c r="F24" s="24">
        <v>0</v>
      </c>
      <c r="G24" s="148">
        <v>2</v>
      </c>
      <c r="H24" s="163">
        <f t="shared" ca="1" si="12"/>
        <v>12</v>
      </c>
      <c r="I24" s="24">
        <f t="shared" ref="I24" ca="1" si="17">SUM(D24:H24)</f>
        <v>17</v>
      </c>
    </row>
    <row r="25" spans="1:9" x14ac:dyDescent="0.25">
      <c r="D25" s="21"/>
      <c r="E25" s="21"/>
      <c r="F25" s="21"/>
      <c r="G25" s="21"/>
      <c r="H25" s="21"/>
      <c r="I25" s="21"/>
    </row>
    <row r="26" spans="1:9" ht="18.75" x14ac:dyDescent="0.25">
      <c r="A26" s="27" t="s">
        <v>84</v>
      </c>
      <c r="B26" s="26" t="s">
        <v>93</v>
      </c>
      <c r="E26" s="26" t="s">
        <v>183</v>
      </c>
    </row>
    <row r="27" spans="1:9" ht="18.75" x14ac:dyDescent="0.25">
      <c r="A27" s="27" t="s">
        <v>71</v>
      </c>
      <c r="B27" s="26" t="s">
        <v>94</v>
      </c>
    </row>
    <row r="28" spans="1:9" ht="18.75" x14ac:dyDescent="0.25">
      <c r="A28" s="27" t="s">
        <v>71</v>
      </c>
      <c r="B28" s="26" t="s">
        <v>95</v>
      </c>
    </row>
    <row r="29" spans="1:9" ht="18.75" x14ac:dyDescent="0.25">
      <c r="A29" s="27" t="s">
        <v>88</v>
      </c>
      <c r="B29" s="137" t="s">
        <v>96</v>
      </c>
    </row>
    <row r="30" spans="1:9" ht="18.75" x14ac:dyDescent="0.25">
      <c r="A30" s="27" t="s">
        <v>86</v>
      </c>
      <c r="B30" s="26" t="s">
        <v>97</v>
      </c>
    </row>
    <row r="31" spans="1:9" ht="18.75" x14ac:dyDescent="0.25">
      <c r="A31" s="27" t="s">
        <v>68</v>
      </c>
      <c r="B31" s="26" t="s">
        <v>98</v>
      </c>
    </row>
    <row r="32" spans="1:9" ht="18.75" x14ac:dyDescent="0.25">
      <c r="A32" s="27" t="s">
        <v>72</v>
      </c>
      <c r="B32" s="26" t="s">
        <v>99</v>
      </c>
    </row>
    <row r="33" spans="1:4" ht="18.75" x14ac:dyDescent="0.25">
      <c r="A33" s="27" t="s">
        <v>72</v>
      </c>
      <c r="B33" s="26" t="s">
        <v>100</v>
      </c>
    </row>
    <row r="34" spans="1:4" ht="18.75" x14ac:dyDescent="0.25">
      <c r="A34" s="27" t="s">
        <v>89</v>
      </c>
      <c r="B34" s="137" t="s">
        <v>101</v>
      </c>
    </row>
    <row r="35" spans="1:4" ht="18.75" x14ac:dyDescent="0.25">
      <c r="A35" s="27" t="s">
        <v>90</v>
      </c>
      <c r="B35" s="137" t="s">
        <v>102</v>
      </c>
    </row>
    <row r="36" spans="1:4" ht="18.75" x14ac:dyDescent="0.25">
      <c r="A36" s="27" t="s">
        <v>70</v>
      </c>
      <c r="B36" s="26" t="s">
        <v>103</v>
      </c>
    </row>
    <row r="37" spans="1:4" ht="18.75" x14ac:dyDescent="0.25">
      <c r="A37" s="27" t="s">
        <v>69</v>
      </c>
      <c r="B37" s="26" t="s">
        <v>104</v>
      </c>
    </row>
    <row r="38" spans="1:4" ht="18.75" x14ac:dyDescent="0.25">
      <c r="A38" s="27" t="s">
        <v>83</v>
      </c>
      <c r="B38" s="26" t="s">
        <v>105</v>
      </c>
    </row>
    <row r="39" spans="1:4" ht="18.75" x14ac:dyDescent="0.25">
      <c r="A39" s="27" t="s">
        <v>110</v>
      </c>
      <c r="B39" s="26" t="s">
        <v>92</v>
      </c>
    </row>
    <row r="40" spans="1:4" ht="18.75" x14ac:dyDescent="0.25">
      <c r="A40" s="27" t="s">
        <v>73</v>
      </c>
      <c r="B40" s="26" t="s">
        <v>106</v>
      </c>
    </row>
    <row r="41" spans="1:4" ht="18.75" x14ac:dyDescent="0.25">
      <c r="A41" s="27" t="s">
        <v>74</v>
      </c>
      <c r="B41" s="26" t="s">
        <v>107</v>
      </c>
    </row>
    <row r="42" spans="1:4" ht="18.75" x14ac:dyDescent="0.25">
      <c r="A42" s="27" t="s">
        <v>78</v>
      </c>
      <c r="B42" s="26" t="s">
        <v>108</v>
      </c>
    </row>
    <row r="43" spans="1:4" ht="18.75" x14ac:dyDescent="0.25">
      <c r="B43" s="27"/>
      <c r="C43" s="27"/>
      <c r="D43" s="26"/>
    </row>
    <row r="44" spans="1:4" ht="18.75" x14ac:dyDescent="0.25">
      <c r="B44" s="27"/>
      <c r="C44" s="27"/>
      <c r="D44" s="26"/>
    </row>
    <row r="45" spans="1:4" ht="18.75" x14ac:dyDescent="0.25">
      <c r="B45" s="27"/>
      <c r="C45" s="27"/>
      <c r="D45" s="26"/>
    </row>
    <row r="46" spans="1:4" ht="18.75" x14ac:dyDescent="0.25">
      <c r="B46" s="27"/>
      <c r="C46" s="27"/>
      <c r="D46" s="26"/>
    </row>
    <row r="47" spans="1:4" ht="18.75" x14ac:dyDescent="0.25">
      <c r="B47" s="27"/>
      <c r="C47" s="27"/>
      <c r="D47" s="26"/>
    </row>
    <row r="48" spans="1:4" ht="18.75" x14ac:dyDescent="0.25">
      <c r="B48" s="27"/>
      <c r="C48" s="27"/>
      <c r="D48" s="26"/>
    </row>
    <row r="49" spans="2:4" ht="18.75" x14ac:dyDescent="0.25">
      <c r="B49" s="27"/>
      <c r="C49" s="27"/>
      <c r="D49" s="26"/>
    </row>
    <row r="50" spans="2:4" ht="18.75" x14ac:dyDescent="0.25">
      <c r="B50" s="27"/>
      <c r="C50" s="27"/>
      <c r="D50" s="26"/>
    </row>
    <row r="51" spans="2:4" ht="18.75" x14ac:dyDescent="0.25">
      <c r="B51" s="27"/>
      <c r="C51" s="27"/>
      <c r="D51" s="26"/>
    </row>
    <row r="52" spans="2:4" ht="18.75" x14ac:dyDescent="0.25">
      <c r="B52" s="27"/>
      <c r="C52" s="27"/>
      <c r="D52" s="26"/>
    </row>
    <row r="53" spans="2:4" ht="18.75" x14ac:dyDescent="0.25">
      <c r="B53" s="27"/>
      <c r="C53" s="27"/>
      <c r="D53" s="26"/>
    </row>
    <row r="54" spans="2:4" ht="18.75" x14ac:dyDescent="0.25">
      <c r="B54" s="27"/>
      <c r="C54" s="27"/>
      <c r="D54" s="26"/>
    </row>
    <row r="55" spans="2:4" ht="18.75" x14ac:dyDescent="0.25">
      <c r="B55" s="27"/>
      <c r="C55" s="27"/>
      <c r="D55" s="26"/>
    </row>
  </sheetData>
  <sortState ref="B8:C24">
    <sortCondition ref="B8:B24"/>
  </sortState>
  <conditionalFormatting sqref="A43:A55 D1:I1 A56:I1048576 E26:I55 J1:XFD1048576">
    <cfRule type="cellIs" dxfId="872" priority="11184" operator="equal">
      <formula>"N"</formula>
    </cfRule>
    <cfRule type="cellIs" dxfId="871" priority="11185" operator="equal">
      <formula>"Y"</formula>
    </cfRule>
  </conditionalFormatting>
  <conditionalFormatting sqref="H26:H1048576 H1">
    <cfRule type="cellIs" dxfId="870" priority="11180" operator="equal">
      <formula>1</formula>
    </cfRule>
    <cfRule type="cellIs" dxfId="869" priority="11183" operator="equal">
      <formula>20</formula>
    </cfRule>
  </conditionalFormatting>
  <conditionalFormatting sqref="G17:G23">
    <cfRule type="cellIs" dxfId="868" priority="10768" operator="equal">
      <formula>"No"</formula>
    </cfRule>
    <cfRule type="cellIs" dxfId="867" priority="10769" operator="equal">
      <formula>"Yes"</formula>
    </cfRule>
  </conditionalFormatting>
  <conditionalFormatting sqref="A1">
    <cfRule type="cellIs" dxfId="866" priority="7422" operator="equal">
      <formula>"No"</formula>
    </cfRule>
    <cfRule type="cellIs" dxfId="865" priority="7423" operator="equal">
      <formula>"Yes"</formula>
    </cfRule>
  </conditionalFormatting>
  <conditionalFormatting sqref="A1">
    <cfRule type="cellIs" dxfId="864" priority="7424" operator="equal">
      <formula>"No"</formula>
    </cfRule>
    <cfRule type="cellIs" dxfId="863" priority="7425" operator="equal">
      <formula>"Yes"</formula>
    </cfRule>
  </conditionalFormatting>
  <conditionalFormatting sqref="A1">
    <cfRule type="cellIs" dxfId="862" priority="7418" operator="equal">
      <formula>"No"</formula>
    </cfRule>
    <cfRule type="cellIs" dxfId="861" priority="7419" operator="equal">
      <formula>"Yes"</formula>
    </cfRule>
  </conditionalFormatting>
  <conditionalFormatting sqref="A1">
    <cfRule type="cellIs" dxfId="860" priority="7420" operator="equal">
      <formula>"No"</formula>
    </cfRule>
    <cfRule type="cellIs" dxfId="859" priority="7421" operator="equal">
      <formula>"Yes"</formula>
    </cfRule>
  </conditionalFormatting>
  <conditionalFormatting sqref="B1:C1">
    <cfRule type="cellIs" dxfId="858" priority="7416" operator="equal">
      <formula>"No"</formula>
    </cfRule>
    <cfRule type="cellIs" dxfId="857" priority="7417" operator="equal">
      <formula>"Yes"</formula>
    </cfRule>
  </conditionalFormatting>
  <conditionalFormatting sqref="B43:D55">
    <cfRule type="cellIs" dxfId="856" priority="7290" operator="equal">
      <formula>"No"</formula>
    </cfRule>
    <cfRule type="cellIs" dxfId="855" priority="7291" operator="equal">
      <formula>"Yes"</formula>
    </cfRule>
  </conditionalFormatting>
  <conditionalFormatting sqref="A33:B36 A27:B29">
    <cfRule type="cellIs" dxfId="854" priority="3786" operator="equal">
      <formula>"No"</formula>
    </cfRule>
    <cfRule type="cellIs" dxfId="853" priority="3787" operator="equal">
      <formula>"Yes"</formula>
    </cfRule>
  </conditionalFormatting>
  <conditionalFormatting sqref="A26">
    <cfRule type="cellIs" dxfId="852" priority="3784" operator="equal">
      <formula>"No"</formula>
    </cfRule>
    <cfRule type="cellIs" dxfId="851" priority="3785" operator="equal">
      <formula>"Yes"</formula>
    </cfRule>
  </conditionalFormatting>
  <conditionalFormatting sqref="A31">
    <cfRule type="cellIs" dxfId="850" priority="3782" operator="equal">
      <formula>"No"</formula>
    </cfRule>
    <cfRule type="cellIs" dxfId="849" priority="3783" operator="equal">
      <formula>"Yes"</formula>
    </cfRule>
  </conditionalFormatting>
  <conditionalFormatting sqref="B29">
    <cfRule type="cellIs" dxfId="848" priority="3780" operator="equal">
      <formula>"No"</formula>
    </cfRule>
    <cfRule type="cellIs" dxfId="847" priority="3781" operator="equal">
      <formula>"Yes"</formula>
    </cfRule>
  </conditionalFormatting>
  <conditionalFormatting sqref="B26">
    <cfRule type="cellIs" dxfId="846" priority="3778" operator="equal">
      <formula>"No"</formula>
    </cfRule>
    <cfRule type="cellIs" dxfId="845" priority="3779" operator="equal">
      <formula>"Yes"</formula>
    </cfRule>
  </conditionalFormatting>
  <conditionalFormatting sqref="B31">
    <cfRule type="cellIs" dxfId="844" priority="3776" operator="equal">
      <formula>"No"</formula>
    </cfRule>
    <cfRule type="cellIs" dxfId="843" priority="3777" operator="equal">
      <formula>"Yes"</formula>
    </cfRule>
  </conditionalFormatting>
  <conditionalFormatting sqref="A26:A42">
    <cfRule type="cellIs" dxfId="842" priority="3774" operator="equal">
      <formula>"No"</formula>
    </cfRule>
    <cfRule type="cellIs" dxfId="841" priority="3775" operator="equal">
      <formula>"Yes"</formula>
    </cfRule>
  </conditionalFormatting>
  <conditionalFormatting sqref="B32">
    <cfRule type="cellIs" dxfId="840" priority="3772" operator="equal">
      <formula>"No"</formula>
    </cfRule>
    <cfRule type="cellIs" dxfId="839" priority="3773" operator="equal">
      <formula>"Yes"</formula>
    </cfRule>
  </conditionalFormatting>
  <conditionalFormatting sqref="A30">
    <cfRule type="cellIs" dxfId="838" priority="3770" operator="equal">
      <formula>"No"</formula>
    </cfRule>
    <cfRule type="cellIs" dxfId="837" priority="3771" operator="equal">
      <formula>"Yes"</formula>
    </cfRule>
  </conditionalFormatting>
  <conditionalFormatting sqref="A30">
    <cfRule type="cellIs" dxfId="836" priority="3768" operator="equal">
      <formula>"No"</formula>
    </cfRule>
    <cfRule type="cellIs" dxfId="835" priority="3769" operator="equal">
      <formula>"Yes"</formula>
    </cfRule>
  </conditionalFormatting>
  <conditionalFormatting sqref="B30">
    <cfRule type="cellIs" dxfId="834" priority="3766" operator="equal">
      <formula>"No"</formula>
    </cfRule>
    <cfRule type="cellIs" dxfId="833" priority="3767" operator="equal">
      <formula>"Yes"</formula>
    </cfRule>
  </conditionalFormatting>
  <conditionalFormatting sqref="B30">
    <cfRule type="cellIs" dxfId="832" priority="3764" operator="equal">
      <formula>"No"</formula>
    </cfRule>
    <cfRule type="cellIs" dxfId="831" priority="3765" operator="equal">
      <formula>"Yes"</formula>
    </cfRule>
  </conditionalFormatting>
  <conditionalFormatting sqref="A42:B42">
    <cfRule type="cellIs" dxfId="830" priority="3746" operator="equal">
      <formula>"No"</formula>
    </cfRule>
    <cfRule type="cellIs" dxfId="829" priority="3747" operator="equal">
      <formula>"Yes"</formula>
    </cfRule>
  </conditionalFormatting>
  <conditionalFormatting sqref="A36:B36">
    <cfRule type="cellIs" dxfId="828" priority="3762" operator="equal">
      <formula>"N"</formula>
    </cfRule>
    <cfRule type="cellIs" dxfId="827" priority="3763" operator="equal">
      <formula>"Y"</formula>
    </cfRule>
  </conditionalFormatting>
  <conditionalFormatting sqref="A40:B42">
    <cfRule type="cellIs" dxfId="826" priority="3760" operator="equal">
      <formula>"No"</formula>
    </cfRule>
    <cfRule type="cellIs" dxfId="825" priority="3761" operator="equal">
      <formula>"Yes"</formula>
    </cfRule>
  </conditionalFormatting>
  <conditionalFormatting sqref="A38:B39">
    <cfRule type="cellIs" dxfId="824" priority="3758" operator="equal">
      <formula>"No"</formula>
    </cfRule>
    <cfRule type="cellIs" dxfId="823" priority="3759" operator="equal">
      <formula>"Yes"</formula>
    </cfRule>
  </conditionalFormatting>
  <conditionalFormatting sqref="A38:B39">
    <cfRule type="cellIs" dxfId="822" priority="3756" operator="equal">
      <formula>"No"</formula>
    </cfRule>
    <cfRule type="cellIs" dxfId="821" priority="3757" operator="equal">
      <formula>"Yes"</formula>
    </cfRule>
  </conditionalFormatting>
  <conditionalFormatting sqref="A40:B40">
    <cfRule type="cellIs" dxfId="820" priority="3754" operator="equal">
      <formula>"No"</formula>
    </cfRule>
    <cfRule type="cellIs" dxfId="819" priority="3755" operator="equal">
      <formula>"Yes"</formula>
    </cfRule>
  </conditionalFormatting>
  <conditionalFormatting sqref="A37:B37">
    <cfRule type="cellIs" dxfId="818" priority="3752" operator="equal">
      <formula>"N"</formula>
    </cfRule>
    <cfRule type="cellIs" dxfId="817" priority="3753" operator="equal">
      <formula>"Y"</formula>
    </cfRule>
  </conditionalFormatting>
  <conditionalFormatting sqref="A37:B37">
    <cfRule type="cellIs" dxfId="816" priority="3750" operator="equal">
      <formula>"No"</formula>
    </cfRule>
    <cfRule type="cellIs" dxfId="815" priority="3751" operator="equal">
      <formula>"Yes"</formula>
    </cfRule>
  </conditionalFormatting>
  <conditionalFormatting sqref="A41:B41">
    <cfRule type="cellIs" dxfId="814" priority="3748" operator="equal">
      <formula>"No"</formula>
    </cfRule>
    <cfRule type="cellIs" dxfId="813" priority="3749" operator="equal">
      <formula>"Yes"</formula>
    </cfRule>
  </conditionalFormatting>
  <conditionalFormatting sqref="I13:I14">
    <cfRule type="cellIs" dxfId="812" priority="2752" operator="equal">
      <formula>"No"</formula>
    </cfRule>
    <cfRule type="cellIs" dxfId="811" priority="2753" operator="equal">
      <formula>"Yes"</formula>
    </cfRule>
  </conditionalFormatting>
  <conditionalFormatting sqref="H13:H14">
    <cfRule type="cellIs" dxfId="810" priority="2750" operator="equal">
      <formula>"N"</formula>
    </cfRule>
    <cfRule type="cellIs" dxfId="809" priority="2751" operator="equal">
      <formula>"Y"</formula>
    </cfRule>
  </conditionalFormatting>
  <conditionalFormatting sqref="H13:H14">
    <cfRule type="cellIs" dxfId="808" priority="2748" operator="equal">
      <formula>1</formula>
    </cfRule>
    <cfRule type="cellIs" dxfId="807" priority="2749" operator="equal">
      <formula>20</formula>
    </cfRule>
  </conditionalFormatting>
  <conditionalFormatting sqref="H13:H14">
    <cfRule type="cellIs" dxfId="806" priority="2747" operator="equal">
      <formula>19</formula>
    </cfRule>
  </conditionalFormatting>
  <conditionalFormatting sqref="H13:H14">
    <cfRule type="cellIs" dxfId="805" priority="2746" operator="equal">
      <formula>19</formula>
    </cfRule>
  </conditionalFormatting>
  <conditionalFormatting sqref="H3:H4 H6:H8">
    <cfRule type="cellIs" dxfId="804" priority="1591" operator="equal">
      <formula>"No"</formula>
    </cfRule>
    <cfRule type="cellIs" dxfId="803" priority="1592" operator="equal">
      <formula>"Yes"</formula>
    </cfRule>
  </conditionalFormatting>
  <conditionalFormatting sqref="B2:C2">
    <cfRule type="cellIs" dxfId="802" priority="1665" operator="equal">
      <formula>"No"</formula>
    </cfRule>
    <cfRule type="cellIs" dxfId="801" priority="1666" operator="equal">
      <formula>"Yes"</formula>
    </cfRule>
  </conditionalFormatting>
  <conditionalFormatting sqref="B2:C2">
    <cfRule type="cellIs" dxfId="800" priority="1663" operator="equal">
      <formula>"No"</formula>
    </cfRule>
    <cfRule type="cellIs" dxfId="799" priority="1664" operator="equal">
      <formula>"Yes"</formula>
    </cfRule>
  </conditionalFormatting>
  <conditionalFormatting sqref="D2">
    <cfRule type="cellIs" dxfId="798" priority="1667" operator="equal">
      <formula>"No"</formula>
    </cfRule>
    <cfRule type="cellIs" dxfId="797" priority="1668" operator="equal">
      <formula>"Yes"</formula>
    </cfRule>
  </conditionalFormatting>
  <conditionalFormatting sqref="F2">
    <cfRule type="cellIs" dxfId="796" priority="1671" operator="equal">
      <formula>"No"</formula>
    </cfRule>
    <cfRule type="cellIs" dxfId="795" priority="1672" operator="equal">
      <formula>"Yes"</formula>
    </cfRule>
  </conditionalFormatting>
  <conditionalFormatting sqref="B13:C13">
    <cfRule type="cellIs" dxfId="794" priority="1547" operator="equal">
      <formula>"No"</formula>
    </cfRule>
    <cfRule type="cellIs" dxfId="793" priority="1548" operator="equal">
      <formula>"Yes"</formula>
    </cfRule>
  </conditionalFormatting>
  <conditionalFormatting sqref="A14">
    <cfRule type="cellIs" dxfId="792" priority="1545" operator="equal">
      <formula>"No"</formula>
    </cfRule>
    <cfRule type="cellIs" dxfId="791" priority="1546" operator="equal">
      <formula>"Yes"</formula>
    </cfRule>
  </conditionalFormatting>
  <conditionalFormatting sqref="A14">
    <cfRule type="cellIs" dxfId="790" priority="1541" operator="equal">
      <formula>"No"</formula>
    </cfRule>
    <cfRule type="cellIs" dxfId="789" priority="1542" operator="equal">
      <formula>"Yes"</formula>
    </cfRule>
  </conditionalFormatting>
  <conditionalFormatting sqref="F3:F4 F6:F7">
    <cfRule type="cellIs" dxfId="788" priority="1563" operator="equal">
      <formula>"No"</formula>
    </cfRule>
    <cfRule type="cellIs" dxfId="787" priority="1564" operator="equal">
      <formula>"Yes"</formula>
    </cfRule>
  </conditionalFormatting>
  <conditionalFormatting sqref="A14">
    <cfRule type="cellIs" dxfId="786" priority="1543" operator="equal">
      <formula>"No"</formula>
    </cfRule>
    <cfRule type="cellIs" dxfId="785" priority="1544" operator="equal">
      <formula>"Yes"</formula>
    </cfRule>
  </conditionalFormatting>
  <conditionalFormatting sqref="B14:C14">
    <cfRule type="cellIs" dxfId="784" priority="1537" operator="equal">
      <formula>"No"</formula>
    </cfRule>
    <cfRule type="cellIs" dxfId="783" priority="1538" operator="equal">
      <formula>"Yes"</formula>
    </cfRule>
  </conditionalFormatting>
  <conditionalFormatting sqref="D13">
    <cfRule type="cellIs" dxfId="782" priority="1527" operator="equal">
      <formula>"No"</formula>
    </cfRule>
    <cfRule type="cellIs" dxfId="781" priority="1528" operator="equal">
      <formula>"Yes"</formula>
    </cfRule>
  </conditionalFormatting>
  <conditionalFormatting sqref="A14">
    <cfRule type="cellIs" dxfId="780" priority="1539" operator="equal">
      <formula>"No"</formula>
    </cfRule>
    <cfRule type="cellIs" dxfId="779" priority="1540" operator="equal">
      <formula>"Yes"</formula>
    </cfRule>
  </conditionalFormatting>
  <conditionalFormatting sqref="E18">
    <cfRule type="cellIs" dxfId="778" priority="1395" operator="equal">
      <formula>"No"</formula>
    </cfRule>
    <cfRule type="cellIs" dxfId="777" priority="1396" operator="equal">
      <formula>"Yes"</formula>
    </cfRule>
  </conditionalFormatting>
  <conditionalFormatting sqref="A15">
    <cfRule type="cellIs" dxfId="776" priority="1479" operator="equal">
      <formula>"No"</formula>
    </cfRule>
    <cfRule type="cellIs" dxfId="775" priority="1480" operator="equal">
      <formula>"Yes"</formula>
    </cfRule>
  </conditionalFormatting>
  <conditionalFormatting sqref="I2">
    <cfRule type="cellIs" dxfId="774" priority="1703" operator="equal">
      <formula>"No"</formula>
    </cfRule>
    <cfRule type="cellIs" dxfId="773" priority="1704" operator="equal">
      <formula>"Yes"</formula>
    </cfRule>
  </conditionalFormatting>
  <conditionalFormatting sqref="I23">
    <cfRule type="cellIs" dxfId="772" priority="1901" operator="equal">
      <formula>"No"</formula>
    </cfRule>
    <cfRule type="cellIs" dxfId="771" priority="1902" operator="equal">
      <formula>"Yes"</formula>
    </cfRule>
  </conditionalFormatting>
  <conditionalFormatting sqref="A23">
    <cfRule type="cellIs" dxfId="770" priority="1885" operator="equal">
      <formula>"No"</formula>
    </cfRule>
    <cfRule type="cellIs" dxfId="769" priority="1886" operator="equal">
      <formula>"Yes"</formula>
    </cfRule>
  </conditionalFormatting>
  <conditionalFormatting sqref="A23">
    <cfRule type="cellIs" dxfId="768" priority="1883" operator="equal">
      <formula>"No"</formula>
    </cfRule>
    <cfRule type="cellIs" dxfId="767" priority="1884" operator="equal">
      <formula>"Yes"</formula>
    </cfRule>
  </conditionalFormatting>
  <conditionalFormatting sqref="A23">
    <cfRule type="cellIs" dxfId="766" priority="1879" operator="equal">
      <formula>"No"</formula>
    </cfRule>
    <cfRule type="cellIs" dxfId="765" priority="1880" operator="equal">
      <formula>"Yes"</formula>
    </cfRule>
  </conditionalFormatting>
  <conditionalFormatting sqref="D23:F23">
    <cfRule type="cellIs" dxfId="764" priority="1871" operator="equal">
      <formula>"No"</formula>
    </cfRule>
    <cfRule type="cellIs" dxfId="763" priority="1872" operator="equal">
      <formula>"Yes"</formula>
    </cfRule>
  </conditionalFormatting>
  <conditionalFormatting sqref="B23:C23">
    <cfRule type="cellIs" dxfId="762" priority="1875" operator="equal">
      <formula>"No"</formula>
    </cfRule>
    <cfRule type="cellIs" dxfId="761" priority="1876" operator="equal">
      <formula>"Yes"</formula>
    </cfRule>
  </conditionalFormatting>
  <conditionalFormatting sqref="B23:C23">
    <cfRule type="cellIs" dxfId="760" priority="1877" operator="equal">
      <formula>"No"</formula>
    </cfRule>
    <cfRule type="cellIs" dxfId="759" priority="1878" operator="equal">
      <formula>"Yes"</formula>
    </cfRule>
  </conditionalFormatting>
  <conditionalFormatting sqref="A23">
    <cfRule type="cellIs" dxfId="758" priority="1881" operator="equal">
      <formula>"No"</formula>
    </cfRule>
    <cfRule type="cellIs" dxfId="757" priority="1882" operator="equal">
      <formula>"Yes"</formula>
    </cfRule>
  </conditionalFormatting>
  <conditionalFormatting sqref="H23">
    <cfRule type="cellIs" dxfId="756" priority="1869" operator="equal">
      <formula>"N"</formula>
    </cfRule>
    <cfRule type="cellIs" dxfId="755" priority="1870" operator="equal">
      <formula>"Y"</formula>
    </cfRule>
  </conditionalFormatting>
  <conditionalFormatting sqref="H23">
    <cfRule type="cellIs" dxfId="754" priority="1867" operator="equal">
      <formula>1</formula>
    </cfRule>
    <cfRule type="cellIs" dxfId="753" priority="1868" operator="equal">
      <formula>20</formula>
    </cfRule>
  </conditionalFormatting>
  <conditionalFormatting sqref="H23">
    <cfRule type="cellIs" dxfId="752" priority="1866" operator="equal">
      <formula>19</formula>
    </cfRule>
  </conditionalFormatting>
  <conditionalFormatting sqref="H23">
    <cfRule type="cellIs" dxfId="751" priority="1865" operator="equal">
      <formula>19</formula>
    </cfRule>
  </conditionalFormatting>
  <conditionalFormatting sqref="G23">
    <cfRule type="cellIs" dxfId="750" priority="1849" operator="equal">
      <formula>"No"</formula>
    </cfRule>
    <cfRule type="cellIs" dxfId="749" priority="1850" operator="equal">
      <formula>"Yes"</formula>
    </cfRule>
  </conditionalFormatting>
  <conditionalFormatting sqref="A20">
    <cfRule type="cellIs" dxfId="748" priority="1333" operator="equal">
      <formula>"No"</formula>
    </cfRule>
    <cfRule type="cellIs" dxfId="747" priority="1334" operator="equal">
      <formula>"Yes"</formula>
    </cfRule>
  </conditionalFormatting>
  <conditionalFormatting sqref="B20">
    <cfRule type="cellIs" dxfId="746" priority="1325" operator="equal">
      <formula>"No"</formula>
    </cfRule>
    <cfRule type="cellIs" dxfId="745" priority="1326" operator="equal">
      <formula>"Yes"</formula>
    </cfRule>
  </conditionalFormatting>
  <conditionalFormatting sqref="B20">
    <cfRule type="cellIs" dxfId="744" priority="1323" operator="equal">
      <formula>"No"</formula>
    </cfRule>
    <cfRule type="cellIs" dxfId="743" priority="1324" operator="equal">
      <formula>"Yes"</formula>
    </cfRule>
  </conditionalFormatting>
  <conditionalFormatting sqref="E2">
    <cfRule type="cellIs" dxfId="742" priority="1669" operator="equal">
      <formula>"N"</formula>
    </cfRule>
    <cfRule type="cellIs" dxfId="741" priority="1670" operator="equal">
      <formula>"Y"</formula>
    </cfRule>
  </conditionalFormatting>
  <conditionalFormatting sqref="H2">
    <cfRule type="cellIs" dxfId="740" priority="1701" operator="equal">
      <formula>"N"</formula>
    </cfRule>
    <cfRule type="cellIs" dxfId="739" priority="1702" operator="equal">
      <formula>"Y"</formula>
    </cfRule>
  </conditionalFormatting>
  <conditionalFormatting sqref="H2">
    <cfRule type="cellIs" dxfId="738" priority="1699" operator="equal">
      <formula>1</formula>
    </cfRule>
    <cfRule type="cellIs" dxfId="737" priority="1700" operator="equal">
      <formula>20</formula>
    </cfRule>
  </conditionalFormatting>
  <conditionalFormatting sqref="H2">
    <cfRule type="cellIs" dxfId="736" priority="1698" operator="equal">
      <formula>19</formula>
    </cfRule>
  </conditionalFormatting>
  <conditionalFormatting sqref="H2">
    <cfRule type="cellIs" dxfId="735" priority="1697" operator="equal">
      <formula>19</formula>
    </cfRule>
  </conditionalFormatting>
  <conditionalFormatting sqref="A2">
    <cfRule type="cellIs" dxfId="734" priority="1679" operator="equal">
      <formula>"No"</formula>
    </cfRule>
    <cfRule type="cellIs" dxfId="733" priority="1680" operator="equal">
      <formula>"Yes"</formula>
    </cfRule>
  </conditionalFormatting>
  <conditionalFormatting sqref="A2">
    <cfRule type="cellIs" dxfId="732" priority="1681" operator="equal">
      <formula>"No"</formula>
    </cfRule>
    <cfRule type="cellIs" dxfId="731" priority="1682" operator="equal">
      <formula>"Yes"</formula>
    </cfRule>
  </conditionalFormatting>
  <conditionalFormatting sqref="A2">
    <cfRule type="cellIs" dxfId="730" priority="1677" operator="equal">
      <formula>"No"</formula>
    </cfRule>
    <cfRule type="cellIs" dxfId="729" priority="1678" operator="equal">
      <formula>"Yes"</formula>
    </cfRule>
  </conditionalFormatting>
  <conditionalFormatting sqref="A2">
    <cfRule type="cellIs" dxfId="728" priority="1675" operator="equal">
      <formula>"No"</formula>
    </cfRule>
    <cfRule type="cellIs" dxfId="727" priority="1676" operator="equal">
      <formula>"Yes"</formula>
    </cfRule>
  </conditionalFormatting>
  <conditionalFormatting sqref="G2">
    <cfRule type="cellIs" dxfId="726" priority="1673" operator="equal">
      <formula>"No"</formula>
    </cfRule>
    <cfRule type="cellIs" dxfId="725" priority="1674" operator="equal">
      <formula>"Yes"</formula>
    </cfRule>
  </conditionalFormatting>
  <conditionalFormatting sqref="H3:H4 H6:H8">
    <cfRule type="cellIs" dxfId="724" priority="1595" operator="equal">
      <formula>"N"</formula>
    </cfRule>
    <cfRule type="cellIs" dxfId="723" priority="1596" operator="equal">
      <formula>"Y"</formula>
    </cfRule>
  </conditionalFormatting>
  <conditionalFormatting sqref="H3:H4 H6:H8">
    <cfRule type="cellIs" dxfId="722" priority="1593" operator="equal">
      <formula>1</formula>
    </cfRule>
    <cfRule type="cellIs" dxfId="721" priority="1594" operator="equal">
      <formula>20</formula>
    </cfRule>
  </conditionalFormatting>
  <conditionalFormatting sqref="H3:H4 H6:H8">
    <cfRule type="cellIs" dxfId="720" priority="1590" operator="equal">
      <formula>19</formula>
    </cfRule>
  </conditionalFormatting>
  <conditionalFormatting sqref="I3:I4 I6:I8">
    <cfRule type="cellIs" dxfId="719" priority="1588" operator="equal">
      <formula>"No"</formula>
    </cfRule>
    <cfRule type="cellIs" dxfId="718" priority="1589" operator="equal">
      <formula>"Yes"</formula>
    </cfRule>
  </conditionalFormatting>
  <conditionalFormatting sqref="H3:H4 H6:H8">
    <cfRule type="cellIs" dxfId="717" priority="1586" operator="equal">
      <formula>"No"</formula>
    </cfRule>
    <cfRule type="cellIs" dxfId="716" priority="1587" operator="equal">
      <formula>"Yes"</formula>
    </cfRule>
  </conditionalFormatting>
  <conditionalFormatting sqref="H3:H4 H6:H8">
    <cfRule type="cellIs" dxfId="715" priority="1584" operator="equal">
      <formula>1</formula>
    </cfRule>
    <cfRule type="cellIs" dxfId="714" priority="1585" operator="equal">
      <formula>20</formula>
    </cfRule>
  </conditionalFormatting>
  <conditionalFormatting sqref="H3:H4 H6:H8">
    <cfRule type="cellIs" dxfId="713" priority="1583" operator="equal">
      <formula>19</formula>
    </cfRule>
  </conditionalFormatting>
  <conditionalFormatting sqref="E3:E4 E6:E7">
    <cfRule type="cellIs" dxfId="712" priority="1581" operator="equal">
      <formula>"N"</formula>
    </cfRule>
    <cfRule type="cellIs" dxfId="711" priority="1582" operator="equal">
      <formula>"Y"</formula>
    </cfRule>
  </conditionalFormatting>
  <conditionalFormatting sqref="D3:D4 D6:D7">
    <cfRule type="cellIs" dxfId="710" priority="1579" operator="equal">
      <formula>"No"</formula>
    </cfRule>
    <cfRule type="cellIs" dxfId="709" priority="1580" operator="equal">
      <formula>"Yes"</formula>
    </cfRule>
  </conditionalFormatting>
  <conditionalFormatting sqref="A3:A4 A6:A7">
    <cfRule type="cellIs" dxfId="708" priority="1571" operator="equal">
      <formula>"No"</formula>
    </cfRule>
    <cfRule type="cellIs" dxfId="707" priority="1572" operator="equal">
      <formula>"Yes"</formula>
    </cfRule>
  </conditionalFormatting>
  <conditionalFormatting sqref="A3:A4 A6:A7">
    <cfRule type="cellIs" dxfId="706" priority="1577" operator="equal">
      <formula>"No"</formula>
    </cfRule>
    <cfRule type="cellIs" dxfId="705" priority="1578" operator="equal">
      <formula>"Yes"</formula>
    </cfRule>
  </conditionalFormatting>
  <conditionalFormatting sqref="A3:A4 A6:A7">
    <cfRule type="cellIs" dxfId="704" priority="1575" operator="equal">
      <formula>"No"</formula>
    </cfRule>
    <cfRule type="cellIs" dxfId="703" priority="1576" operator="equal">
      <formula>"Yes"</formula>
    </cfRule>
  </conditionalFormatting>
  <conditionalFormatting sqref="A3:A4 A6:A7">
    <cfRule type="cellIs" dxfId="702" priority="1573" operator="equal">
      <formula>"No"</formula>
    </cfRule>
    <cfRule type="cellIs" dxfId="701" priority="1574" operator="equal">
      <formula>"Yes"</formula>
    </cfRule>
  </conditionalFormatting>
  <conditionalFormatting sqref="B3 B6:B7">
    <cfRule type="cellIs" dxfId="700" priority="1567" operator="equal">
      <formula>"No"</formula>
    </cfRule>
    <cfRule type="cellIs" dxfId="699" priority="1568" operator="equal">
      <formula>"Yes"</formula>
    </cfRule>
  </conditionalFormatting>
  <conditionalFormatting sqref="B3 B6:B7">
    <cfRule type="cellIs" dxfId="698" priority="1569" operator="equal">
      <formula>"No"</formula>
    </cfRule>
    <cfRule type="cellIs" dxfId="697" priority="1570" operator="equal">
      <formula>"Yes"</formula>
    </cfRule>
  </conditionalFormatting>
  <conditionalFormatting sqref="G3:G4 G6:G7">
    <cfRule type="cellIs" dxfId="696" priority="1565" operator="equal">
      <formula>"No"</formula>
    </cfRule>
    <cfRule type="cellIs" dxfId="695" priority="1566" operator="equal">
      <formula>"Yes"</formula>
    </cfRule>
  </conditionalFormatting>
  <conditionalFormatting sqref="C3 C6:C7">
    <cfRule type="cellIs" dxfId="694" priority="1559" operator="equal">
      <formula>"No"</formula>
    </cfRule>
    <cfRule type="cellIs" dxfId="693" priority="1560" operator="equal">
      <formula>"Yes"</formula>
    </cfRule>
  </conditionalFormatting>
  <conditionalFormatting sqref="C3 C6:C7">
    <cfRule type="cellIs" dxfId="692" priority="1561" operator="equal">
      <formula>"No"</formula>
    </cfRule>
    <cfRule type="cellIs" dxfId="691" priority="1562" operator="equal">
      <formula>"Yes"</formula>
    </cfRule>
  </conditionalFormatting>
  <conditionalFormatting sqref="A13">
    <cfRule type="cellIs" dxfId="690" priority="1553" operator="equal">
      <formula>"No"</formula>
    </cfRule>
    <cfRule type="cellIs" dxfId="689" priority="1554" operator="equal">
      <formula>"Yes"</formula>
    </cfRule>
  </conditionalFormatting>
  <conditionalFormatting sqref="A13">
    <cfRule type="cellIs" dxfId="688" priority="1551" operator="equal">
      <formula>"No"</formula>
    </cfRule>
    <cfRule type="cellIs" dxfId="687" priority="1552" operator="equal">
      <formula>"Yes"</formula>
    </cfRule>
  </conditionalFormatting>
  <conditionalFormatting sqref="B14:C14">
    <cfRule type="cellIs" dxfId="686" priority="1535" operator="equal">
      <formula>"No"</formula>
    </cfRule>
    <cfRule type="cellIs" dxfId="685" priority="1536" operator="equal">
      <formula>"Yes"</formula>
    </cfRule>
  </conditionalFormatting>
  <conditionalFormatting sqref="A13">
    <cfRule type="cellIs" dxfId="684" priority="1555" operator="equal">
      <formula>"No"</formula>
    </cfRule>
    <cfRule type="cellIs" dxfId="683" priority="1556" operator="equal">
      <formula>"Yes"</formula>
    </cfRule>
  </conditionalFormatting>
  <conditionalFormatting sqref="A13">
    <cfRule type="cellIs" dxfId="682" priority="1557" operator="equal">
      <formula>"No"</formula>
    </cfRule>
    <cfRule type="cellIs" dxfId="681" priority="1558" operator="equal">
      <formula>"Yes"</formula>
    </cfRule>
  </conditionalFormatting>
  <conditionalFormatting sqref="D14 F14">
    <cfRule type="cellIs" dxfId="680" priority="1533" operator="equal">
      <formula>"No"</formula>
    </cfRule>
    <cfRule type="cellIs" dxfId="679" priority="1534" operator="equal">
      <formula>"Yes"</formula>
    </cfRule>
  </conditionalFormatting>
  <conditionalFormatting sqref="F13">
    <cfRule type="cellIs" dxfId="678" priority="1531" operator="equal">
      <formula>"No"</formula>
    </cfRule>
    <cfRule type="cellIs" dxfId="677" priority="1532" operator="equal">
      <formula>"Yes"</formula>
    </cfRule>
  </conditionalFormatting>
  <conditionalFormatting sqref="B16">
    <cfRule type="cellIs" dxfId="676" priority="1487" operator="equal">
      <formula>"No"</formula>
    </cfRule>
    <cfRule type="cellIs" dxfId="675" priority="1488" operator="equal">
      <formula>"Yes"</formula>
    </cfRule>
  </conditionalFormatting>
  <conditionalFormatting sqref="B13:C13">
    <cfRule type="cellIs" dxfId="674" priority="1549" operator="equal">
      <formula>"No"</formula>
    </cfRule>
    <cfRule type="cellIs" dxfId="673" priority="1550" operator="equal">
      <formula>"Yes"</formula>
    </cfRule>
  </conditionalFormatting>
  <conditionalFormatting sqref="G13">
    <cfRule type="cellIs" dxfId="672" priority="1525" operator="equal">
      <formula>"No"</formula>
    </cfRule>
    <cfRule type="cellIs" dxfId="671" priority="1526" operator="equal">
      <formula>"Yes"</formula>
    </cfRule>
  </conditionalFormatting>
  <conditionalFormatting sqref="H15">
    <cfRule type="cellIs" dxfId="670" priority="1521" operator="equal">
      <formula>"N"</formula>
    </cfRule>
    <cfRule type="cellIs" dxfId="669" priority="1522" operator="equal">
      <formula>"Y"</formula>
    </cfRule>
  </conditionalFormatting>
  <conditionalFormatting sqref="H15">
    <cfRule type="cellIs" dxfId="668" priority="1519" operator="equal">
      <formula>1</formula>
    </cfRule>
    <cfRule type="cellIs" dxfId="667" priority="1520" operator="equal">
      <formula>20</formula>
    </cfRule>
  </conditionalFormatting>
  <conditionalFormatting sqref="H15">
    <cfRule type="cellIs" dxfId="666" priority="1517" operator="equal">
      <formula>"No"</formula>
    </cfRule>
    <cfRule type="cellIs" dxfId="665" priority="1518" operator="equal">
      <formula>"Yes"</formula>
    </cfRule>
  </conditionalFormatting>
  <conditionalFormatting sqref="H15">
    <cfRule type="cellIs" dxfId="664" priority="1516" operator="equal">
      <formula>19</formula>
    </cfRule>
  </conditionalFormatting>
  <conditionalFormatting sqref="I15">
    <cfRule type="cellIs" dxfId="663" priority="1514" operator="equal">
      <formula>"No"</formula>
    </cfRule>
    <cfRule type="cellIs" dxfId="662" priority="1515" operator="equal">
      <formula>"Yes"</formula>
    </cfRule>
  </conditionalFormatting>
  <conditionalFormatting sqref="H15">
    <cfRule type="cellIs" dxfId="661" priority="1512" operator="equal">
      <formula>"No"</formula>
    </cfRule>
    <cfRule type="cellIs" dxfId="660" priority="1513" operator="equal">
      <formula>"Yes"</formula>
    </cfRule>
  </conditionalFormatting>
  <conditionalFormatting sqref="H15">
    <cfRule type="cellIs" dxfId="659" priority="1510" operator="equal">
      <formula>1</formula>
    </cfRule>
    <cfRule type="cellIs" dxfId="658" priority="1511" operator="equal">
      <formula>20</formula>
    </cfRule>
  </conditionalFormatting>
  <conditionalFormatting sqref="H15">
    <cfRule type="cellIs" dxfId="657" priority="1509" operator="equal">
      <formula>19</formula>
    </cfRule>
  </conditionalFormatting>
  <conditionalFormatting sqref="A15">
    <cfRule type="cellIs" dxfId="656" priority="1485" operator="equal">
      <formula>"No"</formula>
    </cfRule>
    <cfRule type="cellIs" dxfId="655" priority="1486" operator="equal">
      <formula>"Yes"</formula>
    </cfRule>
  </conditionalFormatting>
  <conditionalFormatting sqref="H16">
    <cfRule type="cellIs" dxfId="654" priority="1494" operator="equal">
      <formula>"No"</formula>
    </cfRule>
    <cfRule type="cellIs" dxfId="653" priority="1495" operator="equal">
      <formula>"Yes"</formula>
    </cfRule>
  </conditionalFormatting>
  <conditionalFormatting sqref="A16">
    <cfRule type="cellIs" dxfId="652" priority="1473" operator="equal">
      <formula>"No"</formula>
    </cfRule>
    <cfRule type="cellIs" dxfId="651" priority="1474" operator="equal">
      <formula>"Yes"</formula>
    </cfRule>
  </conditionalFormatting>
  <conditionalFormatting sqref="A16">
    <cfRule type="cellIs" dxfId="650" priority="1475" operator="equal">
      <formula>"No"</formula>
    </cfRule>
    <cfRule type="cellIs" dxfId="649" priority="1476" operator="equal">
      <formula>"Yes"</formula>
    </cfRule>
  </conditionalFormatting>
  <conditionalFormatting sqref="B15">
    <cfRule type="cellIs" dxfId="648" priority="1507" operator="equal">
      <formula>"No"</formula>
    </cfRule>
    <cfRule type="cellIs" dxfId="647" priority="1508" operator="equal">
      <formula>"Yes"</formula>
    </cfRule>
  </conditionalFormatting>
  <conditionalFormatting sqref="B15">
    <cfRule type="cellIs" dxfId="646" priority="1505" operator="equal">
      <formula>"No"</formula>
    </cfRule>
    <cfRule type="cellIs" dxfId="645" priority="1506" operator="equal">
      <formula>"Yes"</formula>
    </cfRule>
  </conditionalFormatting>
  <conditionalFormatting sqref="H16">
    <cfRule type="cellIs" dxfId="644" priority="1503" operator="equal">
      <formula>"N"</formula>
    </cfRule>
    <cfRule type="cellIs" dxfId="643" priority="1504" operator="equal">
      <formula>"Y"</formula>
    </cfRule>
  </conditionalFormatting>
  <conditionalFormatting sqref="H16">
    <cfRule type="cellIs" dxfId="642" priority="1501" operator="equal">
      <formula>1</formula>
    </cfRule>
    <cfRule type="cellIs" dxfId="641" priority="1502" operator="equal">
      <formula>20</formula>
    </cfRule>
  </conditionalFormatting>
  <conditionalFormatting sqref="H16">
    <cfRule type="cellIs" dxfId="640" priority="1499" operator="equal">
      <formula>"No"</formula>
    </cfRule>
    <cfRule type="cellIs" dxfId="639" priority="1500" operator="equal">
      <formula>"Yes"</formula>
    </cfRule>
  </conditionalFormatting>
  <conditionalFormatting sqref="H16">
    <cfRule type="cellIs" dxfId="638" priority="1498" operator="equal">
      <formula>19</formula>
    </cfRule>
  </conditionalFormatting>
  <conditionalFormatting sqref="I16">
    <cfRule type="cellIs" dxfId="637" priority="1496" operator="equal">
      <formula>"No"</formula>
    </cfRule>
    <cfRule type="cellIs" dxfId="636" priority="1497" operator="equal">
      <formula>"Yes"</formula>
    </cfRule>
  </conditionalFormatting>
  <conditionalFormatting sqref="H16">
    <cfRule type="cellIs" dxfId="635" priority="1492" operator="equal">
      <formula>1</formula>
    </cfRule>
    <cfRule type="cellIs" dxfId="634" priority="1493" operator="equal">
      <formula>20</formula>
    </cfRule>
  </conditionalFormatting>
  <conditionalFormatting sqref="H16">
    <cfRule type="cellIs" dxfId="633" priority="1491" operator="equal">
      <formula>19</formula>
    </cfRule>
  </conditionalFormatting>
  <conditionalFormatting sqref="B16">
    <cfRule type="cellIs" dxfId="632" priority="1489" operator="equal">
      <formula>"No"</formula>
    </cfRule>
    <cfRule type="cellIs" dxfId="631" priority="1490" operator="equal">
      <formula>"Yes"</formula>
    </cfRule>
  </conditionalFormatting>
  <conditionalFormatting sqref="F16">
    <cfRule type="cellIs" dxfId="630" priority="1469" operator="equal">
      <formula>"No"</formula>
    </cfRule>
    <cfRule type="cellIs" dxfId="629" priority="1470" operator="equal">
      <formula>"Yes"</formula>
    </cfRule>
  </conditionalFormatting>
  <conditionalFormatting sqref="A15">
    <cfRule type="cellIs" dxfId="628" priority="1483" operator="equal">
      <formula>"No"</formula>
    </cfRule>
    <cfRule type="cellIs" dxfId="627" priority="1484" operator="equal">
      <formula>"Yes"</formula>
    </cfRule>
  </conditionalFormatting>
  <conditionalFormatting sqref="A15">
    <cfRule type="cellIs" dxfId="626" priority="1481" operator="equal">
      <formula>"No"</formula>
    </cfRule>
    <cfRule type="cellIs" dxfId="625" priority="1482" operator="equal">
      <formula>"Yes"</formula>
    </cfRule>
  </conditionalFormatting>
  <conditionalFormatting sqref="D15">
    <cfRule type="cellIs" dxfId="624" priority="1461" operator="equal">
      <formula>"No"</formula>
    </cfRule>
    <cfRule type="cellIs" dxfId="623" priority="1462" operator="equal">
      <formula>"Yes"</formula>
    </cfRule>
  </conditionalFormatting>
  <conditionalFormatting sqref="D16">
    <cfRule type="cellIs" dxfId="622" priority="1463" operator="equal">
      <formula>"No"</formula>
    </cfRule>
    <cfRule type="cellIs" dxfId="621" priority="1464" operator="equal">
      <formula>"Yes"</formula>
    </cfRule>
  </conditionalFormatting>
  <conditionalFormatting sqref="F15">
    <cfRule type="cellIs" dxfId="620" priority="1459" operator="equal">
      <formula>"No"</formula>
    </cfRule>
    <cfRule type="cellIs" dxfId="619" priority="1460" operator="equal">
      <formula>"Yes"</formula>
    </cfRule>
  </conditionalFormatting>
  <conditionalFormatting sqref="A16">
    <cfRule type="cellIs" dxfId="618" priority="1477" operator="equal">
      <formula>"No"</formula>
    </cfRule>
    <cfRule type="cellIs" dxfId="617" priority="1478" operator="equal">
      <formula>"Yes"</formula>
    </cfRule>
  </conditionalFormatting>
  <conditionalFormatting sqref="A16">
    <cfRule type="cellIs" dxfId="616" priority="1471" operator="equal">
      <formula>"No"</formula>
    </cfRule>
    <cfRule type="cellIs" dxfId="615" priority="1472" operator="equal">
      <formula>"Yes"</formula>
    </cfRule>
  </conditionalFormatting>
  <conditionalFormatting sqref="E16">
    <cfRule type="cellIs" dxfId="614" priority="1467" operator="equal">
      <formula>"No"</formula>
    </cfRule>
    <cfRule type="cellIs" dxfId="613" priority="1468" operator="equal">
      <formula>"Yes"</formula>
    </cfRule>
  </conditionalFormatting>
  <conditionalFormatting sqref="E16">
    <cfRule type="cellIs" dxfId="612" priority="1465" operator="equal">
      <formula>"No"</formula>
    </cfRule>
    <cfRule type="cellIs" dxfId="611" priority="1466" operator="equal">
      <formula>"Yes"</formula>
    </cfRule>
  </conditionalFormatting>
  <conditionalFormatting sqref="E15">
    <cfRule type="cellIs" dxfId="610" priority="1455" operator="equal">
      <formula>"No"</formula>
    </cfRule>
    <cfRule type="cellIs" dxfId="609" priority="1456" operator="equal">
      <formula>"Yes"</formula>
    </cfRule>
  </conditionalFormatting>
  <conditionalFormatting sqref="C15">
    <cfRule type="cellIs" dxfId="608" priority="1449" operator="equal">
      <formula>"No"</formula>
    </cfRule>
    <cfRule type="cellIs" dxfId="607" priority="1450" operator="equal">
      <formula>"Yes"</formula>
    </cfRule>
  </conditionalFormatting>
  <conditionalFormatting sqref="C15">
    <cfRule type="cellIs" dxfId="606" priority="1451" operator="equal">
      <formula>"No"</formula>
    </cfRule>
    <cfRule type="cellIs" dxfId="605" priority="1452" operator="equal">
      <formula>"Yes"</formula>
    </cfRule>
  </conditionalFormatting>
  <conditionalFormatting sqref="C16">
    <cfRule type="cellIs" dxfId="604" priority="1445" operator="equal">
      <formula>"No"</formula>
    </cfRule>
    <cfRule type="cellIs" dxfId="603" priority="1446" operator="equal">
      <formula>"Yes"</formula>
    </cfRule>
  </conditionalFormatting>
  <conditionalFormatting sqref="C16">
    <cfRule type="cellIs" dxfId="602" priority="1447" operator="equal">
      <formula>"No"</formula>
    </cfRule>
    <cfRule type="cellIs" dxfId="601" priority="1448" operator="equal">
      <formula>"Yes"</formula>
    </cfRule>
  </conditionalFormatting>
  <conditionalFormatting sqref="A17">
    <cfRule type="cellIs" dxfId="600" priority="1441" operator="equal">
      <formula>"No"</formula>
    </cfRule>
    <cfRule type="cellIs" dxfId="599" priority="1442" operator="equal">
      <formula>"Yes"</formula>
    </cfRule>
  </conditionalFormatting>
  <conditionalFormatting sqref="A17">
    <cfRule type="cellIs" dxfId="598" priority="1439" operator="equal">
      <formula>"No"</formula>
    </cfRule>
    <cfRule type="cellIs" dxfId="597" priority="1440" operator="equal">
      <formula>"Yes"</formula>
    </cfRule>
  </conditionalFormatting>
  <conditionalFormatting sqref="A17">
    <cfRule type="cellIs" dxfId="596" priority="1435" operator="equal">
      <formula>"No"</formula>
    </cfRule>
    <cfRule type="cellIs" dxfId="595" priority="1436" operator="equal">
      <formula>"Yes"</formula>
    </cfRule>
  </conditionalFormatting>
  <conditionalFormatting sqref="D17:F17">
    <cfRule type="cellIs" dxfId="594" priority="1429" operator="equal">
      <formula>"No"</formula>
    </cfRule>
    <cfRule type="cellIs" dxfId="593" priority="1430" operator="equal">
      <formula>"Yes"</formula>
    </cfRule>
  </conditionalFormatting>
  <conditionalFormatting sqref="B17:C17">
    <cfRule type="cellIs" dxfId="592" priority="1431" operator="equal">
      <formula>"No"</formula>
    </cfRule>
    <cfRule type="cellIs" dxfId="591" priority="1432" operator="equal">
      <formula>"Yes"</formula>
    </cfRule>
  </conditionalFormatting>
  <conditionalFormatting sqref="B17:C17">
    <cfRule type="cellIs" dxfId="590" priority="1433" operator="equal">
      <formula>"No"</formula>
    </cfRule>
    <cfRule type="cellIs" dxfId="589" priority="1434" operator="equal">
      <formula>"Yes"</formula>
    </cfRule>
  </conditionalFormatting>
  <conditionalFormatting sqref="I17">
    <cfRule type="cellIs" dxfId="588" priority="1443" operator="equal">
      <formula>"No"</formula>
    </cfRule>
    <cfRule type="cellIs" dxfId="587" priority="1444" operator="equal">
      <formula>"Yes"</formula>
    </cfRule>
  </conditionalFormatting>
  <conditionalFormatting sqref="A17">
    <cfRule type="cellIs" dxfId="586" priority="1437" operator="equal">
      <formula>"No"</formula>
    </cfRule>
    <cfRule type="cellIs" dxfId="585" priority="1438" operator="equal">
      <formula>"Yes"</formula>
    </cfRule>
  </conditionalFormatting>
  <conditionalFormatting sqref="H17">
    <cfRule type="cellIs" dxfId="584" priority="1427" operator="equal">
      <formula>"N"</formula>
    </cfRule>
    <cfRule type="cellIs" dxfId="583" priority="1428" operator="equal">
      <formula>"Y"</formula>
    </cfRule>
  </conditionalFormatting>
  <conditionalFormatting sqref="H17">
    <cfRule type="cellIs" dxfId="582" priority="1425" operator="equal">
      <formula>1</formula>
    </cfRule>
    <cfRule type="cellIs" dxfId="581" priority="1426" operator="equal">
      <formula>20</formula>
    </cfRule>
  </conditionalFormatting>
  <conditionalFormatting sqref="H17">
    <cfRule type="cellIs" dxfId="580" priority="1424" operator="equal">
      <formula>19</formula>
    </cfRule>
  </conditionalFormatting>
  <conditionalFormatting sqref="H17">
    <cfRule type="cellIs" dxfId="579" priority="1423" operator="equal">
      <formula>19</formula>
    </cfRule>
  </conditionalFormatting>
  <conditionalFormatting sqref="H18">
    <cfRule type="cellIs" dxfId="578" priority="1415" operator="equal">
      <formula>"No"</formula>
    </cfRule>
    <cfRule type="cellIs" dxfId="577" priority="1416" operator="equal">
      <formula>"Yes"</formula>
    </cfRule>
  </conditionalFormatting>
  <conditionalFormatting sqref="G18">
    <cfRule type="cellIs" dxfId="576" priority="1389" operator="equal">
      <formula>"No"</formula>
    </cfRule>
    <cfRule type="cellIs" dxfId="575" priority="1390" operator="equal">
      <formula>"Yes"</formula>
    </cfRule>
  </conditionalFormatting>
  <conditionalFormatting sqref="A18">
    <cfRule type="cellIs" dxfId="574" priority="1405" operator="equal">
      <formula>"No"</formula>
    </cfRule>
    <cfRule type="cellIs" dxfId="573" priority="1406" operator="equal">
      <formula>"Yes"</formula>
    </cfRule>
  </conditionalFormatting>
  <conditionalFormatting sqref="A18">
    <cfRule type="cellIs" dxfId="572" priority="1403" operator="equal">
      <formula>"No"</formula>
    </cfRule>
    <cfRule type="cellIs" dxfId="571" priority="1404" operator="equal">
      <formula>"Yes"</formula>
    </cfRule>
  </conditionalFormatting>
  <conditionalFormatting sqref="A18">
    <cfRule type="cellIs" dxfId="570" priority="1401" operator="equal">
      <formula>"No"</formula>
    </cfRule>
    <cfRule type="cellIs" dxfId="569" priority="1402" operator="equal">
      <formula>"Yes"</formula>
    </cfRule>
  </conditionalFormatting>
  <conditionalFormatting sqref="A18">
    <cfRule type="cellIs" dxfId="568" priority="1399" operator="equal">
      <formula>"No"</formula>
    </cfRule>
    <cfRule type="cellIs" dxfId="567" priority="1400" operator="equal">
      <formula>"Yes"</formula>
    </cfRule>
  </conditionalFormatting>
  <conditionalFormatting sqref="E18">
    <cfRule type="cellIs" dxfId="566" priority="1393" operator="equal">
      <formula>"No"</formula>
    </cfRule>
    <cfRule type="cellIs" dxfId="565" priority="1394" operator="equal">
      <formula>"Yes"</formula>
    </cfRule>
  </conditionalFormatting>
  <conditionalFormatting sqref="D18">
    <cfRule type="cellIs" dxfId="564" priority="1391" operator="equal">
      <formula>"No"</formula>
    </cfRule>
    <cfRule type="cellIs" dxfId="563" priority="1392" operator="equal">
      <formula>"Yes"</formula>
    </cfRule>
  </conditionalFormatting>
  <conditionalFormatting sqref="H18">
    <cfRule type="cellIs" dxfId="562" priority="1419" operator="equal">
      <formula>"N"</formula>
    </cfRule>
    <cfRule type="cellIs" dxfId="561" priority="1420" operator="equal">
      <formula>"Y"</formula>
    </cfRule>
  </conditionalFormatting>
  <conditionalFormatting sqref="H18">
    <cfRule type="cellIs" dxfId="560" priority="1417" operator="equal">
      <formula>1</formula>
    </cfRule>
    <cfRule type="cellIs" dxfId="559" priority="1418" operator="equal">
      <formula>20</formula>
    </cfRule>
  </conditionalFormatting>
  <conditionalFormatting sqref="H18">
    <cfRule type="cellIs" dxfId="558" priority="1414" operator="equal">
      <formula>19</formula>
    </cfRule>
  </conditionalFormatting>
  <conditionalFormatting sqref="I18">
    <cfRule type="cellIs" dxfId="557" priority="1412" operator="equal">
      <formula>"No"</formula>
    </cfRule>
    <cfRule type="cellIs" dxfId="556" priority="1413" operator="equal">
      <formula>"Yes"</formula>
    </cfRule>
  </conditionalFormatting>
  <conditionalFormatting sqref="H18">
    <cfRule type="cellIs" dxfId="555" priority="1410" operator="equal">
      <formula>"No"</formula>
    </cfRule>
    <cfRule type="cellIs" dxfId="554" priority="1411" operator="equal">
      <formula>"Yes"</formula>
    </cfRule>
  </conditionalFormatting>
  <conditionalFormatting sqref="H18">
    <cfRule type="cellIs" dxfId="553" priority="1408" operator="equal">
      <formula>1</formula>
    </cfRule>
    <cfRule type="cellIs" dxfId="552" priority="1409" operator="equal">
      <formula>20</formula>
    </cfRule>
  </conditionalFormatting>
  <conditionalFormatting sqref="H18">
    <cfRule type="cellIs" dxfId="551" priority="1407" operator="equal">
      <formula>19</formula>
    </cfRule>
  </conditionalFormatting>
  <conditionalFormatting sqref="F18">
    <cfRule type="cellIs" dxfId="550" priority="1397" operator="equal">
      <formula>"No"</formula>
    </cfRule>
    <cfRule type="cellIs" dxfId="549" priority="1398" operator="equal">
      <formula>"Yes"</formula>
    </cfRule>
  </conditionalFormatting>
  <conditionalFormatting sqref="B18">
    <cfRule type="cellIs" dxfId="548" priority="1387" operator="equal">
      <formula>"No"</formula>
    </cfRule>
    <cfRule type="cellIs" dxfId="547" priority="1388" operator="equal">
      <formula>"Yes"</formula>
    </cfRule>
  </conditionalFormatting>
  <conditionalFormatting sqref="B18">
    <cfRule type="cellIs" dxfId="546" priority="1385" operator="equal">
      <formula>"No"</formula>
    </cfRule>
    <cfRule type="cellIs" dxfId="545" priority="1386" operator="equal">
      <formula>"Yes"</formula>
    </cfRule>
  </conditionalFormatting>
  <conditionalFormatting sqref="C18">
    <cfRule type="cellIs" dxfId="544" priority="1381" operator="equal">
      <formula>"No"</formula>
    </cfRule>
    <cfRule type="cellIs" dxfId="543" priority="1382" operator="equal">
      <formula>"Yes"</formula>
    </cfRule>
  </conditionalFormatting>
  <conditionalFormatting sqref="C18">
    <cfRule type="cellIs" dxfId="542" priority="1383" operator="equal">
      <formula>"No"</formula>
    </cfRule>
    <cfRule type="cellIs" dxfId="541" priority="1384" operator="equal">
      <formula>"Yes"</formula>
    </cfRule>
  </conditionalFormatting>
  <conditionalFormatting sqref="A19">
    <cfRule type="cellIs" dxfId="540" priority="1377" operator="equal">
      <formula>"No"</formula>
    </cfRule>
    <cfRule type="cellIs" dxfId="539" priority="1378" operator="equal">
      <formula>"Yes"</formula>
    </cfRule>
  </conditionalFormatting>
  <conditionalFormatting sqref="A19">
    <cfRule type="cellIs" dxfId="538" priority="1375" operator="equal">
      <formula>"No"</formula>
    </cfRule>
    <cfRule type="cellIs" dxfId="537" priority="1376" operator="equal">
      <formula>"Yes"</formula>
    </cfRule>
  </conditionalFormatting>
  <conditionalFormatting sqref="A19">
    <cfRule type="cellIs" dxfId="536" priority="1371" operator="equal">
      <formula>"No"</formula>
    </cfRule>
    <cfRule type="cellIs" dxfId="535" priority="1372" operator="equal">
      <formula>"Yes"</formula>
    </cfRule>
  </conditionalFormatting>
  <conditionalFormatting sqref="D19:F19">
    <cfRule type="cellIs" dxfId="534" priority="1365" operator="equal">
      <formula>"No"</formula>
    </cfRule>
    <cfRule type="cellIs" dxfId="533" priority="1366" operator="equal">
      <formula>"Yes"</formula>
    </cfRule>
  </conditionalFormatting>
  <conditionalFormatting sqref="B19:C19">
    <cfRule type="cellIs" dxfId="532" priority="1367" operator="equal">
      <formula>"No"</formula>
    </cfRule>
    <cfRule type="cellIs" dxfId="531" priority="1368" operator="equal">
      <formula>"Yes"</formula>
    </cfRule>
  </conditionalFormatting>
  <conditionalFormatting sqref="B19:C19">
    <cfRule type="cellIs" dxfId="530" priority="1369" operator="equal">
      <formula>"No"</formula>
    </cfRule>
    <cfRule type="cellIs" dxfId="529" priority="1370" operator="equal">
      <formula>"Yes"</formula>
    </cfRule>
  </conditionalFormatting>
  <conditionalFormatting sqref="I19">
    <cfRule type="cellIs" dxfId="528" priority="1379" operator="equal">
      <formula>"No"</formula>
    </cfRule>
    <cfRule type="cellIs" dxfId="527" priority="1380" operator="equal">
      <formula>"Yes"</formula>
    </cfRule>
  </conditionalFormatting>
  <conditionalFormatting sqref="A19">
    <cfRule type="cellIs" dxfId="526" priority="1373" operator="equal">
      <formula>"No"</formula>
    </cfRule>
    <cfRule type="cellIs" dxfId="525" priority="1374" operator="equal">
      <formula>"Yes"</formula>
    </cfRule>
  </conditionalFormatting>
  <conditionalFormatting sqref="H19">
    <cfRule type="cellIs" dxfId="524" priority="1363" operator="equal">
      <formula>"N"</formula>
    </cfRule>
    <cfRule type="cellIs" dxfId="523" priority="1364" operator="equal">
      <formula>"Y"</formula>
    </cfRule>
  </conditionalFormatting>
  <conditionalFormatting sqref="H19">
    <cfRule type="cellIs" dxfId="522" priority="1361" operator="equal">
      <formula>1</formula>
    </cfRule>
    <cfRule type="cellIs" dxfId="521" priority="1362" operator="equal">
      <formula>20</formula>
    </cfRule>
  </conditionalFormatting>
  <conditionalFormatting sqref="H19">
    <cfRule type="cellIs" dxfId="520" priority="1360" operator="equal">
      <formula>19</formula>
    </cfRule>
  </conditionalFormatting>
  <conditionalFormatting sqref="H19">
    <cfRule type="cellIs" dxfId="519" priority="1359" operator="equal">
      <formula>19</formula>
    </cfRule>
  </conditionalFormatting>
  <conditionalFormatting sqref="G19">
    <cfRule type="cellIs" dxfId="518" priority="1357" operator="equal">
      <formula>"No"</formula>
    </cfRule>
    <cfRule type="cellIs" dxfId="517" priority="1358" operator="equal">
      <formula>"Yes"</formula>
    </cfRule>
  </conditionalFormatting>
  <conditionalFormatting sqref="A20">
    <cfRule type="cellIs" dxfId="516" priority="1331" operator="equal">
      <formula>"No"</formula>
    </cfRule>
    <cfRule type="cellIs" dxfId="515" priority="1332" operator="equal">
      <formula>"Yes"</formula>
    </cfRule>
  </conditionalFormatting>
  <conditionalFormatting sqref="H20">
    <cfRule type="cellIs" dxfId="514" priority="1351" operator="equal">
      <formula>"No"</formula>
    </cfRule>
    <cfRule type="cellIs" dxfId="513" priority="1352" operator="equal">
      <formula>"Yes"</formula>
    </cfRule>
  </conditionalFormatting>
  <conditionalFormatting sqref="E20">
    <cfRule type="cellIs" dxfId="512" priority="1337" operator="equal">
      <formula>"No"</formula>
    </cfRule>
    <cfRule type="cellIs" dxfId="511" priority="1338" operator="equal">
      <formula>"Yes"</formula>
    </cfRule>
  </conditionalFormatting>
  <conditionalFormatting sqref="D20">
    <cfRule type="cellIs" dxfId="510" priority="1335" operator="equal">
      <formula>"No"</formula>
    </cfRule>
    <cfRule type="cellIs" dxfId="509" priority="1336" operator="equal">
      <formula>"Yes"</formula>
    </cfRule>
  </conditionalFormatting>
  <conditionalFormatting sqref="E20">
    <cfRule type="cellIs" dxfId="508" priority="1339" operator="equal">
      <formula>"No"</formula>
    </cfRule>
    <cfRule type="cellIs" dxfId="507" priority="1340" operator="equal">
      <formula>"Yes"</formula>
    </cfRule>
  </conditionalFormatting>
  <conditionalFormatting sqref="H20">
    <cfRule type="cellIs" dxfId="506" priority="1355" operator="equal">
      <formula>"N"</formula>
    </cfRule>
    <cfRule type="cellIs" dxfId="505" priority="1356" operator="equal">
      <formula>"Y"</formula>
    </cfRule>
  </conditionalFormatting>
  <conditionalFormatting sqref="H20">
    <cfRule type="cellIs" dxfId="504" priority="1353" operator="equal">
      <formula>1</formula>
    </cfRule>
    <cfRule type="cellIs" dxfId="503" priority="1354" operator="equal">
      <formula>20</formula>
    </cfRule>
  </conditionalFormatting>
  <conditionalFormatting sqref="H20">
    <cfRule type="cellIs" dxfId="502" priority="1350" operator="equal">
      <formula>19</formula>
    </cfRule>
  </conditionalFormatting>
  <conditionalFormatting sqref="H20">
    <cfRule type="cellIs" dxfId="501" priority="1346" operator="equal">
      <formula>"No"</formula>
    </cfRule>
    <cfRule type="cellIs" dxfId="500" priority="1347" operator="equal">
      <formula>"Yes"</formula>
    </cfRule>
  </conditionalFormatting>
  <conditionalFormatting sqref="H20">
    <cfRule type="cellIs" dxfId="499" priority="1344" operator="equal">
      <formula>1</formula>
    </cfRule>
    <cfRule type="cellIs" dxfId="498" priority="1345" operator="equal">
      <formula>20</formula>
    </cfRule>
  </conditionalFormatting>
  <conditionalFormatting sqref="H20">
    <cfRule type="cellIs" dxfId="497" priority="1343" operator="equal">
      <formula>19</formula>
    </cfRule>
  </conditionalFormatting>
  <conditionalFormatting sqref="F20">
    <cfRule type="cellIs" dxfId="496" priority="1341" operator="equal">
      <formula>"No"</formula>
    </cfRule>
    <cfRule type="cellIs" dxfId="495" priority="1342" operator="equal">
      <formula>"Yes"</formula>
    </cfRule>
  </conditionalFormatting>
  <conditionalFormatting sqref="A20">
    <cfRule type="cellIs" dxfId="494" priority="1327" operator="equal">
      <formula>"No"</formula>
    </cfRule>
    <cfRule type="cellIs" dxfId="493" priority="1328" operator="equal">
      <formula>"Yes"</formula>
    </cfRule>
  </conditionalFormatting>
  <conditionalFormatting sqref="A20">
    <cfRule type="cellIs" dxfId="492" priority="1329" operator="equal">
      <formula>"No"</formula>
    </cfRule>
    <cfRule type="cellIs" dxfId="491" priority="1330" operator="equal">
      <formula>"Yes"</formula>
    </cfRule>
  </conditionalFormatting>
  <conditionalFormatting sqref="G20">
    <cfRule type="cellIs" dxfId="490" priority="1321" operator="equal">
      <formula>"No"</formula>
    </cfRule>
    <cfRule type="cellIs" dxfId="489" priority="1322" operator="equal">
      <formula>"Yes"</formula>
    </cfRule>
  </conditionalFormatting>
  <conditionalFormatting sqref="C20">
    <cfRule type="cellIs" dxfId="488" priority="1317" operator="equal">
      <formula>"No"</formula>
    </cfRule>
    <cfRule type="cellIs" dxfId="487" priority="1318" operator="equal">
      <formula>"Yes"</formula>
    </cfRule>
  </conditionalFormatting>
  <conditionalFormatting sqref="C20">
    <cfRule type="cellIs" dxfId="486" priority="1319" operator="equal">
      <formula>"No"</formula>
    </cfRule>
    <cfRule type="cellIs" dxfId="485" priority="1320" operator="equal">
      <formula>"Yes"</formula>
    </cfRule>
  </conditionalFormatting>
  <conditionalFormatting sqref="A21">
    <cfRule type="cellIs" dxfId="484" priority="1313" operator="equal">
      <formula>"No"</formula>
    </cfRule>
    <cfRule type="cellIs" dxfId="483" priority="1314" operator="equal">
      <formula>"Yes"</formula>
    </cfRule>
  </conditionalFormatting>
  <conditionalFormatting sqref="A21">
    <cfRule type="cellIs" dxfId="482" priority="1311" operator="equal">
      <formula>"No"</formula>
    </cfRule>
    <cfRule type="cellIs" dxfId="481" priority="1312" operator="equal">
      <formula>"Yes"</formula>
    </cfRule>
  </conditionalFormatting>
  <conditionalFormatting sqref="A21">
    <cfRule type="cellIs" dxfId="480" priority="1307" operator="equal">
      <formula>"No"</formula>
    </cfRule>
    <cfRule type="cellIs" dxfId="479" priority="1308" operator="equal">
      <formula>"Yes"</formula>
    </cfRule>
  </conditionalFormatting>
  <conditionalFormatting sqref="D21:F21">
    <cfRule type="cellIs" dxfId="478" priority="1301" operator="equal">
      <formula>"No"</formula>
    </cfRule>
    <cfRule type="cellIs" dxfId="477" priority="1302" operator="equal">
      <formula>"Yes"</formula>
    </cfRule>
  </conditionalFormatting>
  <conditionalFormatting sqref="B21:C21">
    <cfRule type="cellIs" dxfId="476" priority="1303" operator="equal">
      <formula>"No"</formula>
    </cfRule>
    <cfRule type="cellIs" dxfId="475" priority="1304" operator="equal">
      <formula>"Yes"</formula>
    </cfRule>
  </conditionalFormatting>
  <conditionalFormatting sqref="B21:C21">
    <cfRule type="cellIs" dxfId="474" priority="1305" operator="equal">
      <formula>"No"</formula>
    </cfRule>
    <cfRule type="cellIs" dxfId="473" priority="1306" operator="equal">
      <formula>"Yes"</formula>
    </cfRule>
  </conditionalFormatting>
  <conditionalFormatting sqref="I21">
    <cfRule type="cellIs" dxfId="472" priority="1315" operator="equal">
      <formula>"No"</formula>
    </cfRule>
    <cfRule type="cellIs" dxfId="471" priority="1316" operator="equal">
      <formula>"Yes"</formula>
    </cfRule>
  </conditionalFormatting>
  <conditionalFormatting sqref="A21">
    <cfRule type="cellIs" dxfId="470" priority="1309" operator="equal">
      <formula>"No"</formula>
    </cfRule>
    <cfRule type="cellIs" dxfId="469" priority="1310" operator="equal">
      <formula>"Yes"</formula>
    </cfRule>
  </conditionalFormatting>
  <conditionalFormatting sqref="H21">
    <cfRule type="cellIs" dxfId="468" priority="1299" operator="equal">
      <formula>"N"</formula>
    </cfRule>
    <cfRule type="cellIs" dxfId="467" priority="1300" operator="equal">
      <formula>"Y"</formula>
    </cfRule>
  </conditionalFormatting>
  <conditionalFormatting sqref="H21">
    <cfRule type="cellIs" dxfId="466" priority="1297" operator="equal">
      <formula>1</formula>
    </cfRule>
    <cfRule type="cellIs" dxfId="465" priority="1298" operator="equal">
      <formula>20</formula>
    </cfRule>
  </conditionalFormatting>
  <conditionalFormatting sqref="H21">
    <cfRule type="cellIs" dxfId="464" priority="1296" operator="equal">
      <formula>19</formula>
    </cfRule>
  </conditionalFormatting>
  <conditionalFormatting sqref="H21">
    <cfRule type="cellIs" dxfId="463" priority="1295" operator="equal">
      <formula>19</formula>
    </cfRule>
  </conditionalFormatting>
  <conditionalFormatting sqref="G21">
    <cfRule type="cellIs" dxfId="462" priority="1293" operator="equal">
      <formula>"No"</formula>
    </cfRule>
    <cfRule type="cellIs" dxfId="461" priority="1294" operator="equal">
      <formula>"Yes"</formula>
    </cfRule>
  </conditionalFormatting>
  <conditionalFormatting sqref="B22">
    <cfRule type="cellIs" dxfId="460" priority="1261" operator="equal">
      <formula>"No"</formula>
    </cfRule>
    <cfRule type="cellIs" dxfId="459" priority="1262" operator="equal">
      <formula>"Yes"</formula>
    </cfRule>
  </conditionalFormatting>
  <conditionalFormatting sqref="A22">
    <cfRule type="cellIs" dxfId="458" priority="1267" operator="equal">
      <formula>"No"</formula>
    </cfRule>
    <cfRule type="cellIs" dxfId="457" priority="1268" operator="equal">
      <formula>"Yes"</formula>
    </cfRule>
  </conditionalFormatting>
  <conditionalFormatting sqref="A22">
    <cfRule type="cellIs" dxfId="456" priority="1263" operator="equal">
      <formula>"No"</formula>
    </cfRule>
    <cfRule type="cellIs" dxfId="455" priority="1264" operator="equal">
      <formula>"Yes"</formula>
    </cfRule>
  </conditionalFormatting>
  <conditionalFormatting sqref="H22">
    <cfRule type="cellIs" dxfId="454" priority="1287" operator="equal">
      <formula>"No"</formula>
    </cfRule>
    <cfRule type="cellIs" dxfId="453" priority="1288" operator="equal">
      <formula>"Yes"</formula>
    </cfRule>
  </conditionalFormatting>
  <conditionalFormatting sqref="E22">
    <cfRule type="cellIs" dxfId="452" priority="1273" operator="equal">
      <formula>"No"</formula>
    </cfRule>
    <cfRule type="cellIs" dxfId="451" priority="1274" operator="equal">
      <formula>"Yes"</formula>
    </cfRule>
  </conditionalFormatting>
  <conditionalFormatting sqref="D22">
    <cfRule type="cellIs" dxfId="450" priority="1271" operator="equal">
      <formula>"No"</formula>
    </cfRule>
    <cfRule type="cellIs" dxfId="449" priority="1272" operator="equal">
      <formula>"Yes"</formula>
    </cfRule>
  </conditionalFormatting>
  <conditionalFormatting sqref="E22">
    <cfRule type="cellIs" dxfId="448" priority="1275" operator="equal">
      <formula>"No"</formula>
    </cfRule>
    <cfRule type="cellIs" dxfId="447" priority="1276" operator="equal">
      <formula>"Yes"</formula>
    </cfRule>
  </conditionalFormatting>
  <conditionalFormatting sqref="H22">
    <cfRule type="cellIs" dxfId="446" priority="1291" operator="equal">
      <formula>"N"</formula>
    </cfRule>
    <cfRule type="cellIs" dxfId="445" priority="1292" operator="equal">
      <formula>"Y"</formula>
    </cfRule>
  </conditionalFormatting>
  <conditionalFormatting sqref="H22">
    <cfRule type="cellIs" dxfId="444" priority="1289" operator="equal">
      <formula>1</formula>
    </cfRule>
    <cfRule type="cellIs" dxfId="443" priority="1290" operator="equal">
      <formula>20</formula>
    </cfRule>
  </conditionalFormatting>
  <conditionalFormatting sqref="H22">
    <cfRule type="cellIs" dxfId="442" priority="1286" operator="equal">
      <formula>19</formula>
    </cfRule>
  </conditionalFormatting>
  <conditionalFormatting sqref="I22">
    <cfRule type="cellIs" dxfId="441" priority="1284" operator="equal">
      <formula>"No"</formula>
    </cfRule>
    <cfRule type="cellIs" dxfId="440" priority="1285" operator="equal">
      <formula>"Yes"</formula>
    </cfRule>
  </conditionalFormatting>
  <conditionalFormatting sqref="H22">
    <cfRule type="cellIs" dxfId="439" priority="1282" operator="equal">
      <formula>"No"</formula>
    </cfRule>
    <cfRule type="cellIs" dxfId="438" priority="1283" operator="equal">
      <formula>"Yes"</formula>
    </cfRule>
  </conditionalFormatting>
  <conditionalFormatting sqref="H22">
    <cfRule type="cellIs" dxfId="437" priority="1280" operator="equal">
      <formula>1</formula>
    </cfRule>
    <cfRule type="cellIs" dxfId="436" priority="1281" operator="equal">
      <formula>20</formula>
    </cfRule>
  </conditionalFormatting>
  <conditionalFormatting sqref="H22">
    <cfRule type="cellIs" dxfId="435" priority="1279" operator="equal">
      <formula>19</formula>
    </cfRule>
  </conditionalFormatting>
  <conditionalFormatting sqref="F22">
    <cfRule type="cellIs" dxfId="434" priority="1277" operator="equal">
      <formula>"No"</formula>
    </cfRule>
    <cfRule type="cellIs" dxfId="433" priority="1278" operator="equal">
      <formula>"Yes"</formula>
    </cfRule>
  </conditionalFormatting>
  <conditionalFormatting sqref="A22">
    <cfRule type="cellIs" dxfId="432" priority="1269" operator="equal">
      <formula>"No"</formula>
    </cfRule>
    <cfRule type="cellIs" dxfId="431" priority="1270" operator="equal">
      <formula>"Yes"</formula>
    </cfRule>
  </conditionalFormatting>
  <conditionalFormatting sqref="B22">
    <cfRule type="cellIs" dxfId="430" priority="1259" operator="equal">
      <formula>"No"</formula>
    </cfRule>
    <cfRule type="cellIs" dxfId="429" priority="1260" operator="equal">
      <formula>"Yes"</formula>
    </cfRule>
  </conditionalFormatting>
  <conditionalFormatting sqref="A22">
    <cfRule type="cellIs" dxfId="428" priority="1265" operator="equal">
      <formula>"No"</formula>
    </cfRule>
    <cfRule type="cellIs" dxfId="427" priority="1266" operator="equal">
      <formula>"Yes"</formula>
    </cfRule>
  </conditionalFormatting>
  <conditionalFormatting sqref="G22">
    <cfRule type="cellIs" dxfId="426" priority="1257" operator="equal">
      <formula>"No"</formula>
    </cfRule>
    <cfRule type="cellIs" dxfId="425" priority="1258" operator="equal">
      <formula>"Yes"</formula>
    </cfRule>
  </conditionalFormatting>
  <conditionalFormatting sqref="C22">
    <cfRule type="cellIs" dxfId="424" priority="1253" operator="equal">
      <formula>"No"</formula>
    </cfRule>
    <cfRule type="cellIs" dxfId="423" priority="1254" operator="equal">
      <formula>"Yes"</formula>
    </cfRule>
  </conditionalFormatting>
  <conditionalFormatting sqref="C22">
    <cfRule type="cellIs" dxfId="422" priority="1255" operator="equal">
      <formula>"No"</formula>
    </cfRule>
    <cfRule type="cellIs" dxfId="421" priority="1256" operator="equal">
      <formula>"Yes"</formula>
    </cfRule>
  </conditionalFormatting>
  <conditionalFormatting sqref="E13">
    <cfRule type="cellIs" dxfId="420" priority="723" operator="equal">
      <formula>"No"</formula>
    </cfRule>
    <cfRule type="cellIs" dxfId="419" priority="724" operator="equal">
      <formula>"Yes"</formula>
    </cfRule>
  </conditionalFormatting>
  <conditionalFormatting sqref="H8">
    <cfRule type="cellIs" dxfId="418" priority="715" operator="equal">
      <formula>"No"</formula>
    </cfRule>
    <cfRule type="cellIs" dxfId="417" priority="716" operator="equal">
      <formula>"Yes"</formula>
    </cfRule>
  </conditionalFormatting>
  <conditionalFormatting sqref="F8">
    <cfRule type="cellIs" dxfId="416" priority="687" operator="equal">
      <formula>"No"</formula>
    </cfRule>
    <cfRule type="cellIs" dxfId="415" priority="688" operator="equal">
      <formula>"Yes"</formula>
    </cfRule>
  </conditionalFormatting>
  <conditionalFormatting sqref="H8">
    <cfRule type="cellIs" dxfId="414" priority="719" operator="equal">
      <formula>"N"</formula>
    </cfRule>
    <cfRule type="cellIs" dxfId="413" priority="720" operator="equal">
      <formula>"Y"</formula>
    </cfRule>
  </conditionalFormatting>
  <conditionalFormatting sqref="H8">
    <cfRule type="cellIs" dxfId="412" priority="717" operator="equal">
      <formula>1</formula>
    </cfRule>
    <cfRule type="cellIs" dxfId="411" priority="718" operator="equal">
      <formula>20</formula>
    </cfRule>
  </conditionalFormatting>
  <conditionalFormatting sqref="H8">
    <cfRule type="cellIs" dxfId="410" priority="714" operator="equal">
      <formula>19</formula>
    </cfRule>
  </conditionalFormatting>
  <conditionalFormatting sqref="I8">
    <cfRule type="cellIs" dxfId="409" priority="712" operator="equal">
      <formula>"No"</formula>
    </cfRule>
    <cfRule type="cellIs" dxfId="408" priority="713" operator="equal">
      <formula>"Yes"</formula>
    </cfRule>
  </conditionalFormatting>
  <conditionalFormatting sqref="H8">
    <cfRule type="cellIs" dxfId="407" priority="710" operator="equal">
      <formula>"No"</formula>
    </cfRule>
    <cfRule type="cellIs" dxfId="406" priority="711" operator="equal">
      <formula>"Yes"</formula>
    </cfRule>
  </conditionalFormatting>
  <conditionalFormatting sqref="H8">
    <cfRule type="cellIs" dxfId="405" priority="708" operator="equal">
      <formula>1</formula>
    </cfRule>
    <cfRule type="cellIs" dxfId="404" priority="709" operator="equal">
      <formula>20</formula>
    </cfRule>
  </conditionalFormatting>
  <conditionalFormatting sqref="H8">
    <cfRule type="cellIs" dxfId="403" priority="707" operator="equal">
      <formula>19</formula>
    </cfRule>
  </conditionalFormatting>
  <conditionalFormatting sqref="E8">
    <cfRule type="cellIs" dxfId="402" priority="705" operator="equal">
      <formula>"N"</formula>
    </cfRule>
    <cfRule type="cellIs" dxfId="401" priority="706" operator="equal">
      <formula>"Y"</formula>
    </cfRule>
  </conditionalFormatting>
  <conditionalFormatting sqref="D8">
    <cfRule type="cellIs" dxfId="400" priority="703" operator="equal">
      <formula>"No"</formula>
    </cfRule>
    <cfRule type="cellIs" dxfId="399" priority="704" operator="equal">
      <formula>"Yes"</formula>
    </cfRule>
  </conditionalFormatting>
  <conditionalFormatting sqref="A8">
    <cfRule type="cellIs" dxfId="398" priority="695" operator="equal">
      <formula>"No"</formula>
    </cfRule>
    <cfRule type="cellIs" dxfId="397" priority="696" operator="equal">
      <formula>"Yes"</formula>
    </cfRule>
  </conditionalFormatting>
  <conditionalFormatting sqref="A8">
    <cfRule type="cellIs" dxfId="396" priority="701" operator="equal">
      <formula>"No"</formula>
    </cfRule>
    <cfRule type="cellIs" dxfId="395" priority="702" operator="equal">
      <formula>"Yes"</formula>
    </cfRule>
  </conditionalFormatting>
  <conditionalFormatting sqref="A8">
    <cfRule type="cellIs" dxfId="394" priority="699" operator="equal">
      <formula>"No"</formula>
    </cfRule>
    <cfRule type="cellIs" dxfId="393" priority="700" operator="equal">
      <formula>"Yes"</formula>
    </cfRule>
  </conditionalFormatting>
  <conditionalFormatting sqref="A8">
    <cfRule type="cellIs" dxfId="392" priority="697" operator="equal">
      <formula>"No"</formula>
    </cfRule>
    <cfRule type="cellIs" dxfId="391" priority="698" operator="equal">
      <formula>"Yes"</formula>
    </cfRule>
  </conditionalFormatting>
  <conditionalFormatting sqref="B8">
    <cfRule type="cellIs" dxfId="390" priority="691" operator="equal">
      <formula>"No"</formula>
    </cfRule>
    <cfRule type="cellIs" dxfId="389" priority="692" operator="equal">
      <formula>"Yes"</formula>
    </cfRule>
  </conditionalFormatting>
  <conditionalFormatting sqref="B8">
    <cfRule type="cellIs" dxfId="388" priority="693" operator="equal">
      <formula>"No"</formula>
    </cfRule>
    <cfRule type="cellIs" dxfId="387" priority="694" operator="equal">
      <formula>"Yes"</formula>
    </cfRule>
  </conditionalFormatting>
  <conditionalFormatting sqref="G8">
    <cfRule type="cellIs" dxfId="386" priority="689" operator="equal">
      <formula>"No"</formula>
    </cfRule>
    <cfRule type="cellIs" dxfId="385" priority="690" operator="equal">
      <formula>"Yes"</formula>
    </cfRule>
  </conditionalFormatting>
  <conditionalFormatting sqref="C8">
    <cfRule type="cellIs" dxfId="384" priority="683" operator="equal">
      <formula>"No"</formula>
    </cfRule>
    <cfRule type="cellIs" dxfId="383" priority="684" operator="equal">
      <formula>"Yes"</formula>
    </cfRule>
  </conditionalFormatting>
  <conditionalFormatting sqref="C8">
    <cfRule type="cellIs" dxfId="382" priority="685" operator="equal">
      <formula>"No"</formula>
    </cfRule>
    <cfRule type="cellIs" dxfId="381" priority="686" operator="equal">
      <formula>"Yes"</formula>
    </cfRule>
  </conditionalFormatting>
  <conditionalFormatting sqref="H5">
    <cfRule type="cellIs" dxfId="380" priority="675" operator="equal">
      <formula>"No"</formula>
    </cfRule>
    <cfRule type="cellIs" dxfId="379" priority="676" operator="equal">
      <formula>"Yes"</formula>
    </cfRule>
  </conditionalFormatting>
  <conditionalFormatting sqref="F5">
    <cfRule type="cellIs" dxfId="378" priority="647" operator="equal">
      <formula>"No"</formula>
    </cfRule>
    <cfRule type="cellIs" dxfId="377" priority="648" operator="equal">
      <formula>"Yes"</formula>
    </cfRule>
  </conditionalFormatting>
  <conditionalFormatting sqref="H5">
    <cfRule type="cellIs" dxfId="376" priority="679" operator="equal">
      <formula>"N"</formula>
    </cfRule>
    <cfRule type="cellIs" dxfId="375" priority="680" operator="equal">
      <formula>"Y"</formula>
    </cfRule>
  </conditionalFormatting>
  <conditionalFormatting sqref="H5">
    <cfRule type="cellIs" dxfId="374" priority="677" operator="equal">
      <formula>1</formula>
    </cfRule>
    <cfRule type="cellIs" dxfId="373" priority="678" operator="equal">
      <formula>20</formula>
    </cfRule>
  </conditionalFormatting>
  <conditionalFormatting sqref="H5">
    <cfRule type="cellIs" dxfId="372" priority="674" operator="equal">
      <formula>19</formula>
    </cfRule>
  </conditionalFormatting>
  <conditionalFormatting sqref="I5">
    <cfRule type="cellIs" dxfId="371" priority="672" operator="equal">
      <formula>"No"</formula>
    </cfRule>
    <cfRule type="cellIs" dxfId="370" priority="673" operator="equal">
      <formula>"Yes"</formula>
    </cfRule>
  </conditionalFormatting>
  <conditionalFormatting sqref="H5">
    <cfRule type="cellIs" dxfId="369" priority="670" operator="equal">
      <formula>"No"</formula>
    </cfRule>
    <cfRule type="cellIs" dxfId="368" priority="671" operator="equal">
      <formula>"Yes"</formula>
    </cfRule>
  </conditionalFormatting>
  <conditionalFormatting sqref="H5">
    <cfRule type="cellIs" dxfId="367" priority="668" operator="equal">
      <formula>1</formula>
    </cfRule>
    <cfRule type="cellIs" dxfId="366" priority="669" operator="equal">
      <formula>20</formula>
    </cfRule>
  </conditionalFormatting>
  <conditionalFormatting sqref="H5">
    <cfRule type="cellIs" dxfId="365" priority="667" operator="equal">
      <formula>19</formula>
    </cfRule>
  </conditionalFormatting>
  <conditionalFormatting sqref="E5">
    <cfRule type="cellIs" dxfId="364" priority="665" operator="equal">
      <formula>"N"</formula>
    </cfRule>
    <cfRule type="cellIs" dxfId="363" priority="666" operator="equal">
      <formula>"Y"</formula>
    </cfRule>
  </conditionalFormatting>
  <conditionalFormatting sqref="D5">
    <cfRule type="cellIs" dxfId="362" priority="663" operator="equal">
      <formula>"No"</formula>
    </cfRule>
    <cfRule type="cellIs" dxfId="361" priority="664" operator="equal">
      <formula>"Yes"</formula>
    </cfRule>
  </conditionalFormatting>
  <conditionalFormatting sqref="A5">
    <cfRule type="cellIs" dxfId="360" priority="655" operator="equal">
      <formula>"No"</formula>
    </cfRule>
    <cfRule type="cellIs" dxfId="359" priority="656" operator="equal">
      <formula>"Yes"</formula>
    </cfRule>
  </conditionalFormatting>
  <conditionalFormatting sqref="A5">
    <cfRule type="cellIs" dxfId="358" priority="661" operator="equal">
      <formula>"No"</formula>
    </cfRule>
    <cfRule type="cellIs" dxfId="357" priority="662" operator="equal">
      <formula>"Yes"</formula>
    </cfRule>
  </conditionalFormatting>
  <conditionalFormatting sqref="A5">
    <cfRule type="cellIs" dxfId="356" priority="659" operator="equal">
      <formula>"No"</formula>
    </cfRule>
    <cfRule type="cellIs" dxfId="355" priority="660" operator="equal">
      <formula>"Yes"</formula>
    </cfRule>
  </conditionalFormatting>
  <conditionalFormatting sqref="A5">
    <cfRule type="cellIs" dxfId="354" priority="657" operator="equal">
      <formula>"No"</formula>
    </cfRule>
    <cfRule type="cellIs" dxfId="353" priority="658" operator="equal">
      <formula>"Yes"</formula>
    </cfRule>
  </conditionalFormatting>
  <conditionalFormatting sqref="B5">
    <cfRule type="cellIs" dxfId="352" priority="651" operator="equal">
      <formula>"No"</formula>
    </cfRule>
    <cfRule type="cellIs" dxfId="351" priority="652" operator="equal">
      <formula>"Yes"</formula>
    </cfRule>
  </conditionalFormatting>
  <conditionalFormatting sqref="B5">
    <cfRule type="cellIs" dxfId="350" priority="653" operator="equal">
      <formula>"No"</formula>
    </cfRule>
    <cfRule type="cellIs" dxfId="349" priority="654" operator="equal">
      <formula>"Yes"</formula>
    </cfRule>
  </conditionalFormatting>
  <conditionalFormatting sqref="G5">
    <cfRule type="cellIs" dxfId="348" priority="649" operator="equal">
      <formula>"No"</formula>
    </cfRule>
    <cfRule type="cellIs" dxfId="347" priority="650" operator="equal">
      <formula>"Yes"</formula>
    </cfRule>
  </conditionalFormatting>
  <conditionalFormatting sqref="C5">
    <cfRule type="cellIs" dxfId="346" priority="643" operator="equal">
      <formula>"No"</formula>
    </cfRule>
    <cfRule type="cellIs" dxfId="345" priority="644" operator="equal">
      <formula>"Yes"</formula>
    </cfRule>
  </conditionalFormatting>
  <conditionalFormatting sqref="C5">
    <cfRule type="cellIs" dxfId="344" priority="645" operator="equal">
      <formula>"No"</formula>
    </cfRule>
    <cfRule type="cellIs" dxfId="343" priority="646" operator="equal">
      <formula>"Yes"</formula>
    </cfRule>
  </conditionalFormatting>
  <conditionalFormatting sqref="A9">
    <cfRule type="cellIs" dxfId="342" priority="365" operator="equal">
      <formula>"No"</formula>
    </cfRule>
    <cfRule type="cellIs" dxfId="341" priority="366" operator="equal">
      <formula>"Yes"</formula>
    </cfRule>
  </conditionalFormatting>
  <conditionalFormatting sqref="A9">
    <cfRule type="cellIs" dxfId="340" priority="369" operator="equal">
      <formula>"No"</formula>
    </cfRule>
    <cfRule type="cellIs" dxfId="339" priority="370" operator="equal">
      <formula>"Yes"</formula>
    </cfRule>
  </conditionalFormatting>
  <conditionalFormatting sqref="D9">
    <cfRule type="cellIs" dxfId="338" priority="371" operator="equal">
      <formula>"No"</formula>
    </cfRule>
    <cfRule type="cellIs" dxfId="337" priority="372" operator="equal">
      <formula>"Yes"</formula>
    </cfRule>
  </conditionalFormatting>
  <conditionalFormatting sqref="A9">
    <cfRule type="cellIs" dxfId="336" priority="367" operator="equal">
      <formula>"No"</formula>
    </cfRule>
    <cfRule type="cellIs" dxfId="335" priority="368" operator="equal">
      <formula>"Yes"</formula>
    </cfRule>
  </conditionalFormatting>
  <conditionalFormatting sqref="B9">
    <cfRule type="cellIs" dxfId="334" priority="359" operator="equal">
      <formula>"No"</formula>
    </cfRule>
    <cfRule type="cellIs" dxfId="333" priority="360" operator="equal">
      <formula>"Yes"</formula>
    </cfRule>
  </conditionalFormatting>
  <conditionalFormatting sqref="G9">
    <cfRule type="cellIs" dxfId="332" priority="357" operator="equal">
      <formula>"No"</formula>
    </cfRule>
    <cfRule type="cellIs" dxfId="331" priority="358" operator="equal">
      <formula>"Yes"</formula>
    </cfRule>
  </conditionalFormatting>
  <conditionalFormatting sqref="B9">
    <cfRule type="cellIs" dxfId="330" priority="361" operator="equal">
      <formula>"No"</formula>
    </cfRule>
    <cfRule type="cellIs" dxfId="329" priority="362" operator="equal">
      <formula>"Yes"</formula>
    </cfRule>
  </conditionalFormatting>
  <conditionalFormatting sqref="A9">
    <cfRule type="cellIs" dxfId="328" priority="363" operator="equal">
      <formula>"No"</formula>
    </cfRule>
    <cfRule type="cellIs" dxfId="327" priority="364" operator="equal">
      <formula>"Yes"</formula>
    </cfRule>
  </conditionalFormatting>
  <conditionalFormatting sqref="F9">
    <cfRule type="cellIs" dxfId="326" priority="355" operator="equal">
      <formula>"No"</formula>
    </cfRule>
    <cfRule type="cellIs" dxfId="325" priority="356" operator="equal">
      <formula>"Yes"</formula>
    </cfRule>
  </conditionalFormatting>
  <conditionalFormatting sqref="E14">
    <cfRule type="cellIs" dxfId="324" priority="409" operator="equal">
      <formula>"No"</formula>
    </cfRule>
    <cfRule type="cellIs" dxfId="323" priority="410" operator="equal">
      <formula>"Yes"</formula>
    </cfRule>
  </conditionalFormatting>
  <conditionalFormatting sqref="G14:G16">
    <cfRule type="cellIs" dxfId="322" priority="407" operator="equal">
      <formula>"No"</formula>
    </cfRule>
    <cfRule type="cellIs" dxfId="321" priority="408" operator="equal">
      <formula>"Yes"</formula>
    </cfRule>
  </conditionalFormatting>
  <conditionalFormatting sqref="H9">
    <cfRule type="cellIs" dxfId="320" priority="399" operator="equal">
      <formula>"No"</formula>
    </cfRule>
    <cfRule type="cellIs" dxfId="319" priority="400" operator="equal">
      <formula>"Yes"</formula>
    </cfRule>
  </conditionalFormatting>
  <conditionalFormatting sqref="H9">
    <cfRule type="cellIs" dxfId="318" priority="403" operator="equal">
      <formula>"N"</formula>
    </cfRule>
    <cfRule type="cellIs" dxfId="317" priority="404" operator="equal">
      <formula>"Y"</formula>
    </cfRule>
  </conditionalFormatting>
  <conditionalFormatting sqref="H9">
    <cfRule type="cellIs" dxfId="316" priority="401" operator="equal">
      <formula>1</formula>
    </cfRule>
    <cfRule type="cellIs" dxfId="315" priority="402" operator="equal">
      <formula>20</formula>
    </cfRule>
  </conditionalFormatting>
  <conditionalFormatting sqref="H9">
    <cfRule type="cellIs" dxfId="314" priority="398" operator="equal">
      <formula>19</formula>
    </cfRule>
  </conditionalFormatting>
  <conditionalFormatting sqref="I9">
    <cfRule type="cellIs" dxfId="313" priority="396" operator="equal">
      <formula>"No"</formula>
    </cfRule>
    <cfRule type="cellIs" dxfId="312" priority="397" operator="equal">
      <formula>"Yes"</formula>
    </cfRule>
  </conditionalFormatting>
  <conditionalFormatting sqref="H9">
    <cfRule type="cellIs" dxfId="311" priority="394" operator="equal">
      <formula>"No"</formula>
    </cfRule>
    <cfRule type="cellIs" dxfId="310" priority="395" operator="equal">
      <formula>"Yes"</formula>
    </cfRule>
  </conditionalFormatting>
  <conditionalFormatting sqref="H9">
    <cfRule type="cellIs" dxfId="309" priority="392" operator="equal">
      <formula>1</formula>
    </cfRule>
    <cfRule type="cellIs" dxfId="308" priority="393" operator="equal">
      <formula>20</formula>
    </cfRule>
  </conditionalFormatting>
  <conditionalFormatting sqref="H9">
    <cfRule type="cellIs" dxfId="307" priority="391" operator="equal">
      <formula>19</formula>
    </cfRule>
  </conditionalFormatting>
  <conditionalFormatting sqref="H9">
    <cfRule type="cellIs" dxfId="306" priority="383" operator="equal">
      <formula>"No"</formula>
    </cfRule>
    <cfRule type="cellIs" dxfId="305" priority="384" operator="equal">
      <formula>"Yes"</formula>
    </cfRule>
  </conditionalFormatting>
  <conditionalFormatting sqref="H9">
    <cfRule type="cellIs" dxfId="304" priority="387" operator="equal">
      <formula>"N"</formula>
    </cfRule>
    <cfRule type="cellIs" dxfId="303" priority="388" operator="equal">
      <formula>"Y"</formula>
    </cfRule>
  </conditionalFormatting>
  <conditionalFormatting sqref="H9">
    <cfRule type="cellIs" dxfId="302" priority="385" operator="equal">
      <formula>1</formula>
    </cfRule>
    <cfRule type="cellIs" dxfId="301" priority="386" operator="equal">
      <formula>20</formula>
    </cfRule>
  </conditionalFormatting>
  <conditionalFormatting sqref="H9">
    <cfRule type="cellIs" dxfId="300" priority="382" operator="equal">
      <formula>19</formula>
    </cfRule>
  </conditionalFormatting>
  <conditionalFormatting sqref="I9">
    <cfRule type="cellIs" dxfId="299" priority="380" operator="equal">
      <formula>"No"</formula>
    </cfRule>
    <cfRule type="cellIs" dxfId="298" priority="381" operator="equal">
      <formula>"Yes"</formula>
    </cfRule>
  </conditionalFormatting>
  <conditionalFormatting sqref="H9">
    <cfRule type="cellIs" dxfId="297" priority="378" operator="equal">
      <formula>"No"</formula>
    </cfRule>
    <cfRule type="cellIs" dxfId="296" priority="379" operator="equal">
      <formula>"Yes"</formula>
    </cfRule>
  </conditionalFormatting>
  <conditionalFormatting sqref="H9">
    <cfRule type="cellIs" dxfId="295" priority="376" operator="equal">
      <formula>1</formula>
    </cfRule>
    <cfRule type="cellIs" dxfId="294" priority="377" operator="equal">
      <formula>20</formula>
    </cfRule>
  </conditionalFormatting>
  <conditionalFormatting sqref="H9">
    <cfRule type="cellIs" dxfId="293" priority="375" operator="equal">
      <formula>19</formula>
    </cfRule>
  </conditionalFormatting>
  <conditionalFormatting sqref="E9">
    <cfRule type="cellIs" dxfId="292" priority="373" operator="equal">
      <formula>"N"</formula>
    </cfRule>
    <cfRule type="cellIs" dxfId="291" priority="374" operator="equal">
      <formula>"Y"</formula>
    </cfRule>
  </conditionalFormatting>
  <conditionalFormatting sqref="C9">
    <cfRule type="cellIs" dxfId="290" priority="351" operator="equal">
      <formula>"No"</formula>
    </cfRule>
    <cfRule type="cellIs" dxfId="289" priority="352" operator="equal">
      <formula>"Yes"</formula>
    </cfRule>
  </conditionalFormatting>
  <conditionalFormatting sqref="C9">
    <cfRule type="cellIs" dxfId="288" priority="353" operator="equal">
      <formula>"No"</formula>
    </cfRule>
    <cfRule type="cellIs" dxfId="287" priority="354" operator="equal">
      <formula>"Yes"</formula>
    </cfRule>
  </conditionalFormatting>
  <conditionalFormatting sqref="H10">
    <cfRule type="cellIs" dxfId="286" priority="343" operator="equal">
      <formula>"No"</formula>
    </cfRule>
    <cfRule type="cellIs" dxfId="285" priority="344" operator="equal">
      <formula>"Yes"</formula>
    </cfRule>
  </conditionalFormatting>
  <conditionalFormatting sqref="H10">
    <cfRule type="cellIs" dxfId="284" priority="347" operator="equal">
      <formula>"N"</formula>
    </cfRule>
    <cfRule type="cellIs" dxfId="283" priority="348" operator="equal">
      <formula>"Y"</formula>
    </cfRule>
  </conditionalFormatting>
  <conditionalFormatting sqref="H10">
    <cfRule type="cellIs" dxfId="282" priority="345" operator="equal">
      <formula>1</formula>
    </cfRule>
    <cfRule type="cellIs" dxfId="281" priority="346" operator="equal">
      <formula>20</formula>
    </cfRule>
  </conditionalFormatting>
  <conditionalFormatting sqref="H10">
    <cfRule type="cellIs" dxfId="280" priority="342" operator="equal">
      <formula>19</formula>
    </cfRule>
  </conditionalFormatting>
  <conditionalFormatting sqref="I10">
    <cfRule type="cellIs" dxfId="279" priority="340" operator="equal">
      <formula>"No"</formula>
    </cfRule>
    <cfRule type="cellIs" dxfId="278" priority="341" operator="equal">
      <formula>"Yes"</formula>
    </cfRule>
  </conditionalFormatting>
  <conditionalFormatting sqref="H10">
    <cfRule type="cellIs" dxfId="277" priority="338" operator="equal">
      <formula>"No"</formula>
    </cfRule>
    <cfRule type="cellIs" dxfId="276" priority="339" operator="equal">
      <formula>"Yes"</formula>
    </cfRule>
  </conditionalFormatting>
  <conditionalFormatting sqref="H10">
    <cfRule type="cellIs" dxfId="275" priority="336" operator="equal">
      <formula>1</formula>
    </cfRule>
    <cfRule type="cellIs" dxfId="274" priority="337" operator="equal">
      <formula>20</formula>
    </cfRule>
  </conditionalFormatting>
  <conditionalFormatting sqref="H10">
    <cfRule type="cellIs" dxfId="273" priority="335" operator="equal">
      <formula>19</formula>
    </cfRule>
  </conditionalFormatting>
  <conditionalFormatting sqref="H10">
    <cfRule type="cellIs" dxfId="272" priority="327" operator="equal">
      <formula>"No"</formula>
    </cfRule>
    <cfRule type="cellIs" dxfId="271" priority="328" operator="equal">
      <formula>"Yes"</formula>
    </cfRule>
  </conditionalFormatting>
  <conditionalFormatting sqref="F10">
    <cfRule type="cellIs" dxfId="270" priority="299" operator="equal">
      <formula>"No"</formula>
    </cfRule>
    <cfRule type="cellIs" dxfId="269" priority="300" operator="equal">
      <formula>"Yes"</formula>
    </cfRule>
  </conditionalFormatting>
  <conditionalFormatting sqref="H10">
    <cfRule type="cellIs" dxfId="268" priority="331" operator="equal">
      <formula>"N"</formula>
    </cfRule>
    <cfRule type="cellIs" dxfId="267" priority="332" operator="equal">
      <formula>"Y"</formula>
    </cfRule>
  </conditionalFormatting>
  <conditionalFormatting sqref="H10">
    <cfRule type="cellIs" dxfId="266" priority="329" operator="equal">
      <formula>1</formula>
    </cfRule>
    <cfRule type="cellIs" dxfId="265" priority="330" operator="equal">
      <formula>20</formula>
    </cfRule>
  </conditionalFormatting>
  <conditionalFormatting sqref="H10">
    <cfRule type="cellIs" dxfId="264" priority="326" operator="equal">
      <formula>19</formula>
    </cfRule>
  </conditionalFormatting>
  <conditionalFormatting sqref="I10">
    <cfRule type="cellIs" dxfId="263" priority="324" operator="equal">
      <formula>"No"</formula>
    </cfRule>
    <cfRule type="cellIs" dxfId="262" priority="325" operator="equal">
      <formula>"Yes"</formula>
    </cfRule>
  </conditionalFormatting>
  <conditionalFormatting sqref="H10">
    <cfRule type="cellIs" dxfId="261" priority="322" operator="equal">
      <formula>"No"</formula>
    </cfRule>
    <cfRule type="cellIs" dxfId="260" priority="323" operator="equal">
      <formula>"Yes"</formula>
    </cfRule>
  </conditionalFormatting>
  <conditionalFormatting sqref="H10">
    <cfRule type="cellIs" dxfId="259" priority="320" operator="equal">
      <formula>1</formula>
    </cfRule>
    <cfRule type="cellIs" dxfId="258" priority="321" operator="equal">
      <formula>20</formula>
    </cfRule>
  </conditionalFormatting>
  <conditionalFormatting sqref="H10">
    <cfRule type="cellIs" dxfId="257" priority="319" operator="equal">
      <formula>19</formula>
    </cfRule>
  </conditionalFormatting>
  <conditionalFormatting sqref="E10">
    <cfRule type="cellIs" dxfId="256" priority="317" operator="equal">
      <formula>"N"</formula>
    </cfRule>
    <cfRule type="cellIs" dxfId="255" priority="318" operator="equal">
      <formula>"Y"</formula>
    </cfRule>
  </conditionalFormatting>
  <conditionalFormatting sqref="D10">
    <cfRule type="cellIs" dxfId="254" priority="315" operator="equal">
      <formula>"No"</formula>
    </cfRule>
    <cfRule type="cellIs" dxfId="253" priority="316" operator="equal">
      <formula>"Yes"</formula>
    </cfRule>
  </conditionalFormatting>
  <conditionalFormatting sqref="A10">
    <cfRule type="cellIs" dxfId="252" priority="307" operator="equal">
      <formula>"No"</formula>
    </cfRule>
    <cfRule type="cellIs" dxfId="251" priority="308" operator="equal">
      <formula>"Yes"</formula>
    </cfRule>
  </conditionalFormatting>
  <conditionalFormatting sqref="A10">
    <cfRule type="cellIs" dxfId="250" priority="313" operator="equal">
      <formula>"No"</formula>
    </cfRule>
    <cfRule type="cellIs" dxfId="249" priority="314" operator="equal">
      <formula>"Yes"</formula>
    </cfRule>
  </conditionalFormatting>
  <conditionalFormatting sqref="A10">
    <cfRule type="cellIs" dxfId="248" priority="311" operator="equal">
      <formula>"No"</formula>
    </cfRule>
    <cfRule type="cellIs" dxfId="247" priority="312" operator="equal">
      <formula>"Yes"</formula>
    </cfRule>
  </conditionalFormatting>
  <conditionalFormatting sqref="A10">
    <cfRule type="cellIs" dxfId="246" priority="309" operator="equal">
      <formula>"No"</formula>
    </cfRule>
    <cfRule type="cellIs" dxfId="245" priority="310" operator="equal">
      <formula>"Yes"</formula>
    </cfRule>
  </conditionalFormatting>
  <conditionalFormatting sqref="B10">
    <cfRule type="cellIs" dxfId="244" priority="303" operator="equal">
      <formula>"No"</formula>
    </cfRule>
    <cfRule type="cellIs" dxfId="243" priority="304" operator="equal">
      <formula>"Yes"</formula>
    </cfRule>
  </conditionalFormatting>
  <conditionalFormatting sqref="B10">
    <cfRule type="cellIs" dxfId="242" priority="305" operator="equal">
      <formula>"No"</formula>
    </cfRule>
    <cfRule type="cellIs" dxfId="241" priority="306" operator="equal">
      <formula>"Yes"</formula>
    </cfRule>
  </conditionalFormatting>
  <conditionalFormatting sqref="G10">
    <cfRule type="cellIs" dxfId="240" priority="301" operator="equal">
      <formula>"No"</formula>
    </cfRule>
    <cfRule type="cellIs" dxfId="239" priority="302" operator="equal">
      <formula>"Yes"</formula>
    </cfRule>
  </conditionalFormatting>
  <conditionalFormatting sqref="C10">
    <cfRule type="cellIs" dxfId="238" priority="295" operator="equal">
      <formula>"No"</formula>
    </cfRule>
    <cfRule type="cellIs" dxfId="237" priority="296" operator="equal">
      <formula>"Yes"</formula>
    </cfRule>
  </conditionalFormatting>
  <conditionalFormatting sqref="C10">
    <cfRule type="cellIs" dxfId="236" priority="297" operator="equal">
      <formula>"No"</formula>
    </cfRule>
    <cfRule type="cellIs" dxfId="235" priority="298" operator="equal">
      <formula>"Yes"</formula>
    </cfRule>
  </conditionalFormatting>
  <conditionalFormatting sqref="I24">
    <cfRule type="cellIs" dxfId="234" priority="291" operator="equal">
      <formula>"No"</formula>
    </cfRule>
    <cfRule type="cellIs" dxfId="233" priority="292" operator="equal">
      <formula>"Yes"</formula>
    </cfRule>
  </conditionalFormatting>
  <conditionalFormatting sqref="A24">
    <cfRule type="cellIs" dxfId="232" priority="289" operator="equal">
      <formula>"No"</formula>
    </cfRule>
    <cfRule type="cellIs" dxfId="231" priority="290" operator="equal">
      <formula>"Yes"</formula>
    </cfRule>
  </conditionalFormatting>
  <conditionalFormatting sqref="A24">
    <cfRule type="cellIs" dxfId="230" priority="287" operator="equal">
      <formula>"No"</formula>
    </cfRule>
    <cfRule type="cellIs" dxfId="229" priority="288" operator="equal">
      <formula>"Yes"</formula>
    </cfRule>
  </conditionalFormatting>
  <conditionalFormatting sqref="A24">
    <cfRule type="cellIs" dxfId="228" priority="283" operator="equal">
      <formula>"No"</formula>
    </cfRule>
    <cfRule type="cellIs" dxfId="227" priority="284" operator="equal">
      <formula>"Yes"</formula>
    </cfRule>
  </conditionalFormatting>
  <conditionalFormatting sqref="G24">
    <cfRule type="cellIs" dxfId="226" priority="269" operator="equal">
      <formula>"No"</formula>
    </cfRule>
    <cfRule type="cellIs" dxfId="225" priority="270" operator="equal">
      <formula>"Yes"</formula>
    </cfRule>
  </conditionalFormatting>
  <conditionalFormatting sqref="B24:C24">
    <cfRule type="cellIs" dxfId="224" priority="279" operator="equal">
      <formula>"No"</formula>
    </cfRule>
    <cfRule type="cellIs" dxfId="223" priority="280" operator="equal">
      <formula>"Yes"</formula>
    </cfRule>
  </conditionalFormatting>
  <conditionalFormatting sqref="B24:C24">
    <cfRule type="cellIs" dxfId="222" priority="281" operator="equal">
      <formula>"No"</formula>
    </cfRule>
    <cfRule type="cellIs" dxfId="221" priority="282" operator="equal">
      <formula>"Yes"</formula>
    </cfRule>
  </conditionalFormatting>
  <conditionalFormatting sqref="A24">
    <cfRule type="cellIs" dxfId="220" priority="285" operator="equal">
      <formula>"No"</formula>
    </cfRule>
    <cfRule type="cellIs" dxfId="219" priority="286" operator="equal">
      <formula>"Yes"</formula>
    </cfRule>
  </conditionalFormatting>
  <conditionalFormatting sqref="H24">
    <cfRule type="cellIs" dxfId="218" priority="275" operator="equal">
      <formula>"N"</formula>
    </cfRule>
    <cfRule type="cellIs" dxfId="217" priority="276" operator="equal">
      <formula>"Y"</formula>
    </cfRule>
  </conditionalFormatting>
  <conditionalFormatting sqref="H24">
    <cfRule type="cellIs" dxfId="216" priority="273" operator="equal">
      <formula>1</formula>
    </cfRule>
    <cfRule type="cellIs" dxfId="215" priority="274" operator="equal">
      <formula>20</formula>
    </cfRule>
  </conditionalFormatting>
  <conditionalFormatting sqref="H24">
    <cfRule type="cellIs" dxfId="214" priority="272" operator="equal">
      <formula>19</formula>
    </cfRule>
  </conditionalFormatting>
  <conditionalFormatting sqref="H24">
    <cfRule type="cellIs" dxfId="213" priority="271" operator="equal">
      <formula>19</formula>
    </cfRule>
  </conditionalFormatting>
  <conditionalFormatting sqref="G24">
    <cfRule type="cellIs" dxfId="212" priority="267" operator="equal">
      <formula>"No"</formula>
    </cfRule>
    <cfRule type="cellIs" dxfId="211" priority="268" operator="equal">
      <formula>"Yes"</formula>
    </cfRule>
  </conditionalFormatting>
  <conditionalFormatting sqref="F24">
    <cfRule type="cellIs" dxfId="210" priority="261" operator="equal">
      <formula>"No"</formula>
    </cfRule>
    <cfRule type="cellIs" dxfId="209" priority="262" operator="equal">
      <formula>"Yes"</formula>
    </cfRule>
  </conditionalFormatting>
  <conditionalFormatting sqref="D24:E24">
    <cfRule type="cellIs" dxfId="208" priority="259" operator="equal">
      <formula>"No"</formula>
    </cfRule>
    <cfRule type="cellIs" dxfId="207" priority="260" operator="equal">
      <formula>"Yes"</formula>
    </cfRule>
  </conditionalFormatting>
  <conditionalFormatting sqref="B4">
    <cfRule type="cellIs" dxfId="206" priority="255" operator="equal">
      <formula>"No"</formula>
    </cfRule>
    <cfRule type="cellIs" dxfId="205" priority="256" operator="equal">
      <formula>"Yes"</formula>
    </cfRule>
  </conditionalFormatting>
  <conditionalFormatting sqref="B4">
    <cfRule type="cellIs" dxfId="204" priority="257" operator="equal">
      <formula>"No"</formula>
    </cfRule>
    <cfRule type="cellIs" dxfId="203" priority="258" operator="equal">
      <formula>"Yes"</formula>
    </cfRule>
  </conditionalFormatting>
  <conditionalFormatting sqref="C4">
    <cfRule type="cellIs" dxfId="202" priority="251" operator="equal">
      <formula>"No"</formula>
    </cfRule>
    <cfRule type="cellIs" dxfId="201" priority="252" operator="equal">
      <formula>"Yes"</formula>
    </cfRule>
  </conditionalFormatting>
  <conditionalFormatting sqref="C4">
    <cfRule type="cellIs" dxfId="200" priority="253" operator="equal">
      <formula>"No"</formula>
    </cfRule>
    <cfRule type="cellIs" dxfId="199" priority="254" operator="equal">
      <formula>"Yes"</formula>
    </cfRule>
  </conditionalFormatting>
  <conditionalFormatting sqref="H11">
    <cfRule type="cellIs" dxfId="198" priority="243" operator="equal">
      <formula>"No"</formula>
    </cfRule>
    <cfRule type="cellIs" dxfId="197" priority="244" operator="equal">
      <formula>"Yes"</formula>
    </cfRule>
  </conditionalFormatting>
  <conditionalFormatting sqref="H11">
    <cfRule type="cellIs" dxfId="196" priority="247" operator="equal">
      <formula>"N"</formula>
    </cfRule>
    <cfRule type="cellIs" dxfId="195" priority="248" operator="equal">
      <formula>"Y"</formula>
    </cfRule>
  </conditionalFormatting>
  <conditionalFormatting sqref="H11">
    <cfRule type="cellIs" dxfId="194" priority="245" operator="equal">
      <formula>1</formula>
    </cfRule>
    <cfRule type="cellIs" dxfId="193" priority="246" operator="equal">
      <formula>20</formula>
    </cfRule>
  </conditionalFormatting>
  <conditionalFormatting sqref="H11">
    <cfRule type="cellIs" dxfId="192" priority="242" operator="equal">
      <formula>19</formula>
    </cfRule>
  </conditionalFormatting>
  <conditionalFormatting sqref="I11">
    <cfRule type="cellIs" dxfId="191" priority="240" operator="equal">
      <formula>"No"</formula>
    </cfRule>
    <cfRule type="cellIs" dxfId="190" priority="241" operator="equal">
      <formula>"Yes"</formula>
    </cfRule>
  </conditionalFormatting>
  <conditionalFormatting sqref="H11">
    <cfRule type="cellIs" dxfId="189" priority="238" operator="equal">
      <formula>"No"</formula>
    </cfRule>
    <cfRule type="cellIs" dxfId="188" priority="239" operator="equal">
      <formula>"Yes"</formula>
    </cfRule>
  </conditionalFormatting>
  <conditionalFormatting sqref="H11">
    <cfRule type="cellIs" dxfId="187" priority="236" operator="equal">
      <formula>1</formula>
    </cfRule>
    <cfRule type="cellIs" dxfId="186" priority="237" operator="equal">
      <formula>20</formula>
    </cfRule>
  </conditionalFormatting>
  <conditionalFormatting sqref="H11">
    <cfRule type="cellIs" dxfId="185" priority="235" operator="equal">
      <formula>19</formula>
    </cfRule>
  </conditionalFormatting>
  <conditionalFormatting sqref="H11">
    <cfRule type="cellIs" dxfId="184" priority="227" operator="equal">
      <formula>"No"</formula>
    </cfRule>
    <cfRule type="cellIs" dxfId="183" priority="228" operator="equal">
      <formula>"Yes"</formula>
    </cfRule>
  </conditionalFormatting>
  <conditionalFormatting sqref="F11">
    <cfRule type="cellIs" dxfId="182" priority="199" operator="equal">
      <formula>"No"</formula>
    </cfRule>
    <cfRule type="cellIs" dxfId="181" priority="200" operator="equal">
      <formula>"Yes"</formula>
    </cfRule>
  </conditionalFormatting>
  <conditionalFormatting sqref="H11">
    <cfRule type="cellIs" dxfId="180" priority="231" operator="equal">
      <formula>"N"</formula>
    </cfRule>
    <cfRule type="cellIs" dxfId="179" priority="232" operator="equal">
      <formula>"Y"</formula>
    </cfRule>
  </conditionalFormatting>
  <conditionalFormatting sqref="H11">
    <cfRule type="cellIs" dxfId="178" priority="229" operator="equal">
      <formula>1</formula>
    </cfRule>
    <cfRule type="cellIs" dxfId="177" priority="230" operator="equal">
      <formula>20</formula>
    </cfRule>
  </conditionalFormatting>
  <conditionalFormatting sqref="H11">
    <cfRule type="cellIs" dxfId="176" priority="226" operator="equal">
      <formula>19</formula>
    </cfRule>
  </conditionalFormatting>
  <conditionalFormatting sqref="I11">
    <cfRule type="cellIs" dxfId="175" priority="224" operator="equal">
      <formula>"No"</formula>
    </cfRule>
    <cfRule type="cellIs" dxfId="174" priority="225" operator="equal">
      <formula>"Yes"</formula>
    </cfRule>
  </conditionalFormatting>
  <conditionalFormatting sqref="H11">
    <cfRule type="cellIs" dxfId="173" priority="222" operator="equal">
      <formula>"No"</formula>
    </cfRule>
    <cfRule type="cellIs" dxfId="172" priority="223" operator="equal">
      <formula>"Yes"</formula>
    </cfRule>
  </conditionalFormatting>
  <conditionalFormatting sqref="H11">
    <cfRule type="cellIs" dxfId="171" priority="220" operator="equal">
      <formula>1</formula>
    </cfRule>
    <cfRule type="cellIs" dxfId="170" priority="221" operator="equal">
      <formula>20</formula>
    </cfRule>
  </conditionalFormatting>
  <conditionalFormatting sqref="H11">
    <cfRule type="cellIs" dxfId="169" priority="219" operator="equal">
      <formula>19</formula>
    </cfRule>
  </conditionalFormatting>
  <conditionalFormatting sqref="E11">
    <cfRule type="cellIs" dxfId="168" priority="217" operator="equal">
      <formula>"N"</formula>
    </cfRule>
    <cfRule type="cellIs" dxfId="167" priority="218" operator="equal">
      <formula>"Y"</formula>
    </cfRule>
  </conditionalFormatting>
  <conditionalFormatting sqref="D11">
    <cfRule type="cellIs" dxfId="166" priority="215" operator="equal">
      <formula>"No"</formula>
    </cfRule>
    <cfRule type="cellIs" dxfId="165" priority="216" operator="equal">
      <formula>"Yes"</formula>
    </cfRule>
  </conditionalFormatting>
  <conditionalFormatting sqref="A11">
    <cfRule type="cellIs" dxfId="164" priority="207" operator="equal">
      <formula>"No"</formula>
    </cfRule>
    <cfRule type="cellIs" dxfId="163" priority="208" operator="equal">
      <formula>"Yes"</formula>
    </cfRule>
  </conditionalFormatting>
  <conditionalFormatting sqref="A11">
    <cfRule type="cellIs" dxfId="162" priority="213" operator="equal">
      <formula>"No"</formula>
    </cfRule>
    <cfRule type="cellIs" dxfId="161" priority="214" operator="equal">
      <formula>"Yes"</formula>
    </cfRule>
  </conditionalFormatting>
  <conditionalFormatting sqref="A11">
    <cfRule type="cellIs" dxfId="160" priority="211" operator="equal">
      <formula>"No"</formula>
    </cfRule>
    <cfRule type="cellIs" dxfId="159" priority="212" operator="equal">
      <formula>"Yes"</formula>
    </cfRule>
  </conditionalFormatting>
  <conditionalFormatting sqref="A11">
    <cfRule type="cellIs" dxfId="158" priority="209" operator="equal">
      <formula>"No"</formula>
    </cfRule>
    <cfRule type="cellIs" dxfId="157" priority="210" operator="equal">
      <formula>"Yes"</formula>
    </cfRule>
  </conditionalFormatting>
  <conditionalFormatting sqref="B11">
    <cfRule type="cellIs" dxfId="156" priority="203" operator="equal">
      <formula>"No"</formula>
    </cfRule>
    <cfRule type="cellIs" dxfId="155" priority="204" operator="equal">
      <formula>"Yes"</formula>
    </cfRule>
  </conditionalFormatting>
  <conditionalFormatting sqref="B11">
    <cfRule type="cellIs" dxfId="154" priority="205" operator="equal">
      <formula>"No"</formula>
    </cfRule>
    <cfRule type="cellIs" dxfId="153" priority="206" operator="equal">
      <formula>"Yes"</formula>
    </cfRule>
  </conditionalFormatting>
  <conditionalFormatting sqref="G11">
    <cfRule type="cellIs" dxfId="152" priority="201" operator="equal">
      <formula>"No"</formula>
    </cfRule>
    <cfRule type="cellIs" dxfId="151" priority="202" operator="equal">
      <formula>"Yes"</formula>
    </cfRule>
  </conditionalFormatting>
  <conditionalFormatting sqref="C11">
    <cfRule type="cellIs" dxfId="150" priority="195" operator="equal">
      <formula>"No"</formula>
    </cfRule>
    <cfRule type="cellIs" dxfId="149" priority="196" operator="equal">
      <formula>"Yes"</formula>
    </cfRule>
  </conditionalFormatting>
  <conditionalFormatting sqref="C11">
    <cfRule type="cellIs" dxfId="148" priority="197" operator="equal">
      <formula>"No"</formula>
    </cfRule>
    <cfRule type="cellIs" dxfId="147" priority="198" operator="equal">
      <formula>"Yes"</formula>
    </cfRule>
  </conditionalFormatting>
  <conditionalFormatting sqref="H12">
    <cfRule type="cellIs" dxfId="146" priority="187" operator="equal">
      <formula>"No"</formula>
    </cfRule>
    <cfRule type="cellIs" dxfId="145" priority="188" operator="equal">
      <formula>"Yes"</formula>
    </cfRule>
  </conditionalFormatting>
  <conditionalFormatting sqref="H12">
    <cfRule type="cellIs" dxfId="144" priority="191" operator="equal">
      <formula>"N"</formula>
    </cfRule>
    <cfRule type="cellIs" dxfId="143" priority="192" operator="equal">
      <formula>"Y"</formula>
    </cfRule>
  </conditionalFormatting>
  <conditionalFormatting sqref="H12">
    <cfRule type="cellIs" dxfId="142" priority="189" operator="equal">
      <formula>1</formula>
    </cfRule>
    <cfRule type="cellIs" dxfId="141" priority="190" operator="equal">
      <formula>20</formula>
    </cfRule>
  </conditionalFormatting>
  <conditionalFormatting sqref="H12">
    <cfRule type="cellIs" dxfId="140" priority="186" operator="equal">
      <formula>19</formula>
    </cfRule>
  </conditionalFormatting>
  <conditionalFormatting sqref="I12">
    <cfRule type="cellIs" dxfId="139" priority="184" operator="equal">
      <formula>"No"</formula>
    </cfRule>
    <cfRule type="cellIs" dxfId="138" priority="185" operator="equal">
      <formula>"Yes"</formula>
    </cfRule>
  </conditionalFormatting>
  <conditionalFormatting sqref="H12">
    <cfRule type="cellIs" dxfId="137" priority="182" operator="equal">
      <formula>"No"</formula>
    </cfRule>
    <cfRule type="cellIs" dxfId="136" priority="183" operator="equal">
      <formula>"Yes"</formula>
    </cfRule>
  </conditionalFormatting>
  <conditionalFormatting sqref="H12">
    <cfRule type="cellIs" dxfId="135" priority="180" operator="equal">
      <formula>1</formula>
    </cfRule>
    <cfRule type="cellIs" dxfId="134" priority="181" operator="equal">
      <formula>20</formula>
    </cfRule>
  </conditionalFormatting>
  <conditionalFormatting sqref="H12">
    <cfRule type="cellIs" dxfId="133" priority="179" operator="equal">
      <formula>19</formula>
    </cfRule>
  </conditionalFormatting>
  <conditionalFormatting sqref="H12">
    <cfRule type="cellIs" dxfId="132" priority="171" operator="equal">
      <formula>"No"</formula>
    </cfRule>
    <cfRule type="cellIs" dxfId="131" priority="172" operator="equal">
      <formula>"Yes"</formula>
    </cfRule>
  </conditionalFormatting>
  <conditionalFormatting sqref="H12">
    <cfRule type="cellIs" dxfId="130" priority="175" operator="equal">
      <formula>"N"</formula>
    </cfRule>
    <cfRule type="cellIs" dxfId="129" priority="176" operator="equal">
      <formula>"Y"</formula>
    </cfRule>
  </conditionalFormatting>
  <conditionalFormatting sqref="H12">
    <cfRule type="cellIs" dxfId="128" priority="173" operator="equal">
      <formula>1</formula>
    </cfRule>
    <cfRule type="cellIs" dxfId="127" priority="174" operator="equal">
      <formula>20</formula>
    </cfRule>
  </conditionalFormatting>
  <conditionalFormatting sqref="H12">
    <cfRule type="cellIs" dxfId="126" priority="170" operator="equal">
      <formula>19</formula>
    </cfRule>
  </conditionalFormatting>
  <conditionalFormatting sqref="I12">
    <cfRule type="cellIs" dxfId="125" priority="168" operator="equal">
      <formula>"No"</formula>
    </cfRule>
    <cfRule type="cellIs" dxfId="124" priority="169" operator="equal">
      <formula>"Yes"</formula>
    </cfRule>
  </conditionalFormatting>
  <conditionalFormatting sqref="H12">
    <cfRule type="cellIs" dxfId="123" priority="166" operator="equal">
      <formula>"No"</formula>
    </cfRule>
    <cfRule type="cellIs" dxfId="122" priority="167" operator="equal">
      <formula>"Yes"</formula>
    </cfRule>
  </conditionalFormatting>
  <conditionalFormatting sqref="H12">
    <cfRule type="cellIs" dxfId="121" priority="164" operator="equal">
      <formula>1</formula>
    </cfRule>
    <cfRule type="cellIs" dxfId="120" priority="165" operator="equal">
      <formula>20</formula>
    </cfRule>
  </conditionalFormatting>
  <conditionalFormatting sqref="H12">
    <cfRule type="cellIs" dxfId="119" priority="163" operator="equal">
      <formula>19</formula>
    </cfRule>
  </conditionalFormatting>
  <conditionalFormatting sqref="A12">
    <cfRule type="cellIs" dxfId="118" priority="153" operator="equal">
      <formula>"No"</formula>
    </cfRule>
    <cfRule type="cellIs" dxfId="117" priority="154" operator="equal">
      <formula>"Yes"</formula>
    </cfRule>
  </conditionalFormatting>
  <conditionalFormatting sqref="A12">
    <cfRule type="cellIs" dxfId="116" priority="151" operator="equal">
      <formula>"No"</formula>
    </cfRule>
    <cfRule type="cellIs" dxfId="115" priority="152" operator="equal">
      <formula>"Yes"</formula>
    </cfRule>
  </conditionalFormatting>
  <conditionalFormatting sqref="A12">
    <cfRule type="cellIs" dxfId="114" priority="157" operator="equal">
      <formula>"No"</formula>
    </cfRule>
    <cfRule type="cellIs" dxfId="113" priority="158" operator="equal">
      <formula>"Yes"</formula>
    </cfRule>
  </conditionalFormatting>
  <conditionalFormatting sqref="A12">
    <cfRule type="cellIs" dxfId="112" priority="155" operator="equal">
      <formula>"No"</formula>
    </cfRule>
    <cfRule type="cellIs" dxfId="111" priority="156" operator="equal">
      <formula>"Yes"</formula>
    </cfRule>
  </conditionalFormatting>
  <conditionalFormatting sqref="B12">
    <cfRule type="cellIs" dxfId="110" priority="147" operator="equal">
      <formula>"No"</formula>
    </cfRule>
    <cfRule type="cellIs" dxfId="109" priority="148" operator="equal">
      <formula>"Yes"</formula>
    </cfRule>
  </conditionalFormatting>
  <conditionalFormatting sqref="B12">
    <cfRule type="cellIs" dxfId="108" priority="149" operator="equal">
      <formula>"No"</formula>
    </cfRule>
    <cfRule type="cellIs" dxfId="107" priority="150" operator="equal">
      <formula>"Yes"</formula>
    </cfRule>
  </conditionalFormatting>
  <conditionalFormatting sqref="G12">
    <cfRule type="cellIs" dxfId="106" priority="145" operator="equal">
      <formula>"No"</formula>
    </cfRule>
    <cfRule type="cellIs" dxfId="105" priority="146" operator="equal">
      <formula>"Yes"</formula>
    </cfRule>
  </conditionalFormatting>
  <conditionalFormatting sqref="C12">
    <cfRule type="cellIs" dxfId="104" priority="139" operator="equal">
      <formula>"No"</formula>
    </cfRule>
    <cfRule type="cellIs" dxfId="103" priority="140" operator="equal">
      <formula>"Yes"</formula>
    </cfRule>
  </conditionalFormatting>
  <conditionalFormatting sqref="C12">
    <cfRule type="cellIs" dxfId="102" priority="141" operator="equal">
      <formula>"No"</formula>
    </cfRule>
    <cfRule type="cellIs" dxfId="101" priority="142" operator="equal">
      <formula>"Yes"</formula>
    </cfRule>
  </conditionalFormatting>
  <conditionalFormatting sqref="F12">
    <cfRule type="cellIs" dxfId="100" priority="133" operator="equal">
      <formula>"No"</formula>
    </cfRule>
    <cfRule type="cellIs" dxfId="99" priority="134" operator="equal">
      <formula>"Yes"</formula>
    </cfRule>
  </conditionalFormatting>
  <conditionalFormatting sqref="E12">
    <cfRule type="cellIs" dxfId="98" priority="137" operator="equal">
      <formula>"N"</formula>
    </cfRule>
    <cfRule type="cellIs" dxfId="97" priority="138" operator="equal">
      <formula>"Y"</formula>
    </cfRule>
  </conditionalFormatting>
  <conditionalFormatting sqref="D12">
    <cfRule type="cellIs" dxfId="96" priority="135" operator="equal">
      <formula>"No"</formula>
    </cfRule>
    <cfRule type="cellIs" dxfId="95" priority="136" operator="equal">
      <formula>"Yes"</formula>
    </cfRule>
  </conditionalFormatting>
  <conditionalFormatting sqref="I20">
    <cfRule type="cellIs" dxfId="94" priority="131" operator="equal">
      <formula>"No"</formula>
    </cfRule>
    <cfRule type="cellIs" dxfId="93" priority="13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5.125" style="25" bestFit="1" customWidth="1"/>
    <col min="2" max="2" width="13.875" style="25" bestFit="1" customWidth="1"/>
    <col min="3" max="3" width="6.375" style="25" bestFit="1" customWidth="1"/>
    <col min="4" max="4" width="4.375" style="25" bestFit="1" customWidth="1"/>
    <col min="5" max="5" width="5" style="25" bestFit="1" customWidth="1"/>
    <col min="6" max="6" width="3.75" style="25" customWidth="1"/>
    <col min="7" max="7" width="19.75" style="25" bestFit="1" customWidth="1"/>
    <col min="8" max="8" width="13.875" style="25" bestFit="1" customWidth="1"/>
    <col min="9" max="9" width="6.375" style="25" bestFit="1" customWidth="1"/>
    <col min="10" max="10" width="4.375" style="25" bestFit="1" customWidth="1"/>
    <col min="11" max="11" width="5" style="25" bestFit="1" customWidth="1"/>
    <col min="12" max="16384" width="9" style="25"/>
  </cols>
  <sheetData>
    <row r="1" spans="1:11" s="22" customFormat="1" ht="16.5" thickBot="1" x14ac:dyDescent="0.3">
      <c r="A1" s="186" t="s">
        <v>6</v>
      </c>
      <c r="B1" s="187" t="s">
        <v>216</v>
      </c>
      <c r="C1" s="188" t="s">
        <v>20</v>
      </c>
      <c r="D1" s="188" t="s">
        <v>1</v>
      </c>
      <c r="E1" s="186" t="s">
        <v>2</v>
      </c>
      <c r="G1" s="186" t="s">
        <v>6</v>
      </c>
      <c r="H1" s="187" t="s">
        <v>216</v>
      </c>
      <c r="I1" s="188" t="s">
        <v>20</v>
      </c>
      <c r="J1" s="188" t="s">
        <v>1</v>
      </c>
      <c r="K1" s="186" t="s">
        <v>2</v>
      </c>
    </row>
    <row r="2" spans="1:11" x14ac:dyDescent="0.25">
      <c r="A2" s="147" t="s">
        <v>117</v>
      </c>
      <c r="B2" s="21" t="s">
        <v>39</v>
      </c>
      <c r="C2" s="148">
        <f>8+1+2</f>
        <v>11</v>
      </c>
      <c r="D2" s="24">
        <f t="shared" ref="D2:D19" ca="1" si="0">RANDBETWEEN(1,20)</f>
        <v>17</v>
      </c>
      <c r="E2" s="183">
        <f t="shared" ref="E2:E13" ca="1" si="1">D2+C2</f>
        <v>28</v>
      </c>
      <c r="G2" s="190" t="s">
        <v>146</v>
      </c>
      <c r="H2" s="21" t="s">
        <v>39</v>
      </c>
      <c r="I2" s="24">
        <v>9</v>
      </c>
      <c r="J2" s="24">
        <f t="shared" ref="J2:J30" ca="1" si="2">RANDBETWEEN(1,20)</f>
        <v>3</v>
      </c>
      <c r="K2" s="183">
        <f t="shared" ref="K2:K7" ca="1" si="3">J2+I2</f>
        <v>12</v>
      </c>
    </row>
    <row r="3" spans="1:11" x14ac:dyDescent="0.25">
      <c r="A3" s="147" t="s">
        <v>117</v>
      </c>
      <c r="B3" s="21" t="s">
        <v>40</v>
      </c>
      <c r="C3" s="148">
        <f>9+1+2</f>
        <v>12</v>
      </c>
      <c r="D3" s="24">
        <f t="shared" ca="1" si="0"/>
        <v>1</v>
      </c>
      <c r="E3" s="183">
        <f t="shared" ca="1" si="1"/>
        <v>13</v>
      </c>
      <c r="G3" s="190" t="s">
        <v>146</v>
      </c>
      <c r="H3" s="21" t="s">
        <v>40</v>
      </c>
      <c r="I3" s="24">
        <v>7</v>
      </c>
      <c r="J3" s="24">
        <f t="shared" ca="1" si="2"/>
        <v>11</v>
      </c>
      <c r="K3" s="183">
        <f t="shared" ca="1" si="3"/>
        <v>18</v>
      </c>
    </row>
    <row r="4" spans="1:11" x14ac:dyDescent="0.25">
      <c r="A4" s="189" t="s">
        <v>117</v>
      </c>
      <c r="B4" s="39" t="s">
        <v>41</v>
      </c>
      <c r="C4" s="149">
        <f>13+1+2</f>
        <v>16</v>
      </c>
      <c r="D4" s="40">
        <f t="shared" ca="1" si="0"/>
        <v>7</v>
      </c>
      <c r="E4" s="184">
        <f t="shared" ca="1" si="1"/>
        <v>23</v>
      </c>
      <c r="G4" s="191" t="s">
        <v>146</v>
      </c>
      <c r="H4" s="39" t="s">
        <v>41</v>
      </c>
      <c r="I4" s="40">
        <v>9</v>
      </c>
      <c r="J4" s="40">
        <f t="shared" ca="1" si="2"/>
        <v>18</v>
      </c>
      <c r="K4" s="184">
        <f t="shared" ca="1" si="3"/>
        <v>27</v>
      </c>
    </row>
    <row r="5" spans="1:11" x14ac:dyDescent="0.25">
      <c r="A5" s="147" t="s">
        <v>118</v>
      </c>
      <c r="B5" s="21" t="s">
        <v>39</v>
      </c>
      <c r="C5" s="148">
        <f>3+1</f>
        <v>4</v>
      </c>
      <c r="D5" s="24">
        <f t="shared" ca="1" si="0"/>
        <v>12</v>
      </c>
      <c r="E5" s="183">
        <f t="shared" ca="1" si="1"/>
        <v>16</v>
      </c>
      <c r="G5" s="190" t="s">
        <v>147</v>
      </c>
      <c r="H5" s="21" t="s">
        <v>39</v>
      </c>
      <c r="I5" s="24">
        <v>5</v>
      </c>
      <c r="J5" s="24">
        <f t="shared" ca="1" si="2"/>
        <v>8</v>
      </c>
      <c r="K5" s="183">
        <f t="shared" ca="1" si="3"/>
        <v>13</v>
      </c>
    </row>
    <row r="6" spans="1:11" x14ac:dyDescent="0.25">
      <c r="A6" s="147" t="s">
        <v>118</v>
      </c>
      <c r="B6" s="21" t="s">
        <v>40</v>
      </c>
      <c r="C6" s="148">
        <f>3+1</f>
        <v>4</v>
      </c>
      <c r="D6" s="24">
        <f t="shared" ca="1" si="0"/>
        <v>15</v>
      </c>
      <c r="E6" s="183">
        <f t="shared" ca="1" si="1"/>
        <v>19</v>
      </c>
      <c r="G6" s="190" t="s">
        <v>147</v>
      </c>
      <c r="H6" s="21" t="s">
        <v>40</v>
      </c>
      <c r="I6" s="24">
        <v>5</v>
      </c>
      <c r="J6" s="24">
        <f t="shared" ca="1" si="2"/>
        <v>19</v>
      </c>
      <c r="K6" s="183">
        <f t="shared" ca="1" si="3"/>
        <v>24</v>
      </c>
    </row>
    <row r="7" spans="1:11" x14ac:dyDescent="0.25">
      <c r="A7" s="189" t="s">
        <v>118</v>
      </c>
      <c r="B7" s="39" t="s">
        <v>41</v>
      </c>
      <c r="C7" s="149">
        <f>5+1</f>
        <v>6</v>
      </c>
      <c r="D7" s="40">
        <f t="shared" ca="1" si="0"/>
        <v>5</v>
      </c>
      <c r="E7" s="184">
        <f t="shared" ca="1" si="1"/>
        <v>11</v>
      </c>
      <c r="G7" s="191" t="s">
        <v>147</v>
      </c>
      <c r="H7" s="39" t="s">
        <v>41</v>
      </c>
      <c r="I7" s="40">
        <v>10</v>
      </c>
      <c r="J7" s="40">
        <f t="shared" ca="1" si="2"/>
        <v>20</v>
      </c>
      <c r="K7" s="184">
        <f t="shared" ca="1" si="3"/>
        <v>30</v>
      </c>
    </row>
    <row r="8" spans="1:11" x14ac:dyDescent="0.25">
      <c r="A8" s="147" t="s">
        <v>127</v>
      </c>
      <c r="B8" s="21" t="s">
        <v>39</v>
      </c>
      <c r="C8" s="148">
        <f>5+1</f>
        <v>6</v>
      </c>
      <c r="D8" s="24">
        <f t="shared" ca="1" si="0"/>
        <v>2</v>
      </c>
      <c r="E8" s="183">
        <f t="shared" ca="1" si="1"/>
        <v>8</v>
      </c>
      <c r="G8" s="190" t="s">
        <v>148</v>
      </c>
      <c r="H8" s="21" t="s">
        <v>39</v>
      </c>
      <c r="I8" s="24">
        <v>11</v>
      </c>
      <c r="J8" s="24">
        <f t="shared" ca="1" si="2"/>
        <v>2</v>
      </c>
      <c r="K8" s="183">
        <f t="shared" ref="K8:K10" ca="1" si="4">J8+I8</f>
        <v>13</v>
      </c>
    </row>
    <row r="9" spans="1:11" x14ac:dyDescent="0.25">
      <c r="A9" s="147" t="s">
        <v>127</v>
      </c>
      <c r="B9" s="21" t="s">
        <v>40</v>
      </c>
      <c r="C9" s="148">
        <f>0+1</f>
        <v>1</v>
      </c>
      <c r="D9" s="24">
        <f t="shared" ca="1" si="0"/>
        <v>19</v>
      </c>
      <c r="E9" s="183">
        <f t="shared" ca="1" si="1"/>
        <v>20</v>
      </c>
      <c r="G9" s="190" t="s">
        <v>148</v>
      </c>
      <c r="H9" s="21" t="s">
        <v>40</v>
      </c>
      <c r="I9" s="24">
        <v>14</v>
      </c>
      <c r="J9" s="24">
        <f t="shared" ca="1" si="2"/>
        <v>4</v>
      </c>
      <c r="K9" s="183">
        <f t="shared" ca="1" si="4"/>
        <v>18</v>
      </c>
    </row>
    <row r="10" spans="1:11" x14ac:dyDescent="0.25">
      <c r="A10" s="189" t="s">
        <v>127</v>
      </c>
      <c r="B10" s="39" t="s">
        <v>41</v>
      </c>
      <c r="C10" s="149">
        <f>-2+1</f>
        <v>-1</v>
      </c>
      <c r="D10" s="40">
        <f t="shared" ca="1" si="0"/>
        <v>20</v>
      </c>
      <c r="E10" s="184">
        <f t="shared" ca="1" si="1"/>
        <v>19</v>
      </c>
      <c r="G10" s="191" t="s">
        <v>148</v>
      </c>
      <c r="H10" s="39" t="s">
        <v>41</v>
      </c>
      <c r="I10" s="40">
        <v>10</v>
      </c>
      <c r="J10" s="40">
        <f t="shared" ca="1" si="2"/>
        <v>8</v>
      </c>
      <c r="K10" s="184">
        <f t="shared" ca="1" si="4"/>
        <v>18</v>
      </c>
    </row>
    <row r="11" spans="1:11" x14ac:dyDescent="0.25">
      <c r="A11" s="147" t="s">
        <v>124</v>
      </c>
      <c r="B11" s="21" t="s">
        <v>39</v>
      </c>
      <c r="C11" s="148">
        <f>3+1</f>
        <v>4</v>
      </c>
      <c r="D11" s="24">
        <f t="shared" ca="1" si="0"/>
        <v>3</v>
      </c>
      <c r="E11" s="183">
        <f t="shared" ca="1" si="1"/>
        <v>7</v>
      </c>
      <c r="G11" s="190" t="s">
        <v>149</v>
      </c>
      <c r="H11" s="21" t="s">
        <v>39</v>
      </c>
      <c r="I11" s="24">
        <v>8</v>
      </c>
      <c r="J11" s="24">
        <f t="shared" ca="1" si="2"/>
        <v>18</v>
      </c>
      <c r="K11" s="183">
        <f t="shared" ref="K11:K16" ca="1" si="5">J11+I11</f>
        <v>26</v>
      </c>
    </row>
    <row r="12" spans="1:11" x14ac:dyDescent="0.25">
      <c r="A12" s="147" t="s">
        <v>124</v>
      </c>
      <c r="B12" s="21" t="s">
        <v>40</v>
      </c>
      <c r="C12" s="148">
        <f>4+1</f>
        <v>5</v>
      </c>
      <c r="D12" s="24">
        <f t="shared" ca="1" si="0"/>
        <v>9</v>
      </c>
      <c r="E12" s="183">
        <f t="shared" ca="1" si="1"/>
        <v>14</v>
      </c>
      <c r="G12" s="190" t="s">
        <v>149</v>
      </c>
      <c r="H12" s="21" t="s">
        <v>40</v>
      </c>
      <c r="I12" s="24">
        <v>8</v>
      </c>
      <c r="J12" s="24">
        <f t="shared" ca="1" si="2"/>
        <v>14</v>
      </c>
      <c r="K12" s="183">
        <f t="shared" ca="1" si="5"/>
        <v>22</v>
      </c>
    </row>
    <row r="13" spans="1:11" x14ac:dyDescent="0.25">
      <c r="A13" s="189" t="s">
        <v>124</v>
      </c>
      <c r="B13" s="39" t="s">
        <v>41</v>
      </c>
      <c r="C13" s="149">
        <f>4+1</f>
        <v>5</v>
      </c>
      <c r="D13" s="40">
        <f t="shared" ca="1" si="0"/>
        <v>15</v>
      </c>
      <c r="E13" s="184">
        <f t="shared" ca="1" si="1"/>
        <v>20</v>
      </c>
      <c r="G13" s="191" t="s">
        <v>149</v>
      </c>
      <c r="H13" s="39" t="s">
        <v>41</v>
      </c>
      <c r="I13" s="40">
        <v>9</v>
      </c>
      <c r="J13" s="40">
        <f t="shared" ca="1" si="2"/>
        <v>5</v>
      </c>
      <c r="K13" s="184">
        <f t="shared" ca="1" si="5"/>
        <v>14</v>
      </c>
    </row>
    <row r="14" spans="1:11" x14ac:dyDescent="0.25">
      <c r="A14" s="147" t="s">
        <v>197</v>
      </c>
      <c r="B14" s="21" t="s">
        <v>39</v>
      </c>
      <c r="C14" s="24">
        <v>6</v>
      </c>
      <c r="D14" s="24">
        <f t="shared" ca="1" si="0"/>
        <v>12</v>
      </c>
      <c r="E14" s="183">
        <f t="shared" ref="E14:E16" ca="1" si="6">D14+C14</f>
        <v>18</v>
      </c>
      <c r="G14" s="190" t="s">
        <v>151</v>
      </c>
      <c r="H14" s="21" t="s">
        <v>39</v>
      </c>
      <c r="I14" s="24">
        <v>4</v>
      </c>
      <c r="J14" s="24">
        <f t="shared" ca="1" si="2"/>
        <v>14</v>
      </c>
      <c r="K14" s="183">
        <f t="shared" ca="1" si="5"/>
        <v>18</v>
      </c>
    </row>
    <row r="15" spans="1:11" x14ac:dyDescent="0.25">
      <c r="A15" s="147" t="s">
        <v>197</v>
      </c>
      <c r="B15" s="21" t="s">
        <v>40</v>
      </c>
      <c r="C15" s="24">
        <v>2</v>
      </c>
      <c r="D15" s="24">
        <f t="shared" ca="1" si="0"/>
        <v>8</v>
      </c>
      <c r="E15" s="183">
        <f t="shared" ca="1" si="6"/>
        <v>10</v>
      </c>
      <c r="G15" s="190" t="s">
        <v>151</v>
      </c>
      <c r="H15" s="21" t="s">
        <v>40</v>
      </c>
      <c r="I15" s="24">
        <v>6</v>
      </c>
      <c r="J15" s="24">
        <f t="shared" ca="1" si="2"/>
        <v>8</v>
      </c>
      <c r="K15" s="183">
        <f t="shared" ca="1" si="5"/>
        <v>14</v>
      </c>
    </row>
    <row r="16" spans="1:11" x14ac:dyDescent="0.25">
      <c r="A16" s="189" t="s">
        <v>197</v>
      </c>
      <c r="B16" s="39" t="s">
        <v>41</v>
      </c>
      <c r="C16" s="40">
        <v>2</v>
      </c>
      <c r="D16" s="40">
        <f t="shared" ca="1" si="0"/>
        <v>12</v>
      </c>
      <c r="E16" s="184">
        <f t="shared" ca="1" si="6"/>
        <v>14</v>
      </c>
      <c r="G16" s="191" t="s">
        <v>151</v>
      </c>
      <c r="H16" s="39" t="s">
        <v>41</v>
      </c>
      <c r="I16" s="40">
        <v>6</v>
      </c>
      <c r="J16" s="40">
        <f t="shared" ca="1" si="2"/>
        <v>18</v>
      </c>
      <c r="K16" s="184">
        <f t="shared" ca="1" si="5"/>
        <v>24</v>
      </c>
    </row>
    <row r="17" spans="1:11" x14ac:dyDescent="0.25">
      <c r="A17" s="147" t="s">
        <v>191</v>
      </c>
      <c r="B17" s="21" t="s">
        <v>39</v>
      </c>
      <c r="C17" s="24">
        <v>5</v>
      </c>
      <c r="D17" s="24">
        <f t="shared" ca="1" si="0"/>
        <v>20</v>
      </c>
      <c r="E17" s="183">
        <f t="shared" ref="E17:E19" ca="1" si="7">D17+C17</f>
        <v>25</v>
      </c>
      <c r="G17" s="190" t="s">
        <v>184</v>
      </c>
      <c r="H17" s="21" t="s">
        <v>39</v>
      </c>
      <c r="I17" s="24">
        <v>7</v>
      </c>
      <c r="J17" s="24">
        <f t="shared" ca="1" si="2"/>
        <v>19</v>
      </c>
      <c r="K17" s="183">
        <f t="shared" ref="K17:K19" ca="1" si="8">J17+I17</f>
        <v>26</v>
      </c>
    </row>
    <row r="18" spans="1:11" x14ac:dyDescent="0.25">
      <c r="A18" s="147" t="s">
        <v>191</v>
      </c>
      <c r="B18" s="21" t="s">
        <v>40</v>
      </c>
      <c r="C18" s="24">
        <v>5</v>
      </c>
      <c r="D18" s="24">
        <f t="shared" ca="1" si="0"/>
        <v>16</v>
      </c>
      <c r="E18" s="183">
        <f t="shared" ca="1" si="7"/>
        <v>21</v>
      </c>
      <c r="G18" s="190" t="s">
        <v>184</v>
      </c>
      <c r="H18" s="21" t="s">
        <v>40</v>
      </c>
      <c r="I18" s="24">
        <v>6</v>
      </c>
      <c r="J18" s="24">
        <f t="shared" ca="1" si="2"/>
        <v>12</v>
      </c>
      <c r="K18" s="183">
        <f t="shared" ca="1" si="8"/>
        <v>18</v>
      </c>
    </row>
    <row r="19" spans="1:11" x14ac:dyDescent="0.25">
      <c r="A19" s="189" t="s">
        <v>191</v>
      </c>
      <c r="B19" s="39" t="s">
        <v>41</v>
      </c>
      <c r="C19" s="40">
        <v>1</v>
      </c>
      <c r="D19" s="40">
        <f t="shared" ca="1" si="0"/>
        <v>18</v>
      </c>
      <c r="E19" s="184">
        <f t="shared" ca="1" si="7"/>
        <v>19</v>
      </c>
      <c r="G19" s="191" t="s">
        <v>184</v>
      </c>
      <c r="H19" s="39" t="s">
        <v>41</v>
      </c>
      <c r="I19" s="40">
        <v>7</v>
      </c>
      <c r="J19" s="40">
        <f t="shared" ca="1" si="2"/>
        <v>2</v>
      </c>
      <c r="K19" s="184">
        <f t="shared" ca="1" si="8"/>
        <v>9</v>
      </c>
    </row>
    <row r="20" spans="1:11" x14ac:dyDescent="0.25">
      <c r="G20" s="190" t="s">
        <v>202</v>
      </c>
      <c r="H20" s="21" t="s">
        <v>39</v>
      </c>
      <c r="I20" s="24">
        <v>1</v>
      </c>
      <c r="J20" s="24">
        <f t="shared" ca="1" si="2"/>
        <v>9</v>
      </c>
      <c r="K20" s="183">
        <f t="shared" ref="K20:K22" ca="1" si="9">J20+I20</f>
        <v>10</v>
      </c>
    </row>
    <row r="21" spans="1:11" x14ac:dyDescent="0.25">
      <c r="G21" s="190" t="s">
        <v>202</v>
      </c>
      <c r="H21" s="21" t="s">
        <v>40</v>
      </c>
      <c r="I21" s="24">
        <v>4</v>
      </c>
      <c r="J21" s="24">
        <f t="shared" ca="1" si="2"/>
        <v>9</v>
      </c>
      <c r="K21" s="183">
        <f t="shared" ca="1" si="9"/>
        <v>13</v>
      </c>
    </row>
    <row r="22" spans="1:11" x14ac:dyDescent="0.25">
      <c r="G22" s="191" t="s">
        <v>202</v>
      </c>
      <c r="H22" s="39" t="s">
        <v>41</v>
      </c>
      <c r="I22" s="40">
        <v>6</v>
      </c>
      <c r="J22" s="40">
        <f t="shared" ca="1" si="2"/>
        <v>5</v>
      </c>
      <c r="K22" s="184">
        <f t="shared" ca="1" si="9"/>
        <v>11</v>
      </c>
    </row>
    <row r="23" spans="1:11" x14ac:dyDescent="0.25">
      <c r="G23" s="192"/>
      <c r="H23" s="161" t="s">
        <v>133</v>
      </c>
      <c r="I23" s="162">
        <v>19</v>
      </c>
      <c r="J23" s="162">
        <f t="shared" ca="1" si="2"/>
        <v>14</v>
      </c>
      <c r="K23" s="185">
        <f ca="1">J23+I23</f>
        <v>33</v>
      </c>
    </row>
    <row r="24" spans="1:11" x14ac:dyDescent="0.25">
      <c r="G24" s="192" t="s">
        <v>149</v>
      </c>
      <c r="H24" s="161" t="s">
        <v>208</v>
      </c>
      <c r="I24" s="162">
        <v>19</v>
      </c>
      <c r="J24" s="162">
        <f t="shared" ca="1" si="2"/>
        <v>11</v>
      </c>
      <c r="K24" s="185">
        <f t="shared" ref="K24" ca="1" si="10">J24+I24</f>
        <v>30</v>
      </c>
    </row>
    <row r="25" spans="1:11" x14ac:dyDescent="0.25">
      <c r="G25" s="192"/>
      <c r="H25" s="161" t="s">
        <v>143</v>
      </c>
      <c r="I25" s="162">
        <v>8</v>
      </c>
      <c r="J25" s="162">
        <f t="shared" ca="1" si="2"/>
        <v>2</v>
      </c>
      <c r="K25" s="185">
        <f t="shared" ref="K25" ca="1" si="11">J25+I25</f>
        <v>10</v>
      </c>
    </row>
    <row r="26" spans="1:11" x14ac:dyDescent="0.25">
      <c r="G26" s="192"/>
      <c r="H26" s="161" t="s">
        <v>144</v>
      </c>
      <c r="I26" s="162">
        <v>0</v>
      </c>
      <c r="J26" s="162">
        <f t="shared" ca="1" si="2"/>
        <v>17</v>
      </c>
      <c r="K26" s="185">
        <f t="shared" ref="K26:K27" ca="1" si="12">J26+I26</f>
        <v>17</v>
      </c>
    </row>
    <row r="27" spans="1:11" x14ac:dyDescent="0.25">
      <c r="G27" s="192" t="s">
        <v>191</v>
      </c>
      <c r="H27" s="161" t="s">
        <v>194</v>
      </c>
      <c r="I27" s="162">
        <v>2</v>
      </c>
      <c r="J27" s="162">
        <f t="shared" ca="1" si="2"/>
        <v>13</v>
      </c>
      <c r="K27" s="185">
        <f t="shared" ca="1" si="12"/>
        <v>15</v>
      </c>
    </row>
    <row r="28" spans="1:11" x14ac:dyDescent="0.25">
      <c r="G28" s="192" t="s">
        <v>149</v>
      </c>
      <c r="H28" s="161" t="s">
        <v>190</v>
      </c>
      <c r="I28" s="162">
        <v>10</v>
      </c>
      <c r="J28" s="162">
        <f t="shared" ca="1" si="2"/>
        <v>6</v>
      </c>
      <c r="K28" s="185">
        <f t="shared" ref="K28" ca="1" si="13">J28+I28</f>
        <v>16</v>
      </c>
    </row>
    <row r="29" spans="1:11" x14ac:dyDescent="0.25">
      <c r="G29" s="192" t="s">
        <v>47</v>
      </c>
      <c r="H29" s="161" t="s">
        <v>190</v>
      </c>
      <c r="I29" s="162">
        <v>8</v>
      </c>
      <c r="J29" s="162">
        <f t="shared" ca="1" si="2"/>
        <v>1</v>
      </c>
      <c r="K29" s="185">
        <f t="shared" ref="K29" ca="1" si="14">J29+I29</f>
        <v>9</v>
      </c>
    </row>
    <row r="30" spans="1:11" x14ac:dyDescent="0.25">
      <c r="G30" s="192" t="s">
        <v>149</v>
      </c>
      <c r="H30" s="161" t="s">
        <v>222</v>
      </c>
      <c r="I30" s="162">
        <v>8</v>
      </c>
      <c r="J30" s="162">
        <f t="shared" ca="1" si="2"/>
        <v>8</v>
      </c>
      <c r="K30" s="185">
        <f t="shared" ref="K30" ca="1" si="15">J30+I30</f>
        <v>16</v>
      </c>
    </row>
  </sheetData>
  <conditionalFormatting sqref="D48:D1048576">
    <cfRule type="cellIs" dxfId="92" priority="1635" operator="equal">
      <formula>20</formula>
    </cfRule>
    <cfRule type="cellIs" dxfId="91" priority="1636" operator="equal">
      <formula>1</formula>
    </cfRule>
  </conditionalFormatting>
  <conditionalFormatting sqref="A2">
    <cfRule type="cellIs" dxfId="90" priority="263" operator="equal">
      <formula>"No"</formula>
    </cfRule>
    <cfRule type="cellIs" dxfId="89" priority="264" operator="equal">
      <formula>"Yes"</formula>
    </cfRule>
  </conditionalFormatting>
  <conditionalFormatting sqref="A3:A4">
    <cfRule type="cellIs" dxfId="88" priority="261" operator="equal">
      <formula>"No"</formula>
    </cfRule>
    <cfRule type="cellIs" dxfId="87" priority="262" operator="equal">
      <formula>"Yes"</formula>
    </cfRule>
  </conditionalFormatting>
  <conditionalFormatting sqref="A11">
    <cfRule type="cellIs" dxfId="86" priority="195" operator="equal">
      <formula>"No"</formula>
    </cfRule>
    <cfRule type="cellIs" dxfId="85" priority="196" operator="equal">
      <formula>"Yes"</formula>
    </cfRule>
  </conditionalFormatting>
  <conditionalFormatting sqref="A12:A13">
    <cfRule type="cellIs" dxfId="84" priority="193" operator="equal">
      <formula>"No"</formula>
    </cfRule>
    <cfRule type="cellIs" dxfId="83" priority="194" operator="equal">
      <formula>"Yes"</formula>
    </cfRule>
  </conditionalFormatting>
  <conditionalFormatting sqref="A8">
    <cfRule type="cellIs" dxfId="82" priority="185" operator="equal">
      <formula>"No"</formula>
    </cfRule>
    <cfRule type="cellIs" dxfId="81" priority="186" operator="equal">
      <formula>"Yes"</formula>
    </cfRule>
  </conditionalFormatting>
  <conditionalFormatting sqref="A9:A10">
    <cfRule type="cellIs" dxfId="80" priority="183" operator="equal">
      <formula>"No"</formula>
    </cfRule>
    <cfRule type="cellIs" dxfId="79" priority="184" operator="equal">
      <formula>"Yes"</formula>
    </cfRule>
  </conditionalFormatting>
  <conditionalFormatting sqref="A5">
    <cfRule type="cellIs" dxfId="78" priority="175" operator="equal">
      <formula>"No"</formula>
    </cfRule>
    <cfRule type="cellIs" dxfId="77" priority="176" operator="equal">
      <formula>"Yes"</formula>
    </cfRule>
  </conditionalFormatting>
  <conditionalFormatting sqref="A6:A7">
    <cfRule type="cellIs" dxfId="76" priority="173" operator="equal">
      <formula>"No"</formula>
    </cfRule>
    <cfRule type="cellIs" dxfId="75" priority="174" operator="equal">
      <formula>"Yes"</formula>
    </cfRule>
  </conditionalFormatting>
  <conditionalFormatting sqref="G2">
    <cfRule type="cellIs" dxfId="74" priority="145" operator="equal">
      <formula>"No"</formula>
    </cfRule>
    <cfRule type="cellIs" dxfId="73" priority="146" operator="equal">
      <formula>"Yes"</formula>
    </cfRule>
  </conditionalFormatting>
  <conditionalFormatting sqref="G3:G4">
    <cfRule type="cellIs" dxfId="72" priority="143" operator="equal">
      <formula>"No"</formula>
    </cfRule>
    <cfRule type="cellIs" dxfId="71" priority="144" operator="equal">
      <formula>"Yes"</formula>
    </cfRule>
  </conditionalFormatting>
  <conditionalFormatting sqref="G5">
    <cfRule type="cellIs" dxfId="70" priority="141" operator="equal">
      <formula>"No"</formula>
    </cfRule>
    <cfRule type="cellIs" dxfId="69" priority="142" operator="equal">
      <formula>"Yes"</formula>
    </cfRule>
  </conditionalFormatting>
  <conditionalFormatting sqref="G6:G7">
    <cfRule type="cellIs" dxfId="68" priority="139" operator="equal">
      <formula>"No"</formula>
    </cfRule>
    <cfRule type="cellIs" dxfId="67" priority="140" operator="equal">
      <formula>"Yes"</formula>
    </cfRule>
  </conditionalFormatting>
  <conditionalFormatting sqref="G11">
    <cfRule type="cellIs" dxfId="66" priority="137" operator="equal">
      <formula>"No"</formula>
    </cfRule>
    <cfRule type="cellIs" dxfId="65" priority="138" operator="equal">
      <formula>"Yes"</formula>
    </cfRule>
  </conditionalFormatting>
  <conditionalFormatting sqref="G12:G13">
    <cfRule type="cellIs" dxfId="64" priority="135" operator="equal">
      <formula>"No"</formula>
    </cfRule>
    <cfRule type="cellIs" dxfId="63" priority="136" operator="equal">
      <formula>"Yes"</formula>
    </cfRule>
  </conditionalFormatting>
  <conditionalFormatting sqref="G23">
    <cfRule type="cellIs" dxfId="62" priority="109" operator="equal">
      <formula>"No"</formula>
    </cfRule>
    <cfRule type="cellIs" dxfId="61" priority="110" operator="equal">
      <formula>"Yes"</formula>
    </cfRule>
  </conditionalFormatting>
  <conditionalFormatting sqref="G25">
    <cfRule type="cellIs" dxfId="60" priority="93" operator="equal">
      <formula>"No"</formula>
    </cfRule>
    <cfRule type="cellIs" dxfId="59" priority="94" operator="equal">
      <formula>"Yes"</formula>
    </cfRule>
  </conditionalFormatting>
  <conditionalFormatting sqref="G26">
    <cfRule type="cellIs" dxfId="58" priority="87" operator="equal">
      <formula>"No"</formula>
    </cfRule>
    <cfRule type="cellIs" dxfId="57" priority="88" operator="equal">
      <formula>"Yes"</formula>
    </cfRule>
  </conditionalFormatting>
  <conditionalFormatting sqref="A14">
    <cfRule type="cellIs" dxfId="56" priority="75" operator="equal">
      <formula>"No"</formula>
    </cfRule>
    <cfRule type="cellIs" dxfId="55" priority="76" operator="equal">
      <formula>"Yes"</formula>
    </cfRule>
  </conditionalFormatting>
  <conditionalFormatting sqref="A15:A19">
    <cfRule type="cellIs" dxfId="54" priority="73" operator="equal">
      <formula>"No"</formula>
    </cfRule>
    <cfRule type="cellIs" dxfId="53" priority="74" operator="equal">
      <formula>"Yes"</formula>
    </cfRule>
  </conditionalFormatting>
  <conditionalFormatting sqref="G8">
    <cfRule type="cellIs" dxfId="52" priority="71" operator="equal">
      <formula>"No"</formula>
    </cfRule>
    <cfRule type="cellIs" dxfId="51" priority="72" operator="equal">
      <formula>"Yes"</formula>
    </cfRule>
  </conditionalFormatting>
  <conditionalFormatting sqref="G9:G10">
    <cfRule type="cellIs" dxfId="50" priority="69" operator="equal">
      <formula>"No"</formula>
    </cfRule>
    <cfRule type="cellIs" dxfId="49" priority="70" operator="equal">
      <formula>"Yes"</formula>
    </cfRule>
  </conditionalFormatting>
  <conditionalFormatting sqref="G14">
    <cfRule type="cellIs" dxfId="48" priority="61" operator="equal">
      <formula>"No"</formula>
    </cfRule>
    <cfRule type="cellIs" dxfId="47" priority="62" operator="equal">
      <formula>"Yes"</formula>
    </cfRule>
  </conditionalFormatting>
  <conditionalFormatting sqref="G15:G16">
    <cfRule type="cellIs" dxfId="46" priority="59" operator="equal">
      <formula>"No"</formula>
    </cfRule>
    <cfRule type="cellIs" dxfId="45" priority="60" operator="equal">
      <formula>"Yes"</formula>
    </cfRule>
  </conditionalFormatting>
  <conditionalFormatting sqref="G17">
    <cfRule type="cellIs" dxfId="44" priority="51" operator="equal">
      <formula>"No"</formula>
    </cfRule>
    <cfRule type="cellIs" dxfId="43" priority="52" operator="equal">
      <formula>"Yes"</formula>
    </cfRule>
  </conditionalFormatting>
  <conditionalFormatting sqref="G18:G19">
    <cfRule type="cellIs" dxfId="42" priority="49" operator="equal">
      <formula>"No"</formula>
    </cfRule>
    <cfRule type="cellIs" dxfId="41" priority="50" operator="equal">
      <formula>"Yes"</formula>
    </cfRule>
  </conditionalFormatting>
  <conditionalFormatting sqref="G28">
    <cfRule type="cellIs" dxfId="40" priority="41" operator="equal">
      <formula>"No"</formula>
    </cfRule>
    <cfRule type="cellIs" dxfId="39" priority="42" operator="equal">
      <formula>"Yes"</formula>
    </cfRule>
  </conditionalFormatting>
  <conditionalFormatting sqref="G27">
    <cfRule type="cellIs" dxfId="38" priority="29" operator="equal">
      <formula>"No"</formula>
    </cfRule>
    <cfRule type="cellIs" dxfId="37" priority="30" operator="equal">
      <formula>"Yes"</formula>
    </cfRule>
  </conditionalFormatting>
  <conditionalFormatting sqref="G29">
    <cfRule type="cellIs" dxfId="36" priority="23" operator="equal">
      <formula>"No"</formula>
    </cfRule>
    <cfRule type="cellIs" dxfId="35" priority="24" operator="equal">
      <formula>"Yes"</formula>
    </cfRule>
  </conditionalFormatting>
  <conditionalFormatting sqref="G20">
    <cfRule type="cellIs" dxfId="34" priority="17" operator="equal">
      <formula>"No"</formula>
    </cfRule>
    <cfRule type="cellIs" dxfId="33" priority="18" operator="equal">
      <formula>"Yes"</formula>
    </cfRule>
  </conditionalFormatting>
  <conditionalFormatting sqref="G21:G22">
    <cfRule type="cellIs" dxfId="32" priority="15" operator="equal">
      <formula>"No"</formula>
    </cfRule>
    <cfRule type="cellIs" dxfId="31" priority="16" operator="equal">
      <formula>"Yes"</formula>
    </cfRule>
  </conditionalFormatting>
  <conditionalFormatting sqref="G24">
    <cfRule type="cellIs" dxfId="30" priority="7" operator="equal">
      <formula>"No"</formula>
    </cfRule>
    <cfRule type="cellIs" dxfId="29" priority="8" operator="equal">
      <formula>"Yes"</formula>
    </cfRule>
  </conditionalFormatting>
  <conditionalFormatting sqref="G30">
    <cfRule type="cellIs" dxfId="28" priority="1" operator="equal">
      <formula>"No"</formula>
    </cfRule>
    <cfRule type="cellIs" dxfId="27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showGridLines="0" zoomScaleNormal="100"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B2" sqref="B2"/>
    </sheetView>
  </sheetViews>
  <sheetFormatPr defaultRowHeight="15.75" x14ac:dyDescent="0.25"/>
  <cols>
    <col min="1" max="1" width="22.625" style="25" customWidth="1"/>
    <col min="2" max="2" width="5.875" style="25" bestFit="1" customWidth="1"/>
    <col min="3" max="3" width="4.875" style="25" bestFit="1" customWidth="1"/>
    <col min="4" max="4" width="3.625" style="25" bestFit="1" customWidth="1"/>
    <col min="5" max="5" width="11.125" style="25" customWidth="1"/>
    <col min="6" max="6" width="2.875" style="25" bestFit="1" customWidth="1"/>
    <col min="7" max="7" width="6.375" style="25" bestFit="1" customWidth="1"/>
    <col min="8" max="8" width="7.375" style="25" bestFit="1" customWidth="1"/>
    <col min="9" max="9" width="4.25" style="25" bestFit="1" customWidth="1"/>
    <col min="10" max="10" width="4.75" style="25" bestFit="1" customWidth="1"/>
    <col min="11" max="11" width="4.625" style="25" bestFit="1" customWidth="1"/>
    <col min="12" max="12" width="7.25" style="25" bestFit="1" customWidth="1"/>
    <col min="13" max="13" width="5.375" style="25" bestFit="1" customWidth="1"/>
    <col min="14" max="14" width="4.125" style="25" bestFit="1" customWidth="1"/>
    <col min="15" max="15" width="5.375" style="25" bestFit="1" customWidth="1"/>
    <col min="16" max="16" width="6.125" style="25" bestFit="1" customWidth="1"/>
    <col min="17" max="17" width="4.375" style="25" bestFit="1" customWidth="1"/>
    <col min="18" max="18" width="5.75" style="25" bestFit="1" customWidth="1"/>
    <col min="19" max="19" width="6.25" style="25" bestFit="1" customWidth="1"/>
    <col min="20" max="20" width="9" style="25" bestFit="1" customWidth="1"/>
    <col min="21" max="21" width="7.875" style="25" bestFit="1" customWidth="1"/>
    <col min="22" max="22" width="9" style="25" bestFit="1" customWidth="1"/>
    <col min="23" max="23" width="7.375" style="25" bestFit="1" customWidth="1"/>
    <col min="24" max="24" width="4.375" style="25" bestFit="1" customWidth="1"/>
    <col min="25" max="25" width="6.625" style="25" hidden="1" customWidth="1"/>
    <col min="26" max="26" width="7.375" style="25" bestFit="1" customWidth="1"/>
    <col min="27" max="27" width="0.875" style="25" customWidth="1"/>
    <col min="28" max="16384" width="9" style="25"/>
  </cols>
  <sheetData>
    <row r="1" spans="1:28" s="3" customFormat="1" ht="48" thickBot="1" x14ac:dyDescent="0.3">
      <c r="A1" s="165" t="s">
        <v>6</v>
      </c>
      <c r="B1" s="174" t="s">
        <v>212</v>
      </c>
      <c r="C1" s="170" t="s">
        <v>213</v>
      </c>
      <c r="D1" s="172" t="s">
        <v>214</v>
      </c>
      <c r="E1" s="19" t="s">
        <v>24</v>
      </c>
      <c r="F1" s="20"/>
      <c r="G1" s="14" t="s">
        <v>26</v>
      </c>
      <c r="H1" s="2" t="s">
        <v>27</v>
      </c>
      <c r="I1" s="7" t="s">
        <v>28</v>
      </c>
      <c r="J1" s="6" t="s">
        <v>29</v>
      </c>
      <c r="K1" s="5" t="s">
        <v>30</v>
      </c>
      <c r="L1" s="13" t="s">
        <v>31</v>
      </c>
      <c r="M1" s="1" t="s">
        <v>44</v>
      </c>
      <c r="N1" s="8" t="s">
        <v>32</v>
      </c>
      <c r="O1" s="10" t="s">
        <v>33</v>
      </c>
      <c r="P1" s="11" t="s">
        <v>34</v>
      </c>
      <c r="Q1" s="12" t="s">
        <v>35</v>
      </c>
      <c r="R1" s="1" t="s">
        <v>36</v>
      </c>
      <c r="S1" s="9" t="s">
        <v>142</v>
      </c>
      <c r="T1" s="90" t="s">
        <v>77</v>
      </c>
      <c r="U1" s="2" t="s">
        <v>45</v>
      </c>
      <c r="V1" s="4" t="s">
        <v>43</v>
      </c>
      <c r="W1" s="15" t="s">
        <v>0</v>
      </c>
      <c r="X1" s="18" t="s">
        <v>25</v>
      </c>
      <c r="Y1" s="17" t="s">
        <v>46</v>
      </c>
      <c r="Z1" s="16" t="s">
        <v>37</v>
      </c>
      <c r="AB1" s="155" t="s">
        <v>137</v>
      </c>
    </row>
    <row r="2" spans="1:28" x14ac:dyDescent="0.25">
      <c r="A2" s="166" t="s">
        <v>59</v>
      </c>
      <c r="B2" s="176">
        <v>17</v>
      </c>
      <c r="C2" s="177">
        <v>14</v>
      </c>
      <c r="D2" s="178">
        <v>22</v>
      </c>
      <c r="E2" s="50" t="s">
        <v>38</v>
      </c>
      <c r="F2" s="51">
        <v>0</v>
      </c>
      <c r="G2" s="52"/>
      <c r="H2" s="53"/>
      <c r="I2" s="54">
        <v>60</v>
      </c>
      <c r="J2" s="55"/>
      <c r="K2" s="56"/>
      <c r="L2" s="57"/>
      <c r="M2" s="58"/>
      <c r="N2" s="59"/>
      <c r="O2" s="60"/>
      <c r="P2" s="61"/>
      <c r="Q2" s="62"/>
      <c r="R2" s="58"/>
      <c r="S2" s="63"/>
      <c r="T2" s="88"/>
      <c r="U2" s="53">
        <f t="shared" ref="U2:U24" si="0">SUM(G2:T2)</f>
        <v>60</v>
      </c>
      <c r="V2" s="64"/>
      <c r="W2" s="65">
        <v>43</v>
      </c>
      <c r="X2" s="66">
        <v>50</v>
      </c>
      <c r="Y2" s="67">
        <f t="shared" ref="Y2:Y24" si="1">X2+W2-(U2+V2)</f>
        <v>33</v>
      </c>
      <c r="Z2" s="68">
        <f t="shared" ref="Z2:Z24" si="2">SMALL(X2:Y2,1)</f>
        <v>33</v>
      </c>
      <c r="AB2" s="156"/>
    </row>
    <row r="3" spans="1:28" x14ac:dyDescent="0.25">
      <c r="A3" s="167" t="s">
        <v>191</v>
      </c>
      <c r="B3" s="179">
        <v>12</v>
      </c>
      <c r="C3" s="180">
        <v>12</v>
      </c>
      <c r="D3" s="181">
        <v>14</v>
      </c>
      <c r="E3" s="69" t="s">
        <v>38</v>
      </c>
      <c r="F3" s="70">
        <v>0</v>
      </c>
      <c r="G3" s="71"/>
      <c r="H3" s="72"/>
      <c r="I3" s="73"/>
      <c r="J3" s="74"/>
      <c r="K3" s="75"/>
      <c r="L3" s="76"/>
      <c r="M3" s="77"/>
      <c r="N3" s="78"/>
      <c r="O3" s="79"/>
      <c r="P3" s="80"/>
      <c r="Q3" s="81"/>
      <c r="R3" s="77"/>
      <c r="S3" s="82"/>
      <c r="T3" s="89"/>
      <c r="U3" s="72">
        <f t="shared" ref="U3" si="3">SUM(G3:T3)</f>
        <v>0</v>
      </c>
      <c r="V3" s="83"/>
      <c r="W3" s="84"/>
      <c r="X3" s="85">
        <v>13</v>
      </c>
      <c r="Y3" s="86">
        <f t="shared" ref="Y3" si="4">X3+W3-(U3+V3)</f>
        <v>13</v>
      </c>
      <c r="Z3" s="87">
        <f t="shared" ref="Z3" si="5">SMALL(X3:Y3,1)</f>
        <v>13</v>
      </c>
      <c r="AB3" s="164"/>
    </row>
    <row r="4" spans="1:28" x14ac:dyDescent="0.25">
      <c r="A4" s="168" t="s">
        <v>60</v>
      </c>
      <c r="B4" s="179">
        <v>11</v>
      </c>
      <c r="C4" s="180">
        <v>20</v>
      </c>
      <c r="D4" s="181">
        <v>20</v>
      </c>
      <c r="E4" s="69" t="s">
        <v>38</v>
      </c>
      <c r="F4" s="70">
        <v>0</v>
      </c>
      <c r="G4" s="71">
        <v>33</v>
      </c>
      <c r="H4" s="72"/>
      <c r="I4" s="73">
        <v>20</v>
      </c>
      <c r="J4" s="74"/>
      <c r="K4" s="75"/>
      <c r="L4" s="76"/>
      <c r="M4" s="77"/>
      <c r="N4" s="78">
        <v>17</v>
      </c>
      <c r="O4" s="79"/>
      <c r="P4" s="80"/>
      <c r="Q4" s="81"/>
      <c r="R4" s="77"/>
      <c r="S4" s="82"/>
      <c r="T4" s="89"/>
      <c r="U4" s="72">
        <f t="shared" si="0"/>
        <v>70</v>
      </c>
      <c r="V4" s="83"/>
      <c r="W4" s="84"/>
      <c r="X4" s="85">
        <v>43</v>
      </c>
      <c r="Y4" s="86">
        <f t="shared" si="1"/>
        <v>-27</v>
      </c>
      <c r="Z4" s="87">
        <f t="shared" si="2"/>
        <v>-27</v>
      </c>
      <c r="AB4" s="157"/>
    </row>
    <row r="5" spans="1:28" x14ac:dyDescent="0.25">
      <c r="A5" s="168" t="s">
        <v>47</v>
      </c>
      <c r="B5" s="179">
        <v>16</v>
      </c>
      <c r="C5" s="180">
        <v>15</v>
      </c>
      <c r="D5" s="181">
        <v>21</v>
      </c>
      <c r="E5" s="69" t="s">
        <v>38</v>
      </c>
      <c r="F5" s="70">
        <v>0</v>
      </c>
      <c r="G5" s="71"/>
      <c r="H5" s="72"/>
      <c r="I5" s="73">
        <v>5</v>
      </c>
      <c r="J5" s="74"/>
      <c r="K5" s="75"/>
      <c r="L5" s="76"/>
      <c r="M5" s="77"/>
      <c r="N5" s="78"/>
      <c r="O5" s="79"/>
      <c r="P5" s="80"/>
      <c r="Q5" s="81"/>
      <c r="R5" s="77"/>
      <c r="S5" s="82"/>
      <c r="T5" s="89"/>
      <c r="U5" s="72">
        <f t="shared" si="0"/>
        <v>5</v>
      </c>
      <c r="V5" s="83"/>
      <c r="W5" s="84"/>
      <c r="X5" s="85">
        <v>54</v>
      </c>
      <c r="Y5" s="86">
        <f t="shared" si="1"/>
        <v>49</v>
      </c>
      <c r="Z5" s="87">
        <f t="shared" si="2"/>
        <v>49</v>
      </c>
      <c r="AB5" s="157"/>
    </row>
    <row r="6" spans="1:28" x14ac:dyDescent="0.25">
      <c r="A6" s="168" t="s">
        <v>85</v>
      </c>
      <c r="B6" s="182">
        <v>17</v>
      </c>
      <c r="C6" s="180">
        <v>16</v>
      </c>
      <c r="D6" s="181">
        <v>21</v>
      </c>
      <c r="E6" s="69" t="s">
        <v>38</v>
      </c>
      <c r="F6" s="70">
        <v>0</v>
      </c>
      <c r="G6" s="71"/>
      <c r="H6" s="72"/>
      <c r="I6" s="73"/>
      <c r="J6" s="74"/>
      <c r="K6" s="75"/>
      <c r="L6" s="76"/>
      <c r="M6" s="77"/>
      <c r="N6" s="78"/>
      <c r="O6" s="79"/>
      <c r="P6" s="80"/>
      <c r="Q6" s="81"/>
      <c r="R6" s="77"/>
      <c r="S6" s="82"/>
      <c r="T6" s="89"/>
      <c r="U6" s="72">
        <f t="shared" si="0"/>
        <v>0</v>
      </c>
      <c r="V6" s="83"/>
      <c r="W6" s="84"/>
      <c r="X6" s="85">
        <v>48</v>
      </c>
      <c r="Y6" s="86">
        <f t="shared" si="1"/>
        <v>48</v>
      </c>
      <c r="Z6" s="87">
        <f t="shared" si="2"/>
        <v>48</v>
      </c>
      <c r="AB6" s="157"/>
    </row>
    <row r="7" spans="1:28" x14ac:dyDescent="0.25">
      <c r="A7" s="167" t="s">
        <v>117</v>
      </c>
      <c r="B7" s="179">
        <v>24</v>
      </c>
      <c r="C7" s="180">
        <v>11</v>
      </c>
      <c r="D7" s="181">
        <v>29</v>
      </c>
      <c r="E7" s="69" t="s">
        <v>123</v>
      </c>
      <c r="F7" s="70">
        <v>10</v>
      </c>
      <c r="G7" s="71"/>
      <c r="H7" s="72"/>
      <c r="I7" s="73"/>
      <c r="J7" s="74"/>
      <c r="K7" s="75"/>
      <c r="L7" s="76"/>
      <c r="M7" s="77"/>
      <c r="N7" s="78"/>
      <c r="O7" s="79"/>
      <c r="P7" s="80"/>
      <c r="Q7" s="81"/>
      <c r="R7" s="77"/>
      <c r="S7" s="82">
        <v>31</v>
      </c>
      <c r="T7" s="89"/>
      <c r="U7" s="72">
        <f t="shared" si="0"/>
        <v>31</v>
      </c>
      <c r="V7" s="83"/>
      <c r="W7" s="84">
        <v>8</v>
      </c>
      <c r="X7" s="85">
        <v>85</v>
      </c>
      <c r="Y7" s="86">
        <f t="shared" si="1"/>
        <v>62</v>
      </c>
      <c r="Z7" s="87">
        <f t="shared" si="2"/>
        <v>62</v>
      </c>
      <c r="AB7" s="158"/>
    </row>
    <row r="8" spans="1:28" x14ac:dyDescent="0.25">
      <c r="A8" s="167" t="s">
        <v>179</v>
      </c>
      <c r="B8" s="179">
        <v>19</v>
      </c>
      <c r="C8" s="180">
        <v>10</v>
      </c>
      <c r="D8" s="181">
        <v>19</v>
      </c>
      <c r="E8" s="150" t="s">
        <v>38</v>
      </c>
      <c r="F8" s="160">
        <v>0</v>
      </c>
      <c r="G8" s="71"/>
      <c r="H8" s="72"/>
      <c r="I8" s="73"/>
      <c r="J8" s="74"/>
      <c r="K8" s="75"/>
      <c r="L8" s="76"/>
      <c r="M8" s="77"/>
      <c r="N8" s="78"/>
      <c r="O8" s="79"/>
      <c r="P8" s="80"/>
      <c r="Q8" s="81"/>
      <c r="R8" s="77"/>
      <c r="S8" s="82"/>
      <c r="T8" s="89"/>
      <c r="U8" s="72">
        <f t="shared" si="0"/>
        <v>0</v>
      </c>
      <c r="V8" s="83"/>
      <c r="W8" s="84"/>
      <c r="X8" s="85">
        <v>19</v>
      </c>
      <c r="Y8" s="86">
        <f t="shared" si="1"/>
        <v>19</v>
      </c>
      <c r="Z8" s="87">
        <f t="shared" si="2"/>
        <v>19</v>
      </c>
      <c r="AB8" s="157"/>
    </row>
    <row r="9" spans="1:28" x14ac:dyDescent="0.25">
      <c r="A9" s="167" t="s">
        <v>171</v>
      </c>
      <c r="B9" s="179">
        <v>17</v>
      </c>
      <c r="C9" s="180">
        <v>10</v>
      </c>
      <c r="D9" s="181">
        <v>17</v>
      </c>
      <c r="E9" s="150" t="s">
        <v>38</v>
      </c>
      <c r="F9" s="160">
        <v>0</v>
      </c>
      <c r="G9" s="71"/>
      <c r="H9" s="72"/>
      <c r="I9" s="73"/>
      <c r="J9" s="74"/>
      <c r="K9" s="75"/>
      <c r="L9" s="76"/>
      <c r="M9" s="77"/>
      <c r="N9" s="78"/>
      <c r="O9" s="79"/>
      <c r="P9" s="80"/>
      <c r="Q9" s="81"/>
      <c r="R9" s="77"/>
      <c r="S9" s="82"/>
      <c r="T9" s="89"/>
      <c r="U9" s="72">
        <f t="shared" si="0"/>
        <v>0</v>
      </c>
      <c r="V9" s="83"/>
      <c r="W9" s="84"/>
      <c r="X9" s="85">
        <v>17</v>
      </c>
      <c r="Y9" s="86">
        <f t="shared" si="1"/>
        <v>17</v>
      </c>
      <c r="Z9" s="87">
        <f t="shared" si="2"/>
        <v>17</v>
      </c>
      <c r="AB9" s="157"/>
    </row>
    <row r="10" spans="1:28" x14ac:dyDescent="0.25">
      <c r="A10" s="167" t="s">
        <v>172</v>
      </c>
      <c r="B10" s="179">
        <v>16</v>
      </c>
      <c r="C10" s="180">
        <v>11</v>
      </c>
      <c r="D10" s="181">
        <v>17</v>
      </c>
      <c r="E10" s="150" t="s">
        <v>38</v>
      </c>
      <c r="F10" s="160">
        <v>0</v>
      </c>
      <c r="G10" s="71"/>
      <c r="H10" s="72"/>
      <c r="I10" s="73"/>
      <c r="J10" s="74"/>
      <c r="K10" s="75"/>
      <c r="L10" s="76"/>
      <c r="M10" s="77"/>
      <c r="N10" s="78"/>
      <c r="O10" s="79"/>
      <c r="P10" s="80"/>
      <c r="Q10" s="81"/>
      <c r="R10" s="77"/>
      <c r="S10" s="82"/>
      <c r="T10" s="89"/>
      <c r="U10" s="72">
        <f t="shared" si="0"/>
        <v>0</v>
      </c>
      <c r="V10" s="83"/>
      <c r="W10" s="84"/>
      <c r="X10" s="85">
        <v>16</v>
      </c>
      <c r="Y10" s="86">
        <f t="shared" si="1"/>
        <v>16</v>
      </c>
      <c r="Z10" s="87">
        <f t="shared" si="2"/>
        <v>16</v>
      </c>
      <c r="AB10" s="157"/>
    </row>
    <row r="11" spans="1:28" x14ac:dyDescent="0.25">
      <c r="A11" s="167" t="s">
        <v>174</v>
      </c>
      <c r="B11" s="179">
        <v>18</v>
      </c>
      <c r="C11" s="180">
        <v>10</v>
      </c>
      <c r="D11" s="181">
        <v>18</v>
      </c>
      <c r="E11" s="150" t="s">
        <v>38</v>
      </c>
      <c r="F11" s="160">
        <v>0</v>
      </c>
      <c r="G11" s="71"/>
      <c r="H11" s="72"/>
      <c r="I11" s="73"/>
      <c r="J11" s="74"/>
      <c r="K11" s="75"/>
      <c r="L11" s="76"/>
      <c r="M11" s="77"/>
      <c r="N11" s="78"/>
      <c r="O11" s="79"/>
      <c r="P11" s="80"/>
      <c r="Q11" s="81"/>
      <c r="R11" s="77"/>
      <c r="S11" s="82">
        <v>36</v>
      </c>
      <c r="T11" s="89"/>
      <c r="U11" s="72">
        <f t="shared" si="0"/>
        <v>36</v>
      </c>
      <c r="V11" s="83"/>
      <c r="W11" s="84"/>
      <c r="X11" s="85">
        <v>19</v>
      </c>
      <c r="Y11" s="86">
        <f t="shared" si="1"/>
        <v>-17</v>
      </c>
      <c r="Z11" s="87">
        <f t="shared" si="2"/>
        <v>-17</v>
      </c>
      <c r="AB11" s="157"/>
    </row>
    <row r="12" spans="1:28" x14ac:dyDescent="0.25">
      <c r="A12" s="167" t="s">
        <v>175</v>
      </c>
      <c r="B12" s="179">
        <v>18</v>
      </c>
      <c r="C12" s="180">
        <v>10</v>
      </c>
      <c r="D12" s="181">
        <v>18</v>
      </c>
      <c r="E12" s="150" t="s">
        <v>38</v>
      </c>
      <c r="F12" s="160">
        <v>0</v>
      </c>
      <c r="G12" s="71"/>
      <c r="H12" s="72"/>
      <c r="I12" s="73"/>
      <c r="J12" s="74"/>
      <c r="K12" s="75"/>
      <c r="L12" s="76"/>
      <c r="M12" s="77"/>
      <c r="N12" s="78"/>
      <c r="O12" s="79"/>
      <c r="P12" s="80"/>
      <c r="Q12" s="81"/>
      <c r="R12" s="77"/>
      <c r="S12" s="82">
        <v>35</v>
      </c>
      <c r="T12" s="89"/>
      <c r="U12" s="72">
        <f t="shared" si="0"/>
        <v>35</v>
      </c>
      <c r="V12" s="83"/>
      <c r="W12" s="84"/>
      <c r="X12" s="85">
        <v>20</v>
      </c>
      <c r="Y12" s="86">
        <f t="shared" si="1"/>
        <v>-15</v>
      </c>
      <c r="Z12" s="87">
        <f t="shared" si="2"/>
        <v>-15</v>
      </c>
      <c r="AB12" s="157"/>
    </row>
    <row r="13" spans="1:28" x14ac:dyDescent="0.25">
      <c r="A13" s="167" t="s">
        <v>176</v>
      </c>
      <c r="B13" s="179">
        <v>17</v>
      </c>
      <c r="C13" s="180">
        <v>10</v>
      </c>
      <c r="D13" s="181">
        <v>17</v>
      </c>
      <c r="E13" s="150" t="s">
        <v>38</v>
      </c>
      <c r="F13" s="160">
        <v>0</v>
      </c>
      <c r="G13" s="71">
        <v>25</v>
      </c>
      <c r="H13" s="72"/>
      <c r="I13" s="73"/>
      <c r="J13" s="74"/>
      <c r="K13" s="75"/>
      <c r="L13" s="76"/>
      <c r="M13" s="77"/>
      <c r="N13" s="78"/>
      <c r="O13" s="79"/>
      <c r="P13" s="80"/>
      <c r="Q13" s="81"/>
      <c r="R13" s="77"/>
      <c r="S13" s="82"/>
      <c r="T13" s="89"/>
      <c r="U13" s="72">
        <f t="shared" si="0"/>
        <v>25</v>
      </c>
      <c r="V13" s="83"/>
      <c r="W13" s="84"/>
      <c r="X13" s="85">
        <v>19</v>
      </c>
      <c r="Y13" s="86">
        <f t="shared" si="1"/>
        <v>-6</v>
      </c>
      <c r="Z13" s="87">
        <f t="shared" si="2"/>
        <v>-6</v>
      </c>
      <c r="AB13" s="157"/>
    </row>
    <row r="14" spans="1:28" x14ac:dyDescent="0.25">
      <c r="A14" s="167" t="s">
        <v>177</v>
      </c>
      <c r="B14" s="179">
        <v>16</v>
      </c>
      <c r="C14" s="180">
        <v>10</v>
      </c>
      <c r="D14" s="181">
        <v>16</v>
      </c>
      <c r="E14" s="150" t="s">
        <v>38</v>
      </c>
      <c r="F14" s="160">
        <v>0</v>
      </c>
      <c r="G14" s="71"/>
      <c r="H14" s="72"/>
      <c r="I14" s="73"/>
      <c r="J14" s="74"/>
      <c r="K14" s="75"/>
      <c r="L14" s="76"/>
      <c r="M14" s="77"/>
      <c r="N14" s="78"/>
      <c r="O14" s="79"/>
      <c r="P14" s="80"/>
      <c r="Q14" s="81"/>
      <c r="R14" s="77"/>
      <c r="S14" s="82">
        <v>32</v>
      </c>
      <c r="T14" s="89"/>
      <c r="U14" s="72">
        <f t="shared" si="0"/>
        <v>32</v>
      </c>
      <c r="V14" s="83"/>
      <c r="W14" s="84"/>
      <c r="X14" s="85">
        <v>16</v>
      </c>
      <c r="Y14" s="86">
        <f t="shared" si="1"/>
        <v>-16</v>
      </c>
      <c r="Z14" s="87">
        <f t="shared" si="2"/>
        <v>-16</v>
      </c>
      <c r="AB14" s="157"/>
    </row>
    <row r="15" spans="1:28" x14ac:dyDescent="0.25">
      <c r="A15" s="167" t="s">
        <v>178</v>
      </c>
      <c r="B15" s="179">
        <v>15</v>
      </c>
      <c r="C15" s="180">
        <v>12</v>
      </c>
      <c r="D15" s="181">
        <v>15</v>
      </c>
      <c r="E15" s="150" t="s">
        <v>38</v>
      </c>
      <c r="F15" s="160">
        <v>0</v>
      </c>
      <c r="G15" s="71">
        <v>25</v>
      </c>
      <c r="H15" s="72"/>
      <c r="I15" s="73"/>
      <c r="J15" s="74"/>
      <c r="K15" s="75"/>
      <c r="L15" s="76"/>
      <c r="M15" s="77"/>
      <c r="N15" s="78"/>
      <c r="O15" s="79"/>
      <c r="P15" s="80"/>
      <c r="Q15" s="81"/>
      <c r="R15" s="77"/>
      <c r="S15" s="82"/>
      <c r="T15" s="89"/>
      <c r="U15" s="72">
        <f t="shared" si="0"/>
        <v>25</v>
      </c>
      <c r="V15" s="83"/>
      <c r="W15" s="84"/>
      <c r="X15" s="85">
        <v>17</v>
      </c>
      <c r="Y15" s="86">
        <f t="shared" si="1"/>
        <v>-8</v>
      </c>
      <c r="Z15" s="87">
        <f t="shared" si="2"/>
        <v>-8</v>
      </c>
      <c r="AB15" s="157"/>
    </row>
    <row r="16" spans="1:28" x14ac:dyDescent="0.25">
      <c r="A16" s="167" t="s">
        <v>173</v>
      </c>
      <c r="B16" s="179">
        <v>16</v>
      </c>
      <c r="C16" s="180">
        <v>11</v>
      </c>
      <c r="D16" s="181">
        <v>16</v>
      </c>
      <c r="E16" s="150" t="s">
        <v>38</v>
      </c>
      <c r="F16" s="160">
        <v>0</v>
      </c>
      <c r="G16" s="71">
        <v>14</v>
      </c>
      <c r="H16" s="72"/>
      <c r="I16" s="73"/>
      <c r="J16" s="74"/>
      <c r="K16" s="75"/>
      <c r="L16" s="76"/>
      <c r="M16" s="77"/>
      <c r="N16" s="78"/>
      <c r="O16" s="79"/>
      <c r="P16" s="80"/>
      <c r="Q16" s="81"/>
      <c r="R16" s="77"/>
      <c r="S16" s="82"/>
      <c r="T16" s="89"/>
      <c r="U16" s="72">
        <f t="shared" si="0"/>
        <v>14</v>
      </c>
      <c r="V16" s="83"/>
      <c r="W16" s="84">
        <v>10</v>
      </c>
      <c r="X16" s="85">
        <v>16</v>
      </c>
      <c r="Y16" s="86">
        <f t="shared" si="1"/>
        <v>12</v>
      </c>
      <c r="Z16" s="87">
        <f t="shared" si="2"/>
        <v>12</v>
      </c>
      <c r="AB16" s="157"/>
    </row>
    <row r="17" spans="1:28" x14ac:dyDescent="0.25">
      <c r="A17" s="167" t="s">
        <v>129</v>
      </c>
      <c r="B17" s="179">
        <v>15</v>
      </c>
      <c r="C17" s="180">
        <v>10</v>
      </c>
      <c r="D17" s="181">
        <v>15</v>
      </c>
      <c r="E17" s="150" t="s">
        <v>38</v>
      </c>
      <c r="F17" s="160">
        <v>0</v>
      </c>
      <c r="G17" s="71"/>
      <c r="H17" s="72"/>
      <c r="I17" s="73"/>
      <c r="J17" s="74"/>
      <c r="K17" s="75"/>
      <c r="L17" s="76"/>
      <c r="M17" s="77"/>
      <c r="N17" s="78"/>
      <c r="O17" s="79"/>
      <c r="P17" s="80"/>
      <c r="Q17" s="81"/>
      <c r="R17" s="77"/>
      <c r="S17" s="82"/>
      <c r="T17" s="89"/>
      <c r="U17" s="72">
        <f t="shared" si="0"/>
        <v>0</v>
      </c>
      <c r="V17" s="83"/>
      <c r="W17" s="84"/>
      <c r="X17" s="85">
        <v>7</v>
      </c>
      <c r="Y17" s="86">
        <f t="shared" si="1"/>
        <v>7</v>
      </c>
      <c r="Z17" s="87">
        <f t="shared" si="2"/>
        <v>7</v>
      </c>
      <c r="AB17" s="157"/>
    </row>
    <row r="18" spans="1:28" x14ac:dyDescent="0.25">
      <c r="A18" s="167" t="s">
        <v>130</v>
      </c>
      <c r="B18" s="179">
        <v>15</v>
      </c>
      <c r="C18" s="180">
        <v>10</v>
      </c>
      <c r="D18" s="181">
        <v>15</v>
      </c>
      <c r="E18" s="150" t="s">
        <v>38</v>
      </c>
      <c r="F18" s="160">
        <v>0</v>
      </c>
      <c r="G18" s="71"/>
      <c r="H18" s="72"/>
      <c r="I18" s="73"/>
      <c r="J18" s="74"/>
      <c r="K18" s="75"/>
      <c r="L18" s="76"/>
      <c r="M18" s="77"/>
      <c r="N18" s="78"/>
      <c r="O18" s="79"/>
      <c r="P18" s="80"/>
      <c r="Q18" s="81"/>
      <c r="R18" s="77"/>
      <c r="S18" s="82"/>
      <c r="T18" s="89"/>
      <c r="U18" s="72">
        <f t="shared" si="0"/>
        <v>0</v>
      </c>
      <c r="V18" s="83"/>
      <c r="W18" s="84"/>
      <c r="X18" s="85">
        <v>7</v>
      </c>
      <c r="Y18" s="86">
        <f t="shared" si="1"/>
        <v>7</v>
      </c>
      <c r="Z18" s="87">
        <f t="shared" si="2"/>
        <v>7</v>
      </c>
      <c r="AB18" s="157"/>
    </row>
    <row r="19" spans="1:28" x14ac:dyDescent="0.25">
      <c r="A19" s="167" t="s">
        <v>131</v>
      </c>
      <c r="B19" s="179">
        <v>15</v>
      </c>
      <c r="C19" s="180">
        <v>10</v>
      </c>
      <c r="D19" s="181">
        <v>15</v>
      </c>
      <c r="E19" s="150" t="s">
        <v>38</v>
      </c>
      <c r="F19" s="160">
        <v>0</v>
      </c>
      <c r="G19" s="71"/>
      <c r="H19" s="72"/>
      <c r="I19" s="73"/>
      <c r="J19" s="74"/>
      <c r="K19" s="75"/>
      <c r="L19" s="76"/>
      <c r="M19" s="77"/>
      <c r="N19" s="78"/>
      <c r="O19" s="79"/>
      <c r="P19" s="80"/>
      <c r="Q19" s="81"/>
      <c r="R19" s="77"/>
      <c r="S19" s="82"/>
      <c r="T19" s="89"/>
      <c r="U19" s="72">
        <f t="shared" si="0"/>
        <v>0</v>
      </c>
      <c r="V19" s="83"/>
      <c r="W19" s="84"/>
      <c r="X19" s="85">
        <v>7</v>
      </c>
      <c r="Y19" s="86">
        <f t="shared" si="1"/>
        <v>7</v>
      </c>
      <c r="Z19" s="87">
        <f t="shared" si="2"/>
        <v>7</v>
      </c>
      <c r="AB19" s="157"/>
    </row>
    <row r="20" spans="1:28" x14ac:dyDescent="0.25">
      <c r="A20" s="167" t="s">
        <v>132</v>
      </c>
      <c r="B20" s="179">
        <v>15</v>
      </c>
      <c r="C20" s="180">
        <v>11</v>
      </c>
      <c r="D20" s="181">
        <v>15</v>
      </c>
      <c r="E20" s="150" t="s">
        <v>38</v>
      </c>
      <c r="F20" s="160">
        <v>0</v>
      </c>
      <c r="G20" s="71"/>
      <c r="H20" s="72"/>
      <c r="I20" s="73"/>
      <c r="J20" s="74"/>
      <c r="K20" s="75"/>
      <c r="L20" s="76"/>
      <c r="M20" s="77"/>
      <c r="N20" s="78"/>
      <c r="O20" s="79"/>
      <c r="P20" s="80"/>
      <c r="Q20" s="81"/>
      <c r="R20" s="77"/>
      <c r="S20" s="82">
        <v>42</v>
      </c>
      <c r="T20" s="89"/>
      <c r="U20" s="72">
        <f t="shared" si="0"/>
        <v>42</v>
      </c>
      <c r="V20" s="83"/>
      <c r="W20" s="84"/>
      <c r="X20" s="85">
        <v>11</v>
      </c>
      <c r="Y20" s="86">
        <f t="shared" si="1"/>
        <v>-31</v>
      </c>
      <c r="Z20" s="87">
        <f t="shared" si="2"/>
        <v>-31</v>
      </c>
      <c r="AB20" s="157"/>
    </row>
    <row r="21" spans="1:28" x14ac:dyDescent="0.25">
      <c r="A21" s="167" t="s">
        <v>198</v>
      </c>
      <c r="B21" s="179">
        <v>13</v>
      </c>
      <c r="C21" s="180">
        <v>10</v>
      </c>
      <c r="D21" s="181">
        <v>14</v>
      </c>
      <c r="E21" s="150" t="s">
        <v>38</v>
      </c>
      <c r="F21" s="160">
        <v>0</v>
      </c>
      <c r="G21" s="71">
        <v>28</v>
      </c>
      <c r="H21" s="72"/>
      <c r="I21" s="73"/>
      <c r="J21" s="74"/>
      <c r="K21" s="75"/>
      <c r="L21" s="76"/>
      <c r="M21" s="77"/>
      <c r="N21" s="78"/>
      <c r="O21" s="79"/>
      <c r="P21" s="80"/>
      <c r="Q21" s="81"/>
      <c r="R21" s="77"/>
      <c r="S21" s="82"/>
      <c r="T21" s="89"/>
      <c r="U21" s="72">
        <f t="shared" ref="U21" si="6">SUM(G21:T21)</f>
        <v>28</v>
      </c>
      <c r="V21" s="83"/>
      <c r="W21" s="84"/>
      <c r="X21" s="85">
        <v>32</v>
      </c>
      <c r="Y21" s="86">
        <f t="shared" ref="Y21" si="7">X21+W21-(U21+V21)</f>
        <v>4</v>
      </c>
      <c r="Z21" s="87">
        <f t="shared" ref="Z21" si="8">SMALL(X21:Y21,1)</f>
        <v>4</v>
      </c>
      <c r="AB21" s="157"/>
    </row>
    <row r="22" spans="1:28" x14ac:dyDescent="0.25">
      <c r="A22" s="167" t="s">
        <v>199</v>
      </c>
      <c r="B22" s="179">
        <v>13</v>
      </c>
      <c r="C22" s="180">
        <v>10</v>
      </c>
      <c r="D22" s="181">
        <v>14</v>
      </c>
      <c r="E22" s="150" t="s">
        <v>38</v>
      </c>
      <c r="F22" s="160">
        <v>0</v>
      </c>
      <c r="G22" s="71">
        <v>35</v>
      </c>
      <c r="H22" s="72"/>
      <c r="I22" s="73"/>
      <c r="J22" s="74"/>
      <c r="K22" s="75"/>
      <c r="L22" s="76"/>
      <c r="M22" s="77"/>
      <c r="N22" s="78"/>
      <c r="O22" s="79"/>
      <c r="P22" s="80"/>
      <c r="Q22" s="81"/>
      <c r="R22" s="77"/>
      <c r="S22" s="82"/>
      <c r="T22" s="89"/>
      <c r="U22" s="72">
        <f t="shared" ref="U22" si="9">SUM(G22:T22)</f>
        <v>35</v>
      </c>
      <c r="V22" s="83"/>
      <c r="W22" s="84"/>
      <c r="X22" s="85">
        <v>32</v>
      </c>
      <c r="Y22" s="86">
        <f t="shared" ref="Y22" si="10">X22+W22-(U22+V22)</f>
        <v>-3</v>
      </c>
      <c r="Z22" s="87">
        <f t="shared" ref="Z22" si="11">SMALL(X22:Y22,1)</f>
        <v>-3</v>
      </c>
      <c r="AB22" s="157"/>
    </row>
    <row r="23" spans="1:28" x14ac:dyDescent="0.25">
      <c r="A23" s="169" t="s">
        <v>146</v>
      </c>
      <c r="B23" s="175">
        <v>22</v>
      </c>
      <c r="C23" s="171">
        <v>10</v>
      </c>
      <c r="D23" s="173">
        <v>22</v>
      </c>
      <c r="E23" s="69" t="s">
        <v>168</v>
      </c>
      <c r="F23" s="70">
        <v>10</v>
      </c>
      <c r="G23" s="71"/>
      <c r="H23" s="72">
        <v>149</v>
      </c>
      <c r="I23" s="73"/>
      <c r="J23" s="74"/>
      <c r="K23" s="75"/>
      <c r="L23" s="76">
        <v>7</v>
      </c>
      <c r="M23" s="77"/>
      <c r="N23" s="78"/>
      <c r="O23" s="79"/>
      <c r="P23" s="80"/>
      <c r="Q23" s="81"/>
      <c r="R23" s="77"/>
      <c r="S23" s="82">
        <v>54</v>
      </c>
      <c r="T23" s="89"/>
      <c r="U23" s="72">
        <f t="shared" si="0"/>
        <v>210</v>
      </c>
      <c r="V23" s="83"/>
      <c r="W23" s="84"/>
      <c r="X23" s="85">
        <v>209</v>
      </c>
      <c r="Y23" s="86">
        <f t="shared" si="1"/>
        <v>-1</v>
      </c>
      <c r="Z23" s="87">
        <f t="shared" si="2"/>
        <v>-1</v>
      </c>
      <c r="AB23" s="157"/>
    </row>
    <row r="24" spans="1:28" x14ac:dyDescent="0.25">
      <c r="A24" s="169" t="s">
        <v>147</v>
      </c>
      <c r="B24" s="175">
        <v>14</v>
      </c>
      <c r="C24" s="171">
        <v>12</v>
      </c>
      <c r="D24" s="173">
        <v>16</v>
      </c>
      <c r="E24" s="69" t="s">
        <v>38</v>
      </c>
      <c r="F24" s="70">
        <v>0</v>
      </c>
      <c r="G24" s="71"/>
      <c r="H24" s="72">
        <v>50</v>
      </c>
      <c r="I24" s="73"/>
      <c r="J24" s="74"/>
      <c r="K24" s="75"/>
      <c r="L24" s="76">
        <v>20</v>
      </c>
      <c r="M24" s="77"/>
      <c r="N24" s="78"/>
      <c r="O24" s="79"/>
      <c r="P24" s="80"/>
      <c r="Q24" s="81"/>
      <c r="R24" s="77"/>
      <c r="S24" s="82"/>
      <c r="T24" s="89"/>
      <c r="U24" s="72">
        <f t="shared" si="0"/>
        <v>70</v>
      </c>
      <c r="V24" s="83"/>
      <c r="W24" s="84"/>
      <c r="X24" s="85">
        <v>60</v>
      </c>
      <c r="Y24" s="86">
        <f t="shared" si="1"/>
        <v>-10</v>
      </c>
      <c r="Z24" s="87">
        <f t="shared" si="2"/>
        <v>-10</v>
      </c>
      <c r="AB24" s="157"/>
    </row>
    <row r="25" spans="1:28" x14ac:dyDescent="0.25">
      <c r="A25" s="169" t="s">
        <v>148</v>
      </c>
      <c r="B25" s="175">
        <v>17</v>
      </c>
      <c r="C25" s="171">
        <v>13</v>
      </c>
      <c r="D25" s="173">
        <v>20</v>
      </c>
      <c r="E25" s="69" t="s">
        <v>38</v>
      </c>
      <c r="F25" s="70">
        <v>0</v>
      </c>
      <c r="G25" s="71">
        <v>18</v>
      </c>
      <c r="H25" s="72">
        <v>100</v>
      </c>
      <c r="I25" s="73"/>
      <c r="J25" s="74"/>
      <c r="K25" s="75"/>
      <c r="L25" s="76">
        <v>22</v>
      </c>
      <c r="M25" s="77"/>
      <c r="N25" s="78"/>
      <c r="O25" s="79"/>
      <c r="P25" s="80"/>
      <c r="Q25" s="81"/>
      <c r="R25" s="77"/>
      <c r="S25" s="82">
        <v>12</v>
      </c>
      <c r="T25" s="89"/>
      <c r="U25" s="72">
        <f t="shared" ref="U25:U26" si="12">SUM(G25:T25)</f>
        <v>152</v>
      </c>
      <c r="V25" s="83"/>
      <c r="W25" s="84"/>
      <c r="X25" s="85">
        <v>122</v>
      </c>
      <c r="Y25" s="86">
        <f t="shared" ref="Y25:Y27" si="13">X25+W25-(U25+V25)</f>
        <v>-30</v>
      </c>
      <c r="Z25" s="87">
        <f t="shared" ref="Z25:Z27" si="14">SMALL(X25:Y25,1)</f>
        <v>-30</v>
      </c>
      <c r="AB25" s="157"/>
    </row>
    <row r="26" spans="1:28" x14ac:dyDescent="0.25">
      <c r="A26" s="169" t="s">
        <v>149</v>
      </c>
      <c r="B26" s="175">
        <v>15</v>
      </c>
      <c r="C26" s="171">
        <v>13</v>
      </c>
      <c r="D26" s="173">
        <v>18</v>
      </c>
      <c r="E26" s="69" t="s">
        <v>123</v>
      </c>
      <c r="F26" s="70"/>
      <c r="G26" s="71"/>
      <c r="H26" s="72"/>
      <c r="I26" s="73">
        <v>9</v>
      </c>
      <c r="J26" s="74"/>
      <c r="K26" s="75"/>
      <c r="L26" s="76"/>
      <c r="M26" s="77"/>
      <c r="N26" s="78"/>
      <c r="O26" s="79"/>
      <c r="P26" s="80"/>
      <c r="Q26" s="81"/>
      <c r="R26" s="77"/>
      <c r="S26" s="82"/>
      <c r="T26" s="89"/>
      <c r="U26" s="72">
        <f t="shared" si="12"/>
        <v>9</v>
      </c>
      <c r="V26" s="83"/>
      <c r="W26" s="84"/>
      <c r="X26" s="85">
        <f>70+20</f>
        <v>90</v>
      </c>
      <c r="Y26" s="86">
        <f t="shared" si="13"/>
        <v>81</v>
      </c>
      <c r="Z26" s="87">
        <f t="shared" si="14"/>
        <v>81</v>
      </c>
      <c r="AB26" s="157"/>
    </row>
    <row r="27" spans="1:28" x14ac:dyDescent="0.25">
      <c r="A27" s="169" t="s">
        <v>151</v>
      </c>
      <c r="B27" s="175">
        <v>16</v>
      </c>
      <c r="C27" s="171">
        <v>11</v>
      </c>
      <c r="D27" s="173">
        <v>17</v>
      </c>
      <c r="E27" s="69" t="s">
        <v>161</v>
      </c>
      <c r="F27" s="70">
        <v>10</v>
      </c>
      <c r="G27" s="71"/>
      <c r="H27" s="72">
        <v>65</v>
      </c>
      <c r="I27" s="73"/>
      <c r="J27" s="74"/>
      <c r="K27" s="75"/>
      <c r="L27" s="76">
        <v>16</v>
      </c>
      <c r="M27" s="77"/>
      <c r="N27" s="78"/>
      <c r="O27" s="79"/>
      <c r="P27" s="80"/>
      <c r="Q27" s="81"/>
      <c r="R27" s="77"/>
      <c r="S27" s="82"/>
      <c r="T27" s="89"/>
      <c r="U27" s="72">
        <f t="shared" ref="U27" si="15">SUM(G27:T27)</f>
        <v>81</v>
      </c>
      <c r="V27" s="83"/>
      <c r="W27" s="84">
        <v>6</v>
      </c>
      <c r="X27" s="85">
        <v>39</v>
      </c>
      <c r="Y27" s="86">
        <f t="shared" si="13"/>
        <v>-36</v>
      </c>
      <c r="Z27" s="87">
        <f t="shared" si="14"/>
        <v>-36</v>
      </c>
      <c r="AB27" s="157"/>
    </row>
    <row r="28" spans="1:28" x14ac:dyDescent="0.25">
      <c r="A28" s="169" t="s">
        <v>184</v>
      </c>
      <c r="B28" s="175">
        <v>19</v>
      </c>
      <c r="C28" s="171">
        <v>10</v>
      </c>
      <c r="D28" s="173">
        <v>20</v>
      </c>
      <c r="E28" s="69" t="s">
        <v>186</v>
      </c>
      <c r="F28" s="70">
        <v>19</v>
      </c>
      <c r="G28" s="71">
        <v>26</v>
      </c>
      <c r="H28" s="72">
        <v>19</v>
      </c>
      <c r="I28" s="73"/>
      <c r="J28" s="74"/>
      <c r="K28" s="75"/>
      <c r="L28" s="76"/>
      <c r="M28" s="77"/>
      <c r="N28" s="78"/>
      <c r="O28" s="79"/>
      <c r="P28" s="80"/>
      <c r="Q28" s="81"/>
      <c r="R28" s="77"/>
      <c r="S28" s="82"/>
      <c r="T28" s="89"/>
      <c r="U28" s="72">
        <f t="shared" ref="U28" si="16">SUM(G28:T28)</f>
        <v>45</v>
      </c>
      <c r="V28" s="83"/>
      <c r="W28" s="84"/>
      <c r="X28" s="85">
        <v>39</v>
      </c>
      <c r="Y28" s="86">
        <f t="shared" ref="Y28" si="17">X28+W28-(U28+V28)</f>
        <v>-6</v>
      </c>
      <c r="Z28" s="87">
        <f t="shared" ref="Z28" si="18">SMALL(X28:Y28,1)</f>
        <v>-6</v>
      </c>
      <c r="AB28" s="157"/>
    </row>
    <row r="29" spans="1:28" x14ac:dyDescent="0.25">
      <c r="A29" s="169" t="s">
        <v>209</v>
      </c>
      <c r="B29" s="175">
        <v>14</v>
      </c>
      <c r="C29" s="171">
        <v>12</v>
      </c>
      <c r="D29" s="173">
        <v>17</v>
      </c>
      <c r="E29" s="69" t="s">
        <v>38</v>
      </c>
      <c r="F29" s="70">
        <v>0</v>
      </c>
      <c r="G29" s="71">
        <v>27</v>
      </c>
      <c r="H29" s="72">
        <v>2</v>
      </c>
      <c r="I29" s="73"/>
      <c r="J29" s="74"/>
      <c r="K29" s="75"/>
      <c r="L29" s="76"/>
      <c r="M29" s="77"/>
      <c r="N29" s="78"/>
      <c r="O29" s="79"/>
      <c r="P29" s="80"/>
      <c r="Q29" s="81"/>
      <c r="R29" s="77"/>
      <c r="S29" s="82">
        <v>30</v>
      </c>
      <c r="T29" s="89"/>
      <c r="U29" s="72">
        <f t="shared" ref="U29" si="19">SUM(G29:T29)</f>
        <v>59</v>
      </c>
      <c r="V29" s="83"/>
      <c r="W29" s="84"/>
      <c r="X29" s="85">
        <v>45</v>
      </c>
      <c r="Y29" s="86">
        <f t="shared" ref="Y29" si="20">X29+W29-(U29+V29)</f>
        <v>-14</v>
      </c>
      <c r="Z29" s="87">
        <f t="shared" ref="Z29" si="21">SMALL(X29:Y29,1)</f>
        <v>-14</v>
      </c>
      <c r="AB29" s="157"/>
    </row>
    <row r="30" spans="1:28" x14ac:dyDescent="0.25">
      <c r="A30" s="169" t="s">
        <v>210</v>
      </c>
      <c r="B30" s="175">
        <v>14</v>
      </c>
      <c r="C30" s="171">
        <v>12</v>
      </c>
      <c r="D30" s="173">
        <v>17</v>
      </c>
      <c r="E30" s="69" t="s">
        <v>38</v>
      </c>
      <c r="F30" s="70">
        <v>0</v>
      </c>
      <c r="G30" s="71"/>
      <c r="H30" s="72">
        <v>23</v>
      </c>
      <c r="I30" s="73"/>
      <c r="J30" s="74"/>
      <c r="K30" s="75"/>
      <c r="L30" s="76"/>
      <c r="M30" s="77"/>
      <c r="N30" s="78"/>
      <c r="O30" s="79"/>
      <c r="P30" s="80"/>
      <c r="Q30" s="81"/>
      <c r="R30" s="77"/>
      <c r="S30" s="82"/>
      <c r="T30" s="89"/>
      <c r="U30" s="72">
        <f t="shared" ref="U30" si="22">SUM(G30:T30)</f>
        <v>23</v>
      </c>
      <c r="V30" s="83"/>
      <c r="W30" s="84"/>
      <c r="X30" s="85">
        <v>22</v>
      </c>
      <c r="Y30" s="86">
        <f t="shared" ref="Y30" si="23">X30+W30-(U30+V30)</f>
        <v>-1</v>
      </c>
      <c r="Z30" s="87">
        <f t="shared" ref="Z30" si="24">SMALL(X30:Y30,1)</f>
        <v>-1</v>
      </c>
      <c r="AB30" s="157"/>
    </row>
    <row r="31" spans="1:28" x14ac:dyDescent="0.25">
      <c r="A31" s="169" t="s">
        <v>220</v>
      </c>
      <c r="B31" s="175">
        <v>14</v>
      </c>
      <c r="C31" s="171">
        <v>12</v>
      </c>
      <c r="D31" s="173">
        <v>17</v>
      </c>
      <c r="E31" s="69" t="s">
        <v>38</v>
      </c>
      <c r="F31" s="70">
        <v>0</v>
      </c>
      <c r="G31" s="71">
        <v>23</v>
      </c>
      <c r="H31" s="72">
        <v>10</v>
      </c>
      <c r="I31" s="73"/>
      <c r="J31" s="74"/>
      <c r="K31" s="75"/>
      <c r="L31" s="76"/>
      <c r="M31" s="77"/>
      <c r="N31" s="78"/>
      <c r="O31" s="79"/>
      <c r="P31" s="80"/>
      <c r="Q31" s="81"/>
      <c r="R31" s="77"/>
      <c r="S31" s="82"/>
      <c r="T31" s="89"/>
      <c r="U31" s="72">
        <f t="shared" ref="U31" si="25">SUM(G31:T31)</f>
        <v>33</v>
      </c>
      <c r="V31" s="83"/>
      <c r="W31" s="84"/>
      <c r="X31" s="85">
        <v>29</v>
      </c>
      <c r="Y31" s="86">
        <f t="shared" ref="Y31" si="26">X31+W31-(U31+V31)</f>
        <v>-4</v>
      </c>
      <c r="Z31" s="87">
        <f t="shared" ref="Z31" si="27">SMALL(X31:Y31,1)</f>
        <v>-4</v>
      </c>
      <c r="AB31" s="157"/>
    </row>
  </sheetData>
  <conditionalFormatting sqref="Z1">
    <cfRule type="cellIs" dxfId="26" priority="245" operator="lessThan">
      <formula>1</formula>
    </cfRule>
  </conditionalFormatting>
  <conditionalFormatting sqref="Z2 Z23:Z24 Z10:Z20 Z7:Z8 Z4">
    <cfRule type="cellIs" dxfId="25" priority="237" stopIfTrue="1" operator="lessThan">
      <formula>0.5</formula>
    </cfRule>
  </conditionalFormatting>
  <conditionalFormatting sqref="Z2 Z23:Z24 Z7:Z8 Z4 Z10:Z20">
    <cfRule type="cellIs" dxfId="24" priority="1291" operator="lessThan">
      <formula>$X2/2</formula>
    </cfRule>
  </conditionalFormatting>
  <conditionalFormatting sqref="Z5">
    <cfRule type="cellIs" dxfId="23" priority="181" stopIfTrue="1" operator="lessThan">
      <formula>0.5</formula>
    </cfRule>
  </conditionalFormatting>
  <conditionalFormatting sqref="Z5">
    <cfRule type="cellIs" dxfId="22" priority="182" operator="lessThan">
      <formula>$X5/2</formula>
    </cfRule>
  </conditionalFormatting>
  <conditionalFormatting sqref="Z6">
    <cfRule type="cellIs" dxfId="21" priority="51" stopIfTrue="1" operator="lessThan">
      <formula>0.5</formula>
    </cfRule>
  </conditionalFormatting>
  <conditionalFormatting sqref="Z6">
    <cfRule type="cellIs" dxfId="20" priority="52" operator="lessThan">
      <formula>$X6/2</formula>
    </cfRule>
  </conditionalFormatting>
  <conditionalFormatting sqref="Z9">
    <cfRule type="cellIs" dxfId="19" priority="25" stopIfTrue="1" operator="lessThan">
      <formula>0.5</formula>
    </cfRule>
  </conditionalFormatting>
  <conditionalFormatting sqref="Z9">
    <cfRule type="cellIs" dxfId="18" priority="26" operator="lessThan">
      <formula>$X9/2</formula>
    </cfRule>
  </conditionalFormatting>
  <conditionalFormatting sqref="Z21">
    <cfRule type="cellIs" dxfId="17" priority="17" stopIfTrue="1" operator="lessThan">
      <formula>0.5</formula>
    </cfRule>
  </conditionalFormatting>
  <conditionalFormatting sqref="Z21">
    <cfRule type="cellIs" dxfId="16" priority="18" operator="lessThan">
      <formula>$X21/2</formula>
    </cfRule>
  </conditionalFormatting>
  <conditionalFormatting sqref="Z25:Z26">
    <cfRule type="cellIs" dxfId="15" priority="15" stopIfTrue="1" operator="lessThan">
      <formula>0.5</formula>
    </cfRule>
  </conditionalFormatting>
  <conditionalFormatting sqref="Z25:Z26">
    <cfRule type="cellIs" dxfId="14" priority="16" operator="lessThan">
      <formula>$X25/2</formula>
    </cfRule>
  </conditionalFormatting>
  <conditionalFormatting sqref="Z27">
    <cfRule type="cellIs" dxfId="13" priority="13" stopIfTrue="1" operator="lessThan">
      <formula>0.5</formula>
    </cfRule>
  </conditionalFormatting>
  <conditionalFormatting sqref="Z27">
    <cfRule type="cellIs" dxfId="12" priority="14" operator="lessThan">
      <formula>$X27/2</formula>
    </cfRule>
  </conditionalFormatting>
  <conditionalFormatting sqref="Z28">
    <cfRule type="cellIs" dxfId="11" priority="11" stopIfTrue="1" operator="lessThan">
      <formula>0.5</formula>
    </cfRule>
  </conditionalFormatting>
  <conditionalFormatting sqref="Z28">
    <cfRule type="cellIs" dxfId="10" priority="12" operator="lessThan">
      <formula>$X28/2</formula>
    </cfRule>
  </conditionalFormatting>
  <conditionalFormatting sqref="Z22">
    <cfRule type="cellIs" dxfId="9" priority="9" stopIfTrue="1" operator="lessThan">
      <formula>0.5</formula>
    </cfRule>
  </conditionalFormatting>
  <conditionalFormatting sqref="Z22">
    <cfRule type="cellIs" dxfId="8" priority="10" operator="lessThan">
      <formula>$X22/2</formula>
    </cfRule>
  </conditionalFormatting>
  <conditionalFormatting sqref="Z3">
    <cfRule type="cellIs" dxfId="7" priority="7" stopIfTrue="1" operator="lessThan">
      <formula>0.5</formula>
    </cfRule>
  </conditionalFormatting>
  <conditionalFormatting sqref="Z3">
    <cfRule type="cellIs" dxfId="6" priority="8" operator="lessThan">
      <formula>$X3/2</formula>
    </cfRule>
  </conditionalFormatting>
  <conditionalFormatting sqref="Z29">
    <cfRule type="cellIs" dxfId="5" priority="5" stopIfTrue="1" operator="lessThan">
      <formula>0.5</formula>
    </cfRule>
  </conditionalFormatting>
  <conditionalFormatting sqref="Z29">
    <cfRule type="cellIs" dxfId="4" priority="6" operator="lessThan">
      <formula>$X29/2</formula>
    </cfRule>
  </conditionalFormatting>
  <conditionalFormatting sqref="Z30">
    <cfRule type="cellIs" dxfId="3" priority="3" stopIfTrue="1" operator="lessThan">
      <formula>0.5</formula>
    </cfRule>
  </conditionalFormatting>
  <conditionalFormatting sqref="Z30">
    <cfRule type="cellIs" dxfId="2" priority="4" operator="lessThan">
      <formula>$X30/2</formula>
    </cfRule>
  </conditionalFormatting>
  <conditionalFormatting sqref="Z31">
    <cfRule type="cellIs" dxfId="1" priority="1" stopIfTrue="1" operator="lessThan">
      <formula>0.5</formula>
    </cfRule>
  </conditionalFormatting>
  <conditionalFormatting sqref="Z31">
    <cfRule type="cellIs" dxfId="0" priority="2" operator="lessThan">
      <formula>$X31/2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5" customWidth="1"/>
    <col min="2" max="2" width="8.625" style="22" bestFit="1" customWidth="1"/>
    <col min="3" max="3" width="3.875" style="25" customWidth="1"/>
    <col min="4" max="8" width="3.875" style="25" bestFit="1" customWidth="1"/>
    <col min="9" max="14" width="8.75" style="25" customWidth="1"/>
    <col min="15" max="16384" width="9" style="25"/>
  </cols>
  <sheetData>
    <row r="1" spans="1:16" s="22" customFormat="1" ht="17.25" thickTop="1" thickBot="1" x14ac:dyDescent="0.3">
      <c r="B1" s="41"/>
      <c r="C1" s="42" t="s">
        <v>14</v>
      </c>
      <c r="D1" s="42" t="s">
        <v>15</v>
      </c>
      <c r="E1" s="42" t="s">
        <v>16</v>
      </c>
      <c r="F1" s="42" t="s">
        <v>17</v>
      </c>
      <c r="G1" s="42" t="s">
        <v>18</v>
      </c>
      <c r="H1" s="43" t="s">
        <v>19</v>
      </c>
    </row>
    <row r="2" spans="1:16" x14ac:dyDescent="0.25">
      <c r="B2" s="44" t="s">
        <v>13</v>
      </c>
      <c r="C2" s="45">
        <f ca="1">RANDBETWEEN(1,3)</f>
        <v>1</v>
      </c>
      <c r="D2" s="45">
        <f ca="1">RANDBETWEEN(1,3)+RANDBETWEEN(1,3)</f>
        <v>6</v>
      </c>
      <c r="E2" s="45">
        <f ca="1">RANDBETWEEN(1,3)+RANDBETWEEN(1,3)+RANDBETWEEN(1,3)</f>
        <v>6</v>
      </c>
      <c r="F2" s="45">
        <f ca="1">RANDBETWEEN(1,3)+RANDBETWEEN(1,3)+RANDBETWEEN(1,3)+RANDBETWEEN(1,3)</f>
        <v>9</v>
      </c>
      <c r="G2" s="45">
        <f ca="1">RANDBETWEEN(1,3)+RANDBETWEEN(1,3)+RANDBETWEEN(1,3)+RANDBETWEEN(1,3)+RANDBETWEEN(1,3)</f>
        <v>10</v>
      </c>
      <c r="H2" s="46">
        <f ca="1">RANDBETWEEN(1,3)+RANDBETWEEN(1,3)+RANDBETWEEN(1,3)+RANDBETWEEN(1,3)+RANDBETWEEN(1,3)+RANDBETWEEN(1,3)</f>
        <v>12</v>
      </c>
      <c r="L2" s="22"/>
      <c r="M2" s="22"/>
      <c r="N2" s="22"/>
      <c r="O2" s="22"/>
      <c r="P2" s="22"/>
    </row>
    <row r="3" spans="1:16" x14ac:dyDescent="0.25">
      <c r="B3" s="47" t="s">
        <v>12</v>
      </c>
      <c r="C3" s="48">
        <f ca="1">RANDBETWEEN(1,4)</f>
        <v>1</v>
      </c>
      <c r="D3" s="48">
        <f ca="1">RANDBETWEEN(1,4)+RANDBETWEEN(1,4)</f>
        <v>6</v>
      </c>
      <c r="E3" s="48">
        <f ca="1">RANDBETWEEN(1,4)+RANDBETWEEN(1,4)+RANDBETWEEN(1,4)</f>
        <v>5</v>
      </c>
      <c r="F3" s="48">
        <f ca="1">RANDBETWEEN(1,4)+RANDBETWEEN(1,4)+RANDBETWEEN(1,4)+RANDBETWEEN(1,4)</f>
        <v>15</v>
      </c>
      <c r="G3" s="48">
        <f ca="1">RANDBETWEEN(1,4)+RANDBETWEEN(1,4)+RANDBETWEEN(1,4)+RANDBETWEEN(1,4)+RANDBETWEEN(1,4)</f>
        <v>10</v>
      </c>
      <c r="H3" s="49">
        <f ca="1">RANDBETWEEN(1,4)+RANDBETWEEN(1,4)+RANDBETWEEN(1,4)+RANDBETWEEN(1,4)+RANDBETWEEN(1,4)+RANDBETWEEN(1,4)</f>
        <v>17</v>
      </c>
      <c r="L3" s="22"/>
      <c r="M3" s="22"/>
      <c r="N3" s="22"/>
      <c r="O3" s="22"/>
      <c r="P3" s="22"/>
    </row>
    <row r="4" spans="1:16" x14ac:dyDescent="0.25">
      <c r="B4" s="47" t="s">
        <v>11</v>
      </c>
      <c r="C4" s="48">
        <f ca="1">RANDBETWEEN(1,6)</f>
        <v>1</v>
      </c>
      <c r="D4" s="48">
        <f ca="1">RANDBETWEEN(1,6)+RANDBETWEEN(1,6)</f>
        <v>4</v>
      </c>
      <c r="E4" s="48">
        <f ca="1">RANDBETWEEN(1,6)+RANDBETWEEN(1,6)+RANDBETWEEN(1,6)</f>
        <v>11</v>
      </c>
      <c r="F4" s="48">
        <f ca="1">RANDBETWEEN(1,6)+RANDBETWEEN(1,6)+RANDBETWEEN(1,6)+RANDBETWEEN(1,6)</f>
        <v>12</v>
      </c>
      <c r="G4" s="48">
        <f ca="1">RANDBETWEEN(1,6)+RANDBETWEEN(1,6)+RANDBETWEEN(1,6)+RANDBETWEEN(1,6)+RANDBETWEEN(1,6)</f>
        <v>14</v>
      </c>
      <c r="H4" s="49">
        <f ca="1">RANDBETWEEN(1,6)+RANDBETWEEN(1,6)+RANDBETWEEN(1,6)+RANDBETWEEN(1,6)+RANDBETWEEN(1,6)+RANDBETWEEN(1,6)</f>
        <v>15</v>
      </c>
      <c r="L4" s="22"/>
      <c r="M4" s="22"/>
      <c r="N4" s="22"/>
      <c r="O4" s="22"/>
      <c r="P4" s="22"/>
    </row>
    <row r="5" spans="1:16" x14ac:dyDescent="0.25">
      <c r="B5" s="47" t="s">
        <v>10</v>
      </c>
      <c r="C5" s="48">
        <f ca="1">RANDBETWEEN(1,8)</f>
        <v>4</v>
      </c>
      <c r="D5" s="48">
        <f ca="1">RANDBETWEEN(1,8)+RANDBETWEEN(1,8)</f>
        <v>8</v>
      </c>
      <c r="E5" s="48">
        <f ca="1">RANDBETWEEN(1,8)+RANDBETWEEN(1,8)+RANDBETWEEN(1,8)</f>
        <v>4</v>
      </c>
      <c r="F5" s="48">
        <f ca="1">RANDBETWEEN(1,8)+RANDBETWEEN(1,8)+RANDBETWEEN(1,8)+RANDBETWEEN(1,8)</f>
        <v>19</v>
      </c>
      <c r="G5" s="48">
        <f ca="1">RANDBETWEEN(1,8)+RANDBETWEEN(1,8)+RANDBETWEEN(1,8)+RANDBETWEEN(1,8)+RANDBETWEEN(1,8)</f>
        <v>35</v>
      </c>
      <c r="H5" s="49">
        <f ca="1">RANDBETWEEN(1,8)+RANDBETWEEN(1,8)+RANDBETWEEN(1,8)+RANDBETWEEN(1,8)+RANDBETWEEN(1,8)+RANDBETWEEN(1,8)</f>
        <v>28</v>
      </c>
      <c r="L5" s="22"/>
      <c r="M5" s="22"/>
      <c r="N5" s="22"/>
      <c r="O5" s="22"/>
      <c r="P5" s="22"/>
    </row>
    <row r="6" spans="1:16" x14ac:dyDescent="0.25">
      <c r="B6" s="47" t="s">
        <v>9</v>
      </c>
      <c r="C6" s="48">
        <f ca="1">RANDBETWEEN(1,10)</f>
        <v>6</v>
      </c>
      <c r="D6" s="48">
        <f ca="1">RANDBETWEEN(1,10)+RANDBETWEEN(1,10)</f>
        <v>13</v>
      </c>
      <c r="E6" s="48">
        <f ca="1">RANDBETWEEN(1,10)+RANDBETWEEN(1,10)+RANDBETWEEN(1,10)</f>
        <v>19</v>
      </c>
      <c r="F6" s="48">
        <f ca="1">RANDBETWEEN(1,10)+RANDBETWEEN(1,10)+RANDBETWEEN(1,10)+RANDBETWEEN(1,10)</f>
        <v>30</v>
      </c>
      <c r="G6" s="48">
        <f ca="1">RANDBETWEEN(1,10)+RANDBETWEEN(1,10)+RANDBETWEEN(1,10)+RANDBETWEEN(1,10)+RANDBETWEEN(1,10)</f>
        <v>39</v>
      </c>
      <c r="H6" s="49">
        <f ca="1">RANDBETWEEN(1,10)+RANDBETWEEN(1,10)+RANDBETWEEN(1,10)+RANDBETWEEN(1,10)+RANDBETWEEN(1,10)+RANDBETWEEN(1,10)</f>
        <v>27</v>
      </c>
      <c r="L6" s="22"/>
      <c r="M6" s="22"/>
      <c r="N6" s="22"/>
      <c r="O6" s="22"/>
      <c r="P6" s="22"/>
    </row>
    <row r="7" spans="1:16" x14ac:dyDescent="0.25">
      <c r="B7" s="47" t="s">
        <v>8</v>
      </c>
      <c r="C7" s="48">
        <f ca="1">RANDBETWEEN(1,12)</f>
        <v>11</v>
      </c>
      <c r="D7" s="48">
        <f ca="1">RANDBETWEEN(1,12)+RANDBETWEEN(1,12)</f>
        <v>12</v>
      </c>
      <c r="E7" s="48">
        <f ca="1">RANDBETWEEN(1,12)+RANDBETWEEN(1,12)+RANDBETWEEN(1,12)</f>
        <v>16</v>
      </c>
      <c r="F7" s="48">
        <f ca="1">RANDBETWEEN(1,12)+RANDBETWEEN(1,12)+RANDBETWEEN(1,12)+RANDBETWEEN(1,12)</f>
        <v>30</v>
      </c>
      <c r="G7" s="48">
        <f ca="1">RANDBETWEEN(1,12)+RANDBETWEEN(1,12)+RANDBETWEEN(1,12)+RANDBETWEEN(1,12)+RANDBETWEEN(1,12)</f>
        <v>34</v>
      </c>
      <c r="H7" s="49">
        <f ca="1">RANDBETWEEN(1,12)+RANDBETWEEN(1,12)+RANDBETWEEN(1,12)+RANDBETWEEN(1,12)+RANDBETWEEN(1,12)+RANDBETWEEN(1,12)</f>
        <v>38</v>
      </c>
      <c r="L7" s="22"/>
      <c r="M7" s="22"/>
      <c r="N7" s="22"/>
      <c r="O7" s="22"/>
      <c r="P7" s="22"/>
    </row>
    <row r="8" spans="1:16" x14ac:dyDescent="0.25">
      <c r="B8" s="47" t="s">
        <v>7</v>
      </c>
      <c r="C8" s="48">
        <f ca="1">RANDBETWEEN(1,20)</f>
        <v>7</v>
      </c>
      <c r="D8" s="48">
        <f ca="1">RANDBETWEEN(1,20)+RANDBETWEEN(1,20)</f>
        <v>31</v>
      </c>
      <c r="E8" s="48">
        <f ca="1">RANDBETWEEN(1,20)+RANDBETWEEN(1,20)+RANDBETWEEN(1,20)</f>
        <v>32</v>
      </c>
      <c r="F8" s="48">
        <f ca="1">RANDBETWEEN(1,20)+RANDBETWEEN(1,20)+RANDBETWEEN(1,20)+RANDBETWEEN(1,20)</f>
        <v>33</v>
      </c>
      <c r="G8" s="48">
        <f ca="1">RANDBETWEEN(1,20)+RANDBETWEEN(1,20)+RANDBETWEEN(1,20)+RANDBETWEEN(1,20)+RANDBETWEEN(1,20)</f>
        <v>69</v>
      </c>
      <c r="H8" s="49">
        <f ca="1">RANDBETWEEN(1,20)+RANDBETWEEN(1,20)+RANDBETWEEN(1,20)+RANDBETWEEN(1,20)+RANDBETWEEN(1,20)+RANDBETWEEN(1,20)</f>
        <v>41</v>
      </c>
      <c r="L8" s="22"/>
      <c r="M8" s="22"/>
      <c r="N8" s="22"/>
      <c r="O8" s="22"/>
      <c r="P8" s="22"/>
    </row>
    <row r="9" spans="1:16" ht="16.5" thickBot="1" x14ac:dyDescent="0.3">
      <c r="B9" s="129" t="s">
        <v>21</v>
      </c>
      <c r="C9" s="130">
        <f ca="1">RANDBETWEEN(1,100)</f>
        <v>63</v>
      </c>
      <c r="D9" s="130">
        <f ca="1">RANDBETWEEN(1,100)+RANDBETWEEN(1,100)</f>
        <v>67</v>
      </c>
      <c r="E9" s="130">
        <f ca="1">RANDBETWEEN(1,100)+RANDBETWEEN(1,100)+RANDBETWEEN(1,100)</f>
        <v>118</v>
      </c>
      <c r="F9" s="130">
        <f ca="1">RANDBETWEEN(1,100)+RANDBETWEEN(1,100)+RANDBETWEEN(1,100)+RANDBETWEEN(1,100)</f>
        <v>288</v>
      </c>
      <c r="G9" s="130">
        <f ca="1">RANDBETWEEN(1,100)+RANDBETWEEN(1,100)+RANDBETWEEN(1,100)+RANDBETWEEN(1,100)+RANDBETWEEN(1,100)</f>
        <v>381</v>
      </c>
      <c r="H9" s="131">
        <f ca="1">RANDBETWEEN(1,100)+RANDBETWEEN(1,100)+RANDBETWEEN(1,100)+RANDBETWEEN(1,100)+RANDBETWEEN(1,100)+RANDBETWEEN(1,100)</f>
        <v>292</v>
      </c>
      <c r="L9" s="22"/>
      <c r="M9" s="22"/>
      <c r="N9" s="22"/>
      <c r="O9" s="22"/>
      <c r="P9" s="22"/>
    </row>
    <row r="10" spans="1:16" ht="16.5" thickTop="1" x14ac:dyDescent="0.25">
      <c r="A10" s="22"/>
      <c r="C10" s="22"/>
      <c r="D10" s="22"/>
      <c r="E10" s="22"/>
      <c r="F10" s="22"/>
    </row>
    <row r="11" spans="1:16" x14ac:dyDescent="0.25">
      <c r="A11" s="22"/>
      <c r="C11" s="22"/>
      <c r="D11" s="22"/>
      <c r="E11" s="22"/>
      <c r="F11" s="22"/>
    </row>
    <row r="12" spans="1:16" x14ac:dyDescent="0.25">
      <c r="A12" s="22"/>
      <c r="C12" s="22"/>
      <c r="D12" s="22"/>
      <c r="E12" s="22"/>
      <c r="F12" s="22"/>
    </row>
    <row r="13" spans="1:16" x14ac:dyDescent="0.25">
      <c r="A13" s="22"/>
      <c r="C13" s="22"/>
      <c r="D13" s="22"/>
      <c r="E13" s="22"/>
      <c r="F13" s="22"/>
    </row>
    <row r="14" spans="1:16" x14ac:dyDescent="0.25">
      <c r="A14" s="22"/>
      <c r="C14" s="22"/>
      <c r="D14" s="22"/>
      <c r="E14" s="22"/>
      <c r="F14" s="22"/>
    </row>
    <row r="15" spans="1:16" x14ac:dyDescent="0.25">
      <c r="A15" s="22"/>
      <c r="C15" s="22"/>
      <c r="D15" s="22"/>
      <c r="E15" s="22"/>
      <c r="F15" s="22"/>
    </row>
    <row r="16" spans="1:16" x14ac:dyDescent="0.25">
      <c r="A16" s="22"/>
      <c r="C16" s="22"/>
      <c r="D16" s="22"/>
      <c r="E16" s="22"/>
      <c r="F16" s="22"/>
    </row>
    <row r="17" spans="1:7" x14ac:dyDescent="0.25">
      <c r="A17" s="22"/>
      <c r="C17" s="22"/>
      <c r="D17" s="22"/>
      <c r="E17" s="22"/>
      <c r="F17" s="22"/>
    </row>
    <row r="18" spans="1:7" x14ac:dyDescent="0.25">
      <c r="A18" s="22"/>
      <c r="C18" s="22"/>
      <c r="D18" s="22"/>
      <c r="E18" s="22"/>
      <c r="F18" s="22"/>
    </row>
    <row r="19" spans="1:7" x14ac:dyDescent="0.25">
      <c r="A19" s="22"/>
      <c r="C19" s="22"/>
      <c r="D19" s="22"/>
      <c r="E19" s="22"/>
      <c r="F19" s="22"/>
    </row>
    <row r="20" spans="1:7" x14ac:dyDescent="0.25">
      <c r="A20" s="22"/>
      <c r="C20" s="22"/>
      <c r="D20" s="22"/>
      <c r="E20" s="22"/>
      <c r="F20" s="22"/>
    </row>
    <row r="21" spans="1:7" x14ac:dyDescent="0.25">
      <c r="A21" s="22"/>
      <c r="C21" s="22"/>
      <c r="D21" s="22"/>
      <c r="E21" s="22"/>
      <c r="F21" s="22"/>
    </row>
    <row r="22" spans="1:7" x14ac:dyDescent="0.25">
      <c r="A22" s="22"/>
      <c r="C22" s="22"/>
      <c r="D22" s="22"/>
      <c r="E22" s="22"/>
      <c r="F22" s="22"/>
    </row>
    <row r="23" spans="1:7" x14ac:dyDescent="0.25">
      <c r="A23" s="22"/>
      <c r="C23" s="22"/>
      <c r="D23" s="22"/>
      <c r="E23" s="22"/>
      <c r="F23" s="22"/>
    </row>
    <row r="24" spans="1:7" x14ac:dyDescent="0.25">
      <c r="A24" s="22"/>
      <c r="C24" s="22"/>
      <c r="D24" s="22"/>
      <c r="E24" s="22"/>
      <c r="F24" s="22"/>
    </row>
    <row r="25" spans="1:7" x14ac:dyDescent="0.25">
      <c r="A25" s="22"/>
      <c r="C25" s="22"/>
      <c r="D25" s="22"/>
      <c r="E25" s="22"/>
      <c r="F25" s="22"/>
    </row>
    <row r="26" spans="1:7" x14ac:dyDescent="0.25">
      <c r="A26" s="22"/>
      <c r="C26" s="22"/>
      <c r="D26" s="22"/>
      <c r="E26" s="22"/>
      <c r="F26" s="22"/>
    </row>
    <row r="27" spans="1:7" x14ac:dyDescent="0.25">
      <c r="A27" s="22"/>
      <c r="C27" s="22"/>
      <c r="D27" s="22"/>
      <c r="E27" s="22"/>
      <c r="F27" s="22"/>
    </row>
    <row r="28" spans="1:7" x14ac:dyDescent="0.25">
      <c r="A28" s="22"/>
      <c r="C28" s="22"/>
      <c r="D28" s="22"/>
      <c r="E28" s="22"/>
      <c r="F28" s="22"/>
    </row>
    <row r="29" spans="1:7" x14ac:dyDescent="0.25">
      <c r="A29" s="22"/>
      <c r="C29" s="22"/>
      <c r="D29" s="22"/>
      <c r="E29" s="22"/>
      <c r="F29" s="22"/>
    </row>
    <row r="30" spans="1:7" x14ac:dyDescent="0.25">
      <c r="A30" s="22"/>
      <c r="C30" s="22"/>
      <c r="D30" s="22"/>
      <c r="E30" s="22"/>
      <c r="F30" s="22"/>
    </row>
    <row r="31" spans="1:7" x14ac:dyDescent="0.25">
      <c r="C31" s="22"/>
      <c r="D31" s="22"/>
      <c r="E31" s="22"/>
      <c r="F31" s="22"/>
      <c r="G31" s="22"/>
    </row>
    <row r="32" spans="1:7" x14ac:dyDescent="0.25">
      <c r="C32" s="22"/>
      <c r="D32" s="22"/>
      <c r="E32" s="22"/>
      <c r="F32" s="22"/>
      <c r="G32" s="22"/>
    </row>
    <row r="33" spans="3:7" x14ac:dyDescent="0.25">
      <c r="C33" s="22"/>
      <c r="D33" s="22"/>
      <c r="E33" s="22"/>
      <c r="F33" s="22"/>
      <c r="G33" s="22"/>
    </row>
    <row r="34" spans="3:7" x14ac:dyDescent="0.25">
      <c r="C34" s="22"/>
      <c r="D34" s="22"/>
      <c r="E34" s="22"/>
      <c r="F34" s="22"/>
      <c r="G34" s="2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2013-08-28T21:04:47Z</cp:lastPrinted>
  <dcterms:created xsi:type="dcterms:W3CDTF">2011-08-12T18:00:42Z</dcterms:created>
  <dcterms:modified xsi:type="dcterms:W3CDTF">2015-05-28T19:09:57Z</dcterms:modified>
</cp:coreProperties>
</file>