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645" windowWidth="12120" windowHeight="8055"/>
  </bookViews>
  <sheets>
    <sheet name="Initiative" sheetId="13" r:id="rId1"/>
    <sheet name="Attacks" sheetId="3" r:id="rId2"/>
    <sheet name="Saves" sheetId="10" r:id="rId3"/>
    <sheet name="HPs" sheetId="14" r:id="rId4"/>
    <sheet name="Rolls" sheetId="12" r:id="rId5"/>
  </sheets>
  <calcPr calcId="145621"/>
</workbook>
</file>

<file path=xl/calcChain.xml><?xml version="1.0" encoding="utf-8"?>
<calcChain xmlns="http://schemas.openxmlformats.org/spreadsheetml/2006/main">
  <c r="H21" i="3" l="1"/>
  <c r="I21" i="3" s="1"/>
  <c r="U12" i="14" l="1"/>
  <c r="Y12" i="14" s="1"/>
  <c r="Z12" i="14" s="1"/>
  <c r="Y11" i="14"/>
  <c r="Z11" i="14" s="1"/>
  <c r="U11" i="14"/>
  <c r="H20" i="3"/>
  <c r="I20" i="3" s="1"/>
  <c r="D9" i="13" l="1"/>
  <c r="D8" i="13"/>
  <c r="D7" i="13"/>
  <c r="D6" i="13"/>
  <c r="D5" i="13"/>
  <c r="D4" i="13"/>
  <c r="D3" i="13"/>
  <c r="D2" i="13"/>
  <c r="D11" i="13"/>
  <c r="D10" i="14" l="1"/>
  <c r="C10" i="14"/>
  <c r="B10" i="14"/>
  <c r="D18" i="3"/>
  <c r="D17" i="3"/>
  <c r="U25" i="14" l="1"/>
  <c r="Y25" i="14" s="1"/>
  <c r="Z25" i="14" s="1"/>
  <c r="U24" i="14"/>
  <c r="Y24" i="14" s="1"/>
  <c r="Z24" i="14" s="1"/>
  <c r="U23" i="14"/>
  <c r="Y23" i="14" s="1"/>
  <c r="Z23" i="14" s="1"/>
  <c r="U29" i="14"/>
  <c r="Y29" i="14" s="1"/>
  <c r="Z29" i="14" s="1"/>
  <c r="U28" i="14"/>
  <c r="Y28" i="14" s="1"/>
  <c r="Z28" i="14" s="1"/>
  <c r="U27" i="14"/>
  <c r="Y27" i="14" s="1"/>
  <c r="Z27" i="14" s="1"/>
  <c r="U26" i="14"/>
  <c r="Y26" i="14" s="1"/>
  <c r="Z26" i="14" s="1"/>
  <c r="U22" i="14"/>
  <c r="Y22" i="14" s="1"/>
  <c r="Z22" i="14" s="1"/>
  <c r="J10" i="10"/>
  <c r="K10" i="10" s="1"/>
  <c r="J9" i="10"/>
  <c r="K9" i="10" s="1"/>
  <c r="J8" i="10"/>
  <c r="K8" i="10" s="1"/>
  <c r="E7" i="13" l="1"/>
  <c r="E2" i="13"/>
  <c r="H4" i="3" l="1"/>
  <c r="I4" i="3" s="1"/>
  <c r="H5" i="3"/>
  <c r="I5" i="3" s="1"/>
  <c r="H6" i="3"/>
  <c r="I6" i="3" s="1"/>
  <c r="H7" i="3"/>
  <c r="I7" i="3" s="1"/>
  <c r="H8" i="3"/>
  <c r="I8" i="3" s="1"/>
  <c r="H9" i="3"/>
  <c r="I9" i="3" s="1"/>
  <c r="H2" i="3"/>
  <c r="I2" i="3" s="1"/>
  <c r="H3" i="3"/>
  <c r="I3" i="3" s="1"/>
  <c r="C9" i="10" l="1"/>
  <c r="C8" i="10"/>
  <c r="C7" i="10"/>
  <c r="C6" i="10"/>
  <c r="C5" i="10"/>
  <c r="E8" i="13" l="1"/>
  <c r="J28" i="10" l="1"/>
  <c r="K28" i="10" s="1"/>
  <c r="U21" i="14" l="1"/>
  <c r="Y21" i="14" s="1"/>
  <c r="Z21" i="14" s="1"/>
  <c r="C2" i="10" l="1"/>
  <c r="D2" i="10"/>
  <c r="C3" i="10"/>
  <c r="D3" i="10"/>
  <c r="C4" i="10"/>
  <c r="D4" i="10"/>
  <c r="D5" i="10"/>
  <c r="D6" i="10"/>
  <c r="D7" i="10"/>
  <c r="D8" i="10"/>
  <c r="D9" i="10"/>
  <c r="C10" i="10"/>
  <c r="D10" i="10"/>
  <c r="D11" i="10"/>
  <c r="E11" i="10" s="1"/>
  <c r="D12" i="10"/>
  <c r="E12" i="10" s="1"/>
  <c r="D13" i="10"/>
  <c r="E13" i="10" s="1"/>
  <c r="D14" i="10"/>
  <c r="E14" i="10" s="1"/>
  <c r="D15" i="10"/>
  <c r="E15" i="10" s="1"/>
  <c r="D16" i="10"/>
  <c r="E16" i="10" s="1"/>
  <c r="J2" i="10"/>
  <c r="K2" i="10" s="1"/>
  <c r="J3" i="10"/>
  <c r="K3" i="10" s="1"/>
  <c r="J4" i="10"/>
  <c r="K4" i="10" s="1"/>
  <c r="J5" i="10"/>
  <c r="K5" i="10" s="1"/>
  <c r="J6" i="10"/>
  <c r="K6" i="10" s="1"/>
  <c r="J7" i="10"/>
  <c r="K7" i="10" s="1"/>
  <c r="E10" i="10" l="1"/>
  <c r="E8" i="10"/>
  <c r="E7" i="10"/>
  <c r="E5" i="10"/>
  <c r="E3" i="10"/>
  <c r="E4" i="10"/>
  <c r="E9" i="10"/>
  <c r="E6" i="10"/>
  <c r="E2" i="10"/>
  <c r="U20" i="14"/>
  <c r="Y20" i="14" s="1"/>
  <c r="Z20" i="14" s="1"/>
  <c r="J24" i="10" l="1"/>
  <c r="K24" i="10" s="1"/>
  <c r="U19" i="14" l="1"/>
  <c r="Y19" i="14" s="1"/>
  <c r="Z19" i="14" s="1"/>
  <c r="J22" i="10"/>
  <c r="K22" i="10" s="1"/>
  <c r="J21" i="10"/>
  <c r="K21" i="10" s="1"/>
  <c r="J20" i="10"/>
  <c r="K20" i="10" s="1"/>
  <c r="J11" i="10" l="1"/>
  <c r="K11" i="10" s="1"/>
  <c r="J12" i="10"/>
  <c r="K12" i="10" s="1"/>
  <c r="J13" i="10"/>
  <c r="K13" i="10" s="1"/>
  <c r="J14" i="10"/>
  <c r="K14" i="10" s="1"/>
  <c r="J15" i="10"/>
  <c r="K15" i="10" s="1"/>
  <c r="J16" i="10"/>
  <c r="K16" i="10" s="1"/>
  <c r="J17" i="10"/>
  <c r="K17" i="10" s="1"/>
  <c r="J18" i="10"/>
  <c r="K18" i="10" s="1"/>
  <c r="J19" i="10"/>
  <c r="K19" i="10" s="1"/>
  <c r="J23" i="10"/>
  <c r="K23" i="10" s="1"/>
  <c r="J25" i="10"/>
  <c r="K25" i="10" s="1"/>
  <c r="J26" i="10"/>
  <c r="K26" i="10" s="1"/>
  <c r="D18" i="10"/>
  <c r="E18" i="10" s="1"/>
  <c r="J27" i="10"/>
  <c r="K27" i="10" s="1"/>
  <c r="D17" i="10"/>
  <c r="E17" i="10" s="1"/>
  <c r="H19" i="3" l="1"/>
  <c r="I19" i="3" s="1"/>
  <c r="U3" i="14" l="1"/>
  <c r="Y3" i="14" s="1"/>
  <c r="Z3" i="14" s="1"/>
  <c r="U18" i="14" l="1"/>
  <c r="Y18" i="14" s="1"/>
  <c r="Z18" i="14" s="1"/>
  <c r="H11" i="3" l="1"/>
  <c r="I11" i="3" s="1"/>
  <c r="H12" i="3"/>
  <c r="I12" i="3" s="1"/>
  <c r="H13" i="3"/>
  <c r="I13" i="3" s="1"/>
  <c r="H14" i="3"/>
  <c r="I14" i="3" s="1"/>
  <c r="H15" i="3"/>
  <c r="I15" i="3" s="1"/>
  <c r="H16" i="3"/>
  <c r="I16" i="3" s="1"/>
  <c r="H17" i="3"/>
  <c r="I17" i="3" s="1"/>
  <c r="U17" i="14" l="1"/>
  <c r="Y17" i="14" s="1"/>
  <c r="Z17" i="14" s="1"/>
  <c r="U16" i="14" l="1"/>
  <c r="Y16" i="14" s="1"/>
  <c r="Z16" i="14" s="1"/>
  <c r="U15" i="14"/>
  <c r="Y15" i="14" s="1"/>
  <c r="Z15" i="14" s="1"/>
  <c r="H18" i="3"/>
  <c r="I18" i="3" l="1"/>
  <c r="H11" i="13" l="1"/>
  <c r="H10" i="13"/>
  <c r="O16" i="13" s="1"/>
  <c r="H9" i="13"/>
  <c r="H13" i="13" l="1"/>
  <c r="O15" i="13" s="1"/>
  <c r="H12" i="13"/>
  <c r="O14" i="13" s="1"/>
  <c r="U10" i="14" l="1"/>
  <c r="Y10" i="14" s="1"/>
  <c r="Z10" i="14" s="1"/>
  <c r="U9" i="14"/>
  <c r="Y9" i="14" s="1"/>
  <c r="Z9" i="14" s="1"/>
  <c r="U8" i="14"/>
  <c r="Y8" i="14" s="1"/>
  <c r="Z8" i="14" s="1"/>
  <c r="E6" i="13" l="1"/>
  <c r="E5" i="13"/>
  <c r="U14" i="14"/>
  <c r="Y14" i="14" s="1"/>
  <c r="Z14" i="14" s="1"/>
  <c r="E4" i="13" l="1"/>
  <c r="E3" i="13"/>
  <c r="U13" i="14" l="1"/>
  <c r="Y13" i="14" s="1"/>
  <c r="Z13" i="14" s="1"/>
  <c r="O10" i="13" l="1"/>
  <c r="O9" i="13"/>
  <c r="O18" i="13" s="1"/>
  <c r="O8" i="13"/>
  <c r="L11" i="13"/>
  <c r="O11" i="13" l="1"/>
  <c r="O12" i="13"/>
  <c r="U7" i="14" l="1"/>
  <c r="Y7" i="14" s="1"/>
  <c r="Z7" i="14" s="1"/>
  <c r="U6" i="14" l="1"/>
  <c r="Y6" i="14" s="1"/>
  <c r="Z6" i="14" s="1"/>
  <c r="E9" i="13" l="1"/>
  <c r="U2" i="14" l="1"/>
  <c r="Y2" i="14" s="1"/>
  <c r="Z2" i="14" s="1"/>
  <c r="U4" i="14"/>
  <c r="Y4" i="14" s="1"/>
  <c r="Z4" i="14" s="1"/>
  <c r="U5" i="14"/>
  <c r="Y5" i="14" s="1"/>
  <c r="Z5" i="14" s="1"/>
  <c r="C5" i="12" l="1"/>
  <c r="D5" i="12"/>
  <c r="E5" i="12"/>
  <c r="F5" i="12"/>
  <c r="C6" i="12"/>
  <c r="D6" i="12"/>
  <c r="E6" i="12"/>
  <c r="F6" i="12"/>
  <c r="C7" i="12"/>
  <c r="D7" i="12"/>
  <c r="E7" i="12"/>
  <c r="F7" i="12"/>
  <c r="C8" i="12"/>
  <c r="D8" i="12"/>
  <c r="E8" i="12"/>
  <c r="F8" i="12"/>
  <c r="C9" i="12"/>
  <c r="D9" i="12"/>
  <c r="E9" i="12"/>
  <c r="F9" i="12"/>
  <c r="D2" i="12"/>
  <c r="E2" i="12"/>
  <c r="F2" i="12"/>
  <c r="G2" i="12"/>
  <c r="H2" i="12"/>
  <c r="D3" i="12"/>
  <c r="E3" i="12"/>
  <c r="F3" i="12"/>
  <c r="G3" i="12"/>
  <c r="H3" i="12"/>
  <c r="D4" i="12"/>
  <c r="E4" i="12"/>
  <c r="F4" i="12"/>
  <c r="G4" i="12"/>
  <c r="H4" i="12"/>
  <c r="G5" i="12"/>
  <c r="H5" i="12"/>
  <c r="G6" i="12"/>
  <c r="H6" i="12"/>
  <c r="G7" i="12"/>
  <c r="H7" i="12"/>
  <c r="G8" i="12"/>
  <c r="H8" i="12"/>
  <c r="G9" i="12"/>
  <c r="H9" i="12"/>
  <c r="C2" i="12"/>
  <c r="C3" i="12"/>
  <c r="C4" i="12"/>
</calcChain>
</file>

<file path=xl/comments1.xml><?xml version="1.0" encoding="utf-8"?>
<comments xmlns="http://schemas.openxmlformats.org/spreadsheetml/2006/main">
  <authors>
    <author>Alexis Álvarez</author>
  </authors>
  <commentList>
    <comment ref="B8" authorId="0">
      <text>
        <r>
          <rPr>
            <sz val="12"/>
            <color indexed="81"/>
            <rFont val="Times New Roman"/>
            <family val="1"/>
          </rPr>
          <t>This black +1 dagger has a serrated edge.  It allows the wielder to use a poison effect (as the spell, save DC 14) upon a creature struck by the blade once per day.  The wielder can decide to use the power after he has struck.  Doing so is a free action, but the poison effect must be invoked in the same round that the dagger strikes.
Faint necromancy; CL 5th; Craft Magic Arms and Armor, poison; Price 8,302 gp; Cost 4,302 gp + 320 XP.
DMG 226</t>
        </r>
      </text>
    </comment>
    <comment ref="E11" authorId="0">
      <text>
        <r>
          <rPr>
            <sz val="12"/>
            <color indexed="81"/>
            <rFont val="Times New Roman"/>
            <family val="1"/>
          </rPr>
          <t xml:space="preserve">Strength 16
+ 4 </t>
        </r>
        <r>
          <rPr>
            <i/>
            <sz val="12"/>
            <color indexed="81"/>
            <rFont val="Times New Roman"/>
            <family val="1"/>
          </rPr>
          <t>bull’s strength</t>
        </r>
        <r>
          <rPr>
            <sz val="12"/>
            <color indexed="81"/>
            <rFont val="Times New Roman"/>
            <family val="1"/>
          </rPr>
          <t xml:space="preserve">
+6 </t>
        </r>
        <r>
          <rPr>
            <i/>
            <sz val="12"/>
            <color indexed="81"/>
            <rFont val="Times New Roman"/>
            <family val="1"/>
          </rPr>
          <t>divine power
Mods:  3 + 2 + 3 = +8</t>
        </r>
      </text>
    </comment>
    <comment ref="G11" authorId="0">
      <text>
        <r>
          <rPr>
            <sz val="12"/>
            <color indexed="81"/>
            <rFont val="Times New Roman"/>
            <family val="1"/>
          </rPr>
          <t>Aura of Aquatic Might, Jiménez +2
Weapon Focus +1</t>
        </r>
      </text>
    </comment>
    <comment ref="E12" authorId="0">
      <text>
        <r>
          <rPr>
            <sz val="12"/>
            <color indexed="81"/>
            <rFont val="Times New Roman"/>
            <family val="1"/>
          </rPr>
          <t xml:space="preserve">Strength 16
+ 4 </t>
        </r>
        <r>
          <rPr>
            <i/>
            <sz val="12"/>
            <color indexed="81"/>
            <rFont val="Times New Roman"/>
            <family val="1"/>
          </rPr>
          <t>bull’s strength</t>
        </r>
        <r>
          <rPr>
            <sz val="12"/>
            <color indexed="81"/>
            <rFont val="Times New Roman"/>
            <family val="1"/>
          </rPr>
          <t xml:space="preserve">
+6 </t>
        </r>
        <r>
          <rPr>
            <i/>
            <sz val="12"/>
            <color indexed="81"/>
            <rFont val="Times New Roman"/>
            <family val="1"/>
          </rPr>
          <t>divine power
Mods:  3 + 2 + 3 = +8</t>
        </r>
      </text>
    </comment>
    <comment ref="G12" authorId="0">
      <text>
        <r>
          <rPr>
            <sz val="12"/>
            <color indexed="81"/>
            <rFont val="Times New Roman"/>
            <family val="1"/>
          </rPr>
          <t>Aura of Aquatic Might, Jiménez +2
Weapon Focus +1</t>
        </r>
      </text>
    </comment>
    <comment ref="E13" authorId="0">
      <text>
        <r>
          <rPr>
            <sz val="12"/>
            <color indexed="81"/>
            <rFont val="Times New Roman"/>
            <family val="1"/>
          </rPr>
          <t>owl’s wisdom</t>
        </r>
      </text>
    </comment>
    <comment ref="G13" authorId="0">
      <text>
        <r>
          <rPr>
            <sz val="12"/>
            <color indexed="81"/>
            <rFont val="Times New Roman"/>
            <family val="1"/>
          </rPr>
          <t>Aura of Aquatic Might, Jiménez +2
Weapon Focus +1</t>
        </r>
      </text>
    </comment>
    <comment ref="G14" authorId="0">
      <text>
        <r>
          <rPr>
            <sz val="12"/>
            <color indexed="81"/>
            <rFont val="Times New Roman"/>
            <family val="1"/>
          </rPr>
          <t>Aura of Aquatic Might, Jiménez +2
Weapon Focus +1</t>
        </r>
      </text>
    </comment>
    <comment ref="G15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G16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D17" authorId="0">
      <text>
        <r>
          <rPr>
            <i/>
            <sz val="12"/>
            <color indexed="81"/>
            <rFont val="Times New Roman"/>
            <family val="1"/>
          </rPr>
          <t>enlarge Aquan</t>
        </r>
      </text>
    </comment>
    <comment ref="E17" authorId="0">
      <text>
        <r>
          <rPr>
            <i/>
            <sz val="12"/>
            <color indexed="81"/>
            <rFont val="Times New Roman"/>
            <family val="1"/>
          </rPr>
          <t>enlarge Aquan</t>
        </r>
      </text>
    </comment>
    <comment ref="G17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D18" authorId="0">
      <text>
        <r>
          <rPr>
            <i/>
            <sz val="12"/>
            <color indexed="81"/>
            <rFont val="Times New Roman"/>
            <family val="1"/>
          </rPr>
          <t>enlarge Aquan</t>
        </r>
      </text>
    </comment>
    <comment ref="G18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G19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G20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G21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C2" authorId="0">
      <text>
        <r>
          <rPr>
            <i/>
            <sz val="12"/>
            <color indexed="81"/>
            <rFont val="Times New Roman"/>
            <family val="1"/>
          </rPr>
          <t xml:space="preserve">+1 cloak of resistance
</t>
        </r>
        <r>
          <rPr>
            <sz val="12"/>
            <color indexed="81"/>
            <rFont val="Times New Roman"/>
            <family val="1"/>
          </rPr>
          <t xml:space="preserve">+2 </t>
        </r>
        <r>
          <rPr>
            <i/>
            <sz val="12"/>
            <color indexed="81"/>
            <rFont val="Times New Roman"/>
            <family val="1"/>
          </rPr>
          <t>nightshield</t>
        </r>
      </text>
    </comment>
    <comment ref="C3" authorId="0">
      <text>
        <r>
          <rPr>
            <i/>
            <sz val="12"/>
            <color indexed="81"/>
            <rFont val="Times New Roman"/>
            <family val="1"/>
          </rPr>
          <t xml:space="preserve">+1 cloak of resistance
</t>
        </r>
        <r>
          <rPr>
            <sz val="12"/>
            <color indexed="81"/>
            <rFont val="Times New Roman"/>
            <family val="1"/>
          </rPr>
          <t xml:space="preserve">+2 </t>
        </r>
        <r>
          <rPr>
            <i/>
            <sz val="12"/>
            <color indexed="81"/>
            <rFont val="Times New Roman"/>
            <family val="1"/>
          </rPr>
          <t>nightshield</t>
        </r>
      </text>
    </comment>
    <comment ref="C4" authorId="0">
      <text>
        <r>
          <rPr>
            <i/>
            <sz val="12"/>
            <color indexed="81"/>
            <rFont val="Times New Roman"/>
            <family val="1"/>
          </rPr>
          <t xml:space="preserve">+1 cloak of resistance
</t>
        </r>
        <r>
          <rPr>
            <sz val="12"/>
            <color indexed="81"/>
            <rFont val="Times New Roman"/>
            <family val="1"/>
          </rPr>
          <t xml:space="preserve">+2 </t>
        </r>
        <r>
          <rPr>
            <i/>
            <sz val="12"/>
            <color indexed="81"/>
            <rFont val="Times New Roman"/>
            <family val="1"/>
          </rPr>
          <t>nightshield</t>
        </r>
      </text>
    </comment>
    <comment ref="C5" authorId="0">
      <text>
        <r>
          <rPr>
            <i/>
            <sz val="12"/>
            <color indexed="81"/>
            <rFont val="Times New Roman"/>
            <family val="1"/>
          </rPr>
          <t>level 3</t>
        </r>
      </text>
    </comment>
    <comment ref="C6" authorId="0">
      <text>
        <r>
          <rPr>
            <i/>
            <sz val="12"/>
            <color indexed="81"/>
            <rFont val="Times New Roman"/>
            <family val="1"/>
          </rPr>
          <t>level 3</t>
        </r>
      </text>
    </comment>
    <comment ref="C7" authorId="0">
      <text>
        <r>
          <rPr>
            <i/>
            <sz val="12"/>
            <color indexed="81"/>
            <rFont val="Times New Roman"/>
            <family val="1"/>
          </rPr>
          <t>level 3</t>
        </r>
      </text>
    </comment>
    <comment ref="C8" authorId="0">
      <text>
        <r>
          <rPr>
            <i/>
            <sz val="12"/>
            <color indexed="81"/>
            <rFont val="Times New Roman"/>
            <family val="1"/>
          </rPr>
          <t>level 3</t>
        </r>
      </text>
    </comment>
    <comment ref="C9" authorId="0">
      <text>
        <r>
          <rPr>
            <i/>
            <sz val="12"/>
            <color indexed="81"/>
            <rFont val="Times New Roman"/>
            <family val="1"/>
          </rPr>
          <t>level 3</t>
        </r>
      </text>
    </comment>
    <comment ref="C10" authorId="0">
      <text>
        <r>
          <rPr>
            <i/>
            <sz val="12"/>
            <color indexed="81"/>
            <rFont val="Times New Roman"/>
            <family val="1"/>
          </rPr>
          <t>level 3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B10" authorId="0">
      <text>
        <r>
          <rPr>
            <i/>
            <sz val="12"/>
            <color indexed="81"/>
            <rFont val="Times New Roman"/>
            <family val="1"/>
          </rPr>
          <t>enlarge Aquan</t>
        </r>
      </text>
    </comment>
    <comment ref="C10" authorId="0">
      <text>
        <r>
          <rPr>
            <i/>
            <sz val="12"/>
            <color indexed="81"/>
            <rFont val="Times New Roman"/>
            <family val="1"/>
          </rPr>
          <t>enlarge Aquan</t>
        </r>
      </text>
    </comment>
    <comment ref="D10" authorId="0">
      <text>
        <r>
          <rPr>
            <i/>
            <sz val="12"/>
            <color indexed="81"/>
            <rFont val="Times New Roman"/>
            <family val="1"/>
          </rPr>
          <t>enlarge Aquan</t>
        </r>
      </text>
    </comment>
    <comment ref="E26" authorId="0">
      <text>
        <r>
          <rPr>
            <sz val="12"/>
            <color theme="1"/>
            <rFont val="Times New Roman"/>
            <family val="2"/>
          </rPr>
          <t>Immune to acid, paralysis, sleep</t>
        </r>
      </text>
    </comment>
    <comment ref="E27" authorId="0">
      <text>
        <r>
          <rPr>
            <sz val="12"/>
            <color theme="1"/>
            <rFont val="Times New Roman"/>
            <family val="2"/>
          </rPr>
          <t>Immune to acid, paralysis, sleep</t>
        </r>
      </text>
    </comment>
    <comment ref="E28" authorId="0">
      <text>
        <r>
          <rPr>
            <sz val="12"/>
            <color theme="1"/>
            <rFont val="Times New Roman"/>
            <family val="2"/>
          </rPr>
          <t>Immune to acid, paralysis, sleep</t>
        </r>
      </text>
    </comment>
    <comment ref="E29" authorId="0">
      <text>
        <r>
          <rPr>
            <sz val="12"/>
            <color theme="1"/>
            <rFont val="Times New Roman"/>
            <family val="2"/>
          </rPr>
          <t>Immune to acid, paralysis, sleep</t>
        </r>
      </text>
    </comment>
  </commentList>
</comments>
</file>

<file path=xl/sharedStrings.xml><?xml version="1.0" encoding="utf-8"?>
<sst xmlns="http://schemas.openxmlformats.org/spreadsheetml/2006/main" count="363" uniqueCount="218">
  <si>
    <t>Healing</t>
  </si>
  <si>
    <t>Roll</t>
  </si>
  <si>
    <t>Save</t>
  </si>
  <si>
    <t>BAB</t>
  </si>
  <si>
    <t>d20</t>
  </si>
  <si>
    <t>Total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</si>
  <si>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</si>
  <si>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</si>
  <si>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</si>
  <si>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</si>
  <si>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</si>
  <si>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</si>
  <si>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</si>
  <si>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</si>
  <si>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1d</t>
  </si>
  <si>
    <t>2d</t>
  </si>
  <si>
    <t>3d</t>
  </si>
  <si>
    <t>4d</t>
  </si>
  <si>
    <t>5d</t>
  </si>
  <si>
    <t>6d</t>
  </si>
  <si>
    <t>Ranks</t>
  </si>
  <si>
    <t>d100 roll</t>
  </si>
  <si>
    <t>Initiative</t>
  </si>
  <si>
    <t>Modified Roll</t>
  </si>
  <si>
    <t>Damage Reduction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</si>
  <si>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</si>
  <si>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</si>
  <si>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</si>
  <si>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</si>
  <si>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</si>
  <si>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</si>
  <si>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</si>
  <si>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</si>
  <si>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</si>
  <si>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</si>
  <si>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</si>
  <si>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</si>
  <si>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Current HPs</t>
  </si>
  <si>
    <t>none</t>
  </si>
  <si>
    <t>Fortitude</t>
  </si>
  <si>
    <t>Reflex</t>
  </si>
  <si>
    <t>Will</t>
  </si>
  <si>
    <t>Group</t>
  </si>
  <si>
    <t>Bloodloss</t>
  </si>
  <si>
    <t>Sonic</t>
  </si>
  <si>
    <t>Total Damage</t>
  </si>
  <si>
    <t>Calcul. Total</t>
  </si>
  <si>
    <t>Jadin</t>
  </si>
  <si>
    <t>W+</t>
  </si>
  <si>
    <t>Other+</t>
  </si>
  <si>
    <t>Party Composition</t>
  </si>
  <si>
    <t>ECL</t>
  </si>
  <si>
    <t>Classes</t>
  </si>
  <si>
    <t>Class</t>
  </si>
  <si>
    <t>Levels</t>
  </si>
  <si>
    <t>rogue</t>
  </si>
  <si>
    <t>cleric</t>
  </si>
  <si>
    <t>Avg. ECL</t>
  </si>
  <si>
    <t>Party Members</t>
  </si>
  <si>
    <t>Aegis</t>
  </si>
  <si>
    <t>Faram</t>
  </si>
  <si>
    <t>centaur</t>
  </si>
  <si>
    <t>Arena CR</t>
  </si>
  <si>
    <t>Campaign CR</t>
  </si>
  <si>
    <t>Multiple encounters</t>
  </si>
  <si>
    <t>Single encounter</t>
  </si>
  <si>
    <t>Total Levels</t>
  </si>
  <si>
    <t>diviner</t>
  </si>
  <si>
    <t>ma</t>
  </si>
  <si>
    <t>pfg</t>
  </si>
  <si>
    <t>pfe</t>
  </si>
  <si>
    <t>bs</t>
  </si>
  <si>
    <t>mv</t>
  </si>
  <si>
    <t>r</t>
  </si>
  <si>
    <t>sh</t>
  </si>
  <si>
    <t>Attack Type</t>
  </si>
  <si>
    <t>ranger</t>
  </si>
  <si>
    <t>Nonlethal</t>
  </si>
  <si>
    <t>sof</t>
  </si>
  <si>
    <t>Adversarial Party Composition</t>
  </si>
  <si>
    <t>cleric / seeker</t>
  </si>
  <si>
    <t>rogue / diviner / seer</t>
  </si>
  <si>
    <t>centaur / ranger</t>
  </si>
  <si>
    <t>pfl</t>
  </si>
  <si>
    <t>brk</t>
  </si>
  <si>
    <t>Jason</t>
  </si>
  <si>
    <t>d</t>
  </si>
  <si>
    <t>scout</t>
  </si>
  <si>
    <t>cg</t>
  </si>
  <si>
    <t>p</t>
  </si>
  <si>
    <t>pfc</t>
  </si>
  <si>
    <t>unseen seer</t>
  </si>
  <si>
    <t>post-raging fatigue penalty</t>
  </si>
  <si>
    <t>barkskin variable bonus</t>
  </si>
  <si>
    <t>bull’s strength +2 bonus</t>
  </si>
  <si>
    <t>barkskin +2 bonus</t>
  </si>
  <si>
    <t>cat’s grace +2 bonus</t>
  </si>
  <si>
    <t>desecrate +1 bonus</t>
  </si>
  <si>
    <t>mage armor +4 bonus</t>
  </si>
  <si>
    <t>magic vestment +2 bonus</t>
  </si>
  <si>
    <t>haste +1 bonus</t>
  </si>
  <si>
    <t>possession +1 bonus</t>
  </si>
  <si>
    <t>+2 deflection bonus vs. Chaotic opponents</t>
  </si>
  <si>
    <t>+2 deflection bonus vs. Evil opponents</t>
  </si>
  <si>
    <t>+2 deflection bonus vs. Good opponents</t>
  </si>
  <si>
    <t>+2 deflection bonus vs. Lawful opponents</t>
  </si>
  <si>
    <t>raging bonus/penalty</t>
  </si>
  <si>
    <t>shield +4 bonus</t>
  </si>
  <si>
    <t>shield of faith variable bonus</t>
  </si>
  <si>
    <t>Encounter Rating:</t>
  </si>
  <si>
    <t>pr</t>
  </si>
  <si>
    <t>seeker of the Misty Isle</t>
  </si>
  <si>
    <t>Jiménez &amp; co.</t>
  </si>
  <si>
    <t>bite</t>
  </si>
  <si>
    <t>Jiménez</t>
  </si>
  <si>
    <t>kuo-toa</t>
  </si>
  <si>
    <t>pincer staff</t>
  </si>
  <si>
    <t>MW dagger, touch</t>
  </si>
  <si>
    <t>shortspear javelin</t>
  </si>
  <si>
    <t>Resist E</t>
  </si>
  <si>
    <t>sahuagin</t>
  </si>
  <si>
    <t>talon</t>
  </si>
  <si>
    <t>Spot</t>
  </si>
  <si>
    <t>kuo-toa cleric</t>
  </si>
  <si>
    <t>Aquan humanoids</t>
  </si>
  <si>
    <t>Stoneskin Absorbs</t>
  </si>
  <si>
    <t>Lower CR Threshold</t>
  </si>
  <si>
    <t>Median CR Threshold</t>
  </si>
  <si>
    <t>Upper CR Threshold</t>
  </si>
  <si>
    <t>returning wounding pincer staff</t>
  </si>
  <si>
    <t>Magic</t>
  </si>
  <si>
    <t>Grapple</t>
  </si>
  <si>
    <t>Tumble</t>
  </si>
  <si>
    <t>Prot f Energy Absorbs</t>
  </si>
  <si>
    <t>Damage</t>
  </si>
  <si>
    <t>1d10 + 7 + grapple</t>
  </si>
  <si>
    <t>Mod+</t>
  </si>
  <si>
    <t>Dispel</t>
  </si>
  <si>
    <t>wolf</t>
  </si>
  <si>
    <t>1d6+1</t>
  </si>
  <si>
    <t>wolf 50’</t>
  </si>
  <si>
    <t>Jump</t>
  </si>
  <si>
    <t>spiritual pincer staff</t>
  </si>
  <si>
    <t>wasp 20’, 60’ fly (good)</t>
  </si>
  <si>
    <t>Hide</t>
  </si>
  <si>
    <t>FFAC</t>
  </si>
  <si>
    <t>TAC</t>
  </si>
  <si>
    <t>AC</t>
  </si>
  <si>
    <t>Check/Save vs.</t>
  </si>
  <si>
    <t>1d4+1</t>
  </si>
  <si>
    <t>1d4+8</t>
  </si>
  <si>
    <t>1d10 + 7</t>
  </si>
  <si>
    <t>Concentration</t>
  </si>
  <si>
    <t>Herald (kt fighter 3)</t>
  </si>
  <si>
    <t>Farshot (kt ranger 3)</t>
  </si>
  <si>
    <t>kappa</t>
  </si>
  <si>
    <t>1d3+3</t>
  </si>
  <si>
    <t>2 claws</t>
  </si>
  <si>
    <t>fast healing</t>
  </si>
  <si>
    <t>monstrous humanoid</t>
  </si>
  <si>
    <t>3 minions</t>
  </si>
  <si>
    <t>Levon</t>
  </si>
  <si>
    <t>Herald / Farshot</t>
  </si>
  <si>
    <t>morningstar / shortspear</t>
  </si>
  <si>
    <t>Levon (sah ranger 3)</t>
  </si>
  <si>
    <t>Frayed</t>
  </si>
  <si>
    <t>1d4+3</t>
  </si>
  <si>
    <t>kappa 20’, swim 40’, fly 30’ (clumsy)</t>
  </si>
  <si>
    <r>
      <t>Jadin</t>
    </r>
    <r>
      <rPr>
        <i/>
        <vertAlign val="superscript"/>
        <sz val="12"/>
        <color rgb="FF00B050"/>
        <rFont val="Times New Roman"/>
        <family val="1"/>
      </rPr>
      <t>cg</t>
    </r>
  </si>
  <si>
    <t>green kappa</t>
  </si>
  <si>
    <t>red kappa</t>
  </si>
  <si>
    <t>white kappa</t>
  </si>
  <si>
    <t>violet kappa</t>
  </si>
  <si>
    <r>
      <t xml:space="preserve">green </t>
    </r>
    <r>
      <rPr>
        <b/>
        <sz val="12"/>
        <rFont val="Symbol"/>
        <family val="1"/>
        <charset val="2"/>
      </rPr>
      <t>k</t>
    </r>
    <r>
      <rPr>
        <b/>
        <vertAlign val="superscript"/>
        <sz val="12"/>
        <rFont val="Times New Roman"/>
        <family val="1"/>
      </rPr>
      <t>2</t>
    </r>
  </si>
  <si>
    <r>
      <t xml:space="preserve">red </t>
    </r>
    <r>
      <rPr>
        <b/>
        <sz val="12"/>
        <rFont val="Symbol"/>
        <family val="1"/>
        <charset val="2"/>
      </rPr>
      <t>k</t>
    </r>
    <r>
      <rPr>
        <b/>
        <vertAlign val="superscript"/>
        <sz val="12"/>
        <rFont val="Times New Roman"/>
        <family val="1"/>
      </rPr>
      <t>2</t>
    </r>
  </si>
  <si>
    <r>
      <t xml:space="preserve">white </t>
    </r>
    <r>
      <rPr>
        <b/>
        <sz val="12"/>
        <rFont val="Symbol"/>
        <family val="1"/>
        <charset val="2"/>
      </rPr>
      <t>k</t>
    </r>
    <r>
      <rPr>
        <b/>
        <vertAlign val="superscript"/>
        <sz val="12"/>
        <rFont val="Times New Roman"/>
        <family val="1"/>
      </rPr>
      <t>2</t>
    </r>
  </si>
  <si>
    <r>
      <t xml:space="preserve">violet </t>
    </r>
    <r>
      <rPr>
        <b/>
        <sz val="12"/>
        <rFont val="Symbol"/>
        <family val="1"/>
        <charset val="2"/>
      </rPr>
      <t>k</t>
    </r>
    <r>
      <rPr>
        <b/>
        <vertAlign val="superscript"/>
        <sz val="12"/>
        <rFont val="Times New Roman"/>
        <family val="1"/>
      </rPr>
      <t>2</t>
    </r>
  </si>
  <si>
    <r>
      <rPr>
        <b/>
        <sz val="12"/>
        <rFont val="Symbol"/>
        <family val="1"/>
        <charset val="2"/>
      </rPr>
      <t>k</t>
    </r>
    <r>
      <rPr>
        <b/>
        <vertAlign val="superscript"/>
        <sz val="12"/>
        <rFont val="Times New Roman"/>
        <family val="1"/>
      </rPr>
      <t>3</t>
    </r>
  </si>
  <si>
    <r>
      <rPr>
        <b/>
        <sz val="12"/>
        <rFont val="Symbol"/>
        <family val="1"/>
        <charset val="2"/>
      </rPr>
      <t>k</t>
    </r>
    <r>
      <rPr>
        <b/>
        <vertAlign val="superscript"/>
        <sz val="12"/>
        <rFont val="Times New Roman"/>
        <family val="1"/>
      </rPr>
      <t>2</t>
    </r>
  </si>
  <si>
    <t>1d6+5</t>
  </si>
  <si>
    <t>javelin</t>
  </si>
  <si>
    <t>Blackspawn Raider</t>
  </si>
  <si>
    <t>Whitespawn Hunter</t>
  </si>
  <si>
    <t>whitespawn hunters</t>
  </si>
  <si>
    <t>blackspawn raiders</t>
  </si>
  <si>
    <t>blackspawn raider 40’</t>
  </si>
  <si>
    <t>whitespawn hunter 20’, ice step</t>
  </si>
  <si>
    <t>ranseur / handaxe</t>
  </si>
  <si>
    <t>2d4+3; x3 / 1d6+2; x3</t>
  </si>
  <si>
    <t>anointed falchion</t>
  </si>
  <si>
    <t>magic/good</t>
  </si>
  <si>
    <t>Resist F</t>
  </si>
  <si>
    <t>whitespawn hunter 1</t>
  </si>
  <si>
    <t>whitespawn hunter 2</t>
  </si>
  <si>
    <t>whitespawn hunter 3</t>
  </si>
  <si>
    <t>whitespawn hunter 4</t>
  </si>
  <si>
    <t>blackspawn raider 1</t>
  </si>
  <si>
    <t>blackspawn raider 2</t>
  </si>
  <si>
    <t>blackspawn raider 3</t>
  </si>
  <si>
    <t>blackspawn raider 4</t>
  </si>
  <si>
    <r>
      <rPr>
        <sz val="12"/>
        <rFont val="Symbol"/>
        <family val="1"/>
        <charset val="2"/>
      </rPr>
      <t>k</t>
    </r>
    <r>
      <rPr>
        <vertAlign val="superscript"/>
        <sz val="12"/>
        <rFont val="Times New Roman"/>
        <family val="1"/>
      </rPr>
      <t>3</t>
    </r>
  </si>
  <si>
    <r>
      <rPr>
        <sz val="12"/>
        <rFont val="Symbol"/>
        <family val="1"/>
        <charset val="2"/>
      </rPr>
      <t>k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>s</t>
    </r>
  </si>
  <si>
    <t>1d6+3</t>
  </si>
  <si>
    <t>1d10+3 x2 30’ / 1d10 x3 30’</t>
  </si>
  <si>
    <t>harpoon, heavy crossbow</t>
  </si>
  <si>
    <t>1d4+4</t>
  </si>
  <si>
    <t>1d6+4</t>
  </si>
  <si>
    <t>elemental longspear</t>
  </si>
  <si>
    <t>1d6+2 / 1d4+2</t>
  </si>
  <si>
    <t>1d8var+5</t>
  </si>
  <si>
    <r>
      <t>Frayed</t>
    </r>
    <r>
      <rPr>
        <i/>
        <vertAlign val="superscript"/>
        <sz val="12"/>
        <color rgb="FF00B050"/>
        <rFont val="Times New Roman"/>
        <family val="1"/>
      </rPr>
      <t>cg</t>
    </r>
  </si>
  <si>
    <t>2d4+3+1; 18-20</t>
  </si>
  <si>
    <t>Resist C E</t>
  </si>
  <si>
    <t>ghast</t>
  </si>
  <si>
    <t>1d8 + 3 + paralysis</t>
  </si>
  <si>
    <t>1d4 + 1 + paralysis</t>
  </si>
  <si>
    <t>ghast 1</t>
  </si>
  <si>
    <t>ghast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</si>
</sst>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B05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indexed="81"/>
      <name val="Times New Roman"/>
      <family val="1"/>
    </font>
    <font>
      <i/>
      <sz val="12"/>
      <color indexed="81"/>
      <name val="Times New Roman"/>
      <family val="1"/>
    </font>
    <font>
      <i/>
      <sz val="12"/>
      <color theme="1"/>
      <name val="Times New Roman"/>
      <family val="1"/>
    </font>
    <font>
      <i/>
      <vertAlign val="superscript"/>
      <sz val="12"/>
      <color rgb="FF00B050"/>
      <name val="Times New Roman"/>
      <family val="1"/>
    </font>
    <font>
      <b/>
      <vertAlign val="superscript"/>
      <sz val="12"/>
      <name val="Times New Roman"/>
      <family val="1"/>
    </font>
    <font>
      <b/>
      <sz val="12"/>
      <name val="Symbol"/>
      <family val="1"/>
      <charset val="2"/>
    </font>
    <font>
      <vertAlign val="superscript"/>
      <sz val="12"/>
      <name val="Times New Roman"/>
      <family val="1"/>
    </font>
    <font>
      <sz val="12"/>
      <name val="Symbol"/>
      <family val="1"/>
      <charset val="2"/>
    </font>
  </fonts>
  <fills count="2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DBFB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202">
    <xf numFmtId="0" fontId="0" fillId="0" borderId="0" xfId="0"/>
    <xf numFmtId="0" fontId="1" fillId="2" borderId="1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11" borderId="16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1" fillId="12" borderId="16" xfId="0" applyFont="1" applyFill="1" applyBorder="1" applyAlignment="1">
      <alignment horizontal="center" vertical="center" wrapText="1"/>
    </xf>
    <xf numFmtId="0" fontId="1" fillId="13" borderId="16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1" fillId="15" borderId="16" xfId="0" applyFont="1" applyFill="1" applyBorder="1" applyAlignment="1">
      <alignment horizontal="center" vertical="center" wrapText="1"/>
    </xf>
    <xf numFmtId="0" fontId="1" fillId="16" borderId="16" xfId="0" applyFont="1" applyFill="1" applyBorder="1" applyAlignment="1">
      <alignment horizontal="center" vertical="center" wrapText="1"/>
    </xf>
    <xf numFmtId="0" fontId="1" fillId="17" borderId="16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13" fillId="14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Continuous" vertical="center" wrapText="1"/>
    </xf>
    <xf numFmtId="0" fontId="1" fillId="2" borderId="22" xfId="0" applyFont="1" applyFill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" fillId="0" borderId="26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9" fillId="7" borderId="0" xfId="1" applyFont="1" applyFill="1" applyBorder="1" applyAlignment="1">
      <alignment horizontal="center" vertical="center"/>
    </xf>
    <xf numFmtId="0" fontId="9" fillId="7" borderId="14" xfId="1" applyFont="1" applyFill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6" borderId="0" xfId="1" applyFont="1" applyFill="1" applyBorder="1" applyAlignment="1">
      <alignment horizontal="center" vertical="center"/>
    </xf>
    <xf numFmtId="0" fontId="10" fillId="6" borderId="14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6" fillId="0" borderId="9" xfId="2" applyBorder="1" applyAlignment="1">
      <alignment horizontal="center" vertical="center"/>
    </xf>
    <xf numFmtId="0" fontId="6" fillId="0" borderId="10" xfId="2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6" fillId="0" borderId="3" xfId="2" applyBorder="1" applyAlignment="1">
      <alignment horizontal="center" vertical="center"/>
    </xf>
    <xf numFmtId="0" fontId="6" fillId="0" borderId="4" xfId="2" applyBorder="1" applyAlignment="1">
      <alignment horizontal="center" vertical="center"/>
    </xf>
    <xf numFmtId="0" fontId="2" fillId="2" borderId="52" xfId="0" quotePrefix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13" borderId="55" xfId="0" applyFont="1" applyFill="1" applyBorder="1" applyAlignment="1">
      <alignment horizontal="center" vertical="center"/>
    </xf>
    <xf numFmtId="0" fontId="2" fillId="12" borderId="55" xfId="0" applyFont="1" applyFill="1" applyBorder="1" applyAlignment="1">
      <alignment horizontal="center" vertical="center"/>
    </xf>
    <xf numFmtId="0" fontId="2" fillId="10" borderId="55" xfId="0" applyFont="1" applyFill="1" applyBorder="1" applyAlignment="1">
      <alignment horizontal="center" vertical="center"/>
    </xf>
    <xf numFmtId="0" fontId="14" fillId="14" borderId="55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8" borderId="55" xfId="0" applyFont="1" applyFill="1" applyBorder="1" applyAlignment="1">
      <alignment horizontal="center" vertical="center"/>
    </xf>
    <xf numFmtId="0" fontId="2" fillId="16" borderId="55" xfId="0" applyFont="1" applyFill="1" applyBorder="1" applyAlignment="1">
      <alignment horizontal="center" vertical="center"/>
    </xf>
    <xf numFmtId="0" fontId="2" fillId="17" borderId="55" xfId="0" applyFont="1" applyFill="1" applyBorder="1" applyAlignment="1">
      <alignment horizontal="center" vertical="center"/>
    </xf>
    <xf numFmtId="0" fontId="2" fillId="9" borderId="55" xfId="0" applyFont="1" applyFill="1" applyBorder="1" applyAlignment="1">
      <alignment horizontal="center" vertical="center"/>
    </xf>
    <xf numFmtId="0" fontId="2" fillId="15" borderId="55" xfId="0" applyFont="1" applyFill="1" applyBorder="1" applyAlignment="1">
      <alignment horizontal="center" vertical="center"/>
    </xf>
    <xf numFmtId="0" fontId="12" fillId="11" borderId="55" xfId="0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1" fillId="3" borderId="51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2" borderId="50" xfId="0" quotePrefix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14" fillId="14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vertical="center"/>
    </xf>
    <xf numFmtId="0" fontId="2" fillId="17" borderId="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15" borderId="3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18" borderId="55" xfId="0" applyFont="1" applyFill="1" applyBorder="1" applyAlignment="1">
      <alignment horizontal="center" vertical="center"/>
    </xf>
    <xf numFmtId="0" fontId="2" fillId="18" borderId="3" xfId="0" applyFont="1" applyFill="1" applyBorder="1" applyAlignment="1">
      <alignment horizontal="center" vertical="center"/>
    </xf>
    <xf numFmtId="0" fontId="7" fillId="18" borderId="16" xfId="0" applyFont="1" applyFill="1" applyBorder="1" applyAlignment="1">
      <alignment horizontal="center" vertical="center" wrapText="1"/>
    </xf>
    <xf numFmtId="0" fontId="7" fillId="8" borderId="33" xfId="4" applyFont="1" applyFill="1" applyBorder="1" applyAlignment="1">
      <alignment horizontal="center" vertical="center"/>
    </xf>
    <xf numFmtId="0" fontId="7" fillId="8" borderId="34" xfId="4" applyFont="1" applyFill="1" applyBorder="1" applyAlignment="1">
      <alignment horizontal="center" vertical="center"/>
    </xf>
    <xf numFmtId="0" fontId="7" fillId="8" borderId="35" xfId="4" applyFont="1" applyFill="1" applyBorder="1" applyAlignment="1">
      <alignment horizontal="center" vertical="center"/>
    </xf>
    <xf numFmtId="0" fontId="3" fillId="8" borderId="36" xfId="4" applyFont="1" applyFill="1" applyBorder="1" applyAlignment="1">
      <alignment horizontal="center" vertical="center"/>
    </xf>
    <xf numFmtId="0" fontId="3" fillId="8" borderId="37" xfId="4" applyFill="1" applyBorder="1" applyAlignment="1">
      <alignment horizontal="center" vertical="center"/>
    </xf>
    <xf numFmtId="0" fontId="3" fillId="8" borderId="38" xfId="4" applyFont="1" applyFill="1" applyBorder="1" applyAlignment="1">
      <alignment horizontal="center" vertical="center"/>
    </xf>
    <xf numFmtId="0" fontId="3" fillId="8" borderId="40" xfId="4" applyFill="1" applyBorder="1" applyAlignment="1">
      <alignment horizontal="center" vertical="center"/>
    </xf>
    <xf numFmtId="0" fontId="3" fillId="8" borderId="42" xfId="4" applyFont="1" applyFill="1" applyBorder="1" applyAlignment="1">
      <alignment horizontal="center" vertical="center"/>
    </xf>
    <xf numFmtId="0" fontId="3" fillId="8" borderId="15" xfId="4" applyFill="1" applyBorder="1" applyAlignment="1">
      <alignment horizontal="center" vertical="center"/>
    </xf>
    <xf numFmtId="0" fontId="3" fillId="8" borderId="43" xfId="4" applyFill="1" applyBorder="1" applyAlignment="1">
      <alignment horizontal="center" vertical="center"/>
    </xf>
    <xf numFmtId="0" fontId="7" fillId="8" borderId="39" xfId="4" applyFont="1" applyFill="1" applyBorder="1" applyAlignment="1">
      <alignment horizontal="right" vertical="center"/>
    </xf>
    <xf numFmtId="164" fontId="7" fillId="8" borderId="0" xfId="4" applyNumberFormat="1" applyFont="1" applyFill="1" applyBorder="1" applyAlignment="1">
      <alignment horizontal="center" vertical="center"/>
    </xf>
    <xf numFmtId="1" fontId="7" fillId="8" borderId="0" xfId="4" applyNumberFormat="1" applyFont="1" applyFill="1" applyBorder="1" applyAlignment="1">
      <alignment horizontal="center" vertical="center"/>
    </xf>
    <xf numFmtId="0" fontId="7" fillId="8" borderId="0" xfId="4" applyFont="1" applyFill="1" applyBorder="1" applyAlignment="1">
      <alignment horizontal="center" vertical="center"/>
    </xf>
    <xf numFmtId="0" fontId="7" fillId="8" borderId="44" xfId="4" applyFont="1" applyFill="1" applyBorder="1" applyAlignment="1">
      <alignment horizontal="right" vertical="center"/>
    </xf>
    <xf numFmtId="164" fontId="7" fillId="8" borderId="46" xfId="4" applyNumberFormat="1" applyFont="1" applyFill="1" applyBorder="1" applyAlignment="1">
      <alignment horizontal="center" vertical="center"/>
    </xf>
    <xf numFmtId="0" fontId="3" fillId="8" borderId="47" xfId="4" applyFill="1" applyBorder="1" applyAlignment="1">
      <alignment horizontal="center" vertical="center"/>
    </xf>
    <xf numFmtId="0" fontId="7" fillId="6" borderId="33" xfId="4" applyFont="1" applyFill="1" applyBorder="1" applyAlignment="1">
      <alignment horizontal="center" vertical="center"/>
    </xf>
    <xf numFmtId="0" fontId="7" fillId="6" borderId="34" xfId="4" applyFont="1" applyFill="1" applyBorder="1" applyAlignment="1">
      <alignment horizontal="center" vertical="center"/>
    </xf>
    <xf numFmtId="0" fontId="7" fillId="6" borderId="35" xfId="4" applyFont="1" applyFill="1" applyBorder="1" applyAlignment="1">
      <alignment horizontal="center" vertical="center"/>
    </xf>
    <xf numFmtId="0" fontId="7" fillId="6" borderId="48" xfId="4" applyFont="1" applyFill="1" applyBorder="1" applyAlignment="1">
      <alignment horizontal="center" vertical="center"/>
    </xf>
    <xf numFmtId="0" fontId="7" fillId="6" borderId="49" xfId="4" applyFont="1" applyFill="1" applyBorder="1" applyAlignment="1">
      <alignment horizontal="center" vertical="center"/>
    </xf>
    <xf numFmtId="0" fontId="3" fillId="6" borderId="36" xfId="4" applyFont="1" applyFill="1" applyBorder="1" applyAlignment="1">
      <alignment horizontal="center" vertical="center"/>
    </xf>
    <xf numFmtId="0" fontId="3" fillId="6" borderId="37" xfId="4" applyFill="1" applyBorder="1" applyAlignment="1">
      <alignment horizontal="center" vertical="center"/>
    </xf>
    <xf numFmtId="0" fontId="3" fillId="6" borderId="38" xfId="4" applyFont="1" applyFill="1" applyBorder="1" applyAlignment="1">
      <alignment horizontal="center" vertical="center"/>
    </xf>
    <xf numFmtId="0" fontId="3" fillId="6" borderId="39" xfId="4" applyFont="1" applyFill="1" applyBorder="1" applyAlignment="1">
      <alignment horizontal="center" vertical="center"/>
    </xf>
    <xf numFmtId="0" fontId="3" fillId="6" borderId="41" xfId="4" applyFill="1" applyBorder="1" applyAlignment="1">
      <alignment horizontal="center" vertical="center"/>
    </xf>
    <xf numFmtId="0" fontId="3" fillId="6" borderId="14" xfId="4" applyFill="1" applyBorder="1" applyAlignment="1">
      <alignment horizontal="center" vertical="center"/>
    </xf>
    <xf numFmtId="0" fontId="3" fillId="6" borderId="40" xfId="4" applyFill="1" applyBorder="1" applyAlignment="1">
      <alignment horizontal="center" vertical="center"/>
    </xf>
    <xf numFmtId="0" fontId="7" fillId="6" borderId="39" xfId="4" applyFont="1" applyFill="1" applyBorder="1" applyAlignment="1">
      <alignment horizontal="right" vertical="center"/>
    </xf>
    <xf numFmtId="164" fontId="7" fillId="6" borderId="0" xfId="4" applyNumberFormat="1" applyFont="1" applyFill="1" applyBorder="1" applyAlignment="1">
      <alignment horizontal="center" vertical="center"/>
    </xf>
    <xf numFmtId="1" fontId="7" fillId="6" borderId="0" xfId="4" applyNumberFormat="1" applyFont="1" applyFill="1" applyBorder="1" applyAlignment="1">
      <alignment horizontal="center" vertical="center"/>
    </xf>
    <xf numFmtId="0" fontId="7" fillId="6" borderId="44" xfId="4" applyFont="1" applyFill="1" applyBorder="1" applyAlignment="1">
      <alignment horizontal="center" vertical="center"/>
    </xf>
    <xf numFmtId="0" fontId="7" fillId="6" borderId="45" xfId="4" applyFont="1" applyFill="1" applyBorder="1" applyAlignment="1">
      <alignment horizontal="center" vertical="center"/>
    </xf>
    <xf numFmtId="0" fontId="7" fillId="6" borderId="0" xfId="4" applyFont="1" applyFill="1" applyBorder="1" applyAlignment="1">
      <alignment horizontal="center" vertical="center"/>
    </xf>
    <xf numFmtId="0" fontId="7" fillId="6" borderId="44" xfId="4" applyFont="1" applyFill="1" applyBorder="1" applyAlignment="1">
      <alignment horizontal="right" vertical="center"/>
    </xf>
    <xf numFmtId="164" fontId="7" fillId="6" borderId="46" xfId="4" applyNumberFormat="1" applyFont="1" applyFill="1" applyBorder="1" applyAlignment="1">
      <alignment horizontal="center" vertical="center"/>
    </xf>
    <xf numFmtId="0" fontId="3" fillId="6" borderId="47" xfId="4" applyFill="1" applyBorder="1" applyAlignment="1">
      <alignment horizontal="center" vertical="center"/>
    </xf>
    <xf numFmtId="0" fontId="7" fillId="19" borderId="5" xfId="2" applyFont="1" applyFill="1" applyBorder="1" applyAlignment="1">
      <alignment horizontal="center" vertical="center"/>
    </xf>
    <xf numFmtId="0" fontId="6" fillId="19" borderId="6" xfId="2" applyFill="1" applyBorder="1" applyAlignment="1">
      <alignment horizontal="center" vertical="center"/>
    </xf>
    <xf numFmtId="0" fontId="6" fillId="19" borderId="7" xfId="2" applyFill="1" applyBorder="1" applyAlignment="1">
      <alignment horizontal="center" vertical="center"/>
    </xf>
    <xf numFmtId="0" fontId="3" fillId="6" borderId="42" xfId="4" applyFont="1" applyFill="1" applyBorder="1" applyAlignment="1">
      <alignment horizontal="center" vertical="center"/>
    </xf>
    <xf numFmtId="0" fontId="3" fillId="6" borderId="15" xfId="4" applyFont="1" applyFill="1" applyBorder="1" applyAlignment="1">
      <alignment horizontal="center" vertical="center"/>
    </xf>
    <xf numFmtId="0" fontId="3" fillId="6" borderId="43" xfId="4" applyFont="1" applyFill="1" applyBorder="1" applyAlignment="1">
      <alignment horizontal="center" vertical="center"/>
    </xf>
    <xf numFmtId="0" fontId="3" fillId="6" borderId="58" xfId="4" applyFont="1" applyFill="1" applyBorder="1" applyAlignment="1">
      <alignment horizontal="center" vertical="center"/>
    </xf>
    <xf numFmtId="0" fontId="3" fillId="6" borderId="59" xfId="4" applyFill="1" applyBorder="1" applyAlignment="1">
      <alignment horizontal="center" vertical="center"/>
    </xf>
    <xf numFmtId="0" fontId="2" fillId="0" borderId="0" xfId="0" applyFont="1" applyAlignment="1"/>
    <xf numFmtId="0" fontId="2" fillId="0" borderId="0" xfId="1" applyFont="1" applyAlignment="1">
      <alignment vertical="center"/>
    </xf>
    <xf numFmtId="0" fontId="1" fillId="0" borderId="0" xfId="1" applyFont="1" applyAlignment="1">
      <alignment horizontal="right" vertical="center"/>
    </xf>
    <xf numFmtId="1" fontId="1" fillId="0" borderId="0" xfId="1" applyNumberFormat="1" applyFont="1" applyAlignment="1">
      <alignment horizontal="center" vertical="center"/>
    </xf>
    <xf numFmtId="0" fontId="3" fillId="8" borderId="39" xfId="4" applyFont="1" applyFill="1" applyBorder="1" applyAlignment="1">
      <alignment horizontal="center" vertical="center"/>
    </xf>
    <xf numFmtId="0" fontId="3" fillId="8" borderId="14" xfId="4" applyFill="1" applyBorder="1" applyAlignment="1">
      <alignment horizontal="center" vertical="center"/>
    </xf>
    <xf numFmtId="0" fontId="3" fillId="8" borderId="40" xfId="4" applyFont="1" applyFill="1" applyBorder="1" applyAlignment="1">
      <alignment horizontal="center" vertical="center"/>
    </xf>
    <xf numFmtId="0" fontId="10" fillId="12" borderId="0" xfId="1" applyFont="1" applyFill="1" applyBorder="1" applyAlignment="1">
      <alignment horizontal="center" vertical="center"/>
    </xf>
    <xf numFmtId="0" fontId="10" fillId="12" borderId="14" xfId="1" applyFont="1" applyFill="1" applyBorder="1" applyAlignment="1">
      <alignment horizontal="center" vertical="center"/>
    </xf>
    <xf numFmtId="0" fontId="1" fillId="12" borderId="14" xfId="0" applyFont="1" applyFill="1" applyBorder="1" applyAlignment="1">
      <alignment horizontal="right" vertical="center"/>
    </xf>
    <xf numFmtId="0" fontId="2" fillId="12" borderId="14" xfId="0" applyFont="1" applyFill="1" applyBorder="1" applyAlignment="1">
      <alignment horizontal="center" vertical="center"/>
    </xf>
    <xf numFmtId="0" fontId="2" fillId="13" borderId="25" xfId="0" applyFont="1" applyFill="1" applyBorder="1" applyAlignment="1">
      <alignment horizontal="center" vertical="center"/>
    </xf>
    <xf numFmtId="0" fontId="2" fillId="13" borderId="24" xfId="0" applyFont="1" applyFill="1" applyBorder="1" applyAlignment="1">
      <alignment horizontal="center" vertical="center"/>
    </xf>
    <xf numFmtId="0" fontId="2" fillId="2" borderId="50" xfId="0" quotePrefix="1" applyFont="1" applyFill="1" applyBorder="1" applyAlignment="1">
      <alignment horizontal="center"/>
    </xf>
    <xf numFmtId="164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1" fillId="0" borderId="0" xfId="1" applyFont="1" applyFill="1" applyAlignment="1">
      <alignment horizontal="centerContinuous" vertical="center"/>
    </xf>
    <xf numFmtId="0" fontId="1" fillId="0" borderId="0" xfId="1" applyFont="1" applyFill="1" applyAlignment="1">
      <alignment horizontal="center" vertical="center"/>
    </xf>
    <xf numFmtId="0" fontId="1" fillId="9" borderId="57" xfId="0" applyFont="1" applyFill="1" applyBorder="1" applyAlignment="1">
      <alignment horizontal="center" vertical="center" wrapText="1"/>
    </xf>
    <xf numFmtId="0" fontId="2" fillId="20" borderId="60" xfId="0" applyFont="1" applyFill="1" applyBorder="1" applyAlignment="1">
      <alignment horizontal="center" vertical="center"/>
    </xf>
    <xf numFmtId="0" fontId="2" fillId="20" borderId="61" xfId="0" applyFont="1" applyFill="1" applyBorder="1" applyAlignment="1">
      <alignment horizontal="center" vertical="center"/>
    </xf>
    <xf numFmtId="0" fontId="2" fillId="9" borderId="61" xfId="0" applyFont="1" applyFill="1" applyBorder="1" applyAlignment="1">
      <alignment horizontal="center" vertical="center"/>
    </xf>
    <xf numFmtId="0" fontId="18" fillId="0" borderId="0" xfId="1" applyFont="1" applyAlignment="1">
      <alignment horizontal="right" vertical="center"/>
    </xf>
    <xf numFmtId="0" fontId="2" fillId="2" borderId="23" xfId="0" applyFont="1" applyFill="1" applyBorder="1" applyAlignment="1">
      <alignment horizont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20" borderId="64" xfId="0" applyFont="1" applyFill="1" applyBorder="1" applyAlignment="1">
      <alignment horizontal="center" vertical="center"/>
    </xf>
    <xf numFmtId="0" fontId="1" fillId="0" borderId="65" xfId="0" applyFont="1" applyBorder="1" applyAlignment="1">
      <alignment horizontal="center" vertical="center" wrapText="1"/>
    </xf>
    <xf numFmtId="0" fontId="5" fillId="6" borderId="66" xfId="0" applyFont="1" applyFill="1" applyBorder="1" applyAlignment="1">
      <alignment horizontal="center" vertical="center"/>
    </xf>
    <xf numFmtId="0" fontId="5" fillId="12" borderId="67" xfId="0" applyFont="1" applyFill="1" applyBorder="1" applyAlignment="1">
      <alignment horizontal="center" vertical="center"/>
    </xf>
    <xf numFmtId="0" fontId="5" fillId="6" borderId="67" xfId="0" applyFont="1" applyFill="1" applyBorder="1" applyAlignment="1">
      <alignment horizontal="center" vertical="center"/>
    </xf>
    <xf numFmtId="0" fontId="7" fillId="8" borderId="67" xfId="0" applyFont="1" applyFill="1" applyBorder="1" applyAlignment="1">
      <alignment horizontal="center"/>
    </xf>
    <xf numFmtId="0" fontId="1" fillId="22" borderId="16" xfId="0" applyFont="1" applyFill="1" applyBorder="1" applyAlignment="1">
      <alignment horizontal="center" vertical="center" wrapText="1"/>
    </xf>
    <xf numFmtId="0" fontId="7" fillId="22" borderId="3" xfId="0" applyFont="1" applyFill="1" applyBorder="1" applyAlignment="1">
      <alignment horizontal="center"/>
    </xf>
    <xf numFmtId="0" fontId="1" fillId="19" borderId="69" xfId="0" applyFont="1" applyFill="1" applyBorder="1" applyAlignment="1">
      <alignment horizontal="center" vertical="center" wrapText="1"/>
    </xf>
    <xf numFmtId="0" fontId="7" fillId="19" borderId="73" xfId="0" applyFont="1" applyFill="1" applyBorder="1" applyAlignment="1">
      <alignment horizontal="center"/>
    </xf>
    <xf numFmtId="0" fontId="1" fillId="21" borderId="68" xfId="0" applyFont="1" applyFill="1" applyBorder="1" applyAlignment="1">
      <alignment horizontal="center" vertical="center" wrapText="1"/>
    </xf>
    <xf numFmtId="0" fontId="7" fillId="21" borderId="72" xfId="0" applyFont="1" applyFill="1" applyBorder="1" applyAlignment="1">
      <alignment horizontal="center"/>
    </xf>
    <xf numFmtId="0" fontId="7" fillId="21" borderId="70" xfId="0" applyFont="1" applyFill="1" applyBorder="1" applyAlignment="1">
      <alignment horizontal="center" vertical="center"/>
    </xf>
    <xf numFmtId="0" fontId="7" fillId="22" borderId="55" xfId="0" applyFont="1" applyFill="1" applyBorder="1" applyAlignment="1">
      <alignment horizontal="center" vertical="center"/>
    </xf>
    <xf numFmtId="0" fontId="7" fillId="19" borderId="71" xfId="0" applyFont="1" applyFill="1" applyBorder="1" applyAlignment="1">
      <alignment horizontal="center" vertical="center"/>
    </xf>
    <xf numFmtId="0" fontId="7" fillId="21" borderId="72" xfId="0" applyFont="1" applyFill="1" applyBorder="1" applyAlignment="1">
      <alignment horizontal="center" vertical="center"/>
    </xf>
    <xf numFmtId="0" fontId="7" fillId="22" borderId="3" xfId="0" applyFont="1" applyFill="1" applyBorder="1" applyAlignment="1">
      <alignment horizontal="center" vertical="center"/>
    </xf>
    <xf numFmtId="0" fontId="7" fillId="19" borderId="73" xfId="0" applyFont="1" applyFill="1" applyBorder="1" applyAlignment="1">
      <alignment horizontal="center" vertical="center"/>
    </xf>
    <xf numFmtId="0" fontId="7" fillId="9" borderId="72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2" fillId="12" borderId="74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2" fillId="8" borderId="74" xfId="0" applyFont="1" applyFill="1" applyBorder="1" applyAlignment="1">
      <alignment horizontal="center" vertical="center"/>
    </xf>
    <xf numFmtId="0" fontId="2" fillId="8" borderId="75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right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2" fillId="12" borderId="75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right" vertical="center"/>
    </xf>
    <xf numFmtId="0" fontId="7" fillId="8" borderId="79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right" vertical="center"/>
    </xf>
    <xf numFmtId="0" fontId="2" fillId="18" borderId="14" xfId="0" applyFont="1" applyFill="1" applyBorder="1" applyAlignment="1">
      <alignment horizontal="center" vertical="center"/>
    </xf>
    <xf numFmtId="0" fontId="2" fillId="15" borderId="14" xfId="0" applyFont="1" applyFill="1" applyBorder="1" applyAlignment="1">
      <alignment horizontal="center" vertical="center"/>
    </xf>
    <xf numFmtId="0" fontId="2" fillId="13" borderId="14" xfId="0" applyFont="1" applyFill="1" applyBorder="1" applyAlignment="1">
      <alignment horizontal="center" vertical="center"/>
    </xf>
    <xf numFmtId="0" fontId="2" fillId="18" borderId="0" xfId="0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1478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33CC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0000FF"/>
      <color rgb="FFCC6600"/>
      <color rgb="FFFF99FF"/>
      <color rgb="FFFF6600"/>
      <color rgb="FF00FF00"/>
      <color rgb="FFFF33CC"/>
      <color rgb="FFFF9933"/>
      <color rgb="FFFF66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8</c:v>
                </c:pt>
                <c:pt idx="3">
                  <c:v>6</c:v>
                </c:pt>
                <c:pt idx="4">
                  <c:v>10</c:v>
                </c:pt>
                <c:pt idx="5">
                  <c:v>8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3">
                  <c:v>11</c:v>
                </c:pt>
                <c:pt idx="4">
                  <c:v>17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8</c:v>
                </c:pt>
                <c:pt idx="3">
                  <c:v>15</c:v>
                </c:pt>
                <c:pt idx="4">
                  <c:v>15</c:v>
                </c:pt>
                <c:pt idx="5">
                  <c:v>25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13</c:v>
                </c:pt>
                <c:pt idx="3">
                  <c:v>17</c:v>
                </c:pt>
                <c:pt idx="4">
                  <c:v>25</c:v>
                </c:pt>
                <c:pt idx="5">
                  <c:v>32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13</c:v>
                </c:pt>
                <c:pt idx="3">
                  <c:v>26</c:v>
                </c:pt>
                <c:pt idx="4">
                  <c:v>18</c:v>
                </c:pt>
                <c:pt idx="5">
                  <c:v>15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10</c:v>
                </c:pt>
                <c:pt idx="1">
                  <c:v>20</c:v>
                </c:pt>
                <c:pt idx="2">
                  <c:v>28</c:v>
                </c:pt>
                <c:pt idx="3">
                  <c:v>30</c:v>
                </c:pt>
                <c:pt idx="4">
                  <c:v>33</c:v>
                </c:pt>
                <c:pt idx="5">
                  <c:v>38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14</c:v>
                </c:pt>
                <c:pt idx="1">
                  <c:v>35</c:v>
                </c:pt>
                <c:pt idx="2">
                  <c:v>35</c:v>
                </c:pt>
                <c:pt idx="3">
                  <c:v>68</c:v>
                </c:pt>
                <c:pt idx="4">
                  <c:v>43</c:v>
                </c:pt>
                <c:pt idx="5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978752"/>
        <c:axId val="155988736"/>
        <c:axId val="43712000"/>
      </c:area3DChart>
      <c:catAx>
        <c:axId val="1559787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5988736"/>
        <c:crosses val="autoZero"/>
        <c:auto val="1"/>
        <c:lblAlgn val="ctr"/>
        <c:lblOffset val="100"/>
        <c:noMultiLvlLbl val="0"/>
      </c:catAx>
      <c:valAx>
        <c:axId val="155988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5978752"/>
        <c:crosses val="autoZero"/>
        <c:crossBetween val="midCat"/>
      </c:valAx>
      <c:serAx>
        <c:axId val="437120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598873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10</c:v>
                </c:pt>
                <c:pt idx="6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9</c:v>
                </c:pt>
                <c:pt idx="5">
                  <c:v>20</c:v>
                </c:pt>
                <c:pt idx="6">
                  <c:v>35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8</c:v>
                </c:pt>
                <c:pt idx="1">
                  <c:v>9</c:v>
                </c:pt>
                <c:pt idx="2">
                  <c:v>8</c:v>
                </c:pt>
                <c:pt idx="3">
                  <c:v>13</c:v>
                </c:pt>
                <c:pt idx="4">
                  <c:v>13</c:v>
                </c:pt>
                <c:pt idx="5">
                  <c:v>28</c:v>
                </c:pt>
                <c:pt idx="6">
                  <c:v>35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6</c:v>
                </c:pt>
                <c:pt idx="1">
                  <c:v>11</c:v>
                </c:pt>
                <c:pt idx="2">
                  <c:v>15</c:v>
                </c:pt>
                <c:pt idx="3">
                  <c:v>17</c:v>
                </c:pt>
                <c:pt idx="4">
                  <c:v>26</c:v>
                </c:pt>
                <c:pt idx="5">
                  <c:v>30</c:v>
                </c:pt>
                <c:pt idx="6">
                  <c:v>68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17</c:v>
                </c:pt>
                <c:pt idx="2">
                  <c:v>15</c:v>
                </c:pt>
                <c:pt idx="3">
                  <c:v>25</c:v>
                </c:pt>
                <c:pt idx="4">
                  <c:v>18</c:v>
                </c:pt>
                <c:pt idx="5">
                  <c:v>33</c:v>
                </c:pt>
                <c:pt idx="6">
                  <c:v>43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8</c:v>
                </c:pt>
                <c:pt idx="1">
                  <c:v>14</c:v>
                </c:pt>
                <c:pt idx="2">
                  <c:v>25</c:v>
                </c:pt>
                <c:pt idx="3">
                  <c:v>32</c:v>
                </c:pt>
                <c:pt idx="4">
                  <c:v>15</c:v>
                </c:pt>
                <c:pt idx="5">
                  <c:v>38</c:v>
                </c:pt>
                <c:pt idx="6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034560"/>
        <c:axId val="156036096"/>
        <c:axId val="155999296"/>
      </c:area3DChart>
      <c:catAx>
        <c:axId val="1560345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6036096"/>
        <c:crosses val="autoZero"/>
        <c:auto val="1"/>
        <c:lblAlgn val="ctr"/>
        <c:lblOffset val="100"/>
        <c:noMultiLvlLbl val="0"/>
      </c:catAx>
      <c:valAx>
        <c:axId val="156036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6034560"/>
        <c:crosses val="autoZero"/>
        <c:crossBetween val="midCat"/>
      </c:valAx>
      <c:serAx>
        <c:axId val="1559992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56036096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8</c:v>
                </c:pt>
                <c:pt idx="3">
                  <c:v>6</c:v>
                </c:pt>
                <c:pt idx="4">
                  <c:v>10</c:v>
                </c:pt>
                <c:pt idx="5">
                  <c:v>8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3">
                  <c:v>11</c:v>
                </c:pt>
                <c:pt idx="4">
                  <c:v>17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8</c:v>
                </c:pt>
                <c:pt idx="3">
                  <c:v>15</c:v>
                </c:pt>
                <c:pt idx="4">
                  <c:v>15</c:v>
                </c:pt>
                <c:pt idx="5">
                  <c:v>25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13</c:v>
                </c:pt>
                <c:pt idx="3">
                  <c:v>17</c:v>
                </c:pt>
                <c:pt idx="4">
                  <c:v>25</c:v>
                </c:pt>
                <c:pt idx="5">
                  <c:v>32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13</c:v>
                </c:pt>
                <c:pt idx="3">
                  <c:v>26</c:v>
                </c:pt>
                <c:pt idx="4">
                  <c:v>18</c:v>
                </c:pt>
                <c:pt idx="5">
                  <c:v>15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10</c:v>
                </c:pt>
                <c:pt idx="1">
                  <c:v>20</c:v>
                </c:pt>
                <c:pt idx="2">
                  <c:v>28</c:v>
                </c:pt>
                <c:pt idx="3">
                  <c:v>30</c:v>
                </c:pt>
                <c:pt idx="4">
                  <c:v>33</c:v>
                </c:pt>
                <c:pt idx="5">
                  <c:v>38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14</c:v>
                </c:pt>
                <c:pt idx="1">
                  <c:v>35</c:v>
                </c:pt>
                <c:pt idx="2">
                  <c:v>35</c:v>
                </c:pt>
                <c:pt idx="3">
                  <c:v>68</c:v>
                </c:pt>
                <c:pt idx="4">
                  <c:v>43</c:v>
                </c:pt>
                <c:pt idx="5">
                  <c:v>75</c:v>
                </c:pt>
              </c:numCache>
            </c:numRef>
          </c:val>
        </c:ser>
        <c:bandFmts/>
        <c:axId val="146580224"/>
        <c:axId val="146581760"/>
        <c:axId val="146558016"/>
      </c:surface3DChart>
      <c:catAx>
        <c:axId val="1465802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6581760"/>
        <c:crosses val="autoZero"/>
        <c:auto val="1"/>
        <c:lblAlgn val="ctr"/>
        <c:lblOffset val="100"/>
        <c:noMultiLvlLbl val="0"/>
      </c:catAx>
      <c:valAx>
        <c:axId val="146581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6580224"/>
        <c:crosses val="autoZero"/>
        <c:crossBetween val="midCat"/>
      </c:valAx>
      <c:serAx>
        <c:axId val="1465580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658176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tabSelected="1" zoomScaleNormal="100" workbookViewId="0"/>
  </sheetViews>
  <sheetFormatPr defaultRowHeight="15.75" x14ac:dyDescent="0.25"/>
  <cols>
    <col min="1" max="1" width="18.25" style="35" customWidth="1"/>
    <col min="2" max="2" width="6.125" style="35" bestFit="1" customWidth="1"/>
    <col min="3" max="3" width="8.375" style="35" bestFit="1" customWidth="1"/>
    <col min="4" max="4" width="4.375" style="35" bestFit="1" customWidth="1"/>
    <col min="5" max="5" width="12.5" style="35" bestFit="1" customWidth="1"/>
    <col min="6" max="6" width="1.75" style="35" customWidth="1"/>
    <col min="7" max="7" width="14.125" style="35" bestFit="1" customWidth="1"/>
    <col min="8" max="8" width="4.75" style="35" bestFit="1" customWidth="1"/>
    <col min="9" max="9" width="16.375" style="35" bestFit="1" customWidth="1"/>
    <col min="10" max="10" width="1.75" style="35" customWidth="1"/>
    <col min="11" max="11" width="18.75" style="35" bestFit="1" customWidth="1"/>
    <col min="12" max="12" width="6.5" style="35" bestFit="1" customWidth="1"/>
    <col min="13" max="13" width="1.75" style="35" customWidth="1"/>
    <col min="14" max="14" width="19.375" style="35" bestFit="1" customWidth="1"/>
    <col min="15" max="15" width="4.75" style="35" bestFit="1" customWidth="1"/>
    <col min="16" max="16" width="20.875" style="35" bestFit="1" customWidth="1"/>
    <col min="17" max="16384" width="9" style="35"/>
  </cols>
  <sheetData>
    <row r="1" spans="1:16" s="30" customFormat="1" ht="16.5" thickBot="1" x14ac:dyDescent="0.3">
      <c r="A1" s="27" t="s">
        <v>6</v>
      </c>
      <c r="B1" s="28" t="s">
        <v>42</v>
      </c>
      <c r="C1" s="29" t="s">
        <v>22</v>
      </c>
      <c r="D1" s="29" t="s">
        <v>1</v>
      </c>
      <c r="E1" s="28" t="s">
        <v>23</v>
      </c>
      <c r="G1" s="152" t="s">
        <v>50</v>
      </c>
      <c r="H1" s="152"/>
      <c r="I1" s="152"/>
      <c r="J1" s="152"/>
      <c r="K1" s="152"/>
      <c r="L1" s="152"/>
      <c r="M1" s="153"/>
      <c r="N1" s="152" t="s">
        <v>79</v>
      </c>
      <c r="O1" s="152"/>
      <c r="P1" s="152"/>
    </row>
    <row r="2" spans="1:16" ht="17.25" thickTop="1" thickBot="1" x14ac:dyDescent="0.3">
      <c r="A2" s="31" t="s">
        <v>184</v>
      </c>
      <c r="B2" s="32">
        <v>2</v>
      </c>
      <c r="C2" s="33">
        <v>6</v>
      </c>
      <c r="D2" s="23">
        <f t="shared" ref="D2:D9" ca="1" si="0">RANDBETWEEN(1,20)</f>
        <v>19</v>
      </c>
      <c r="E2" s="34">
        <f t="shared" ref="E2:E9" ca="1" si="1">D2+C2</f>
        <v>25</v>
      </c>
      <c r="G2" s="107" t="s">
        <v>6</v>
      </c>
      <c r="H2" s="108" t="s">
        <v>51</v>
      </c>
      <c r="I2" s="109" t="s">
        <v>52</v>
      </c>
      <c r="K2" s="110" t="s">
        <v>53</v>
      </c>
      <c r="L2" s="111" t="s">
        <v>54</v>
      </c>
      <c r="N2" s="90" t="s">
        <v>6</v>
      </c>
      <c r="O2" s="91" t="s">
        <v>51</v>
      </c>
      <c r="P2" s="92" t="s">
        <v>52</v>
      </c>
    </row>
    <row r="3" spans="1:16" ht="18.75" x14ac:dyDescent="0.25">
      <c r="A3" s="36" t="s">
        <v>168</v>
      </c>
      <c r="B3" s="37">
        <v>1</v>
      </c>
      <c r="C3" s="33">
        <v>6</v>
      </c>
      <c r="D3" s="23">
        <f t="shared" ca="1" si="0"/>
        <v>10</v>
      </c>
      <c r="E3" s="34">
        <f t="shared" ca="1" si="1"/>
        <v>16</v>
      </c>
      <c r="G3" s="112" t="s">
        <v>59</v>
      </c>
      <c r="H3" s="113">
        <v>8</v>
      </c>
      <c r="I3" s="114" t="s">
        <v>82</v>
      </c>
      <c r="K3" s="115" t="s">
        <v>61</v>
      </c>
      <c r="L3" s="116">
        <v>4</v>
      </c>
      <c r="N3" s="93" t="s">
        <v>183</v>
      </c>
      <c r="O3" s="94">
        <v>16</v>
      </c>
      <c r="P3" s="95" t="s">
        <v>159</v>
      </c>
    </row>
    <row r="4" spans="1:16" x14ac:dyDescent="0.25">
      <c r="A4" s="36" t="s">
        <v>85</v>
      </c>
      <c r="B4" s="37">
        <v>1</v>
      </c>
      <c r="C4" s="33">
        <v>4</v>
      </c>
      <c r="D4" s="23">
        <f t="shared" ca="1" si="0"/>
        <v>5</v>
      </c>
      <c r="E4" s="34">
        <f t="shared" ca="1" si="1"/>
        <v>9</v>
      </c>
      <c r="G4" s="115" t="s">
        <v>60</v>
      </c>
      <c r="H4" s="117">
        <v>8</v>
      </c>
      <c r="I4" s="118" t="s">
        <v>81</v>
      </c>
      <c r="K4" s="115" t="s">
        <v>76</v>
      </c>
      <c r="L4" s="116">
        <v>4</v>
      </c>
      <c r="N4" s="140" t="s">
        <v>184</v>
      </c>
      <c r="O4" s="141">
        <v>16</v>
      </c>
      <c r="P4" s="142" t="s">
        <v>159</v>
      </c>
    </row>
    <row r="5" spans="1:16" x14ac:dyDescent="0.25">
      <c r="A5" s="36" t="s">
        <v>59</v>
      </c>
      <c r="B5" s="37">
        <v>1</v>
      </c>
      <c r="C5" s="33">
        <v>3</v>
      </c>
      <c r="D5" s="23">
        <f t="shared" ca="1" si="0"/>
        <v>17</v>
      </c>
      <c r="E5" s="34">
        <f t="shared" ca="1" si="1"/>
        <v>20</v>
      </c>
      <c r="G5" s="115" t="s">
        <v>47</v>
      </c>
      <c r="H5" s="117">
        <v>8</v>
      </c>
      <c r="I5" s="118" t="s">
        <v>80</v>
      </c>
      <c r="K5" s="115" t="s">
        <v>56</v>
      </c>
      <c r="L5" s="116">
        <v>6</v>
      </c>
      <c r="N5" s="140" t="s">
        <v>155</v>
      </c>
      <c r="O5" s="141">
        <v>8</v>
      </c>
      <c r="P5" s="142" t="s">
        <v>159</v>
      </c>
    </row>
    <row r="6" spans="1:16" ht="18.75" x14ac:dyDescent="0.25">
      <c r="A6" s="143" t="s">
        <v>112</v>
      </c>
      <c r="B6" s="144">
        <v>1</v>
      </c>
      <c r="C6" s="33">
        <v>2</v>
      </c>
      <c r="D6" s="23">
        <f t="shared" ca="1" si="0"/>
        <v>4</v>
      </c>
      <c r="E6" s="34">
        <f t="shared" ca="1" si="1"/>
        <v>6</v>
      </c>
      <c r="G6" s="115" t="s">
        <v>85</v>
      </c>
      <c r="H6" s="117">
        <v>8</v>
      </c>
      <c r="I6" s="118" t="s">
        <v>87</v>
      </c>
      <c r="K6" s="115" t="s">
        <v>91</v>
      </c>
      <c r="L6" s="116">
        <v>2</v>
      </c>
      <c r="N6" s="140" t="s">
        <v>201</v>
      </c>
      <c r="O6" s="141">
        <v>12</v>
      </c>
      <c r="P6" s="142" t="s">
        <v>159</v>
      </c>
    </row>
    <row r="7" spans="1:16" ht="19.5" thickBot="1" x14ac:dyDescent="0.3">
      <c r="A7" s="31" t="s">
        <v>183</v>
      </c>
      <c r="B7" s="32">
        <v>2</v>
      </c>
      <c r="C7" s="33">
        <v>5</v>
      </c>
      <c r="D7" s="23">
        <f t="shared" ca="1" si="0"/>
        <v>15</v>
      </c>
      <c r="E7" s="34">
        <f t="shared" ca="1" si="1"/>
        <v>20</v>
      </c>
      <c r="G7" s="115" t="s">
        <v>114</v>
      </c>
      <c r="H7" s="117">
        <v>7</v>
      </c>
      <c r="I7" s="118" t="s">
        <v>123</v>
      </c>
      <c r="K7" s="115" t="s">
        <v>111</v>
      </c>
      <c r="L7" s="116">
        <v>2</v>
      </c>
      <c r="N7" s="97" t="s">
        <v>200</v>
      </c>
      <c r="O7" s="98">
        <v>4</v>
      </c>
      <c r="P7" s="99" t="s">
        <v>159</v>
      </c>
    </row>
    <row r="8" spans="1:16" ht="16.5" thickBot="1" x14ac:dyDescent="0.3">
      <c r="A8" s="31" t="s">
        <v>155</v>
      </c>
      <c r="B8" s="32">
        <v>2</v>
      </c>
      <c r="C8" s="33">
        <v>3</v>
      </c>
      <c r="D8" s="23">
        <f t="shared" ca="1" si="0"/>
        <v>6</v>
      </c>
      <c r="E8" s="34">
        <f t="shared" ca="1" si="1"/>
        <v>9</v>
      </c>
      <c r="G8" s="131" t="s">
        <v>160</v>
      </c>
      <c r="H8" s="132">
        <v>12</v>
      </c>
      <c r="I8" s="133" t="s">
        <v>124</v>
      </c>
      <c r="K8" s="115" t="s">
        <v>87</v>
      </c>
      <c r="L8" s="116">
        <v>8</v>
      </c>
      <c r="N8" s="100" t="s">
        <v>57</v>
      </c>
      <c r="O8" s="101">
        <f>AVERAGE(O3:O7)</f>
        <v>11.2</v>
      </c>
      <c r="P8" s="96"/>
    </row>
    <row r="9" spans="1:16" ht="18.75" x14ac:dyDescent="0.25">
      <c r="A9" s="36" t="s">
        <v>210</v>
      </c>
      <c r="B9" s="37">
        <v>1</v>
      </c>
      <c r="C9" s="33">
        <v>4</v>
      </c>
      <c r="D9" s="23">
        <f t="shared" ca="1" si="0"/>
        <v>19</v>
      </c>
      <c r="E9" s="34">
        <f t="shared" ca="1" si="1"/>
        <v>23</v>
      </c>
      <c r="G9" s="119" t="s">
        <v>57</v>
      </c>
      <c r="H9" s="120">
        <f>AVERAGE(H3:H8)</f>
        <v>8.5</v>
      </c>
      <c r="I9" s="118"/>
      <c r="K9" s="115" t="s">
        <v>67</v>
      </c>
      <c r="L9" s="116">
        <v>4</v>
      </c>
      <c r="N9" s="100" t="s">
        <v>66</v>
      </c>
      <c r="O9" s="102">
        <f>SUM(O3:O7)</f>
        <v>56</v>
      </c>
      <c r="P9" s="96"/>
    </row>
    <row r="10" spans="1:16" x14ac:dyDescent="0.25">
      <c r="G10" s="119" t="s">
        <v>66</v>
      </c>
      <c r="H10" s="121">
        <f>SUM(H3:H8)</f>
        <v>51</v>
      </c>
      <c r="I10" s="118"/>
      <c r="K10" s="134" t="s">
        <v>55</v>
      </c>
      <c r="L10" s="135">
        <v>2</v>
      </c>
      <c r="N10" s="100" t="s">
        <v>58</v>
      </c>
      <c r="O10" s="103">
        <f>COUNT(O3:O7)</f>
        <v>5</v>
      </c>
      <c r="P10" s="96"/>
    </row>
    <row r="11" spans="1:16" ht="16.5" thickBot="1" x14ac:dyDescent="0.3">
      <c r="D11" s="23">
        <f ca="1">RANDBETWEEN(1,20)</f>
        <v>18</v>
      </c>
      <c r="G11" s="119" t="s">
        <v>58</v>
      </c>
      <c r="H11" s="124">
        <f>COUNT(H3:H8)</f>
        <v>6</v>
      </c>
      <c r="I11" s="118"/>
      <c r="K11" s="122" t="s">
        <v>5</v>
      </c>
      <c r="L11" s="123">
        <f>SUM(L3:L10)</f>
        <v>32</v>
      </c>
      <c r="N11" s="100" t="s">
        <v>63</v>
      </c>
      <c r="O11" s="101">
        <f>((O8)*(O10/4))</f>
        <v>14</v>
      </c>
      <c r="P11" s="96" t="s">
        <v>64</v>
      </c>
    </row>
    <row r="12" spans="1:16" ht="17.25" thickTop="1" thickBot="1" x14ac:dyDescent="0.3">
      <c r="A12" s="137" t="s">
        <v>140</v>
      </c>
      <c r="G12" s="119" t="s">
        <v>63</v>
      </c>
      <c r="H12" s="120">
        <f>((H9)*(H11/4))</f>
        <v>12.75</v>
      </c>
      <c r="I12" s="118" t="s">
        <v>64</v>
      </c>
      <c r="N12" s="104" t="s">
        <v>62</v>
      </c>
      <c r="O12" s="105">
        <f>((O8)*(O10/2))</f>
        <v>28</v>
      </c>
      <c r="P12" s="106" t="s">
        <v>65</v>
      </c>
    </row>
    <row r="13" spans="1:16" ht="17.25" thickTop="1" thickBot="1" x14ac:dyDescent="0.3">
      <c r="A13" s="137" t="s">
        <v>143</v>
      </c>
      <c r="G13" s="125" t="s">
        <v>62</v>
      </c>
      <c r="H13" s="126">
        <f>((H9)*(H11/2))</f>
        <v>25.5</v>
      </c>
      <c r="I13" s="127" t="s">
        <v>65</v>
      </c>
    </row>
    <row r="14" spans="1:16" ht="16.5" thickTop="1" x14ac:dyDescent="0.25">
      <c r="A14" s="137" t="s">
        <v>167</v>
      </c>
      <c r="N14" s="158" t="s">
        <v>126</v>
      </c>
      <c r="O14" s="150">
        <f>H12</f>
        <v>12.75</v>
      </c>
    </row>
    <row r="15" spans="1:16" x14ac:dyDescent="0.25">
      <c r="A15" s="137" t="s">
        <v>185</v>
      </c>
      <c r="N15" s="158" t="s">
        <v>127</v>
      </c>
      <c r="O15" s="150">
        <f>H13</f>
        <v>25.5</v>
      </c>
    </row>
    <row r="16" spans="1:16" x14ac:dyDescent="0.25">
      <c r="A16" s="137" t="s">
        <v>186</v>
      </c>
      <c r="N16" s="158" t="s">
        <v>128</v>
      </c>
      <c r="O16" s="151">
        <f>H10</f>
        <v>51</v>
      </c>
    </row>
    <row r="18" spans="1:15" x14ac:dyDescent="0.25">
      <c r="A18" s="137"/>
      <c r="N18" s="138" t="s">
        <v>109</v>
      </c>
      <c r="O18" s="139">
        <f>O9</f>
        <v>56</v>
      </c>
    </row>
    <row r="19" spans="1:15" x14ac:dyDescent="0.25">
      <c r="A19" s="137"/>
    </row>
    <row r="22" spans="1:15" x14ac:dyDescent="0.25">
      <c r="A22" s="137"/>
    </row>
    <row r="23" spans="1:15" x14ac:dyDescent="0.25">
      <c r="A23" s="137"/>
    </row>
    <row r="24" spans="1:15" x14ac:dyDescent="0.25">
      <c r="A24" s="137"/>
    </row>
    <row r="25" spans="1:15" x14ac:dyDescent="0.25">
      <c r="A25" s="137"/>
    </row>
    <row r="26" spans="1:15" x14ac:dyDescent="0.25">
      <c r="A26" s="137"/>
    </row>
    <row r="27" spans="1:15" x14ac:dyDescent="0.25">
      <c r="A27" s="137"/>
    </row>
    <row r="28" spans="1:15" x14ac:dyDescent="0.25">
      <c r="A28" s="137"/>
    </row>
    <row r="29" spans="1:15" x14ac:dyDescent="0.25">
      <c r="A29" s="137"/>
    </row>
    <row r="30" spans="1:15" x14ac:dyDescent="0.25">
      <c r="A30" s="137"/>
    </row>
    <row r="31" spans="1:15" x14ac:dyDescent="0.25">
      <c r="A31" s="137"/>
    </row>
    <row r="32" spans="1:15" x14ac:dyDescent="0.25">
      <c r="A32" s="137"/>
    </row>
    <row r="33" spans="1:1" x14ac:dyDescent="0.25">
      <c r="A33" s="137"/>
    </row>
    <row r="34" spans="1:1" x14ac:dyDescent="0.25">
      <c r="A34" s="137"/>
    </row>
  </sheetData>
  <sortState ref="A2:E9">
    <sortCondition descending="1" ref="E2:E9"/>
    <sortCondition descending="1" ref="C2:C9"/>
  </sortState>
  <conditionalFormatting sqref="O18">
    <cfRule type="cellIs" dxfId="1477" priority="1" operator="greaterThan">
      <formula>$O$16</formula>
    </cfRule>
    <cfRule type="cellIs" dxfId="1476" priority="2" operator="between">
      <formula>$O$14+$O$15</formula>
      <formula>$O$16</formula>
    </cfRule>
    <cfRule type="cellIs" dxfId="1475" priority="3" operator="between">
      <formula>$O$15</formula>
      <formula>$O$15+$O$14</formula>
    </cfRule>
    <cfRule type="cellIs" dxfId="1474" priority="4" operator="between">
      <formula>$O$14</formula>
      <formula>$O$15</formula>
    </cfRule>
    <cfRule type="cellIs" dxfId="1473" priority="5" operator="lessThan">
      <formula>$O$14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0"/>
  <sheetViews>
    <sheetView showGridLines="0" zoomScaleNormal="100" workbookViewId="0"/>
  </sheetViews>
  <sheetFormatPr defaultColWidth="9.125" defaultRowHeight="15.75" x14ac:dyDescent="0.25"/>
  <cols>
    <col min="1" max="1" width="17.625" style="21" bestFit="1" customWidth="1"/>
    <col min="2" max="2" width="28.625" style="21" customWidth="1"/>
    <col min="3" max="3" width="25.875" style="21" bestFit="1" customWidth="1"/>
    <col min="4" max="4" width="6.125" style="24" customWidth="1"/>
    <col min="5" max="5" width="6" style="24" bestFit="1" customWidth="1"/>
    <col min="6" max="6" width="3.875" style="24" bestFit="1" customWidth="1"/>
    <col min="7" max="7" width="6.875" style="24" bestFit="1" customWidth="1"/>
    <col min="8" max="8" width="3.875" style="24" bestFit="1" customWidth="1"/>
    <col min="9" max="9" width="5.25" style="24" bestFit="1" customWidth="1"/>
    <col min="10" max="16384" width="9.125" style="24"/>
  </cols>
  <sheetData>
    <row r="1" spans="1:12" s="22" customFormat="1" ht="16.5" thickBot="1" x14ac:dyDescent="0.3">
      <c r="A1" s="197" t="s">
        <v>6</v>
      </c>
      <c r="B1" s="192" t="s">
        <v>75</v>
      </c>
      <c r="C1" s="192" t="s">
        <v>134</v>
      </c>
      <c r="D1" s="192" t="s">
        <v>3</v>
      </c>
      <c r="E1" s="192" t="s">
        <v>136</v>
      </c>
      <c r="F1" s="192" t="s">
        <v>48</v>
      </c>
      <c r="G1" s="192" t="s">
        <v>49</v>
      </c>
      <c r="H1" s="192" t="s">
        <v>4</v>
      </c>
      <c r="I1" s="193" t="s">
        <v>5</v>
      </c>
    </row>
    <row r="2" spans="1:12" ht="18.75" x14ac:dyDescent="0.25">
      <c r="A2" s="191" t="s">
        <v>155</v>
      </c>
      <c r="B2" s="188" t="s">
        <v>157</v>
      </c>
      <c r="C2" s="188" t="s">
        <v>156</v>
      </c>
      <c r="D2" s="198">
        <v>5</v>
      </c>
      <c r="E2" s="181">
        <v>3</v>
      </c>
      <c r="F2" s="181">
        <v>0</v>
      </c>
      <c r="G2" s="181">
        <v>0</v>
      </c>
      <c r="H2" s="199">
        <f t="shared" ref="H2:H9" ca="1" si="0">RANDBETWEEN(1,20)</f>
        <v>7</v>
      </c>
      <c r="I2" s="23">
        <f t="shared" ref="I2:I9" ca="1" si="1">SUM(D2:H2)</f>
        <v>15</v>
      </c>
      <c r="K2" s="26" t="s">
        <v>84</v>
      </c>
      <c r="L2" s="25" t="s">
        <v>93</v>
      </c>
    </row>
    <row r="3" spans="1:12" ht="18.75" x14ac:dyDescent="0.25">
      <c r="A3" s="191" t="s">
        <v>155</v>
      </c>
      <c r="B3" s="188" t="s">
        <v>118</v>
      </c>
      <c r="C3" s="188" t="s">
        <v>166</v>
      </c>
      <c r="D3" s="198">
        <v>5</v>
      </c>
      <c r="E3" s="181">
        <v>3</v>
      </c>
      <c r="F3" s="181">
        <v>0</v>
      </c>
      <c r="G3" s="181">
        <v>0</v>
      </c>
      <c r="H3" s="199">
        <f ca="1">RANDBETWEEN(1,20)</f>
        <v>8</v>
      </c>
      <c r="I3" s="23">
        <f t="shared" ca="1" si="1"/>
        <v>16</v>
      </c>
      <c r="K3" s="26" t="s">
        <v>71</v>
      </c>
      <c r="L3" s="25" t="s">
        <v>94</v>
      </c>
    </row>
    <row r="4" spans="1:12" ht="18.75" x14ac:dyDescent="0.25">
      <c r="A4" s="195" t="s">
        <v>178</v>
      </c>
      <c r="B4" s="188" t="s">
        <v>157</v>
      </c>
      <c r="C4" s="188" t="s">
        <v>205</v>
      </c>
      <c r="D4" s="198">
        <v>5</v>
      </c>
      <c r="E4" s="181">
        <v>4</v>
      </c>
      <c r="F4" s="181">
        <v>0</v>
      </c>
      <c r="G4" s="181">
        <v>0</v>
      </c>
      <c r="H4" s="199">
        <f ca="1">RANDBETWEEN(1,20)</f>
        <v>18</v>
      </c>
      <c r="I4" s="23">
        <f t="shared" ca="1" si="1"/>
        <v>27</v>
      </c>
      <c r="K4" s="26" t="s">
        <v>71</v>
      </c>
      <c r="L4" s="25" t="s">
        <v>95</v>
      </c>
    </row>
    <row r="5" spans="1:12" ht="18.75" x14ac:dyDescent="0.25">
      <c r="A5" s="195" t="s">
        <v>178</v>
      </c>
      <c r="B5" s="188" t="s">
        <v>180</v>
      </c>
      <c r="C5" s="188" t="s">
        <v>206</v>
      </c>
      <c r="D5" s="198">
        <v>5</v>
      </c>
      <c r="E5" s="181">
        <v>2</v>
      </c>
      <c r="F5" s="181">
        <v>0</v>
      </c>
      <c r="G5" s="181">
        <v>0</v>
      </c>
      <c r="H5" s="199">
        <f ca="1">RANDBETWEEN(1,20)</f>
        <v>14</v>
      </c>
      <c r="I5" s="23">
        <f t="shared" ca="1" si="1"/>
        <v>21</v>
      </c>
      <c r="K5" s="26" t="s">
        <v>88</v>
      </c>
      <c r="L5" s="136" t="s">
        <v>96</v>
      </c>
    </row>
    <row r="6" spans="1:12" ht="18.75" x14ac:dyDescent="0.25">
      <c r="A6" s="195" t="s">
        <v>177</v>
      </c>
      <c r="B6" s="188" t="s">
        <v>157</v>
      </c>
      <c r="C6" s="188" t="s">
        <v>179</v>
      </c>
      <c r="D6" s="198">
        <v>5</v>
      </c>
      <c r="E6" s="181">
        <v>5</v>
      </c>
      <c r="F6" s="181">
        <v>0</v>
      </c>
      <c r="G6" s="181">
        <v>0</v>
      </c>
      <c r="H6" s="199">
        <f t="shared" ca="1" si="0"/>
        <v>3</v>
      </c>
      <c r="I6" s="23">
        <f t="shared" ca="1" si="1"/>
        <v>13</v>
      </c>
      <c r="K6" s="26" t="s">
        <v>86</v>
      </c>
      <c r="L6" s="25" t="s">
        <v>97</v>
      </c>
    </row>
    <row r="7" spans="1:12" ht="18.75" x14ac:dyDescent="0.25">
      <c r="A7" s="195" t="s">
        <v>177</v>
      </c>
      <c r="B7" s="188" t="s">
        <v>207</v>
      </c>
      <c r="C7" s="188" t="s">
        <v>209</v>
      </c>
      <c r="D7" s="198">
        <v>5</v>
      </c>
      <c r="E7" s="181">
        <v>1</v>
      </c>
      <c r="F7" s="181">
        <v>0</v>
      </c>
      <c r="G7" s="181">
        <v>0</v>
      </c>
      <c r="H7" s="199">
        <f t="shared" ca="1" si="0"/>
        <v>17</v>
      </c>
      <c r="I7" s="23">
        <f t="shared" ca="1" si="1"/>
        <v>23</v>
      </c>
      <c r="K7" s="26" t="s">
        <v>68</v>
      </c>
      <c r="L7" s="25" t="s">
        <v>98</v>
      </c>
    </row>
    <row r="8" spans="1:12" ht="18.75" x14ac:dyDescent="0.25">
      <c r="A8" s="191" t="s">
        <v>182</v>
      </c>
      <c r="B8" s="188" t="s">
        <v>187</v>
      </c>
      <c r="C8" s="188" t="s">
        <v>188</v>
      </c>
      <c r="D8" s="198">
        <v>6</v>
      </c>
      <c r="E8" s="181">
        <v>3</v>
      </c>
      <c r="F8" s="181">
        <v>0</v>
      </c>
      <c r="G8" s="181">
        <v>0</v>
      </c>
      <c r="H8" s="199">
        <f t="shared" ca="1" si="0"/>
        <v>12</v>
      </c>
      <c r="I8" s="23">
        <f t="shared" ca="1" si="1"/>
        <v>21</v>
      </c>
      <c r="K8" s="26" t="s">
        <v>72</v>
      </c>
      <c r="L8" s="25" t="s">
        <v>99</v>
      </c>
    </row>
    <row r="9" spans="1:12" ht="19.5" thickBot="1" x14ac:dyDescent="0.3">
      <c r="A9" s="191" t="s">
        <v>181</v>
      </c>
      <c r="B9" s="188" t="s">
        <v>189</v>
      </c>
      <c r="C9" s="188" t="s">
        <v>211</v>
      </c>
      <c r="D9" s="198">
        <v>8</v>
      </c>
      <c r="E9" s="181">
        <v>2</v>
      </c>
      <c r="F9" s="181">
        <v>1</v>
      </c>
      <c r="G9" s="181">
        <v>0</v>
      </c>
      <c r="H9" s="199">
        <f t="shared" ca="1" si="0"/>
        <v>10</v>
      </c>
      <c r="I9" s="23">
        <f t="shared" ca="1" si="1"/>
        <v>21</v>
      </c>
      <c r="K9" s="26" t="s">
        <v>72</v>
      </c>
      <c r="L9" s="25" t="s">
        <v>100</v>
      </c>
    </row>
    <row r="10" spans="1:12" ht="19.5" thickBot="1" x14ac:dyDescent="0.3">
      <c r="A10" s="197" t="s">
        <v>6</v>
      </c>
      <c r="B10" s="192" t="s">
        <v>75</v>
      </c>
      <c r="C10" s="192" t="s">
        <v>134</v>
      </c>
      <c r="D10" s="192" t="s">
        <v>3</v>
      </c>
      <c r="E10" s="192" t="s">
        <v>136</v>
      </c>
      <c r="F10" s="192" t="s">
        <v>48</v>
      </c>
      <c r="G10" s="192" t="s">
        <v>49</v>
      </c>
      <c r="H10" s="192" t="s">
        <v>4</v>
      </c>
      <c r="I10" s="193" t="s">
        <v>5</v>
      </c>
      <c r="K10" s="26" t="s">
        <v>89</v>
      </c>
      <c r="L10" s="136" t="s">
        <v>101</v>
      </c>
    </row>
    <row r="11" spans="1:12" ht="18.75" x14ac:dyDescent="0.25">
      <c r="A11" s="145" t="s">
        <v>114</v>
      </c>
      <c r="B11" s="146" t="s">
        <v>116</v>
      </c>
      <c r="C11" s="146" t="s">
        <v>135</v>
      </c>
      <c r="D11" s="198">
        <v>10</v>
      </c>
      <c r="E11" s="200">
        <v>8</v>
      </c>
      <c r="F11" s="181">
        <v>1</v>
      </c>
      <c r="G11" s="200">
        <v>3</v>
      </c>
      <c r="H11" s="199">
        <f t="shared" ref="H11:H16" ca="1" si="2">RANDBETWEEN(1,20)</f>
        <v>11</v>
      </c>
      <c r="I11" s="23">
        <f t="shared" ref="I11:I19" ca="1" si="3">SUM(D11:H11)</f>
        <v>33</v>
      </c>
      <c r="K11" s="26" t="s">
        <v>90</v>
      </c>
      <c r="L11" s="136" t="s">
        <v>102</v>
      </c>
    </row>
    <row r="12" spans="1:12" ht="18.75" x14ac:dyDescent="0.25">
      <c r="A12" s="145" t="s">
        <v>114</v>
      </c>
      <c r="B12" s="146" t="s">
        <v>117</v>
      </c>
      <c r="C12" s="146" t="s">
        <v>150</v>
      </c>
      <c r="D12" s="198">
        <v>10</v>
      </c>
      <c r="E12" s="200">
        <v>8</v>
      </c>
      <c r="F12" s="181">
        <v>1</v>
      </c>
      <c r="G12" s="200">
        <v>3</v>
      </c>
      <c r="H12" s="199">
        <f t="shared" ca="1" si="2"/>
        <v>12</v>
      </c>
      <c r="I12" s="23">
        <f t="shared" ca="1" si="3"/>
        <v>34</v>
      </c>
      <c r="K12" s="26" t="s">
        <v>70</v>
      </c>
      <c r="L12" s="25" t="s">
        <v>103</v>
      </c>
    </row>
    <row r="13" spans="1:12" ht="18.75" x14ac:dyDescent="0.25">
      <c r="A13" s="145" t="s">
        <v>114</v>
      </c>
      <c r="B13" s="146" t="s">
        <v>142</v>
      </c>
      <c r="C13" s="146" t="s">
        <v>135</v>
      </c>
      <c r="D13" s="198">
        <v>10</v>
      </c>
      <c r="E13" s="200">
        <v>7</v>
      </c>
      <c r="F13" s="181">
        <v>0</v>
      </c>
      <c r="G13" s="200">
        <v>3</v>
      </c>
      <c r="H13" s="199">
        <f t="shared" ca="1" si="2"/>
        <v>1</v>
      </c>
      <c r="I13" s="23">
        <f t="shared" ca="1" si="3"/>
        <v>21</v>
      </c>
      <c r="K13" s="26" t="s">
        <v>69</v>
      </c>
      <c r="L13" s="25" t="s">
        <v>104</v>
      </c>
    </row>
    <row r="14" spans="1:12" ht="18.75" x14ac:dyDescent="0.25">
      <c r="A14" s="145" t="s">
        <v>114</v>
      </c>
      <c r="B14" s="146" t="s">
        <v>129</v>
      </c>
      <c r="C14" s="146" t="s">
        <v>151</v>
      </c>
      <c r="D14" s="198">
        <v>10</v>
      </c>
      <c r="E14" s="181">
        <v>1</v>
      </c>
      <c r="F14" s="181">
        <v>1</v>
      </c>
      <c r="G14" s="200">
        <v>3</v>
      </c>
      <c r="H14" s="199">
        <f t="shared" ca="1" si="2"/>
        <v>3</v>
      </c>
      <c r="I14" s="23">
        <f t="shared" ca="1" si="3"/>
        <v>18</v>
      </c>
      <c r="K14" s="26" t="s">
        <v>83</v>
      </c>
      <c r="L14" s="25" t="s">
        <v>105</v>
      </c>
    </row>
    <row r="15" spans="1:12" ht="18.75" x14ac:dyDescent="0.25">
      <c r="A15" s="145" t="s">
        <v>162</v>
      </c>
      <c r="B15" s="146" t="s">
        <v>163</v>
      </c>
      <c r="C15" s="146" t="s">
        <v>208</v>
      </c>
      <c r="D15" s="198">
        <v>4</v>
      </c>
      <c r="E15" s="181">
        <v>2</v>
      </c>
      <c r="F15" s="181">
        <v>0</v>
      </c>
      <c r="G15" s="200">
        <v>2</v>
      </c>
      <c r="H15" s="199">
        <f t="shared" ca="1" si="2"/>
        <v>16</v>
      </c>
      <c r="I15" s="23">
        <f t="shared" ca="1" si="3"/>
        <v>24</v>
      </c>
      <c r="K15" s="26" t="s">
        <v>110</v>
      </c>
      <c r="L15" s="25" t="s">
        <v>92</v>
      </c>
    </row>
    <row r="16" spans="1:12" ht="18.75" x14ac:dyDescent="0.25">
      <c r="A16" s="145" t="s">
        <v>162</v>
      </c>
      <c r="B16" s="146" t="s">
        <v>118</v>
      </c>
      <c r="C16" s="146" t="s">
        <v>149</v>
      </c>
      <c r="D16" s="198">
        <v>4</v>
      </c>
      <c r="E16" s="181">
        <v>0</v>
      </c>
      <c r="F16" s="181">
        <v>0</v>
      </c>
      <c r="G16" s="200">
        <v>2</v>
      </c>
      <c r="H16" s="199">
        <f t="shared" ca="1" si="2"/>
        <v>9</v>
      </c>
      <c r="I16" s="23">
        <f t="shared" ca="1" si="3"/>
        <v>15</v>
      </c>
      <c r="K16" s="26" t="s">
        <v>73</v>
      </c>
      <c r="L16" s="25" t="s">
        <v>106</v>
      </c>
    </row>
    <row r="17" spans="1:12" ht="18.75" x14ac:dyDescent="0.25">
      <c r="A17" s="145" t="s">
        <v>161</v>
      </c>
      <c r="B17" s="146" t="s">
        <v>121</v>
      </c>
      <c r="C17" s="146" t="s">
        <v>202</v>
      </c>
      <c r="D17" s="200">
        <f>4-1</f>
        <v>3</v>
      </c>
      <c r="E17" s="200">
        <v>3</v>
      </c>
      <c r="F17" s="181">
        <v>0</v>
      </c>
      <c r="G17" s="200">
        <v>2</v>
      </c>
      <c r="H17" s="199">
        <f ca="1">RANDBETWEEN(1,20)</f>
        <v>19</v>
      </c>
      <c r="I17" s="23">
        <f t="shared" ca="1" si="3"/>
        <v>27</v>
      </c>
      <c r="K17" s="26" t="s">
        <v>74</v>
      </c>
      <c r="L17" s="25" t="s">
        <v>107</v>
      </c>
    </row>
    <row r="18" spans="1:12" ht="18.75" x14ac:dyDescent="0.25">
      <c r="A18" s="145" t="s">
        <v>161</v>
      </c>
      <c r="B18" s="146" t="s">
        <v>204</v>
      </c>
      <c r="C18" s="146" t="s">
        <v>203</v>
      </c>
      <c r="D18" s="200">
        <f>4-1</f>
        <v>3</v>
      </c>
      <c r="E18" s="181">
        <v>1</v>
      </c>
      <c r="F18" s="181">
        <v>0</v>
      </c>
      <c r="G18" s="200">
        <v>2</v>
      </c>
      <c r="H18" s="199">
        <f ca="1">RANDBETWEEN(1,20)</f>
        <v>13</v>
      </c>
      <c r="I18" s="23">
        <f t="shared" ca="1" si="3"/>
        <v>19</v>
      </c>
      <c r="K18" s="26" t="s">
        <v>78</v>
      </c>
      <c r="L18" s="25" t="s">
        <v>108</v>
      </c>
    </row>
    <row r="19" spans="1:12" x14ac:dyDescent="0.25">
      <c r="A19" s="145" t="s">
        <v>138</v>
      </c>
      <c r="B19" s="146" t="s">
        <v>113</v>
      </c>
      <c r="C19" s="146" t="s">
        <v>139</v>
      </c>
      <c r="D19" s="198">
        <v>1</v>
      </c>
      <c r="E19" s="181">
        <v>2</v>
      </c>
      <c r="F19" s="181">
        <v>0</v>
      </c>
      <c r="G19" s="200">
        <v>2</v>
      </c>
      <c r="H19" s="199">
        <f ca="1">RANDBETWEEN(1,20)</f>
        <v>8</v>
      </c>
      <c r="I19" s="23">
        <f t="shared" ca="1" si="3"/>
        <v>13</v>
      </c>
    </row>
    <row r="20" spans="1:12" x14ac:dyDescent="0.25">
      <c r="A20" s="145" t="s">
        <v>213</v>
      </c>
      <c r="B20" s="146" t="s">
        <v>113</v>
      </c>
      <c r="C20" s="146" t="s">
        <v>214</v>
      </c>
      <c r="D20" s="201">
        <v>3</v>
      </c>
      <c r="E20" s="23">
        <v>2</v>
      </c>
      <c r="F20" s="23">
        <v>0</v>
      </c>
      <c r="G20" s="200">
        <v>2</v>
      </c>
      <c r="H20" s="199">
        <f ca="1">RANDBETWEEN(1,20)</f>
        <v>2</v>
      </c>
      <c r="I20" s="23">
        <f t="shared" ref="I20:I21" ca="1" si="4">SUM(D20:H20)</f>
        <v>9</v>
      </c>
    </row>
    <row r="21" spans="1:12" x14ac:dyDescent="0.25">
      <c r="A21" s="145" t="s">
        <v>213</v>
      </c>
      <c r="B21" s="146" t="s">
        <v>157</v>
      </c>
      <c r="C21" s="146" t="s">
        <v>215</v>
      </c>
      <c r="D21" s="201">
        <v>3</v>
      </c>
      <c r="E21" s="23">
        <v>0</v>
      </c>
      <c r="F21" s="23">
        <v>0</v>
      </c>
      <c r="G21" s="200">
        <v>2</v>
      </c>
      <c r="H21" s="199">
        <f ca="1">RANDBETWEEN(1,20)</f>
        <v>2</v>
      </c>
      <c r="I21" s="23">
        <f t="shared" ca="1" si="4"/>
        <v>7</v>
      </c>
    </row>
    <row r="38" spans="2:4" ht="18.75" x14ac:dyDescent="0.25">
      <c r="B38" s="26"/>
      <c r="C38" s="26"/>
      <c r="D38" s="25"/>
    </row>
    <row r="39" spans="2:4" ht="18.75" x14ac:dyDescent="0.25">
      <c r="B39" s="26"/>
      <c r="C39" s="26"/>
      <c r="D39" s="25"/>
    </row>
    <row r="40" spans="2:4" ht="18.75" x14ac:dyDescent="0.25">
      <c r="B40" s="26"/>
      <c r="C40" s="26"/>
      <c r="D40" s="25"/>
    </row>
    <row r="41" spans="2:4" ht="18.75" x14ac:dyDescent="0.25">
      <c r="B41" s="26"/>
      <c r="C41" s="26"/>
      <c r="D41" s="25"/>
    </row>
    <row r="42" spans="2:4" ht="18.75" x14ac:dyDescent="0.25">
      <c r="B42" s="26"/>
      <c r="C42" s="26"/>
      <c r="D42" s="25"/>
    </row>
    <row r="43" spans="2:4" ht="18.75" x14ac:dyDescent="0.25">
      <c r="B43" s="26"/>
      <c r="C43" s="26"/>
      <c r="D43" s="25"/>
    </row>
    <row r="44" spans="2:4" ht="18.75" x14ac:dyDescent="0.25">
      <c r="B44" s="26"/>
      <c r="C44" s="26"/>
      <c r="D44" s="25"/>
    </row>
    <row r="45" spans="2:4" ht="18.75" x14ac:dyDescent="0.25">
      <c r="B45" s="26"/>
      <c r="C45" s="26"/>
      <c r="D45" s="25"/>
    </row>
    <row r="46" spans="2:4" ht="18.75" x14ac:dyDescent="0.25">
      <c r="B46" s="26"/>
      <c r="C46" s="26"/>
      <c r="D46" s="25"/>
    </row>
    <row r="47" spans="2:4" ht="18.75" x14ac:dyDescent="0.25">
      <c r="B47" s="26"/>
      <c r="C47" s="26"/>
      <c r="D47" s="25"/>
    </row>
    <row r="48" spans="2:4" ht="18.75" x14ac:dyDescent="0.25">
      <c r="B48" s="26"/>
      <c r="C48" s="26"/>
      <c r="D48" s="25"/>
    </row>
    <row r="49" spans="2:4" ht="18.75" x14ac:dyDescent="0.25">
      <c r="B49" s="26"/>
      <c r="C49" s="26"/>
      <c r="D49" s="25"/>
    </row>
    <row r="50" spans="2:4" ht="18.75" x14ac:dyDescent="0.25">
      <c r="B50" s="26"/>
      <c r="C50" s="26"/>
      <c r="D50" s="25"/>
    </row>
  </sheetData>
  <sortState ref="B8:C24">
    <sortCondition ref="B8:B24"/>
  </sortState>
  <conditionalFormatting sqref="A38:A50 D1:I1 A51:I1048576 E22:I50 J19:XFD1048576 J1:J18 M1:XFD18">
    <cfRule type="cellIs" dxfId="1472" priority="12410" operator="equal">
      <formula>"N"</formula>
    </cfRule>
    <cfRule type="cellIs" dxfId="1471" priority="12411" operator="equal">
      <formula>"Y"</formula>
    </cfRule>
  </conditionalFormatting>
  <conditionalFormatting sqref="H22:H1048576 H1">
    <cfRule type="cellIs" dxfId="1470" priority="12406" operator="equal">
      <formula>1</formula>
    </cfRule>
    <cfRule type="cellIs" dxfId="1469" priority="12409" operator="equal">
      <formula>20</formula>
    </cfRule>
  </conditionalFormatting>
  <conditionalFormatting sqref="G15:G18">
    <cfRule type="cellIs" dxfId="1468" priority="11994" operator="equal">
      <formula>"No"</formula>
    </cfRule>
    <cfRule type="cellIs" dxfId="1467" priority="11995" operator="equal">
      <formula>"Yes"</formula>
    </cfRule>
  </conditionalFormatting>
  <conditionalFormatting sqref="A1">
    <cfRule type="cellIs" dxfId="1466" priority="8648" operator="equal">
      <formula>"No"</formula>
    </cfRule>
    <cfRule type="cellIs" dxfId="1465" priority="8649" operator="equal">
      <formula>"Yes"</formula>
    </cfRule>
  </conditionalFormatting>
  <conditionalFormatting sqref="A1">
    <cfRule type="cellIs" dxfId="1464" priority="8650" operator="equal">
      <formula>"No"</formula>
    </cfRule>
    <cfRule type="cellIs" dxfId="1463" priority="8651" operator="equal">
      <formula>"Yes"</formula>
    </cfRule>
  </conditionalFormatting>
  <conditionalFormatting sqref="A1">
    <cfRule type="cellIs" dxfId="1462" priority="8644" operator="equal">
      <formula>"No"</formula>
    </cfRule>
    <cfRule type="cellIs" dxfId="1461" priority="8645" operator="equal">
      <formula>"Yes"</formula>
    </cfRule>
  </conditionalFormatting>
  <conditionalFormatting sqref="A1">
    <cfRule type="cellIs" dxfId="1460" priority="8646" operator="equal">
      <formula>"No"</formula>
    </cfRule>
    <cfRule type="cellIs" dxfId="1459" priority="8647" operator="equal">
      <formula>"Yes"</formula>
    </cfRule>
  </conditionalFormatting>
  <conditionalFormatting sqref="B1:C1">
    <cfRule type="cellIs" dxfId="1458" priority="8642" operator="equal">
      <formula>"No"</formula>
    </cfRule>
    <cfRule type="cellIs" dxfId="1457" priority="8643" operator="equal">
      <formula>"Yes"</formula>
    </cfRule>
  </conditionalFormatting>
  <conditionalFormatting sqref="B38:D50">
    <cfRule type="cellIs" dxfId="1456" priority="8516" operator="equal">
      <formula>"No"</formula>
    </cfRule>
    <cfRule type="cellIs" dxfId="1455" priority="8517" operator="equal">
      <formula>"Yes"</formula>
    </cfRule>
  </conditionalFormatting>
  <conditionalFormatting sqref="K9:L12 K3:L5">
    <cfRule type="cellIs" dxfId="1454" priority="5012" operator="equal">
      <formula>"No"</formula>
    </cfRule>
    <cfRule type="cellIs" dxfId="1453" priority="5013" operator="equal">
      <formula>"Yes"</formula>
    </cfRule>
  </conditionalFormatting>
  <conditionalFormatting sqref="K2">
    <cfRule type="cellIs" dxfId="1452" priority="5010" operator="equal">
      <formula>"No"</formula>
    </cfRule>
    <cfRule type="cellIs" dxfId="1451" priority="5011" operator="equal">
      <formula>"Yes"</formula>
    </cfRule>
  </conditionalFormatting>
  <conditionalFormatting sqref="K7">
    <cfRule type="cellIs" dxfId="1450" priority="5008" operator="equal">
      <formula>"No"</formula>
    </cfRule>
    <cfRule type="cellIs" dxfId="1449" priority="5009" operator="equal">
      <formula>"Yes"</formula>
    </cfRule>
  </conditionalFormatting>
  <conditionalFormatting sqref="L5">
    <cfRule type="cellIs" dxfId="1448" priority="5006" operator="equal">
      <formula>"No"</formula>
    </cfRule>
    <cfRule type="cellIs" dxfId="1447" priority="5007" operator="equal">
      <formula>"Yes"</formula>
    </cfRule>
  </conditionalFormatting>
  <conditionalFormatting sqref="L2">
    <cfRule type="cellIs" dxfId="1446" priority="5004" operator="equal">
      <formula>"No"</formula>
    </cfRule>
    <cfRule type="cellIs" dxfId="1445" priority="5005" operator="equal">
      <formula>"Yes"</formula>
    </cfRule>
  </conditionalFormatting>
  <conditionalFormatting sqref="L7">
    <cfRule type="cellIs" dxfId="1444" priority="5002" operator="equal">
      <formula>"No"</formula>
    </cfRule>
    <cfRule type="cellIs" dxfId="1443" priority="5003" operator="equal">
      <formula>"Yes"</formula>
    </cfRule>
  </conditionalFormatting>
  <conditionalFormatting sqref="K2:K18">
    <cfRule type="cellIs" dxfId="1442" priority="5000" operator="equal">
      <formula>"No"</formula>
    </cfRule>
    <cfRule type="cellIs" dxfId="1441" priority="5001" operator="equal">
      <formula>"Yes"</formula>
    </cfRule>
  </conditionalFormatting>
  <conditionalFormatting sqref="L8">
    <cfRule type="cellIs" dxfId="1440" priority="4998" operator="equal">
      <formula>"No"</formula>
    </cfRule>
    <cfRule type="cellIs" dxfId="1439" priority="4999" operator="equal">
      <formula>"Yes"</formula>
    </cfRule>
  </conditionalFormatting>
  <conditionalFormatting sqref="K6">
    <cfRule type="cellIs" dxfId="1438" priority="4996" operator="equal">
      <formula>"No"</formula>
    </cfRule>
    <cfRule type="cellIs" dxfId="1437" priority="4997" operator="equal">
      <formula>"Yes"</formula>
    </cfRule>
  </conditionalFormatting>
  <conditionalFormatting sqref="K6">
    <cfRule type="cellIs" dxfId="1436" priority="4994" operator="equal">
      <formula>"No"</formula>
    </cfRule>
    <cfRule type="cellIs" dxfId="1435" priority="4995" operator="equal">
      <formula>"Yes"</formula>
    </cfRule>
  </conditionalFormatting>
  <conditionalFormatting sqref="L6">
    <cfRule type="cellIs" dxfId="1434" priority="4992" operator="equal">
      <formula>"No"</formula>
    </cfRule>
    <cfRule type="cellIs" dxfId="1433" priority="4993" operator="equal">
      <formula>"Yes"</formula>
    </cfRule>
  </conditionalFormatting>
  <conditionalFormatting sqref="L6">
    <cfRule type="cellIs" dxfId="1432" priority="4990" operator="equal">
      <formula>"No"</formula>
    </cfRule>
    <cfRule type="cellIs" dxfId="1431" priority="4991" operator="equal">
      <formula>"Yes"</formula>
    </cfRule>
  </conditionalFormatting>
  <conditionalFormatting sqref="K18:L18">
    <cfRule type="cellIs" dxfId="1430" priority="4972" operator="equal">
      <formula>"No"</formula>
    </cfRule>
    <cfRule type="cellIs" dxfId="1429" priority="4973" operator="equal">
      <formula>"Yes"</formula>
    </cfRule>
  </conditionalFormatting>
  <conditionalFormatting sqref="K12:L12">
    <cfRule type="cellIs" dxfId="1428" priority="4988" operator="equal">
      <formula>"N"</formula>
    </cfRule>
    <cfRule type="cellIs" dxfId="1427" priority="4989" operator="equal">
      <formula>"Y"</formula>
    </cfRule>
  </conditionalFormatting>
  <conditionalFormatting sqref="K16:L18">
    <cfRule type="cellIs" dxfId="1426" priority="4986" operator="equal">
      <formula>"No"</formula>
    </cfRule>
    <cfRule type="cellIs" dxfId="1425" priority="4987" operator="equal">
      <formula>"Yes"</formula>
    </cfRule>
  </conditionalFormatting>
  <conditionalFormatting sqref="K14:L15">
    <cfRule type="cellIs" dxfId="1424" priority="4984" operator="equal">
      <formula>"No"</formula>
    </cfRule>
    <cfRule type="cellIs" dxfId="1423" priority="4985" operator="equal">
      <formula>"Yes"</formula>
    </cfRule>
  </conditionalFormatting>
  <conditionalFormatting sqref="K14:L15">
    <cfRule type="cellIs" dxfId="1422" priority="4982" operator="equal">
      <formula>"No"</formula>
    </cfRule>
    <cfRule type="cellIs" dxfId="1421" priority="4983" operator="equal">
      <formula>"Yes"</formula>
    </cfRule>
  </conditionalFormatting>
  <conditionalFormatting sqref="K16:L16">
    <cfRule type="cellIs" dxfId="1420" priority="4980" operator="equal">
      <formula>"No"</formula>
    </cfRule>
    <cfRule type="cellIs" dxfId="1419" priority="4981" operator="equal">
      <formula>"Yes"</formula>
    </cfRule>
  </conditionalFormatting>
  <conditionalFormatting sqref="K13:L13">
    <cfRule type="cellIs" dxfId="1418" priority="4978" operator="equal">
      <formula>"N"</formula>
    </cfRule>
    <cfRule type="cellIs" dxfId="1417" priority="4979" operator="equal">
      <formula>"Y"</formula>
    </cfRule>
  </conditionalFormatting>
  <conditionalFormatting sqref="K13:L13">
    <cfRule type="cellIs" dxfId="1416" priority="4976" operator="equal">
      <formula>"No"</formula>
    </cfRule>
    <cfRule type="cellIs" dxfId="1415" priority="4977" operator="equal">
      <formula>"Yes"</formula>
    </cfRule>
  </conditionalFormatting>
  <conditionalFormatting sqref="K17:L17">
    <cfRule type="cellIs" dxfId="1414" priority="4974" operator="equal">
      <formula>"No"</formula>
    </cfRule>
    <cfRule type="cellIs" dxfId="1413" priority="4975" operator="equal">
      <formula>"Yes"</formula>
    </cfRule>
  </conditionalFormatting>
  <conditionalFormatting sqref="I11:I12">
    <cfRule type="cellIs" dxfId="1412" priority="3978" operator="equal">
      <formula>"No"</formula>
    </cfRule>
    <cfRule type="cellIs" dxfId="1411" priority="3979" operator="equal">
      <formula>"Yes"</formula>
    </cfRule>
  </conditionalFormatting>
  <conditionalFormatting sqref="H11:H12">
    <cfRule type="cellIs" dxfId="1410" priority="3976" operator="equal">
      <formula>"N"</formula>
    </cfRule>
    <cfRule type="cellIs" dxfId="1409" priority="3977" operator="equal">
      <formula>"Y"</formula>
    </cfRule>
  </conditionalFormatting>
  <conditionalFormatting sqref="H11:H12">
    <cfRule type="cellIs" dxfId="1408" priority="3974" operator="equal">
      <formula>1</formula>
    </cfRule>
    <cfRule type="cellIs" dxfId="1407" priority="3975" operator="equal">
      <formula>20</formula>
    </cfRule>
  </conditionalFormatting>
  <conditionalFormatting sqref="H11:H12">
    <cfRule type="cellIs" dxfId="1406" priority="3973" operator="equal">
      <formula>19</formula>
    </cfRule>
  </conditionalFormatting>
  <conditionalFormatting sqref="H11:H12">
    <cfRule type="cellIs" dxfId="1405" priority="3972" operator="equal">
      <formula>19</formula>
    </cfRule>
  </conditionalFormatting>
  <conditionalFormatting sqref="H3:H9">
    <cfRule type="cellIs" dxfId="1404" priority="2817" operator="equal">
      <formula>"No"</formula>
    </cfRule>
    <cfRule type="cellIs" dxfId="1403" priority="2818" operator="equal">
      <formula>"Yes"</formula>
    </cfRule>
  </conditionalFormatting>
  <conditionalFormatting sqref="B11:C11">
    <cfRule type="cellIs" dxfId="1402" priority="2773" operator="equal">
      <formula>"No"</formula>
    </cfRule>
    <cfRule type="cellIs" dxfId="1401" priority="2774" operator="equal">
      <formula>"Yes"</formula>
    </cfRule>
  </conditionalFormatting>
  <conditionalFormatting sqref="A12">
    <cfRule type="cellIs" dxfId="1400" priority="2771" operator="equal">
      <formula>"No"</formula>
    </cfRule>
    <cfRule type="cellIs" dxfId="1399" priority="2772" operator="equal">
      <formula>"Yes"</formula>
    </cfRule>
  </conditionalFormatting>
  <conditionalFormatting sqref="A12">
    <cfRule type="cellIs" dxfId="1398" priority="2767" operator="equal">
      <formula>"No"</formula>
    </cfRule>
    <cfRule type="cellIs" dxfId="1397" priority="2768" operator="equal">
      <formula>"Yes"</formula>
    </cfRule>
  </conditionalFormatting>
  <conditionalFormatting sqref="F3:F7">
    <cfRule type="cellIs" dxfId="1396" priority="2789" operator="equal">
      <formula>"No"</formula>
    </cfRule>
    <cfRule type="cellIs" dxfId="1395" priority="2790" operator="equal">
      <formula>"Yes"</formula>
    </cfRule>
  </conditionalFormatting>
  <conditionalFormatting sqref="A12">
    <cfRule type="cellIs" dxfId="1394" priority="2769" operator="equal">
      <formula>"No"</formula>
    </cfRule>
    <cfRule type="cellIs" dxfId="1393" priority="2770" operator="equal">
      <formula>"Yes"</formula>
    </cfRule>
  </conditionalFormatting>
  <conditionalFormatting sqref="B12:C12">
    <cfRule type="cellIs" dxfId="1392" priority="2763" operator="equal">
      <formula>"No"</formula>
    </cfRule>
    <cfRule type="cellIs" dxfId="1391" priority="2764" operator="equal">
      <formula>"Yes"</formula>
    </cfRule>
  </conditionalFormatting>
  <conditionalFormatting sqref="D11">
    <cfRule type="cellIs" dxfId="1390" priority="2753" operator="equal">
      <formula>"No"</formula>
    </cfRule>
    <cfRule type="cellIs" dxfId="1389" priority="2754" operator="equal">
      <formula>"Yes"</formula>
    </cfRule>
  </conditionalFormatting>
  <conditionalFormatting sqref="A12">
    <cfRule type="cellIs" dxfId="1388" priority="2765" operator="equal">
      <formula>"No"</formula>
    </cfRule>
    <cfRule type="cellIs" dxfId="1387" priority="2766" operator="equal">
      <formula>"Yes"</formula>
    </cfRule>
  </conditionalFormatting>
  <conditionalFormatting sqref="E16">
    <cfRule type="cellIs" dxfId="1386" priority="2621" operator="equal">
      <formula>"No"</formula>
    </cfRule>
    <cfRule type="cellIs" dxfId="1385" priority="2622" operator="equal">
      <formula>"Yes"</formula>
    </cfRule>
  </conditionalFormatting>
  <conditionalFormatting sqref="A13">
    <cfRule type="cellIs" dxfId="1384" priority="2705" operator="equal">
      <formula>"No"</formula>
    </cfRule>
    <cfRule type="cellIs" dxfId="1383" priority="2706" operator="equal">
      <formula>"Yes"</formula>
    </cfRule>
  </conditionalFormatting>
  <conditionalFormatting sqref="A18">
    <cfRule type="cellIs" dxfId="1382" priority="2559" operator="equal">
      <formula>"No"</formula>
    </cfRule>
    <cfRule type="cellIs" dxfId="1381" priority="2560" operator="equal">
      <formula>"Yes"</formula>
    </cfRule>
  </conditionalFormatting>
  <conditionalFormatting sqref="B18">
    <cfRule type="cellIs" dxfId="1380" priority="2551" operator="equal">
      <formula>"No"</formula>
    </cfRule>
    <cfRule type="cellIs" dxfId="1379" priority="2552" operator="equal">
      <formula>"Yes"</formula>
    </cfRule>
  </conditionalFormatting>
  <conditionalFormatting sqref="B18">
    <cfRule type="cellIs" dxfId="1378" priority="2549" operator="equal">
      <formula>"No"</formula>
    </cfRule>
    <cfRule type="cellIs" dxfId="1377" priority="2550" operator="equal">
      <formula>"Yes"</formula>
    </cfRule>
  </conditionalFormatting>
  <conditionalFormatting sqref="H3:H9">
    <cfRule type="cellIs" dxfId="1376" priority="2821" operator="equal">
      <formula>"N"</formula>
    </cfRule>
    <cfRule type="cellIs" dxfId="1375" priority="2822" operator="equal">
      <formula>"Y"</formula>
    </cfRule>
  </conditionalFormatting>
  <conditionalFormatting sqref="H3:H9">
    <cfRule type="cellIs" dxfId="1374" priority="2819" operator="equal">
      <formula>1</formula>
    </cfRule>
    <cfRule type="cellIs" dxfId="1373" priority="2820" operator="equal">
      <formula>20</formula>
    </cfRule>
  </conditionalFormatting>
  <conditionalFormatting sqref="H3:H9">
    <cfRule type="cellIs" dxfId="1372" priority="2816" operator="equal">
      <formula>19</formula>
    </cfRule>
  </conditionalFormatting>
  <conditionalFormatting sqref="I3:I9">
    <cfRule type="cellIs" dxfId="1371" priority="2814" operator="equal">
      <formula>"No"</formula>
    </cfRule>
    <cfRule type="cellIs" dxfId="1370" priority="2815" operator="equal">
      <formula>"Yes"</formula>
    </cfRule>
  </conditionalFormatting>
  <conditionalFormatting sqref="H3:H9">
    <cfRule type="cellIs" dxfId="1369" priority="2812" operator="equal">
      <formula>"No"</formula>
    </cfRule>
    <cfRule type="cellIs" dxfId="1368" priority="2813" operator="equal">
      <formula>"Yes"</formula>
    </cfRule>
  </conditionalFormatting>
  <conditionalFormatting sqref="H3:H9">
    <cfRule type="cellIs" dxfId="1367" priority="2810" operator="equal">
      <formula>1</formula>
    </cfRule>
    <cfRule type="cellIs" dxfId="1366" priority="2811" operator="equal">
      <formula>20</formula>
    </cfRule>
  </conditionalFormatting>
  <conditionalFormatting sqref="H3:H9">
    <cfRule type="cellIs" dxfId="1365" priority="2809" operator="equal">
      <formula>19</formula>
    </cfRule>
  </conditionalFormatting>
  <conditionalFormatting sqref="E3:E7">
    <cfRule type="cellIs" dxfId="1364" priority="2807" operator="equal">
      <formula>"N"</formula>
    </cfRule>
    <cfRule type="cellIs" dxfId="1363" priority="2808" operator="equal">
      <formula>"Y"</formula>
    </cfRule>
  </conditionalFormatting>
  <conditionalFormatting sqref="D3:D7">
    <cfRule type="cellIs" dxfId="1362" priority="2805" operator="equal">
      <formula>"No"</formula>
    </cfRule>
    <cfRule type="cellIs" dxfId="1361" priority="2806" operator="equal">
      <formula>"Yes"</formula>
    </cfRule>
  </conditionalFormatting>
  <conditionalFormatting sqref="A5:A9">
    <cfRule type="cellIs" dxfId="1360" priority="2797" operator="equal">
      <formula>"No"</formula>
    </cfRule>
    <cfRule type="cellIs" dxfId="1359" priority="2798" operator="equal">
      <formula>"Yes"</formula>
    </cfRule>
  </conditionalFormatting>
  <conditionalFormatting sqref="A5:A9">
    <cfRule type="cellIs" dxfId="1358" priority="2803" operator="equal">
      <formula>"No"</formula>
    </cfRule>
    <cfRule type="cellIs" dxfId="1357" priority="2804" operator="equal">
      <formula>"Yes"</formula>
    </cfRule>
  </conditionalFormatting>
  <conditionalFormatting sqref="A5:A9">
    <cfRule type="cellIs" dxfId="1356" priority="2801" operator="equal">
      <formula>"No"</formula>
    </cfRule>
    <cfRule type="cellIs" dxfId="1355" priority="2802" operator="equal">
      <formula>"Yes"</formula>
    </cfRule>
  </conditionalFormatting>
  <conditionalFormatting sqref="A5:A9">
    <cfRule type="cellIs" dxfId="1354" priority="2799" operator="equal">
      <formula>"No"</formula>
    </cfRule>
    <cfRule type="cellIs" dxfId="1353" priority="2800" operator="equal">
      <formula>"Yes"</formula>
    </cfRule>
  </conditionalFormatting>
  <conditionalFormatting sqref="F16">
    <cfRule type="cellIs" dxfId="1352" priority="2623" operator="equal">
      <formula>"No"</formula>
    </cfRule>
    <cfRule type="cellIs" dxfId="1351" priority="2624" operator="equal">
      <formula>"Yes"</formula>
    </cfRule>
  </conditionalFormatting>
  <conditionalFormatting sqref="A16">
    <cfRule type="cellIs" dxfId="1350" priority="2625" operator="equal">
      <formula>"No"</formula>
    </cfRule>
    <cfRule type="cellIs" dxfId="1349" priority="2626" operator="equal">
      <formula>"Yes"</formula>
    </cfRule>
  </conditionalFormatting>
  <conditionalFormatting sqref="G3:G9">
    <cfRule type="cellIs" dxfId="1348" priority="2791" operator="equal">
      <formula>"No"</formula>
    </cfRule>
    <cfRule type="cellIs" dxfId="1347" priority="2792" operator="equal">
      <formula>"Yes"</formula>
    </cfRule>
  </conditionalFormatting>
  <conditionalFormatting sqref="C8:C9">
    <cfRule type="cellIs" dxfId="1346" priority="2785" operator="equal">
      <formula>"No"</formula>
    </cfRule>
    <cfRule type="cellIs" dxfId="1345" priority="2786" operator="equal">
      <formula>"Yes"</formula>
    </cfRule>
  </conditionalFormatting>
  <conditionalFormatting sqref="C8:C9">
    <cfRule type="cellIs" dxfId="1344" priority="2787" operator="equal">
      <formula>"No"</formula>
    </cfRule>
    <cfRule type="cellIs" dxfId="1343" priority="2788" operator="equal">
      <formula>"Yes"</formula>
    </cfRule>
  </conditionalFormatting>
  <conditionalFormatting sqref="A11">
    <cfRule type="cellIs" dxfId="1342" priority="2779" operator="equal">
      <formula>"No"</formula>
    </cfRule>
    <cfRule type="cellIs" dxfId="1341" priority="2780" operator="equal">
      <formula>"Yes"</formula>
    </cfRule>
  </conditionalFormatting>
  <conditionalFormatting sqref="A11">
    <cfRule type="cellIs" dxfId="1340" priority="2777" operator="equal">
      <formula>"No"</formula>
    </cfRule>
    <cfRule type="cellIs" dxfId="1339" priority="2778" operator="equal">
      <formula>"Yes"</formula>
    </cfRule>
  </conditionalFormatting>
  <conditionalFormatting sqref="B12:C12">
    <cfRule type="cellIs" dxfId="1338" priority="2761" operator="equal">
      <formula>"No"</formula>
    </cfRule>
    <cfRule type="cellIs" dxfId="1337" priority="2762" operator="equal">
      <formula>"Yes"</formula>
    </cfRule>
  </conditionalFormatting>
  <conditionalFormatting sqref="A11">
    <cfRule type="cellIs" dxfId="1336" priority="2781" operator="equal">
      <formula>"No"</formula>
    </cfRule>
    <cfRule type="cellIs" dxfId="1335" priority="2782" operator="equal">
      <formula>"Yes"</formula>
    </cfRule>
  </conditionalFormatting>
  <conditionalFormatting sqref="A11">
    <cfRule type="cellIs" dxfId="1334" priority="2783" operator="equal">
      <formula>"No"</formula>
    </cfRule>
    <cfRule type="cellIs" dxfId="1333" priority="2784" operator="equal">
      <formula>"Yes"</formula>
    </cfRule>
  </conditionalFormatting>
  <conditionalFormatting sqref="D12 F12">
    <cfRule type="cellIs" dxfId="1332" priority="2759" operator="equal">
      <formula>"No"</formula>
    </cfRule>
    <cfRule type="cellIs" dxfId="1331" priority="2760" operator="equal">
      <formula>"Yes"</formula>
    </cfRule>
  </conditionalFormatting>
  <conditionalFormatting sqref="F11">
    <cfRule type="cellIs" dxfId="1330" priority="2757" operator="equal">
      <formula>"No"</formula>
    </cfRule>
    <cfRule type="cellIs" dxfId="1329" priority="2758" operator="equal">
      <formula>"Yes"</formula>
    </cfRule>
  </conditionalFormatting>
  <conditionalFormatting sqref="B14">
    <cfRule type="cellIs" dxfId="1328" priority="2713" operator="equal">
      <formula>"No"</formula>
    </cfRule>
    <cfRule type="cellIs" dxfId="1327" priority="2714" operator="equal">
      <formula>"Yes"</formula>
    </cfRule>
  </conditionalFormatting>
  <conditionalFormatting sqref="B11:C11">
    <cfRule type="cellIs" dxfId="1326" priority="2775" operator="equal">
      <formula>"No"</formula>
    </cfRule>
    <cfRule type="cellIs" dxfId="1325" priority="2776" operator="equal">
      <formula>"Yes"</formula>
    </cfRule>
  </conditionalFormatting>
  <conditionalFormatting sqref="G11">
    <cfRule type="cellIs" dxfId="1324" priority="2751" operator="equal">
      <formula>"No"</formula>
    </cfRule>
    <cfRule type="cellIs" dxfId="1323" priority="2752" operator="equal">
      <formula>"Yes"</formula>
    </cfRule>
  </conditionalFormatting>
  <conditionalFormatting sqref="H13">
    <cfRule type="cellIs" dxfId="1322" priority="2747" operator="equal">
      <formula>"N"</formula>
    </cfRule>
    <cfRule type="cellIs" dxfId="1321" priority="2748" operator="equal">
      <formula>"Y"</formula>
    </cfRule>
  </conditionalFormatting>
  <conditionalFormatting sqref="H13">
    <cfRule type="cellIs" dxfId="1320" priority="2745" operator="equal">
      <formula>1</formula>
    </cfRule>
    <cfRule type="cellIs" dxfId="1319" priority="2746" operator="equal">
      <formula>20</formula>
    </cfRule>
  </conditionalFormatting>
  <conditionalFormatting sqref="H13">
    <cfRule type="cellIs" dxfId="1318" priority="2743" operator="equal">
      <formula>"No"</formula>
    </cfRule>
    <cfRule type="cellIs" dxfId="1317" priority="2744" operator="equal">
      <formula>"Yes"</formula>
    </cfRule>
  </conditionalFormatting>
  <conditionalFormatting sqref="H13">
    <cfRule type="cellIs" dxfId="1316" priority="2742" operator="equal">
      <formula>19</formula>
    </cfRule>
  </conditionalFormatting>
  <conditionalFormatting sqref="I13">
    <cfRule type="cellIs" dxfId="1315" priority="2740" operator="equal">
      <formula>"No"</formula>
    </cfRule>
    <cfRule type="cellIs" dxfId="1314" priority="2741" operator="equal">
      <formula>"Yes"</formula>
    </cfRule>
  </conditionalFormatting>
  <conditionalFormatting sqref="H13">
    <cfRule type="cellIs" dxfId="1313" priority="2738" operator="equal">
      <formula>"No"</formula>
    </cfRule>
    <cfRule type="cellIs" dxfId="1312" priority="2739" operator="equal">
      <formula>"Yes"</formula>
    </cfRule>
  </conditionalFormatting>
  <conditionalFormatting sqref="H13">
    <cfRule type="cellIs" dxfId="1311" priority="2736" operator="equal">
      <formula>1</formula>
    </cfRule>
    <cfRule type="cellIs" dxfId="1310" priority="2737" operator="equal">
      <formula>20</formula>
    </cfRule>
  </conditionalFormatting>
  <conditionalFormatting sqref="H13">
    <cfRule type="cellIs" dxfId="1309" priority="2735" operator="equal">
      <formula>19</formula>
    </cfRule>
  </conditionalFormatting>
  <conditionalFormatting sqref="A13">
    <cfRule type="cellIs" dxfId="1308" priority="2711" operator="equal">
      <formula>"No"</formula>
    </cfRule>
    <cfRule type="cellIs" dxfId="1307" priority="2712" operator="equal">
      <formula>"Yes"</formula>
    </cfRule>
  </conditionalFormatting>
  <conditionalFormatting sqref="H14">
    <cfRule type="cellIs" dxfId="1306" priority="2720" operator="equal">
      <formula>"No"</formula>
    </cfRule>
    <cfRule type="cellIs" dxfId="1305" priority="2721" operator="equal">
      <formula>"Yes"</formula>
    </cfRule>
  </conditionalFormatting>
  <conditionalFormatting sqref="A14">
    <cfRule type="cellIs" dxfId="1304" priority="2699" operator="equal">
      <formula>"No"</formula>
    </cfRule>
    <cfRule type="cellIs" dxfId="1303" priority="2700" operator="equal">
      <formula>"Yes"</formula>
    </cfRule>
  </conditionalFormatting>
  <conditionalFormatting sqref="A14">
    <cfRule type="cellIs" dxfId="1302" priority="2701" operator="equal">
      <formula>"No"</formula>
    </cfRule>
    <cfRule type="cellIs" dxfId="1301" priority="2702" operator="equal">
      <formula>"Yes"</formula>
    </cfRule>
  </conditionalFormatting>
  <conditionalFormatting sqref="B13">
    <cfRule type="cellIs" dxfId="1300" priority="2733" operator="equal">
      <formula>"No"</formula>
    </cfRule>
    <cfRule type="cellIs" dxfId="1299" priority="2734" operator="equal">
      <formula>"Yes"</formula>
    </cfRule>
  </conditionalFormatting>
  <conditionalFormatting sqref="B13">
    <cfRule type="cellIs" dxfId="1298" priority="2731" operator="equal">
      <formula>"No"</formula>
    </cfRule>
    <cfRule type="cellIs" dxfId="1297" priority="2732" operator="equal">
      <formula>"Yes"</formula>
    </cfRule>
  </conditionalFormatting>
  <conditionalFormatting sqref="H14">
    <cfRule type="cellIs" dxfId="1296" priority="2729" operator="equal">
      <formula>"N"</formula>
    </cfRule>
    <cfRule type="cellIs" dxfId="1295" priority="2730" operator="equal">
      <formula>"Y"</formula>
    </cfRule>
  </conditionalFormatting>
  <conditionalFormatting sqref="H14">
    <cfRule type="cellIs" dxfId="1294" priority="2727" operator="equal">
      <formula>1</formula>
    </cfRule>
    <cfRule type="cellIs" dxfId="1293" priority="2728" operator="equal">
      <formula>20</formula>
    </cfRule>
  </conditionalFormatting>
  <conditionalFormatting sqref="H14">
    <cfRule type="cellIs" dxfId="1292" priority="2725" operator="equal">
      <formula>"No"</formula>
    </cfRule>
    <cfRule type="cellIs" dxfId="1291" priority="2726" operator="equal">
      <formula>"Yes"</formula>
    </cfRule>
  </conditionalFormatting>
  <conditionalFormatting sqref="H14">
    <cfRule type="cellIs" dxfId="1290" priority="2724" operator="equal">
      <formula>19</formula>
    </cfRule>
  </conditionalFormatting>
  <conditionalFormatting sqref="I14">
    <cfRule type="cellIs" dxfId="1289" priority="2722" operator="equal">
      <formula>"No"</formula>
    </cfRule>
    <cfRule type="cellIs" dxfId="1288" priority="2723" operator="equal">
      <formula>"Yes"</formula>
    </cfRule>
  </conditionalFormatting>
  <conditionalFormatting sqref="H14">
    <cfRule type="cellIs" dxfId="1287" priority="2718" operator="equal">
      <formula>1</formula>
    </cfRule>
    <cfRule type="cellIs" dxfId="1286" priority="2719" operator="equal">
      <formula>20</formula>
    </cfRule>
  </conditionalFormatting>
  <conditionalFormatting sqref="H14">
    <cfRule type="cellIs" dxfId="1285" priority="2717" operator="equal">
      <formula>19</formula>
    </cfRule>
  </conditionalFormatting>
  <conditionalFormatting sqref="B14">
    <cfRule type="cellIs" dxfId="1284" priority="2715" operator="equal">
      <formula>"No"</formula>
    </cfRule>
    <cfRule type="cellIs" dxfId="1283" priority="2716" operator="equal">
      <formula>"Yes"</formula>
    </cfRule>
  </conditionalFormatting>
  <conditionalFormatting sqref="F14">
    <cfRule type="cellIs" dxfId="1282" priority="2695" operator="equal">
      <formula>"No"</formula>
    </cfRule>
    <cfRule type="cellIs" dxfId="1281" priority="2696" operator="equal">
      <formula>"Yes"</formula>
    </cfRule>
  </conditionalFormatting>
  <conditionalFormatting sqref="A13">
    <cfRule type="cellIs" dxfId="1280" priority="2709" operator="equal">
      <formula>"No"</formula>
    </cfRule>
    <cfRule type="cellIs" dxfId="1279" priority="2710" operator="equal">
      <formula>"Yes"</formula>
    </cfRule>
  </conditionalFormatting>
  <conditionalFormatting sqref="A13">
    <cfRule type="cellIs" dxfId="1278" priority="2707" operator="equal">
      <formula>"No"</formula>
    </cfRule>
    <cfRule type="cellIs" dxfId="1277" priority="2708" operator="equal">
      <formula>"Yes"</formula>
    </cfRule>
  </conditionalFormatting>
  <conditionalFormatting sqref="D13">
    <cfRule type="cellIs" dxfId="1276" priority="2687" operator="equal">
      <formula>"No"</formula>
    </cfRule>
    <cfRule type="cellIs" dxfId="1275" priority="2688" operator="equal">
      <formula>"Yes"</formula>
    </cfRule>
  </conditionalFormatting>
  <conditionalFormatting sqref="D14">
    <cfRule type="cellIs" dxfId="1274" priority="2689" operator="equal">
      <formula>"No"</formula>
    </cfRule>
    <cfRule type="cellIs" dxfId="1273" priority="2690" operator="equal">
      <formula>"Yes"</formula>
    </cfRule>
  </conditionalFormatting>
  <conditionalFormatting sqref="F13">
    <cfRule type="cellIs" dxfId="1272" priority="2685" operator="equal">
      <formula>"No"</formula>
    </cfRule>
    <cfRule type="cellIs" dxfId="1271" priority="2686" operator="equal">
      <formula>"Yes"</formula>
    </cfRule>
  </conditionalFormatting>
  <conditionalFormatting sqref="A14">
    <cfRule type="cellIs" dxfId="1270" priority="2703" operator="equal">
      <formula>"No"</formula>
    </cfRule>
    <cfRule type="cellIs" dxfId="1269" priority="2704" operator="equal">
      <formula>"Yes"</formula>
    </cfRule>
  </conditionalFormatting>
  <conditionalFormatting sqref="A14">
    <cfRule type="cellIs" dxfId="1268" priority="2697" operator="equal">
      <formula>"No"</formula>
    </cfRule>
    <cfRule type="cellIs" dxfId="1267" priority="2698" operator="equal">
      <formula>"Yes"</formula>
    </cfRule>
  </conditionalFormatting>
  <conditionalFormatting sqref="E14">
    <cfRule type="cellIs" dxfId="1266" priority="2693" operator="equal">
      <formula>"No"</formula>
    </cfRule>
    <cfRule type="cellIs" dxfId="1265" priority="2694" operator="equal">
      <formula>"Yes"</formula>
    </cfRule>
  </conditionalFormatting>
  <conditionalFormatting sqref="E14">
    <cfRule type="cellIs" dxfId="1264" priority="2691" operator="equal">
      <formula>"No"</formula>
    </cfRule>
    <cfRule type="cellIs" dxfId="1263" priority="2692" operator="equal">
      <formula>"Yes"</formula>
    </cfRule>
  </conditionalFormatting>
  <conditionalFormatting sqref="E13">
    <cfRule type="cellIs" dxfId="1262" priority="2681" operator="equal">
      <formula>"No"</formula>
    </cfRule>
    <cfRule type="cellIs" dxfId="1261" priority="2682" operator="equal">
      <formula>"Yes"</formula>
    </cfRule>
  </conditionalFormatting>
  <conditionalFormatting sqref="C13">
    <cfRule type="cellIs" dxfId="1260" priority="2675" operator="equal">
      <formula>"No"</formula>
    </cfRule>
    <cfRule type="cellIs" dxfId="1259" priority="2676" operator="equal">
      <formula>"Yes"</formula>
    </cfRule>
  </conditionalFormatting>
  <conditionalFormatting sqref="C13">
    <cfRule type="cellIs" dxfId="1258" priority="2677" operator="equal">
      <formula>"No"</formula>
    </cfRule>
    <cfRule type="cellIs" dxfId="1257" priority="2678" operator="equal">
      <formula>"Yes"</formula>
    </cfRule>
  </conditionalFormatting>
  <conditionalFormatting sqref="C14">
    <cfRule type="cellIs" dxfId="1256" priority="2671" operator="equal">
      <formula>"No"</formula>
    </cfRule>
    <cfRule type="cellIs" dxfId="1255" priority="2672" operator="equal">
      <formula>"Yes"</formula>
    </cfRule>
  </conditionalFormatting>
  <conditionalFormatting sqref="C14">
    <cfRule type="cellIs" dxfId="1254" priority="2673" operator="equal">
      <formula>"No"</formula>
    </cfRule>
    <cfRule type="cellIs" dxfId="1253" priority="2674" operator="equal">
      <formula>"Yes"</formula>
    </cfRule>
  </conditionalFormatting>
  <conditionalFormatting sqref="A15">
    <cfRule type="cellIs" dxfId="1252" priority="2667" operator="equal">
      <formula>"No"</formula>
    </cfRule>
    <cfRule type="cellIs" dxfId="1251" priority="2668" operator="equal">
      <formula>"Yes"</formula>
    </cfRule>
  </conditionalFormatting>
  <conditionalFormatting sqref="A15">
    <cfRule type="cellIs" dxfId="1250" priority="2665" operator="equal">
      <formula>"No"</formula>
    </cfRule>
    <cfRule type="cellIs" dxfId="1249" priority="2666" operator="equal">
      <formula>"Yes"</formula>
    </cfRule>
  </conditionalFormatting>
  <conditionalFormatting sqref="A15">
    <cfRule type="cellIs" dxfId="1248" priority="2661" operator="equal">
      <formula>"No"</formula>
    </cfRule>
    <cfRule type="cellIs" dxfId="1247" priority="2662" operator="equal">
      <formula>"Yes"</formula>
    </cfRule>
  </conditionalFormatting>
  <conditionalFormatting sqref="D15:F15">
    <cfRule type="cellIs" dxfId="1246" priority="2655" operator="equal">
      <formula>"No"</formula>
    </cfRule>
    <cfRule type="cellIs" dxfId="1245" priority="2656" operator="equal">
      <formula>"Yes"</formula>
    </cfRule>
  </conditionalFormatting>
  <conditionalFormatting sqref="B15:C15">
    <cfRule type="cellIs" dxfId="1244" priority="2657" operator="equal">
      <formula>"No"</formula>
    </cfRule>
    <cfRule type="cellIs" dxfId="1243" priority="2658" operator="equal">
      <formula>"Yes"</formula>
    </cfRule>
  </conditionalFormatting>
  <conditionalFormatting sqref="B15:C15">
    <cfRule type="cellIs" dxfId="1242" priority="2659" operator="equal">
      <formula>"No"</formula>
    </cfRule>
    <cfRule type="cellIs" dxfId="1241" priority="2660" operator="equal">
      <formula>"Yes"</formula>
    </cfRule>
  </conditionalFormatting>
  <conditionalFormatting sqref="I15">
    <cfRule type="cellIs" dxfId="1240" priority="2669" operator="equal">
      <formula>"No"</formula>
    </cfRule>
    <cfRule type="cellIs" dxfId="1239" priority="2670" operator="equal">
      <formula>"Yes"</formula>
    </cfRule>
  </conditionalFormatting>
  <conditionalFormatting sqref="A15">
    <cfRule type="cellIs" dxfId="1238" priority="2663" operator="equal">
      <formula>"No"</formula>
    </cfRule>
    <cfRule type="cellIs" dxfId="1237" priority="2664" operator="equal">
      <formula>"Yes"</formula>
    </cfRule>
  </conditionalFormatting>
  <conditionalFormatting sqref="H15">
    <cfRule type="cellIs" dxfId="1236" priority="2653" operator="equal">
      <formula>"N"</formula>
    </cfRule>
    <cfRule type="cellIs" dxfId="1235" priority="2654" operator="equal">
      <formula>"Y"</formula>
    </cfRule>
  </conditionalFormatting>
  <conditionalFormatting sqref="H15">
    <cfRule type="cellIs" dxfId="1234" priority="2651" operator="equal">
      <formula>1</formula>
    </cfRule>
    <cfRule type="cellIs" dxfId="1233" priority="2652" operator="equal">
      <formula>20</formula>
    </cfRule>
  </conditionalFormatting>
  <conditionalFormatting sqref="H15">
    <cfRule type="cellIs" dxfId="1232" priority="2650" operator="equal">
      <formula>19</formula>
    </cfRule>
  </conditionalFormatting>
  <conditionalFormatting sqref="H15">
    <cfRule type="cellIs" dxfId="1231" priority="2649" operator="equal">
      <formula>19</formula>
    </cfRule>
  </conditionalFormatting>
  <conditionalFormatting sqref="H16">
    <cfRule type="cellIs" dxfId="1230" priority="2641" operator="equal">
      <formula>"No"</formula>
    </cfRule>
    <cfRule type="cellIs" dxfId="1229" priority="2642" operator="equal">
      <formula>"Yes"</formula>
    </cfRule>
  </conditionalFormatting>
  <conditionalFormatting sqref="G16">
    <cfRule type="cellIs" dxfId="1228" priority="2615" operator="equal">
      <formula>"No"</formula>
    </cfRule>
    <cfRule type="cellIs" dxfId="1227" priority="2616" operator="equal">
      <formula>"Yes"</formula>
    </cfRule>
  </conditionalFormatting>
  <conditionalFormatting sqref="A16">
    <cfRule type="cellIs" dxfId="1226" priority="2631" operator="equal">
      <formula>"No"</formula>
    </cfRule>
    <cfRule type="cellIs" dxfId="1225" priority="2632" operator="equal">
      <formula>"Yes"</formula>
    </cfRule>
  </conditionalFormatting>
  <conditionalFormatting sqref="A16">
    <cfRule type="cellIs" dxfId="1224" priority="2629" operator="equal">
      <formula>"No"</formula>
    </cfRule>
    <cfRule type="cellIs" dxfId="1223" priority="2630" operator="equal">
      <formula>"Yes"</formula>
    </cfRule>
  </conditionalFormatting>
  <conditionalFormatting sqref="A16">
    <cfRule type="cellIs" dxfId="1222" priority="2627" operator="equal">
      <formula>"No"</formula>
    </cfRule>
    <cfRule type="cellIs" dxfId="1221" priority="2628" operator="equal">
      <formula>"Yes"</formula>
    </cfRule>
  </conditionalFormatting>
  <conditionalFormatting sqref="E16">
    <cfRule type="cellIs" dxfId="1220" priority="2619" operator="equal">
      <formula>"No"</formula>
    </cfRule>
    <cfRule type="cellIs" dxfId="1219" priority="2620" operator="equal">
      <formula>"Yes"</formula>
    </cfRule>
  </conditionalFormatting>
  <conditionalFormatting sqref="D16">
    <cfRule type="cellIs" dxfId="1218" priority="2617" operator="equal">
      <formula>"No"</formula>
    </cfRule>
    <cfRule type="cellIs" dxfId="1217" priority="2618" operator="equal">
      <formula>"Yes"</formula>
    </cfRule>
  </conditionalFormatting>
  <conditionalFormatting sqref="H16">
    <cfRule type="cellIs" dxfId="1216" priority="2645" operator="equal">
      <formula>"N"</formula>
    </cfRule>
    <cfRule type="cellIs" dxfId="1215" priority="2646" operator="equal">
      <formula>"Y"</formula>
    </cfRule>
  </conditionalFormatting>
  <conditionalFormatting sqref="H16">
    <cfRule type="cellIs" dxfId="1214" priority="2643" operator="equal">
      <formula>1</formula>
    </cfRule>
    <cfRule type="cellIs" dxfId="1213" priority="2644" operator="equal">
      <formula>20</formula>
    </cfRule>
  </conditionalFormatting>
  <conditionalFormatting sqref="H16">
    <cfRule type="cellIs" dxfId="1212" priority="2640" operator="equal">
      <formula>19</formula>
    </cfRule>
  </conditionalFormatting>
  <conditionalFormatting sqref="I16">
    <cfRule type="cellIs" dxfId="1211" priority="2638" operator="equal">
      <formula>"No"</formula>
    </cfRule>
    <cfRule type="cellIs" dxfId="1210" priority="2639" operator="equal">
      <formula>"Yes"</formula>
    </cfRule>
  </conditionalFormatting>
  <conditionalFormatting sqref="H16">
    <cfRule type="cellIs" dxfId="1209" priority="2636" operator="equal">
      <formula>"No"</formula>
    </cfRule>
    <cfRule type="cellIs" dxfId="1208" priority="2637" operator="equal">
      <formula>"Yes"</formula>
    </cfRule>
  </conditionalFormatting>
  <conditionalFormatting sqref="H16">
    <cfRule type="cellIs" dxfId="1207" priority="2634" operator="equal">
      <formula>1</formula>
    </cfRule>
    <cfRule type="cellIs" dxfId="1206" priority="2635" operator="equal">
      <formula>20</formula>
    </cfRule>
  </conditionalFormatting>
  <conditionalFormatting sqref="H16">
    <cfRule type="cellIs" dxfId="1205" priority="2633" operator="equal">
      <formula>19</formula>
    </cfRule>
  </conditionalFormatting>
  <conditionalFormatting sqref="B16">
    <cfRule type="cellIs" dxfId="1204" priority="2613" operator="equal">
      <formula>"No"</formula>
    </cfRule>
    <cfRule type="cellIs" dxfId="1203" priority="2614" operator="equal">
      <formula>"Yes"</formula>
    </cfRule>
  </conditionalFormatting>
  <conditionalFormatting sqref="B16">
    <cfRule type="cellIs" dxfId="1202" priority="2611" operator="equal">
      <formula>"No"</formula>
    </cfRule>
    <cfRule type="cellIs" dxfId="1201" priority="2612" operator="equal">
      <formula>"Yes"</formula>
    </cfRule>
  </conditionalFormatting>
  <conditionalFormatting sqref="C16">
    <cfRule type="cellIs" dxfId="1200" priority="2607" operator="equal">
      <formula>"No"</formula>
    </cfRule>
    <cfRule type="cellIs" dxfId="1199" priority="2608" operator="equal">
      <formula>"Yes"</formula>
    </cfRule>
  </conditionalFormatting>
  <conditionalFormatting sqref="C16">
    <cfRule type="cellIs" dxfId="1198" priority="2609" operator="equal">
      <formula>"No"</formula>
    </cfRule>
    <cfRule type="cellIs" dxfId="1197" priority="2610" operator="equal">
      <formula>"Yes"</formula>
    </cfRule>
  </conditionalFormatting>
  <conditionalFormatting sqref="F17">
    <cfRule type="cellIs" dxfId="1196" priority="2591" operator="equal">
      <formula>"No"</formula>
    </cfRule>
    <cfRule type="cellIs" dxfId="1195" priority="2592" operator="equal">
      <formula>"Yes"</formula>
    </cfRule>
  </conditionalFormatting>
  <conditionalFormatting sqref="B17:C17">
    <cfRule type="cellIs" dxfId="1194" priority="2593" operator="equal">
      <formula>"No"</formula>
    </cfRule>
    <cfRule type="cellIs" dxfId="1193" priority="2594" operator="equal">
      <formula>"Yes"</formula>
    </cfRule>
  </conditionalFormatting>
  <conditionalFormatting sqref="B17:C17">
    <cfRule type="cellIs" dxfId="1192" priority="2595" operator="equal">
      <formula>"No"</formula>
    </cfRule>
    <cfRule type="cellIs" dxfId="1191" priority="2596" operator="equal">
      <formula>"Yes"</formula>
    </cfRule>
  </conditionalFormatting>
  <conditionalFormatting sqref="I17">
    <cfRule type="cellIs" dxfId="1190" priority="2605" operator="equal">
      <formula>"No"</formula>
    </cfRule>
    <cfRule type="cellIs" dxfId="1189" priority="2606" operator="equal">
      <formula>"Yes"</formula>
    </cfRule>
  </conditionalFormatting>
  <conditionalFormatting sqref="H17">
    <cfRule type="cellIs" dxfId="1188" priority="2589" operator="equal">
      <formula>"N"</formula>
    </cfRule>
    <cfRule type="cellIs" dxfId="1187" priority="2590" operator="equal">
      <formula>"Y"</formula>
    </cfRule>
  </conditionalFormatting>
  <conditionalFormatting sqref="H17">
    <cfRule type="cellIs" dxfId="1186" priority="2587" operator="equal">
      <formula>1</formula>
    </cfRule>
    <cfRule type="cellIs" dxfId="1185" priority="2588" operator="equal">
      <formula>20</formula>
    </cfRule>
  </conditionalFormatting>
  <conditionalFormatting sqref="H17">
    <cfRule type="cellIs" dxfId="1184" priority="2586" operator="equal">
      <formula>19</formula>
    </cfRule>
  </conditionalFormatting>
  <conditionalFormatting sqref="H17">
    <cfRule type="cellIs" dxfId="1183" priority="2585" operator="equal">
      <formula>19</formula>
    </cfRule>
  </conditionalFormatting>
  <conditionalFormatting sqref="G17">
    <cfRule type="cellIs" dxfId="1182" priority="2583" operator="equal">
      <formula>"No"</formula>
    </cfRule>
    <cfRule type="cellIs" dxfId="1181" priority="2584" operator="equal">
      <formula>"Yes"</formula>
    </cfRule>
  </conditionalFormatting>
  <conditionalFormatting sqref="A18">
    <cfRule type="cellIs" dxfId="1180" priority="2557" operator="equal">
      <formula>"No"</formula>
    </cfRule>
    <cfRule type="cellIs" dxfId="1179" priority="2558" operator="equal">
      <formula>"Yes"</formula>
    </cfRule>
  </conditionalFormatting>
  <conditionalFormatting sqref="H18">
    <cfRule type="cellIs" dxfId="1178" priority="2577" operator="equal">
      <formula>"No"</formula>
    </cfRule>
    <cfRule type="cellIs" dxfId="1177" priority="2578" operator="equal">
      <formula>"Yes"</formula>
    </cfRule>
  </conditionalFormatting>
  <conditionalFormatting sqref="E18">
    <cfRule type="cellIs" dxfId="1176" priority="2563" operator="equal">
      <formula>"No"</formula>
    </cfRule>
    <cfRule type="cellIs" dxfId="1175" priority="2564" operator="equal">
      <formula>"Yes"</formula>
    </cfRule>
  </conditionalFormatting>
  <conditionalFormatting sqref="E18">
    <cfRule type="cellIs" dxfId="1174" priority="2565" operator="equal">
      <formula>"No"</formula>
    </cfRule>
    <cfRule type="cellIs" dxfId="1173" priority="2566" operator="equal">
      <formula>"Yes"</formula>
    </cfRule>
  </conditionalFormatting>
  <conditionalFormatting sqref="H18">
    <cfRule type="cellIs" dxfId="1172" priority="2581" operator="equal">
      <formula>"N"</formula>
    </cfRule>
    <cfRule type="cellIs" dxfId="1171" priority="2582" operator="equal">
      <formula>"Y"</formula>
    </cfRule>
  </conditionalFormatting>
  <conditionalFormatting sqref="H18">
    <cfRule type="cellIs" dxfId="1170" priority="2579" operator="equal">
      <formula>1</formula>
    </cfRule>
    <cfRule type="cellIs" dxfId="1169" priority="2580" operator="equal">
      <formula>20</formula>
    </cfRule>
  </conditionalFormatting>
  <conditionalFormatting sqref="H18">
    <cfRule type="cellIs" dxfId="1168" priority="2576" operator="equal">
      <formula>19</formula>
    </cfRule>
  </conditionalFormatting>
  <conditionalFormatting sqref="H18">
    <cfRule type="cellIs" dxfId="1167" priority="2572" operator="equal">
      <formula>"No"</formula>
    </cfRule>
    <cfRule type="cellIs" dxfId="1166" priority="2573" operator="equal">
      <formula>"Yes"</formula>
    </cfRule>
  </conditionalFormatting>
  <conditionalFormatting sqref="H18">
    <cfRule type="cellIs" dxfId="1165" priority="2570" operator="equal">
      <formula>1</formula>
    </cfRule>
    <cfRule type="cellIs" dxfId="1164" priority="2571" operator="equal">
      <formula>20</formula>
    </cfRule>
  </conditionalFormatting>
  <conditionalFormatting sqref="H18">
    <cfRule type="cellIs" dxfId="1163" priority="2569" operator="equal">
      <formula>19</formula>
    </cfRule>
  </conditionalFormatting>
  <conditionalFormatting sqref="F18">
    <cfRule type="cellIs" dxfId="1162" priority="2567" operator="equal">
      <formula>"No"</formula>
    </cfRule>
    <cfRule type="cellIs" dxfId="1161" priority="2568" operator="equal">
      <formula>"Yes"</formula>
    </cfRule>
  </conditionalFormatting>
  <conditionalFormatting sqref="A18">
    <cfRule type="cellIs" dxfId="1160" priority="2553" operator="equal">
      <formula>"No"</formula>
    </cfRule>
    <cfRule type="cellIs" dxfId="1159" priority="2554" operator="equal">
      <formula>"Yes"</formula>
    </cfRule>
  </conditionalFormatting>
  <conditionalFormatting sqref="A18">
    <cfRule type="cellIs" dxfId="1158" priority="2555" operator="equal">
      <formula>"No"</formula>
    </cfRule>
    <cfRule type="cellIs" dxfId="1157" priority="2556" operator="equal">
      <formula>"Yes"</formula>
    </cfRule>
  </conditionalFormatting>
  <conditionalFormatting sqref="G18">
    <cfRule type="cellIs" dxfId="1156" priority="2547" operator="equal">
      <formula>"No"</formula>
    </cfRule>
    <cfRule type="cellIs" dxfId="1155" priority="2548" operator="equal">
      <formula>"Yes"</formula>
    </cfRule>
  </conditionalFormatting>
  <conditionalFormatting sqref="C18">
    <cfRule type="cellIs" dxfId="1154" priority="2543" operator="equal">
      <formula>"No"</formula>
    </cfRule>
    <cfRule type="cellIs" dxfId="1153" priority="2544" operator="equal">
      <formula>"Yes"</formula>
    </cfRule>
  </conditionalFormatting>
  <conditionalFormatting sqref="C18">
    <cfRule type="cellIs" dxfId="1152" priority="2545" operator="equal">
      <formula>"No"</formula>
    </cfRule>
    <cfRule type="cellIs" dxfId="1151" priority="2546" operator="equal">
      <formula>"Yes"</formula>
    </cfRule>
  </conditionalFormatting>
  <conditionalFormatting sqref="E11">
    <cfRule type="cellIs" dxfId="1150" priority="1949" operator="equal">
      <formula>"No"</formula>
    </cfRule>
    <cfRule type="cellIs" dxfId="1149" priority="1950" operator="equal">
      <formula>"Yes"</formula>
    </cfRule>
  </conditionalFormatting>
  <conditionalFormatting sqref="H8">
    <cfRule type="cellIs" dxfId="1148" priority="1941" operator="equal">
      <formula>"No"</formula>
    </cfRule>
    <cfRule type="cellIs" dxfId="1147" priority="1942" operator="equal">
      <formula>"Yes"</formula>
    </cfRule>
  </conditionalFormatting>
  <conditionalFormatting sqref="H8">
    <cfRule type="cellIs" dxfId="1146" priority="1945" operator="equal">
      <formula>"N"</formula>
    </cfRule>
    <cfRule type="cellIs" dxfId="1145" priority="1946" operator="equal">
      <formula>"Y"</formula>
    </cfRule>
  </conditionalFormatting>
  <conditionalFormatting sqref="H8">
    <cfRule type="cellIs" dxfId="1144" priority="1943" operator="equal">
      <formula>1</formula>
    </cfRule>
    <cfRule type="cellIs" dxfId="1143" priority="1944" operator="equal">
      <formula>20</formula>
    </cfRule>
  </conditionalFormatting>
  <conditionalFormatting sqref="H8">
    <cfRule type="cellIs" dxfId="1142" priority="1940" operator="equal">
      <formula>19</formula>
    </cfRule>
  </conditionalFormatting>
  <conditionalFormatting sqref="I8">
    <cfRule type="cellIs" dxfId="1141" priority="1938" operator="equal">
      <formula>"No"</formula>
    </cfRule>
    <cfRule type="cellIs" dxfId="1140" priority="1939" operator="equal">
      <formula>"Yes"</formula>
    </cfRule>
  </conditionalFormatting>
  <conditionalFormatting sqref="H8">
    <cfRule type="cellIs" dxfId="1139" priority="1936" operator="equal">
      <formula>"No"</formula>
    </cfRule>
    <cfRule type="cellIs" dxfId="1138" priority="1937" operator="equal">
      <formula>"Yes"</formula>
    </cfRule>
  </conditionalFormatting>
  <conditionalFormatting sqref="H8">
    <cfRule type="cellIs" dxfId="1137" priority="1934" operator="equal">
      <formula>1</formula>
    </cfRule>
    <cfRule type="cellIs" dxfId="1136" priority="1935" operator="equal">
      <formula>20</formula>
    </cfRule>
  </conditionalFormatting>
  <conditionalFormatting sqref="H8">
    <cfRule type="cellIs" dxfId="1135" priority="1933" operator="equal">
      <formula>19</formula>
    </cfRule>
  </conditionalFormatting>
  <conditionalFormatting sqref="A8">
    <cfRule type="cellIs" dxfId="1134" priority="1921" operator="equal">
      <formula>"No"</formula>
    </cfRule>
    <cfRule type="cellIs" dxfId="1133" priority="1922" operator="equal">
      <formula>"Yes"</formula>
    </cfRule>
  </conditionalFormatting>
  <conditionalFormatting sqref="A8">
    <cfRule type="cellIs" dxfId="1132" priority="1927" operator="equal">
      <formula>"No"</formula>
    </cfRule>
    <cfRule type="cellIs" dxfId="1131" priority="1928" operator="equal">
      <formula>"Yes"</formula>
    </cfRule>
  </conditionalFormatting>
  <conditionalFormatting sqref="A8">
    <cfRule type="cellIs" dxfId="1130" priority="1925" operator="equal">
      <formula>"No"</formula>
    </cfRule>
    <cfRule type="cellIs" dxfId="1129" priority="1926" operator="equal">
      <formula>"Yes"</formula>
    </cfRule>
  </conditionalFormatting>
  <conditionalFormatting sqref="A8">
    <cfRule type="cellIs" dxfId="1128" priority="1923" operator="equal">
      <formula>"No"</formula>
    </cfRule>
    <cfRule type="cellIs" dxfId="1127" priority="1924" operator="equal">
      <formula>"Yes"</formula>
    </cfRule>
  </conditionalFormatting>
  <conditionalFormatting sqref="B8">
    <cfRule type="cellIs" dxfId="1126" priority="1917" operator="equal">
      <formula>"No"</formula>
    </cfRule>
    <cfRule type="cellIs" dxfId="1125" priority="1918" operator="equal">
      <formula>"Yes"</formula>
    </cfRule>
  </conditionalFormatting>
  <conditionalFormatting sqref="B8">
    <cfRule type="cellIs" dxfId="1124" priority="1919" operator="equal">
      <formula>"No"</formula>
    </cfRule>
    <cfRule type="cellIs" dxfId="1123" priority="1920" operator="equal">
      <formula>"Yes"</formula>
    </cfRule>
  </conditionalFormatting>
  <conditionalFormatting sqref="G8">
    <cfRule type="cellIs" dxfId="1122" priority="1915" operator="equal">
      <formula>"No"</formula>
    </cfRule>
    <cfRule type="cellIs" dxfId="1121" priority="1916" operator="equal">
      <formula>"Yes"</formula>
    </cfRule>
  </conditionalFormatting>
  <conditionalFormatting sqref="C8">
    <cfRule type="cellIs" dxfId="1120" priority="1909" operator="equal">
      <formula>"No"</formula>
    </cfRule>
    <cfRule type="cellIs" dxfId="1119" priority="1910" operator="equal">
      <formula>"Yes"</formula>
    </cfRule>
  </conditionalFormatting>
  <conditionalFormatting sqref="C8">
    <cfRule type="cellIs" dxfId="1118" priority="1911" operator="equal">
      <formula>"No"</formula>
    </cfRule>
    <cfRule type="cellIs" dxfId="1117" priority="1912" operator="equal">
      <formula>"Yes"</formula>
    </cfRule>
  </conditionalFormatting>
  <conditionalFormatting sqref="H5">
    <cfRule type="cellIs" dxfId="1116" priority="1901" operator="equal">
      <formula>"No"</formula>
    </cfRule>
    <cfRule type="cellIs" dxfId="1115" priority="1902" operator="equal">
      <formula>"Yes"</formula>
    </cfRule>
  </conditionalFormatting>
  <conditionalFormatting sqref="F5">
    <cfRule type="cellIs" dxfId="1114" priority="1873" operator="equal">
      <formula>"No"</formula>
    </cfRule>
    <cfRule type="cellIs" dxfId="1113" priority="1874" operator="equal">
      <formula>"Yes"</formula>
    </cfRule>
  </conditionalFormatting>
  <conditionalFormatting sqref="H5">
    <cfRule type="cellIs" dxfId="1112" priority="1905" operator="equal">
      <formula>"N"</formula>
    </cfRule>
    <cfRule type="cellIs" dxfId="1111" priority="1906" operator="equal">
      <formula>"Y"</formula>
    </cfRule>
  </conditionalFormatting>
  <conditionalFormatting sqref="H5">
    <cfRule type="cellIs" dxfId="1110" priority="1903" operator="equal">
      <formula>1</formula>
    </cfRule>
    <cfRule type="cellIs" dxfId="1109" priority="1904" operator="equal">
      <formula>20</formula>
    </cfRule>
  </conditionalFormatting>
  <conditionalFormatting sqref="H5">
    <cfRule type="cellIs" dxfId="1108" priority="1900" operator="equal">
      <formula>19</formula>
    </cfRule>
  </conditionalFormatting>
  <conditionalFormatting sqref="I5">
    <cfRule type="cellIs" dxfId="1107" priority="1898" operator="equal">
      <formula>"No"</formula>
    </cfRule>
    <cfRule type="cellIs" dxfId="1106" priority="1899" operator="equal">
      <formula>"Yes"</formula>
    </cfRule>
  </conditionalFormatting>
  <conditionalFormatting sqref="H5">
    <cfRule type="cellIs" dxfId="1105" priority="1896" operator="equal">
      <formula>"No"</formula>
    </cfRule>
    <cfRule type="cellIs" dxfId="1104" priority="1897" operator="equal">
      <formula>"Yes"</formula>
    </cfRule>
  </conditionalFormatting>
  <conditionalFormatting sqref="H5">
    <cfRule type="cellIs" dxfId="1103" priority="1894" operator="equal">
      <formula>1</formula>
    </cfRule>
    <cfRule type="cellIs" dxfId="1102" priority="1895" operator="equal">
      <formula>20</formula>
    </cfRule>
  </conditionalFormatting>
  <conditionalFormatting sqref="H5">
    <cfRule type="cellIs" dxfId="1101" priority="1893" operator="equal">
      <formula>19</formula>
    </cfRule>
  </conditionalFormatting>
  <conditionalFormatting sqref="E5">
    <cfRule type="cellIs" dxfId="1100" priority="1891" operator="equal">
      <formula>"N"</formula>
    </cfRule>
    <cfRule type="cellIs" dxfId="1099" priority="1892" operator="equal">
      <formula>"Y"</formula>
    </cfRule>
  </conditionalFormatting>
  <conditionalFormatting sqref="D5">
    <cfRule type="cellIs" dxfId="1098" priority="1889" operator="equal">
      <formula>"No"</formula>
    </cfRule>
    <cfRule type="cellIs" dxfId="1097" priority="1890" operator="equal">
      <formula>"Yes"</formula>
    </cfRule>
  </conditionalFormatting>
  <conditionalFormatting sqref="A5">
    <cfRule type="cellIs" dxfId="1096" priority="1881" operator="equal">
      <formula>"No"</formula>
    </cfRule>
    <cfRule type="cellIs" dxfId="1095" priority="1882" operator="equal">
      <formula>"Yes"</formula>
    </cfRule>
  </conditionalFormatting>
  <conditionalFormatting sqref="A5">
    <cfRule type="cellIs" dxfId="1094" priority="1887" operator="equal">
      <formula>"No"</formula>
    </cfRule>
    <cfRule type="cellIs" dxfId="1093" priority="1888" operator="equal">
      <formula>"Yes"</formula>
    </cfRule>
  </conditionalFormatting>
  <conditionalFormatting sqref="A5">
    <cfRule type="cellIs" dxfId="1092" priority="1885" operator="equal">
      <formula>"No"</formula>
    </cfRule>
    <cfRule type="cellIs" dxfId="1091" priority="1886" operator="equal">
      <formula>"Yes"</formula>
    </cfRule>
  </conditionalFormatting>
  <conditionalFormatting sqref="A5">
    <cfRule type="cellIs" dxfId="1090" priority="1883" operator="equal">
      <formula>"No"</formula>
    </cfRule>
    <cfRule type="cellIs" dxfId="1089" priority="1884" operator="equal">
      <formula>"Yes"</formula>
    </cfRule>
  </conditionalFormatting>
  <conditionalFormatting sqref="G5">
    <cfRule type="cellIs" dxfId="1088" priority="1875" operator="equal">
      <formula>"No"</formula>
    </cfRule>
    <cfRule type="cellIs" dxfId="1087" priority="1876" operator="equal">
      <formula>"Yes"</formula>
    </cfRule>
  </conditionalFormatting>
  <conditionalFormatting sqref="E12">
    <cfRule type="cellIs" dxfId="1086" priority="1635" operator="equal">
      <formula>"No"</formula>
    </cfRule>
    <cfRule type="cellIs" dxfId="1085" priority="1636" operator="equal">
      <formula>"Yes"</formula>
    </cfRule>
  </conditionalFormatting>
  <conditionalFormatting sqref="G12:G14">
    <cfRule type="cellIs" dxfId="1084" priority="1633" operator="equal">
      <formula>"No"</formula>
    </cfRule>
    <cfRule type="cellIs" dxfId="1083" priority="1634" operator="equal">
      <formula>"Yes"</formula>
    </cfRule>
  </conditionalFormatting>
  <conditionalFormatting sqref="I19">
    <cfRule type="cellIs" dxfId="1082" priority="1517" operator="equal">
      <formula>"No"</formula>
    </cfRule>
    <cfRule type="cellIs" dxfId="1081" priority="1518" operator="equal">
      <formula>"Yes"</formula>
    </cfRule>
  </conditionalFormatting>
  <conditionalFormatting sqref="A19">
    <cfRule type="cellIs" dxfId="1080" priority="1515" operator="equal">
      <formula>"No"</formula>
    </cfRule>
    <cfRule type="cellIs" dxfId="1079" priority="1516" operator="equal">
      <formula>"Yes"</formula>
    </cfRule>
  </conditionalFormatting>
  <conditionalFormatting sqref="A19">
    <cfRule type="cellIs" dxfId="1078" priority="1513" operator="equal">
      <formula>"No"</formula>
    </cfRule>
    <cfRule type="cellIs" dxfId="1077" priority="1514" operator="equal">
      <formula>"Yes"</formula>
    </cfRule>
  </conditionalFormatting>
  <conditionalFormatting sqref="A19">
    <cfRule type="cellIs" dxfId="1076" priority="1509" operator="equal">
      <formula>"No"</formula>
    </cfRule>
    <cfRule type="cellIs" dxfId="1075" priority="1510" operator="equal">
      <formula>"Yes"</formula>
    </cfRule>
  </conditionalFormatting>
  <conditionalFormatting sqref="G19">
    <cfRule type="cellIs" dxfId="1074" priority="1495" operator="equal">
      <formula>"No"</formula>
    </cfRule>
    <cfRule type="cellIs" dxfId="1073" priority="1496" operator="equal">
      <formula>"Yes"</formula>
    </cfRule>
  </conditionalFormatting>
  <conditionalFormatting sqref="B19:C19">
    <cfRule type="cellIs" dxfId="1072" priority="1505" operator="equal">
      <formula>"No"</formula>
    </cfRule>
    <cfRule type="cellIs" dxfId="1071" priority="1506" operator="equal">
      <formula>"Yes"</formula>
    </cfRule>
  </conditionalFormatting>
  <conditionalFormatting sqref="B19:C19">
    <cfRule type="cellIs" dxfId="1070" priority="1507" operator="equal">
      <formula>"No"</formula>
    </cfRule>
    <cfRule type="cellIs" dxfId="1069" priority="1508" operator="equal">
      <formula>"Yes"</formula>
    </cfRule>
  </conditionalFormatting>
  <conditionalFormatting sqref="A19">
    <cfRule type="cellIs" dxfId="1068" priority="1511" operator="equal">
      <formula>"No"</formula>
    </cfRule>
    <cfRule type="cellIs" dxfId="1067" priority="1512" operator="equal">
      <formula>"Yes"</formula>
    </cfRule>
  </conditionalFormatting>
  <conditionalFormatting sqref="H19">
    <cfRule type="cellIs" dxfId="1066" priority="1501" operator="equal">
      <formula>"N"</formula>
    </cfRule>
    <cfRule type="cellIs" dxfId="1065" priority="1502" operator="equal">
      <formula>"Y"</formula>
    </cfRule>
  </conditionalFormatting>
  <conditionalFormatting sqref="H19">
    <cfRule type="cellIs" dxfId="1064" priority="1499" operator="equal">
      <formula>1</formula>
    </cfRule>
    <cfRule type="cellIs" dxfId="1063" priority="1500" operator="equal">
      <formula>20</formula>
    </cfRule>
  </conditionalFormatting>
  <conditionalFormatting sqref="H19">
    <cfRule type="cellIs" dxfId="1062" priority="1498" operator="equal">
      <formula>19</formula>
    </cfRule>
  </conditionalFormatting>
  <conditionalFormatting sqref="H19">
    <cfRule type="cellIs" dxfId="1061" priority="1497" operator="equal">
      <formula>19</formula>
    </cfRule>
  </conditionalFormatting>
  <conditionalFormatting sqref="G19">
    <cfRule type="cellIs" dxfId="1060" priority="1493" operator="equal">
      <formula>"No"</formula>
    </cfRule>
    <cfRule type="cellIs" dxfId="1059" priority="1494" operator="equal">
      <formula>"Yes"</formula>
    </cfRule>
  </conditionalFormatting>
  <conditionalFormatting sqref="F19">
    <cfRule type="cellIs" dxfId="1058" priority="1487" operator="equal">
      <formula>"No"</formula>
    </cfRule>
    <cfRule type="cellIs" dxfId="1057" priority="1488" operator="equal">
      <formula>"Yes"</formula>
    </cfRule>
  </conditionalFormatting>
  <conditionalFormatting sqref="D19:E19">
    <cfRule type="cellIs" dxfId="1056" priority="1485" operator="equal">
      <formula>"No"</formula>
    </cfRule>
    <cfRule type="cellIs" dxfId="1055" priority="1486" operator="equal">
      <formula>"Yes"</formula>
    </cfRule>
  </conditionalFormatting>
  <conditionalFormatting sqref="H9">
    <cfRule type="cellIs" dxfId="1054" priority="1469" operator="equal">
      <formula>"No"</formula>
    </cfRule>
    <cfRule type="cellIs" dxfId="1053" priority="1470" operator="equal">
      <formula>"Yes"</formula>
    </cfRule>
  </conditionalFormatting>
  <conditionalFormatting sqref="H9">
    <cfRule type="cellIs" dxfId="1052" priority="1473" operator="equal">
      <formula>"N"</formula>
    </cfRule>
    <cfRule type="cellIs" dxfId="1051" priority="1474" operator="equal">
      <formula>"Y"</formula>
    </cfRule>
  </conditionalFormatting>
  <conditionalFormatting sqref="H9">
    <cfRule type="cellIs" dxfId="1050" priority="1471" operator="equal">
      <formula>1</formula>
    </cfRule>
    <cfRule type="cellIs" dxfId="1049" priority="1472" operator="equal">
      <formula>20</formula>
    </cfRule>
  </conditionalFormatting>
  <conditionalFormatting sqref="H9">
    <cfRule type="cellIs" dxfId="1048" priority="1468" operator="equal">
      <formula>19</formula>
    </cfRule>
  </conditionalFormatting>
  <conditionalFormatting sqref="I9">
    <cfRule type="cellIs" dxfId="1047" priority="1466" operator="equal">
      <formula>"No"</formula>
    </cfRule>
    <cfRule type="cellIs" dxfId="1046" priority="1467" operator="equal">
      <formula>"Yes"</formula>
    </cfRule>
  </conditionalFormatting>
  <conditionalFormatting sqref="H9">
    <cfRule type="cellIs" dxfId="1045" priority="1464" operator="equal">
      <formula>"No"</formula>
    </cfRule>
    <cfRule type="cellIs" dxfId="1044" priority="1465" operator="equal">
      <formula>"Yes"</formula>
    </cfRule>
  </conditionalFormatting>
  <conditionalFormatting sqref="H9">
    <cfRule type="cellIs" dxfId="1043" priority="1462" operator="equal">
      <formula>1</formula>
    </cfRule>
    <cfRule type="cellIs" dxfId="1042" priority="1463" operator="equal">
      <formula>20</formula>
    </cfRule>
  </conditionalFormatting>
  <conditionalFormatting sqref="H9">
    <cfRule type="cellIs" dxfId="1041" priority="1461" operator="equal">
      <formula>19</formula>
    </cfRule>
  </conditionalFormatting>
  <conditionalFormatting sqref="H9">
    <cfRule type="cellIs" dxfId="1040" priority="1453" operator="equal">
      <formula>"No"</formula>
    </cfRule>
    <cfRule type="cellIs" dxfId="1039" priority="1454" operator="equal">
      <formula>"Yes"</formula>
    </cfRule>
  </conditionalFormatting>
  <conditionalFormatting sqref="H9">
    <cfRule type="cellIs" dxfId="1038" priority="1457" operator="equal">
      <formula>"N"</formula>
    </cfRule>
    <cfRule type="cellIs" dxfId="1037" priority="1458" operator="equal">
      <formula>"Y"</formula>
    </cfRule>
  </conditionalFormatting>
  <conditionalFormatting sqref="H9">
    <cfRule type="cellIs" dxfId="1036" priority="1455" operator="equal">
      <formula>1</formula>
    </cfRule>
    <cfRule type="cellIs" dxfId="1035" priority="1456" operator="equal">
      <formula>20</formula>
    </cfRule>
  </conditionalFormatting>
  <conditionalFormatting sqref="H9">
    <cfRule type="cellIs" dxfId="1034" priority="1452" operator="equal">
      <formula>19</formula>
    </cfRule>
  </conditionalFormatting>
  <conditionalFormatting sqref="I9">
    <cfRule type="cellIs" dxfId="1033" priority="1450" operator="equal">
      <formula>"No"</formula>
    </cfRule>
    <cfRule type="cellIs" dxfId="1032" priority="1451" operator="equal">
      <formula>"Yes"</formula>
    </cfRule>
  </conditionalFormatting>
  <conditionalFormatting sqref="H9">
    <cfRule type="cellIs" dxfId="1031" priority="1448" operator="equal">
      <formula>"No"</formula>
    </cfRule>
    <cfRule type="cellIs" dxfId="1030" priority="1449" operator="equal">
      <formula>"Yes"</formula>
    </cfRule>
  </conditionalFormatting>
  <conditionalFormatting sqref="H9">
    <cfRule type="cellIs" dxfId="1029" priority="1446" operator="equal">
      <formula>1</formula>
    </cfRule>
    <cfRule type="cellIs" dxfId="1028" priority="1447" operator="equal">
      <formula>20</formula>
    </cfRule>
  </conditionalFormatting>
  <conditionalFormatting sqref="H9">
    <cfRule type="cellIs" dxfId="1027" priority="1445" operator="equal">
      <formula>19</formula>
    </cfRule>
  </conditionalFormatting>
  <conditionalFormatting sqref="A9">
    <cfRule type="cellIs" dxfId="1026" priority="1433" operator="equal">
      <formula>"No"</formula>
    </cfRule>
    <cfRule type="cellIs" dxfId="1025" priority="1434" operator="equal">
      <formula>"Yes"</formula>
    </cfRule>
  </conditionalFormatting>
  <conditionalFormatting sqref="A9">
    <cfRule type="cellIs" dxfId="1024" priority="1439" operator="equal">
      <formula>"No"</formula>
    </cfRule>
    <cfRule type="cellIs" dxfId="1023" priority="1440" operator="equal">
      <formula>"Yes"</formula>
    </cfRule>
  </conditionalFormatting>
  <conditionalFormatting sqref="A9">
    <cfRule type="cellIs" dxfId="1022" priority="1437" operator="equal">
      <formula>"No"</formula>
    </cfRule>
    <cfRule type="cellIs" dxfId="1021" priority="1438" operator="equal">
      <formula>"Yes"</formula>
    </cfRule>
  </conditionalFormatting>
  <conditionalFormatting sqref="A9">
    <cfRule type="cellIs" dxfId="1020" priority="1435" operator="equal">
      <formula>"No"</formula>
    </cfRule>
    <cfRule type="cellIs" dxfId="1019" priority="1436" operator="equal">
      <formula>"Yes"</formula>
    </cfRule>
  </conditionalFormatting>
  <conditionalFormatting sqref="B9">
    <cfRule type="cellIs" dxfId="1018" priority="1429" operator="equal">
      <formula>"No"</formula>
    </cfRule>
    <cfRule type="cellIs" dxfId="1017" priority="1430" operator="equal">
      <formula>"Yes"</formula>
    </cfRule>
  </conditionalFormatting>
  <conditionalFormatting sqref="B9">
    <cfRule type="cellIs" dxfId="1016" priority="1431" operator="equal">
      <formula>"No"</formula>
    </cfRule>
    <cfRule type="cellIs" dxfId="1015" priority="1432" operator="equal">
      <formula>"Yes"</formula>
    </cfRule>
  </conditionalFormatting>
  <conditionalFormatting sqref="G9">
    <cfRule type="cellIs" dxfId="1014" priority="1427" operator="equal">
      <formula>"No"</formula>
    </cfRule>
    <cfRule type="cellIs" dxfId="1013" priority="1428" operator="equal">
      <formula>"Yes"</formula>
    </cfRule>
  </conditionalFormatting>
  <conditionalFormatting sqref="C9">
    <cfRule type="cellIs" dxfId="1012" priority="1421" operator="equal">
      <formula>"No"</formula>
    </cfRule>
    <cfRule type="cellIs" dxfId="1011" priority="1422" operator="equal">
      <formula>"Yes"</formula>
    </cfRule>
  </conditionalFormatting>
  <conditionalFormatting sqref="C9">
    <cfRule type="cellIs" dxfId="1010" priority="1423" operator="equal">
      <formula>"No"</formula>
    </cfRule>
    <cfRule type="cellIs" dxfId="1009" priority="1424" operator="equal">
      <formula>"Yes"</formula>
    </cfRule>
  </conditionalFormatting>
  <conditionalFormatting sqref="I18">
    <cfRule type="cellIs" dxfId="1008" priority="1357" operator="equal">
      <formula>"No"</formula>
    </cfRule>
    <cfRule type="cellIs" dxfId="1007" priority="1358" operator="equal">
      <formula>"Yes"</formula>
    </cfRule>
  </conditionalFormatting>
  <conditionalFormatting sqref="A7">
    <cfRule type="cellIs" dxfId="1006" priority="1219" operator="equal">
      <formula>"No"</formula>
    </cfRule>
    <cfRule type="cellIs" dxfId="1005" priority="1220" operator="equal">
      <formula>"Yes"</formula>
    </cfRule>
  </conditionalFormatting>
  <conditionalFormatting sqref="A7">
    <cfRule type="cellIs" dxfId="1004" priority="1225" operator="equal">
      <formula>"No"</formula>
    </cfRule>
    <cfRule type="cellIs" dxfId="1003" priority="1226" operator="equal">
      <formula>"Yes"</formula>
    </cfRule>
  </conditionalFormatting>
  <conditionalFormatting sqref="A7">
    <cfRule type="cellIs" dxfId="1002" priority="1223" operator="equal">
      <formula>"No"</formula>
    </cfRule>
    <cfRule type="cellIs" dxfId="1001" priority="1224" operator="equal">
      <formula>"Yes"</formula>
    </cfRule>
  </conditionalFormatting>
  <conditionalFormatting sqref="A7">
    <cfRule type="cellIs" dxfId="1000" priority="1221" operator="equal">
      <formula>"No"</formula>
    </cfRule>
    <cfRule type="cellIs" dxfId="999" priority="1222" operator="equal">
      <formula>"Yes"</formula>
    </cfRule>
  </conditionalFormatting>
  <conditionalFormatting sqref="A7">
    <cfRule type="cellIs" dxfId="998" priority="1203" operator="equal">
      <formula>"No"</formula>
    </cfRule>
    <cfRule type="cellIs" dxfId="997" priority="1204" operator="equal">
      <formula>"Yes"</formula>
    </cfRule>
  </conditionalFormatting>
  <conditionalFormatting sqref="A7">
    <cfRule type="cellIs" dxfId="996" priority="1209" operator="equal">
      <formula>"No"</formula>
    </cfRule>
    <cfRule type="cellIs" dxfId="995" priority="1210" operator="equal">
      <formula>"Yes"</formula>
    </cfRule>
  </conditionalFormatting>
  <conditionalFormatting sqref="A7">
    <cfRule type="cellIs" dxfId="994" priority="1207" operator="equal">
      <formula>"No"</formula>
    </cfRule>
    <cfRule type="cellIs" dxfId="993" priority="1208" operator="equal">
      <formula>"Yes"</formula>
    </cfRule>
  </conditionalFormatting>
  <conditionalFormatting sqref="A7">
    <cfRule type="cellIs" dxfId="992" priority="1205" operator="equal">
      <formula>"No"</formula>
    </cfRule>
    <cfRule type="cellIs" dxfId="991" priority="1206" operator="equal">
      <formula>"Yes"</formula>
    </cfRule>
  </conditionalFormatting>
  <conditionalFormatting sqref="A8">
    <cfRule type="cellIs" dxfId="990" priority="971" operator="equal">
      <formula>"No"</formula>
    </cfRule>
    <cfRule type="cellIs" dxfId="989" priority="972" operator="equal">
      <formula>"Yes"</formula>
    </cfRule>
  </conditionalFormatting>
  <conditionalFormatting sqref="A8">
    <cfRule type="cellIs" dxfId="988" priority="977" operator="equal">
      <formula>"No"</formula>
    </cfRule>
    <cfRule type="cellIs" dxfId="987" priority="978" operator="equal">
      <formula>"Yes"</formula>
    </cfRule>
  </conditionalFormatting>
  <conditionalFormatting sqref="A8">
    <cfRule type="cellIs" dxfId="986" priority="975" operator="equal">
      <formula>"No"</formula>
    </cfRule>
    <cfRule type="cellIs" dxfId="985" priority="976" operator="equal">
      <formula>"Yes"</formula>
    </cfRule>
  </conditionalFormatting>
  <conditionalFormatting sqref="A8">
    <cfRule type="cellIs" dxfId="984" priority="973" operator="equal">
      <formula>"No"</formula>
    </cfRule>
    <cfRule type="cellIs" dxfId="983" priority="974" operator="equal">
      <formula>"Yes"</formula>
    </cfRule>
  </conditionalFormatting>
  <conditionalFormatting sqref="A6">
    <cfRule type="cellIs" dxfId="982" priority="1175" operator="equal">
      <formula>"No"</formula>
    </cfRule>
    <cfRule type="cellIs" dxfId="981" priority="1176" operator="equal">
      <formula>"Yes"</formula>
    </cfRule>
  </conditionalFormatting>
  <conditionalFormatting sqref="A6">
    <cfRule type="cellIs" dxfId="980" priority="1177" operator="equal">
      <formula>"No"</formula>
    </cfRule>
    <cfRule type="cellIs" dxfId="979" priority="1178" operator="equal">
      <formula>"Yes"</formula>
    </cfRule>
  </conditionalFormatting>
  <conditionalFormatting sqref="A6">
    <cfRule type="cellIs" dxfId="978" priority="1181" operator="equal">
      <formula>"No"</formula>
    </cfRule>
    <cfRule type="cellIs" dxfId="977" priority="1182" operator="equal">
      <formula>"Yes"</formula>
    </cfRule>
  </conditionalFormatting>
  <conditionalFormatting sqref="A6">
    <cfRule type="cellIs" dxfId="976" priority="1179" operator="equal">
      <formula>"No"</formula>
    </cfRule>
    <cfRule type="cellIs" dxfId="975" priority="1180" operator="equal">
      <formula>"Yes"</formula>
    </cfRule>
  </conditionalFormatting>
  <conditionalFormatting sqref="A6">
    <cfRule type="cellIs" dxfId="974" priority="1163" operator="equal">
      <formula>"No"</formula>
    </cfRule>
    <cfRule type="cellIs" dxfId="973" priority="1164" operator="equal">
      <formula>"Yes"</formula>
    </cfRule>
  </conditionalFormatting>
  <conditionalFormatting sqref="A6">
    <cfRule type="cellIs" dxfId="972" priority="1165" operator="equal">
      <formula>"No"</formula>
    </cfRule>
    <cfRule type="cellIs" dxfId="971" priority="1166" operator="equal">
      <formula>"Yes"</formula>
    </cfRule>
  </conditionalFormatting>
  <conditionalFormatting sqref="A6">
    <cfRule type="cellIs" dxfId="970" priority="1159" operator="equal">
      <formula>"No"</formula>
    </cfRule>
    <cfRule type="cellIs" dxfId="969" priority="1160" operator="equal">
      <formula>"Yes"</formula>
    </cfRule>
  </conditionalFormatting>
  <conditionalFormatting sqref="A6">
    <cfRule type="cellIs" dxfId="968" priority="1161" operator="equal">
      <formula>"No"</formula>
    </cfRule>
    <cfRule type="cellIs" dxfId="967" priority="1162" operator="equal">
      <formula>"Yes"</formula>
    </cfRule>
  </conditionalFormatting>
  <conditionalFormatting sqref="B8">
    <cfRule type="cellIs" dxfId="966" priority="985" operator="equal">
      <formula>"No"</formula>
    </cfRule>
    <cfRule type="cellIs" dxfId="965" priority="986" operator="equal">
      <formula>"Yes"</formula>
    </cfRule>
  </conditionalFormatting>
  <conditionalFormatting sqref="A8">
    <cfRule type="cellIs" dxfId="964" priority="987" operator="equal">
      <formula>"No"</formula>
    </cfRule>
    <cfRule type="cellIs" dxfId="963" priority="988" operator="equal">
      <formula>"Yes"</formula>
    </cfRule>
  </conditionalFormatting>
  <conditionalFormatting sqref="B8">
    <cfRule type="cellIs" dxfId="962" priority="983" operator="equal">
      <formula>"No"</formula>
    </cfRule>
    <cfRule type="cellIs" dxfId="961" priority="984" operator="equal">
      <formula>"Yes"</formula>
    </cfRule>
  </conditionalFormatting>
  <conditionalFormatting sqref="A7">
    <cfRule type="cellIs" dxfId="960" priority="1119" operator="equal">
      <formula>"No"</formula>
    </cfRule>
    <cfRule type="cellIs" dxfId="959" priority="1120" operator="equal">
      <formula>"Yes"</formula>
    </cfRule>
  </conditionalFormatting>
  <conditionalFormatting sqref="A7">
    <cfRule type="cellIs" dxfId="958" priority="1121" operator="equal">
      <formula>"No"</formula>
    </cfRule>
    <cfRule type="cellIs" dxfId="957" priority="1122" operator="equal">
      <formula>"Yes"</formula>
    </cfRule>
  </conditionalFormatting>
  <conditionalFormatting sqref="B8">
    <cfRule type="cellIs" dxfId="956" priority="969" operator="equal">
      <formula>"No"</formula>
    </cfRule>
    <cfRule type="cellIs" dxfId="955" priority="970" operator="equal">
      <formula>"Yes"</formula>
    </cfRule>
  </conditionalFormatting>
  <conditionalFormatting sqref="A5">
    <cfRule type="cellIs" dxfId="954" priority="1131" operator="equal">
      <formula>"No"</formula>
    </cfRule>
    <cfRule type="cellIs" dxfId="953" priority="1132" operator="equal">
      <formula>"Yes"</formula>
    </cfRule>
  </conditionalFormatting>
  <conditionalFormatting sqref="A5">
    <cfRule type="cellIs" dxfId="952" priority="1137" operator="equal">
      <formula>"No"</formula>
    </cfRule>
    <cfRule type="cellIs" dxfId="951" priority="1138" operator="equal">
      <formula>"Yes"</formula>
    </cfRule>
  </conditionalFormatting>
  <conditionalFormatting sqref="A5">
    <cfRule type="cellIs" dxfId="950" priority="1135" operator="equal">
      <formula>"No"</formula>
    </cfRule>
    <cfRule type="cellIs" dxfId="949" priority="1136" operator="equal">
      <formula>"Yes"</formula>
    </cfRule>
  </conditionalFormatting>
  <conditionalFormatting sqref="A5">
    <cfRule type="cellIs" dxfId="948" priority="1133" operator="equal">
      <formula>"No"</formula>
    </cfRule>
    <cfRule type="cellIs" dxfId="947" priority="1134" operator="equal">
      <formula>"Yes"</formula>
    </cfRule>
  </conditionalFormatting>
  <conditionalFormatting sqref="A7">
    <cfRule type="cellIs" dxfId="946" priority="1125" operator="equal">
      <formula>"No"</formula>
    </cfRule>
    <cfRule type="cellIs" dxfId="945" priority="1126" operator="equal">
      <formula>"Yes"</formula>
    </cfRule>
  </conditionalFormatting>
  <conditionalFormatting sqref="A7">
    <cfRule type="cellIs" dxfId="944" priority="1123" operator="equal">
      <formula>"No"</formula>
    </cfRule>
    <cfRule type="cellIs" dxfId="943" priority="1124" operator="equal">
      <formula>"Yes"</formula>
    </cfRule>
  </conditionalFormatting>
  <conditionalFormatting sqref="B3">
    <cfRule type="cellIs" dxfId="942" priority="1111" operator="equal">
      <formula>"No"</formula>
    </cfRule>
    <cfRule type="cellIs" dxfId="941" priority="1112" operator="equal">
      <formula>"Yes"</formula>
    </cfRule>
  </conditionalFormatting>
  <conditionalFormatting sqref="B3">
    <cfRule type="cellIs" dxfId="940" priority="1113" operator="equal">
      <formula>"No"</formula>
    </cfRule>
    <cfRule type="cellIs" dxfId="939" priority="1114" operator="equal">
      <formula>"Yes"</formula>
    </cfRule>
  </conditionalFormatting>
  <conditionalFormatting sqref="C3">
    <cfRule type="cellIs" dxfId="938" priority="1107" operator="equal">
      <formula>"No"</formula>
    </cfRule>
    <cfRule type="cellIs" dxfId="937" priority="1108" operator="equal">
      <formula>"Yes"</formula>
    </cfRule>
  </conditionalFormatting>
  <conditionalFormatting sqref="C3">
    <cfRule type="cellIs" dxfId="936" priority="1109" operator="equal">
      <formula>"No"</formula>
    </cfRule>
    <cfRule type="cellIs" dxfId="935" priority="1110" operator="equal">
      <formula>"Yes"</formula>
    </cfRule>
  </conditionalFormatting>
  <conditionalFormatting sqref="D3">
    <cfRule type="cellIs" dxfId="934" priority="1083" operator="equal">
      <formula>"No"</formula>
    </cfRule>
    <cfRule type="cellIs" dxfId="933" priority="1084" operator="equal">
      <formula>"Yes"</formula>
    </cfRule>
  </conditionalFormatting>
  <conditionalFormatting sqref="F3">
    <cfRule type="cellIs" dxfId="932" priority="1087" operator="equal">
      <formula>"No"</formula>
    </cfRule>
    <cfRule type="cellIs" dxfId="931" priority="1088" operator="equal">
      <formula>"Yes"</formula>
    </cfRule>
  </conditionalFormatting>
  <conditionalFormatting sqref="I3">
    <cfRule type="cellIs" dxfId="930" priority="1105" operator="equal">
      <formula>"No"</formula>
    </cfRule>
    <cfRule type="cellIs" dxfId="929" priority="1106" operator="equal">
      <formula>"Yes"</formula>
    </cfRule>
  </conditionalFormatting>
  <conditionalFormatting sqref="E3">
    <cfRule type="cellIs" dxfId="928" priority="1085" operator="equal">
      <formula>"N"</formula>
    </cfRule>
    <cfRule type="cellIs" dxfId="927" priority="1086" operator="equal">
      <formula>"Y"</formula>
    </cfRule>
  </conditionalFormatting>
  <conditionalFormatting sqref="H3">
    <cfRule type="cellIs" dxfId="926" priority="1103" operator="equal">
      <formula>"N"</formula>
    </cfRule>
    <cfRule type="cellIs" dxfId="925" priority="1104" operator="equal">
      <formula>"Y"</formula>
    </cfRule>
  </conditionalFormatting>
  <conditionalFormatting sqref="H3">
    <cfRule type="cellIs" dxfId="924" priority="1101" operator="equal">
      <formula>1</formula>
    </cfRule>
    <cfRule type="cellIs" dxfId="923" priority="1102" operator="equal">
      <formula>20</formula>
    </cfRule>
  </conditionalFormatting>
  <conditionalFormatting sqref="H3">
    <cfRule type="cellIs" dxfId="922" priority="1100" operator="equal">
      <formula>19</formula>
    </cfRule>
  </conditionalFormatting>
  <conditionalFormatting sqref="H3">
    <cfRule type="cellIs" dxfId="921" priority="1099" operator="equal">
      <formula>19</formula>
    </cfRule>
  </conditionalFormatting>
  <conditionalFormatting sqref="G3">
    <cfRule type="cellIs" dxfId="920" priority="1089" operator="equal">
      <formula>"No"</formula>
    </cfRule>
    <cfRule type="cellIs" dxfId="919" priority="1090" operator="equal">
      <formula>"Yes"</formula>
    </cfRule>
  </conditionalFormatting>
  <conditionalFormatting sqref="H9">
    <cfRule type="cellIs" dxfId="918" priority="1073" operator="equal">
      <formula>"No"</formula>
    </cfRule>
    <cfRule type="cellIs" dxfId="917" priority="1074" operator="equal">
      <formula>"Yes"</formula>
    </cfRule>
  </conditionalFormatting>
  <conditionalFormatting sqref="H9">
    <cfRule type="cellIs" dxfId="916" priority="1077" operator="equal">
      <formula>"N"</formula>
    </cfRule>
    <cfRule type="cellIs" dxfId="915" priority="1078" operator="equal">
      <formula>"Y"</formula>
    </cfRule>
  </conditionalFormatting>
  <conditionalFormatting sqref="H9">
    <cfRule type="cellIs" dxfId="914" priority="1075" operator="equal">
      <formula>1</formula>
    </cfRule>
    <cfRule type="cellIs" dxfId="913" priority="1076" operator="equal">
      <formula>20</formula>
    </cfRule>
  </conditionalFormatting>
  <conditionalFormatting sqref="H9">
    <cfRule type="cellIs" dxfId="912" priority="1072" operator="equal">
      <formula>19</formula>
    </cfRule>
  </conditionalFormatting>
  <conditionalFormatting sqref="I9">
    <cfRule type="cellIs" dxfId="911" priority="1070" operator="equal">
      <formula>"No"</formula>
    </cfRule>
    <cfRule type="cellIs" dxfId="910" priority="1071" operator="equal">
      <formula>"Yes"</formula>
    </cfRule>
  </conditionalFormatting>
  <conditionalFormatting sqref="H9">
    <cfRule type="cellIs" dxfId="909" priority="1068" operator="equal">
      <formula>"No"</formula>
    </cfRule>
    <cfRule type="cellIs" dxfId="908" priority="1069" operator="equal">
      <formula>"Yes"</formula>
    </cfRule>
  </conditionalFormatting>
  <conditionalFormatting sqref="H9">
    <cfRule type="cellIs" dxfId="907" priority="1066" operator="equal">
      <formula>1</formula>
    </cfRule>
    <cfRule type="cellIs" dxfId="906" priority="1067" operator="equal">
      <formula>20</formula>
    </cfRule>
  </conditionalFormatting>
  <conditionalFormatting sqref="H9">
    <cfRule type="cellIs" dxfId="905" priority="1065" operator="equal">
      <formula>19</formula>
    </cfRule>
  </conditionalFormatting>
  <conditionalFormatting sqref="A9">
    <cfRule type="cellIs" dxfId="904" priority="1053" operator="equal">
      <formula>"No"</formula>
    </cfRule>
    <cfRule type="cellIs" dxfId="903" priority="1054" operator="equal">
      <formula>"Yes"</formula>
    </cfRule>
  </conditionalFormatting>
  <conditionalFormatting sqref="A9">
    <cfRule type="cellIs" dxfId="902" priority="1059" operator="equal">
      <formula>"No"</formula>
    </cfRule>
    <cfRule type="cellIs" dxfId="901" priority="1060" operator="equal">
      <formula>"Yes"</formula>
    </cfRule>
  </conditionalFormatting>
  <conditionalFormatting sqref="A9">
    <cfRule type="cellIs" dxfId="900" priority="1057" operator="equal">
      <formula>"No"</formula>
    </cfRule>
    <cfRule type="cellIs" dxfId="899" priority="1058" operator="equal">
      <formula>"Yes"</formula>
    </cfRule>
  </conditionalFormatting>
  <conditionalFormatting sqref="A9">
    <cfRule type="cellIs" dxfId="898" priority="1055" operator="equal">
      <formula>"No"</formula>
    </cfRule>
    <cfRule type="cellIs" dxfId="897" priority="1056" operator="equal">
      <formula>"Yes"</formula>
    </cfRule>
  </conditionalFormatting>
  <conditionalFormatting sqref="B9">
    <cfRule type="cellIs" dxfId="896" priority="1049" operator="equal">
      <formula>"No"</formula>
    </cfRule>
    <cfRule type="cellIs" dxfId="895" priority="1050" operator="equal">
      <formula>"Yes"</formula>
    </cfRule>
  </conditionalFormatting>
  <conditionalFormatting sqref="B9">
    <cfRule type="cellIs" dxfId="894" priority="1051" operator="equal">
      <formula>"No"</formula>
    </cfRule>
    <cfRule type="cellIs" dxfId="893" priority="1052" operator="equal">
      <formula>"Yes"</formula>
    </cfRule>
  </conditionalFormatting>
  <conditionalFormatting sqref="G9">
    <cfRule type="cellIs" dxfId="892" priority="1047" operator="equal">
      <formula>"No"</formula>
    </cfRule>
    <cfRule type="cellIs" dxfId="891" priority="1048" operator="equal">
      <formula>"Yes"</formula>
    </cfRule>
  </conditionalFormatting>
  <conditionalFormatting sqref="C9">
    <cfRule type="cellIs" dxfId="890" priority="1041" operator="equal">
      <formula>"No"</formula>
    </cfRule>
    <cfRule type="cellIs" dxfId="889" priority="1042" operator="equal">
      <formula>"Yes"</formula>
    </cfRule>
  </conditionalFormatting>
  <conditionalFormatting sqref="C9">
    <cfRule type="cellIs" dxfId="888" priority="1043" operator="equal">
      <formula>"No"</formula>
    </cfRule>
    <cfRule type="cellIs" dxfId="887" priority="1044" operator="equal">
      <formula>"Yes"</formula>
    </cfRule>
  </conditionalFormatting>
  <conditionalFormatting sqref="H6">
    <cfRule type="cellIs" dxfId="886" priority="1035" operator="equal">
      <formula>"No"</formula>
    </cfRule>
    <cfRule type="cellIs" dxfId="885" priority="1036" operator="equal">
      <formula>"Yes"</formula>
    </cfRule>
  </conditionalFormatting>
  <conditionalFormatting sqref="F6">
    <cfRule type="cellIs" dxfId="884" priority="1007" operator="equal">
      <formula>"No"</formula>
    </cfRule>
    <cfRule type="cellIs" dxfId="883" priority="1008" operator="equal">
      <formula>"Yes"</formula>
    </cfRule>
  </conditionalFormatting>
  <conditionalFormatting sqref="H6">
    <cfRule type="cellIs" dxfId="882" priority="1039" operator="equal">
      <formula>"N"</formula>
    </cfRule>
    <cfRule type="cellIs" dxfId="881" priority="1040" operator="equal">
      <formula>"Y"</formula>
    </cfRule>
  </conditionalFormatting>
  <conditionalFormatting sqref="H6">
    <cfRule type="cellIs" dxfId="880" priority="1037" operator="equal">
      <formula>1</formula>
    </cfRule>
    <cfRule type="cellIs" dxfId="879" priority="1038" operator="equal">
      <formula>20</formula>
    </cfRule>
  </conditionalFormatting>
  <conditionalFormatting sqref="H6">
    <cfRule type="cellIs" dxfId="878" priority="1034" operator="equal">
      <formula>19</formula>
    </cfRule>
  </conditionalFormatting>
  <conditionalFormatting sqref="I6">
    <cfRule type="cellIs" dxfId="877" priority="1032" operator="equal">
      <formula>"No"</formula>
    </cfRule>
    <cfRule type="cellIs" dxfId="876" priority="1033" operator="equal">
      <formula>"Yes"</formula>
    </cfRule>
  </conditionalFormatting>
  <conditionalFormatting sqref="H6">
    <cfRule type="cellIs" dxfId="875" priority="1030" operator="equal">
      <formula>"No"</formula>
    </cfRule>
    <cfRule type="cellIs" dxfId="874" priority="1031" operator="equal">
      <formula>"Yes"</formula>
    </cfRule>
  </conditionalFormatting>
  <conditionalFormatting sqref="H6">
    <cfRule type="cellIs" dxfId="873" priority="1028" operator="equal">
      <formula>1</formula>
    </cfRule>
    <cfRule type="cellIs" dxfId="872" priority="1029" operator="equal">
      <formula>20</formula>
    </cfRule>
  </conditionalFormatting>
  <conditionalFormatting sqref="H6">
    <cfRule type="cellIs" dxfId="871" priority="1027" operator="equal">
      <formula>19</formula>
    </cfRule>
  </conditionalFormatting>
  <conditionalFormatting sqref="E6">
    <cfRule type="cellIs" dxfId="870" priority="1025" operator="equal">
      <formula>"N"</formula>
    </cfRule>
    <cfRule type="cellIs" dxfId="869" priority="1026" operator="equal">
      <formula>"Y"</formula>
    </cfRule>
  </conditionalFormatting>
  <conditionalFormatting sqref="D6">
    <cfRule type="cellIs" dxfId="868" priority="1023" operator="equal">
      <formula>"No"</formula>
    </cfRule>
    <cfRule type="cellIs" dxfId="867" priority="1024" operator="equal">
      <formula>"Yes"</formula>
    </cfRule>
  </conditionalFormatting>
  <conditionalFormatting sqref="A6">
    <cfRule type="cellIs" dxfId="866" priority="1015" operator="equal">
      <formula>"No"</formula>
    </cfRule>
    <cfRule type="cellIs" dxfId="865" priority="1016" operator="equal">
      <formula>"Yes"</formula>
    </cfRule>
  </conditionalFormatting>
  <conditionalFormatting sqref="A6">
    <cfRule type="cellIs" dxfId="864" priority="1021" operator="equal">
      <formula>"No"</formula>
    </cfRule>
    <cfRule type="cellIs" dxfId="863" priority="1022" operator="equal">
      <formula>"Yes"</formula>
    </cfRule>
  </conditionalFormatting>
  <conditionalFormatting sqref="A6">
    <cfRule type="cellIs" dxfId="862" priority="1019" operator="equal">
      <formula>"No"</formula>
    </cfRule>
    <cfRule type="cellIs" dxfId="861" priority="1020" operator="equal">
      <formula>"Yes"</formula>
    </cfRule>
  </conditionalFormatting>
  <conditionalFormatting sqref="A6">
    <cfRule type="cellIs" dxfId="860" priority="1017" operator="equal">
      <formula>"No"</formula>
    </cfRule>
    <cfRule type="cellIs" dxfId="859" priority="1018" operator="equal">
      <formula>"Yes"</formula>
    </cfRule>
  </conditionalFormatting>
  <conditionalFormatting sqref="D2">
    <cfRule type="cellIs" dxfId="858" priority="841" operator="equal">
      <formula>"No"</formula>
    </cfRule>
    <cfRule type="cellIs" dxfId="857" priority="842" operator="equal">
      <formula>"Yes"</formula>
    </cfRule>
  </conditionalFormatting>
  <conditionalFormatting sqref="G6">
    <cfRule type="cellIs" dxfId="856" priority="1009" operator="equal">
      <formula>"No"</formula>
    </cfRule>
    <cfRule type="cellIs" dxfId="855" priority="1010" operator="equal">
      <formula>"Yes"</formula>
    </cfRule>
  </conditionalFormatting>
  <conditionalFormatting sqref="B8">
    <cfRule type="cellIs" dxfId="854" priority="967" operator="equal">
      <formula>"No"</formula>
    </cfRule>
    <cfRule type="cellIs" dxfId="853" priority="968" operator="equal">
      <formula>"Yes"</formula>
    </cfRule>
  </conditionalFormatting>
  <conditionalFormatting sqref="A8">
    <cfRule type="cellIs" dxfId="852" priority="993" operator="equal">
      <formula>"No"</formula>
    </cfRule>
    <cfRule type="cellIs" dxfId="851" priority="994" operator="equal">
      <formula>"Yes"</formula>
    </cfRule>
  </conditionalFormatting>
  <conditionalFormatting sqref="A8">
    <cfRule type="cellIs" dxfId="850" priority="991" operator="equal">
      <formula>"No"</formula>
    </cfRule>
    <cfRule type="cellIs" dxfId="849" priority="992" operator="equal">
      <formula>"Yes"</formula>
    </cfRule>
  </conditionalFormatting>
  <conditionalFormatting sqref="A8">
    <cfRule type="cellIs" dxfId="848" priority="989" operator="equal">
      <formula>"No"</formula>
    </cfRule>
    <cfRule type="cellIs" dxfId="847" priority="990" operator="equal">
      <formula>"Yes"</formula>
    </cfRule>
  </conditionalFormatting>
  <conditionalFormatting sqref="A5">
    <cfRule type="cellIs" dxfId="846" priority="959" operator="equal">
      <formula>"No"</formula>
    </cfRule>
    <cfRule type="cellIs" dxfId="845" priority="960" operator="equal">
      <formula>"Yes"</formula>
    </cfRule>
  </conditionalFormatting>
  <conditionalFormatting sqref="A5">
    <cfRule type="cellIs" dxfId="844" priority="965" operator="equal">
      <formula>"No"</formula>
    </cfRule>
    <cfRule type="cellIs" dxfId="843" priority="966" operator="equal">
      <formula>"Yes"</formula>
    </cfRule>
  </conditionalFormatting>
  <conditionalFormatting sqref="A5">
    <cfRule type="cellIs" dxfId="842" priority="963" operator="equal">
      <formula>"No"</formula>
    </cfRule>
    <cfRule type="cellIs" dxfId="841" priority="964" operator="equal">
      <formula>"Yes"</formula>
    </cfRule>
  </conditionalFormatting>
  <conditionalFormatting sqref="A5">
    <cfRule type="cellIs" dxfId="840" priority="961" operator="equal">
      <formula>"No"</formula>
    </cfRule>
    <cfRule type="cellIs" dxfId="839" priority="962" operator="equal">
      <formula>"Yes"</formula>
    </cfRule>
  </conditionalFormatting>
  <conditionalFormatting sqref="A7">
    <cfRule type="cellIs" dxfId="838" priority="947" operator="equal">
      <formula>"No"</formula>
    </cfRule>
    <cfRule type="cellIs" dxfId="837" priority="948" operator="equal">
      <formula>"Yes"</formula>
    </cfRule>
  </conditionalFormatting>
  <conditionalFormatting sqref="A7">
    <cfRule type="cellIs" dxfId="836" priority="949" operator="equal">
      <formula>"No"</formula>
    </cfRule>
    <cfRule type="cellIs" dxfId="835" priority="950" operator="equal">
      <formula>"Yes"</formula>
    </cfRule>
  </conditionalFormatting>
  <conditionalFormatting sqref="A7">
    <cfRule type="cellIs" dxfId="834" priority="953" operator="equal">
      <formula>"No"</formula>
    </cfRule>
    <cfRule type="cellIs" dxfId="833" priority="954" operator="equal">
      <formula>"Yes"</formula>
    </cfRule>
  </conditionalFormatting>
  <conditionalFormatting sqref="A7">
    <cfRule type="cellIs" dxfId="832" priority="951" operator="equal">
      <formula>"No"</formula>
    </cfRule>
    <cfRule type="cellIs" dxfId="831" priority="952" operator="equal">
      <formula>"Yes"</formula>
    </cfRule>
  </conditionalFormatting>
  <conditionalFormatting sqref="B8">
    <cfRule type="cellIs" dxfId="830" priority="939" operator="equal">
      <formula>"No"</formula>
    </cfRule>
    <cfRule type="cellIs" dxfId="829" priority="940" operator="equal">
      <formula>"Yes"</formula>
    </cfRule>
  </conditionalFormatting>
  <conditionalFormatting sqref="B8">
    <cfRule type="cellIs" dxfId="828" priority="941" operator="equal">
      <formula>"No"</formula>
    </cfRule>
    <cfRule type="cellIs" dxfId="827" priority="942" operator="equal">
      <formula>"Yes"</formula>
    </cfRule>
  </conditionalFormatting>
  <conditionalFormatting sqref="A7">
    <cfRule type="cellIs" dxfId="826" priority="931" operator="equal">
      <formula>"No"</formula>
    </cfRule>
    <cfRule type="cellIs" dxfId="825" priority="932" operator="equal">
      <formula>"Yes"</formula>
    </cfRule>
  </conditionalFormatting>
  <conditionalFormatting sqref="A7">
    <cfRule type="cellIs" dxfId="824" priority="937" operator="equal">
      <formula>"No"</formula>
    </cfRule>
    <cfRule type="cellIs" dxfId="823" priority="938" operator="equal">
      <formula>"Yes"</formula>
    </cfRule>
  </conditionalFormatting>
  <conditionalFormatting sqref="A7">
    <cfRule type="cellIs" dxfId="822" priority="935" operator="equal">
      <formula>"No"</formula>
    </cfRule>
    <cfRule type="cellIs" dxfId="821" priority="936" operator="equal">
      <formula>"Yes"</formula>
    </cfRule>
  </conditionalFormatting>
  <conditionalFormatting sqref="A7">
    <cfRule type="cellIs" dxfId="820" priority="933" operator="equal">
      <formula>"No"</formula>
    </cfRule>
    <cfRule type="cellIs" dxfId="819" priority="934" operator="equal">
      <formula>"Yes"</formula>
    </cfRule>
  </conditionalFormatting>
  <conditionalFormatting sqref="A3">
    <cfRule type="cellIs" dxfId="818" priority="749" operator="equal">
      <formula>"No"</formula>
    </cfRule>
    <cfRule type="cellIs" dxfId="817" priority="750" operator="equal">
      <formula>"Yes"</formula>
    </cfRule>
  </conditionalFormatting>
  <conditionalFormatting sqref="A3">
    <cfRule type="cellIs" dxfId="816" priority="751" operator="equal">
      <formula>"No"</formula>
    </cfRule>
    <cfRule type="cellIs" dxfId="815" priority="752" operator="equal">
      <formula>"Yes"</formula>
    </cfRule>
  </conditionalFormatting>
  <conditionalFormatting sqref="A3">
    <cfRule type="cellIs" dxfId="814" priority="745" operator="equal">
      <formula>"No"</formula>
    </cfRule>
    <cfRule type="cellIs" dxfId="813" priority="746" operator="equal">
      <formula>"Yes"</formula>
    </cfRule>
  </conditionalFormatting>
  <conditionalFormatting sqref="A3">
    <cfRule type="cellIs" dxfId="812" priority="747" operator="equal">
      <formula>"No"</formula>
    </cfRule>
    <cfRule type="cellIs" dxfId="811" priority="748" operator="equal">
      <formula>"Yes"</formula>
    </cfRule>
  </conditionalFormatting>
  <conditionalFormatting sqref="A6">
    <cfRule type="cellIs" dxfId="810" priority="907" operator="equal">
      <formula>"No"</formula>
    </cfRule>
    <cfRule type="cellIs" dxfId="809" priority="908" operator="equal">
      <formula>"Yes"</formula>
    </cfRule>
  </conditionalFormatting>
  <conditionalFormatting sqref="A6">
    <cfRule type="cellIs" dxfId="808" priority="909" operator="equal">
      <formula>"No"</formula>
    </cfRule>
    <cfRule type="cellIs" dxfId="807" priority="910" operator="equal">
      <formula>"Yes"</formula>
    </cfRule>
  </conditionalFormatting>
  <conditionalFormatting sqref="A6">
    <cfRule type="cellIs" dxfId="806" priority="903" operator="equal">
      <formula>"No"</formula>
    </cfRule>
    <cfRule type="cellIs" dxfId="805" priority="904" operator="equal">
      <formula>"Yes"</formula>
    </cfRule>
  </conditionalFormatting>
  <conditionalFormatting sqref="A6">
    <cfRule type="cellIs" dxfId="804" priority="905" operator="equal">
      <formula>"No"</formula>
    </cfRule>
    <cfRule type="cellIs" dxfId="803" priority="906" operator="equal">
      <formula>"Yes"</formula>
    </cfRule>
  </conditionalFormatting>
  <conditionalFormatting sqref="A8">
    <cfRule type="cellIs" dxfId="802" priority="891" operator="equal">
      <formula>"No"</formula>
    </cfRule>
    <cfRule type="cellIs" dxfId="801" priority="892" operator="equal">
      <formula>"Yes"</formula>
    </cfRule>
  </conditionalFormatting>
  <conditionalFormatting sqref="A8">
    <cfRule type="cellIs" dxfId="800" priority="897" operator="equal">
      <formula>"No"</formula>
    </cfRule>
    <cfRule type="cellIs" dxfId="799" priority="898" operator="equal">
      <formula>"Yes"</formula>
    </cfRule>
  </conditionalFormatting>
  <conditionalFormatting sqref="A8">
    <cfRule type="cellIs" dxfId="798" priority="895" operator="equal">
      <formula>"No"</formula>
    </cfRule>
    <cfRule type="cellIs" dxfId="797" priority="896" operator="equal">
      <formula>"Yes"</formula>
    </cfRule>
  </conditionalFormatting>
  <conditionalFormatting sqref="A8">
    <cfRule type="cellIs" dxfId="796" priority="893" operator="equal">
      <formula>"No"</formula>
    </cfRule>
    <cfRule type="cellIs" dxfId="795" priority="894" operator="equal">
      <formula>"Yes"</formula>
    </cfRule>
  </conditionalFormatting>
  <conditionalFormatting sqref="B8">
    <cfRule type="cellIs" dxfId="794" priority="887" operator="equal">
      <formula>"No"</formula>
    </cfRule>
    <cfRule type="cellIs" dxfId="793" priority="888" operator="equal">
      <formula>"Yes"</formula>
    </cfRule>
  </conditionalFormatting>
  <conditionalFormatting sqref="B8">
    <cfRule type="cellIs" dxfId="792" priority="889" operator="equal">
      <formula>"No"</formula>
    </cfRule>
    <cfRule type="cellIs" dxfId="791" priority="890" operator="equal">
      <formula>"Yes"</formula>
    </cfRule>
  </conditionalFormatting>
  <conditionalFormatting sqref="H2">
    <cfRule type="cellIs" dxfId="790" priority="881" operator="equal">
      <formula>"No"</formula>
    </cfRule>
    <cfRule type="cellIs" dxfId="789" priority="882" operator="equal">
      <formula>"Yes"</formula>
    </cfRule>
  </conditionalFormatting>
  <conditionalFormatting sqref="H2">
    <cfRule type="cellIs" dxfId="788" priority="885" operator="equal">
      <formula>"N"</formula>
    </cfRule>
    <cfRule type="cellIs" dxfId="787" priority="886" operator="equal">
      <formula>"Y"</formula>
    </cfRule>
  </conditionalFormatting>
  <conditionalFormatting sqref="H2">
    <cfRule type="cellIs" dxfId="786" priority="883" operator="equal">
      <formula>1</formula>
    </cfRule>
    <cfRule type="cellIs" dxfId="785" priority="884" operator="equal">
      <formula>20</formula>
    </cfRule>
  </conditionalFormatting>
  <conditionalFormatting sqref="H2">
    <cfRule type="cellIs" dxfId="784" priority="880" operator="equal">
      <formula>19</formula>
    </cfRule>
  </conditionalFormatting>
  <conditionalFormatting sqref="I2">
    <cfRule type="cellIs" dxfId="783" priority="878" operator="equal">
      <formula>"No"</formula>
    </cfRule>
    <cfRule type="cellIs" dxfId="782" priority="879" operator="equal">
      <formula>"Yes"</formula>
    </cfRule>
  </conditionalFormatting>
  <conditionalFormatting sqref="H2">
    <cfRule type="cellIs" dxfId="781" priority="876" operator="equal">
      <formula>"No"</formula>
    </cfRule>
    <cfRule type="cellIs" dxfId="780" priority="877" operator="equal">
      <formula>"Yes"</formula>
    </cfRule>
  </conditionalFormatting>
  <conditionalFormatting sqref="H2">
    <cfRule type="cellIs" dxfId="779" priority="874" operator="equal">
      <formula>1</formula>
    </cfRule>
    <cfRule type="cellIs" dxfId="778" priority="875" operator="equal">
      <formula>20</formula>
    </cfRule>
  </conditionalFormatting>
  <conditionalFormatting sqref="H2">
    <cfRule type="cellIs" dxfId="777" priority="873" operator="equal">
      <formula>19</formula>
    </cfRule>
  </conditionalFormatting>
  <conditionalFormatting sqref="H2">
    <cfRule type="cellIs" dxfId="776" priority="867" operator="equal">
      <formula>"No"</formula>
    </cfRule>
    <cfRule type="cellIs" dxfId="775" priority="868" operator="equal">
      <formula>"Yes"</formula>
    </cfRule>
  </conditionalFormatting>
  <conditionalFormatting sqref="H2">
    <cfRule type="cellIs" dxfId="774" priority="871" operator="equal">
      <formula>"N"</formula>
    </cfRule>
    <cfRule type="cellIs" dxfId="773" priority="872" operator="equal">
      <formula>"Y"</formula>
    </cfRule>
  </conditionalFormatting>
  <conditionalFormatting sqref="H2">
    <cfRule type="cellIs" dxfId="772" priority="869" operator="equal">
      <formula>1</formula>
    </cfRule>
    <cfRule type="cellIs" dxfId="771" priority="870" operator="equal">
      <formula>20</formula>
    </cfRule>
  </conditionalFormatting>
  <conditionalFormatting sqref="H2">
    <cfRule type="cellIs" dxfId="770" priority="866" operator="equal">
      <formula>19</formula>
    </cfRule>
  </conditionalFormatting>
  <conditionalFormatting sqref="I2">
    <cfRule type="cellIs" dxfId="769" priority="864" operator="equal">
      <formula>"No"</formula>
    </cfRule>
    <cfRule type="cellIs" dxfId="768" priority="865" operator="equal">
      <formula>"Yes"</formula>
    </cfRule>
  </conditionalFormatting>
  <conditionalFormatting sqref="H2">
    <cfRule type="cellIs" dxfId="767" priority="862" operator="equal">
      <formula>"No"</formula>
    </cfRule>
    <cfRule type="cellIs" dxfId="766" priority="863" operator="equal">
      <formula>"Yes"</formula>
    </cfRule>
  </conditionalFormatting>
  <conditionalFormatting sqref="H2">
    <cfRule type="cellIs" dxfId="765" priority="860" operator="equal">
      <formula>1</formula>
    </cfRule>
    <cfRule type="cellIs" dxfId="764" priority="861" operator="equal">
      <formula>20</formula>
    </cfRule>
  </conditionalFormatting>
  <conditionalFormatting sqref="H2">
    <cfRule type="cellIs" dxfId="763" priority="859" operator="equal">
      <formula>19</formula>
    </cfRule>
  </conditionalFormatting>
  <conditionalFormatting sqref="H2">
    <cfRule type="cellIs" dxfId="762" priority="853" operator="equal">
      <formula>"No"</formula>
    </cfRule>
    <cfRule type="cellIs" dxfId="761" priority="854" operator="equal">
      <formula>"Yes"</formula>
    </cfRule>
  </conditionalFormatting>
  <conditionalFormatting sqref="F2">
    <cfRule type="cellIs" dxfId="760" priority="825" operator="equal">
      <formula>"No"</formula>
    </cfRule>
    <cfRule type="cellIs" dxfId="759" priority="826" operator="equal">
      <formula>"Yes"</formula>
    </cfRule>
  </conditionalFormatting>
  <conditionalFormatting sqref="H2">
    <cfRule type="cellIs" dxfId="758" priority="857" operator="equal">
      <formula>"N"</formula>
    </cfRule>
    <cfRule type="cellIs" dxfId="757" priority="858" operator="equal">
      <formula>"Y"</formula>
    </cfRule>
  </conditionalFormatting>
  <conditionalFormatting sqref="H2">
    <cfRule type="cellIs" dxfId="756" priority="855" operator="equal">
      <formula>1</formula>
    </cfRule>
    <cfRule type="cellIs" dxfId="755" priority="856" operator="equal">
      <formula>20</formula>
    </cfRule>
  </conditionalFormatting>
  <conditionalFormatting sqref="H2">
    <cfRule type="cellIs" dxfId="754" priority="852" operator="equal">
      <formula>19</formula>
    </cfRule>
  </conditionalFormatting>
  <conditionalFormatting sqref="I2">
    <cfRule type="cellIs" dxfId="753" priority="850" operator="equal">
      <formula>"No"</formula>
    </cfRule>
    <cfRule type="cellIs" dxfId="752" priority="851" operator="equal">
      <formula>"Yes"</formula>
    </cfRule>
  </conditionalFormatting>
  <conditionalFormatting sqref="H2">
    <cfRule type="cellIs" dxfId="751" priority="848" operator="equal">
      <formula>"No"</formula>
    </cfRule>
    <cfRule type="cellIs" dxfId="750" priority="849" operator="equal">
      <formula>"Yes"</formula>
    </cfRule>
  </conditionalFormatting>
  <conditionalFormatting sqref="H2">
    <cfRule type="cellIs" dxfId="749" priority="846" operator="equal">
      <formula>1</formula>
    </cfRule>
    <cfRule type="cellIs" dxfId="748" priority="847" operator="equal">
      <formula>20</formula>
    </cfRule>
  </conditionalFormatting>
  <conditionalFormatting sqref="H2">
    <cfRule type="cellIs" dxfId="747" priority="845" operator="equal">
      <formula>19</formula>
    </cfRule>
  </conditionalFormatting>
  <conditionalFormatting sqref="E2">
    <cfRule type="cellIs" dxfId="746" priority="843" operator="equal">
      <formula>"N"</formula>
    </cfRule>
    <cfRule type="cellIs" dxfId="745" priority="844" operator="equal">
      <formula>"Y"</formula>
    </cfRule>
  </conditionalFormatting>
  <conditionalFormatting sqref="B2">
    <cfRule type="cellIs" dxfId="744" priority="829" operator="equal">
      <formula>"No"</formula>
    </cfRule>
    <cfRule type="cellIs" dxfId="743" priority="830" operator="equal">
      <formula>"Yes"</formula>
    </cfRule>
  </conditionalFormatting>
  <conditionalFormatting sqref="B2">
    <cfRule type="cellIs" dxfId="742" priority="831" operator="equal">
      <formula>"No"</formula>
    </cfRule>
    <cfRule type="cellIs" dxfId="741" priority="832" operator="equal">
      <formula>"Yes"</formula>
    </cfRule>
  </conditionalFormatting>
  <conditionalFormatting sqref="G2">
    <cfRule type="cellIs" dxfId="740" priority="827" operator="equal">
      <formula>"No"</formula>
    </cfRule>
    <cfRule type="cellIs" dxfId="739" priority="828" operator="equal">
      <formula>"Yes"</formula>
    </cfRule>
  </conditionalFormatting>
  <conditionalFormatting sqref="C2">
    <cfRule type="cellIs" dxfId="738" priority="821" operator="equal">
      <formula>"No"</formula>
    </cfRule>
    <cfRule type="cellIs" dxfId="737" priority="822" operator="equal">
      <formula>"Yes"</formula>
    </cfRule>
  </conditionalFormatting>
  <conditionalFormatting sqref="C2">
    <cfRule type="cellIs" dxfId="736" priority="823" operator="equal">
      <formula>"No"</formula>
    </cfRule>
    <cfRule type="cellIs" dxfId="735" priority="824" operator="equal">
      <formula>"Yes"</formula>
    </cfRule>
  </conditionalFormatting>
  <conditionalFormatting sqref="H2">
    <cfRule type="cellIs" dxfId="734" priority="815" operator="equal">
      <formula>"No"</formula>
    </cfRule>
    <cfRule type="cellIs" dxfId="733" priority="816" operator="equal">
      <formula>"Yes"</formula>
    </cfRule>
  </conditionalFormatting>
  <conditionalFormatting sqref="F2">
    <cfRule type="cellIs" dxfId="732" priority="787" operator="equal">
      <formula>"No"</formula>
    </cfRule>
    <cfRule type="cellIs" dxfId="731" priority="788" operator="equal">
      <formula>"Yes"</formula>
    </cfRule>
  </conditionalFormatting>
  <conditionalFormatting sqref="H2">
    <cfRule type="cellIs" dxfId="730" priority="819" operator="equal">
      <formula>"N"</formula>
    </cfRule>
    <cfRule type="cellIs" dxfId="729" priority="820" operator="equal">
      <formula>"Y"</formula>
    </cfRule>
  </conditionalFormatting>
  <conditionalFormatting sqref="H2">
    <cfRule type="cellIs" dxfId="728" priority="817" operator="equal">
      <formula>1</formula>
    </cfRule>
    <cfRule type="cellIs" dxfId="727" priority="818" operator="equal">
      <formula>20</formula>
    </cfRule>
  </conditionalFormatting>
  <conditionalFormatting sqref="H2">
    <cfRule type="cellIs" dxfId="726" priority="814" operator="equal">
      <formula>19</formula>
    </cfRule>
  </conditionalFormatting>
  <conditionalFormatting sqref="I2">
    <cfRule type="cellIs" dxfId="725" priority="812" operator="equal">
      <formula>"No"</formula>
    </cfRule>
    <cfRule type="cellIs" dxfId="724" priority="813" operator="equal">
      <formula>"Yes"</formula>
    </cfRule>
  </conditionalFormatting>
  <conditionalFormatting sqref="H2">
    <cfRule type="cellIs" dxfId="723" priority="810" operator="equal">
      <formula>"No"</formula>
    </cfRule>
    <cfRule type="cellIs" dxfId="722" priority="811" operator="equal">
      <formula>"Yes"</formula>
    </cfRule>
  </conditionalFormatting>
  <conditionalFormatting sqref="H2">
    <cfRule type="cellIs" dxfId="721" priority="808" operator="equal">
      <formula>1</formula>
    </cfRule>
    <cfRule type="cellIs" dxfId="720" priority="809" operator="equal">
      <formula>20</formula>
    </cfRule>
  </conditionalFormatting>
  <conditionalFormatting sqref="H2">
    <cfRule type="cellIs" dxfId="719" priority="807" operator="equal">
      <formula>19</formula>
    </cfRule>
  </conditionalFormatting>
  <conditionalFormatting sqref="E2">
    <cfRule type="cellIs" dxfId="718" priority="805" operator="equal">
      <formula>"N"</formula>
    </cfRule>
    <cfRule type="cellIs" dxfId="717" priority="806" operator="equal">
      <formula>"Y"</formula>
    </cfRule>
  </conditionalFormatting>
  <conditionalFormatting sqref="D2">
    <cfRule type="cellIs" dxfId="716" priority="803" operator="equal">
      <formula>"No"</formula>
    </cfRule>
    <cfRule type="cellIs" dxfId="715" priority="804" operator="equal">
      <formula>"Yes"</formula>
    </cfRule>
  </conditionalFormatting>
  <conditionalFormatting sqref="B2">
    <cfRule type="cellIs" dxfId="714" priority="791" operator="equal">
      <formula>"No"</formula>
    </cfRule>
    <cfRule type="cellIs" dxfId="713" priority="792" operator="equal">
      <formula>"Yes"</formula>
    </cfRule>
  </conditionalFormatting>
  <conditionalFormatting sqref="B2">
    <cfRule type="cellIs" dxfId="712" priority="793" operator="equal">
      <formula>"No"</formula>
    </cfRule>
    <cfRule type="cellIs" dxfId="711" priority="794" operator="equal">
      <formula>"Yes"</formula>
    </cfRule>
  </conditionalFormatting>
  <conditionalFormatting sqref="G2">
    <cfRule type="cellIs" dxfId="710" priority="789" operator="equal">
      <formula>"No"</formula>
    </cfRule>
    <cfRule type="cellIs" dxfId="709" priority="790" operator="equal">
      <formula>"Yes"</formula>
    </cfRule>
  </conditionalFormatting>
  <conditionalFormatting sqref="C2">
    <cfRule type="cellIs" dxfId="708" priority="783" operator="equal">
      <formula>"No"</formula>
    </cfRule>
    <cfRule type="cellIs" dxfId="707" priority="784" operator="equal">
      <formula>"Yes"</formula>
    </cfRule>
  </conditionalFormatting>
  <conditionalFormatting sqref="C2">
    <cfRule type="cellIs" dxfId="706" priority="785" operator="equal">
      <formula>"No"</formula>
    </cfRule>
    <cfRule type="cellIs" dxfId="705" priority="786" operator="equal">
      <formula>"Yes"</formula>
    </cfRule>
  </conditionalFormatting>
  <conditionalFormatting sqref="A2:A3">
    <cfRule type="cellIs" dxfId="704" priority="775" operator="equal">
      <formula>"No"</formula>
    </cfRule>
    <cfRule type="cellIs" dxfId="703" priority="776" operator="equal">
      <formula>"Yes"</formula>
    </cfRule>
  </conditionalFormatting>
  <conditionalFormatting sqref="A2:A3">
    <cfRule type="cellIs" dxfId="702" priority="781" operator="equal">
      <formula>"No"</formula>
    </cfRule>
    <cfRule type="cellIs" dxfId="701" priority="782" operator="equal">
      <formula>"Yes"</formula>
    </cfRule>
  </conditionalFormatting>
  <conditionalFormatting sqref="A2:A3">
    <cfRule type="cellIs" dxfId="700" priority="779" operator="equal">
      <formula>"No"</formula>
    </cfRule>
    <cfRule type="cellIs" dxfId="699" priority="780" operator="equal">
      <formula>"Yes"</formula>
    </cfRule>
  </conditionalFormatting>
  <conditionalFormatting sqref="A2:A3">
    <cfRule type="cellIs" dxfId="698" priority="777" operator="equal">
      <formula>"No"</formula>
    </cfRule>
    <cfRule type="cellIs" dxfId="697" priority="778" operator="equal">
      <formula>"Yes"</formula>
    </cfRule>
  </conditionalFormatting>
  <conditionalFormatting sqref="A3">
    <cfRule type="cellIs" dxfId="696" priority="767" operator="equal">
      <formula>"No"</formula>
    </cfRule>
    <cfRule type="cellIs" dxfId="695" priority="768" operator="equal">
      <formula>"Yes"</formula>
    </cfRule>
  </conditionalFormatting>
  <conditionalFormatting sqref="A3">
    <cfRule type="cellIs" dxfId="694" priority="773" operator="equal">
      <formula>"No"</formula>
    </cfRule>
    <cfRule type="cellIs" dxfId="693" priority="774" operator="equal">
      <formula>"Yes"</formula>
    </cfRule>
  </conditionalFormatting>
  <conditionalFormatting sqref="A3">
    <cfRule type="cellIs" dxfId="692" priority="771" operator="equal">
      <formula>"No"</formula>
    </cfRule>
    <cfRule type="cellIs" dxfId="691" priority="772" operator="equal">
      <formula>"Yes"</formula>
    </cfRule>
  </conditionalFormatting>
  <conditionalFormatting sqref="A3">
    <cfRule type="cellIs" dxfId="690" priority="769" operator="equal">
      <formula>"No"</formula>
    </cfRule>
    <cfRule type="cellIs" dxfId="689" priority="770" operator="equal">
      <formula>"Yes"</formula>
    </cfRule>
  </conditionalFormatting>
  <conditionalFormatting sqref="A2">
    <cfRule type="cellIs" dxfId="688" priority="759" operator="equal">
      <formula>"No"</formula>
    </cfRule>
    <cfRule type="cellIs" dxfId="687" priority="760" operator="equal">
      <formula>"Yes"</formula>
    </cfRule>
  </conditionalFormatting>
  <conditionalFormatting sqref="A2">
    <cfRule type="cellIs" dxfId="686" priority="765" operator="equal">
      <formula>"No"</formula>
    </cfRule>
    <cfRule type="cellIs" dxfId="685" priority="766" operator="equal">
      <formula>"Yes"</formula>
    </cfRule>
  </conditionalFormatting>
  <conditionalFormatting sqref="A2">
    <cfRule type="cellIs" dxfId="684" priority="763" operator="equal">
      <formula>"No"</formula>
    </cfRule>
    <cfRule type="cellIs" dxfId="683" priority="764" operator="equal">
      <formula>"Yes"</formula>
    </cfRule>
  </conditionalFormatting>
  <conditionalFormatting sqref="A2">
    <cfRule type="cellIs" dxfId="682" priority="761" operator="equal">
      <formula>"No"</formula>
    </cfRule>
    <cfRule type="cellIs" dxfId="681" priority="762" operator="equal">
      <formula>"Yes"</formula>
    </cfRule>
  </conditionalFormatting>
  <conditionalFormatting sqref="A3">
    <cfRule type="cellIs" dxfId="680" priority="757" operator="equal">
      <formula>"No"</formula>
    </cfRule>
    <cfRule type="cellIs" dxfId="679" priority="758" operator="equal">
      <formula>"Yes"</formula>
    </cfRule>
  </conditionalFormatting>
  <conditionalFormatting sqref="A3">
    <cfRule type="cellIs" dxfId="678" priority="755" operator="equal">
      <formula>"No"</formula>
    </cfRule>
    <cfRule type="cellIs" dxfId="677" priority="756" operator="equal">
      <formula>"Yes"</formula>
    </cfRule>
  </conditionalFormatting>
  <conditionalFormatting sqref="A3">
    <cfRule type="cellIs" dxfId="676" priority="753" operator="equal">
      <formula>"No"</formula>
    </cfRule>
    <cfRule type="cellIs" dxfId="675" priority="754" operator="equal">
      <formula>"Yes"</formula>
    </cfRule>
  </conditionalFormatting>
  <conditionalFormatting sqref="A3">
    <cfRule type="cellIs" dxfId="674" priority="743" operator="equal">
      <formula>"No"</formula>
    </cfRule>
    <cfRule type="cellIs" dxfId="673" priority="744" operator="equal">
      <formula>"Yes"</formula>
    </cfRule>
  </conditionalFormatting>
  <conditionalFormatting sqref="H9">
    <cfRule type="cellIs" dxfId="672" priority="733" operator="equal">
      <formula>"No"</formula>
    </cfRule>
    <cfRule type="cellIs" dxfId="671" priority="734" operator="equal">
      <formula>"Yes"</formula>
    </cfRule>
  </conditionalFormatting>
  <conditionalFormatting sqref="H9">
    <cfRule type="cellIs" dxfId="670" priority="737" operator="equal">
      <formula>"N"</formula>
    </cfRule>
    <cfRule type="cellIs" dxfId="669" priority="738" operator="equal">
      <formula>"Y"</formula>
    </cfRule>
  </conditionalFormatting>
  <conditionalFormatting sqref="H9">
    <cfRule type="cellIs" dxfId="668" priority="735" operator="equal">
      <formula>1</formula>
    </cfRule>
    <cfRule type="cellIs" dxfId="667" priority="736" operator="equal">
      <formula>20</formula>
    </cfRule>
  </conditionalFormatting>
  <conditionalFormatting sqref="H9">
    <cfRule type="cellIs" dxfId="666" priority="732" operator="equal">
      <formula>19</formula>
    </cfRule>
  </conditionalFormatting>
  <conditionalFormatting sqref="I9">
    <cfRule type="cellIs" dxfId="665" priority="730" operator="equal">
      <formula>"No"</formula>
    </cfRule>
    <cfRule type="cellIs" dxfId="664" priority="731" operator="equal">
      <formula>"Yes"</formula>
    </cfRule>
  </conditionalFormatting>
  <conditionalFormatting sqref="H9">
    <cfRule type="cellIs" dxfId="663" priority="728" operator="equal">
      <formula>"No"</formula>
    </cfRule>
    <cfRule type="cellIs" dxfId="662" priority="729" operator="equal">
      <formula>"Yes"</formula>
    </cfRule>
  </conditionalFormatting>
  <conditionalFormatting sqref="H9">
    <cfRule type="cellIs" dxfId="661" priority="726" operator="equal">
      <formula>1</formula>
    </cfRule>
    <cfRule type="cellIs" dxfId="660" priority="727" operator="equal">
      <formula>20</formula>
    </cfRule>
  </conditionalFormatting>
  <conditionalFormatting sqref="H9">
    <cfRule type="cellIs" dxfId="659" priority="725" operator="equal">
      <formula>19</formula>
    </cfRule>
  </conditionalFormatting>
  <conditionalFormatting sqref="A9">
    <cfRule type="cellIs" dxfId="658" priority="713" operator="equal">
      <formula>"No"</formula>
    </cfRule>
    <cfRule type="cellIs" dxfId="657" priority="714" operator="equal">
      <formula>"Yes"</formula>
    </cfRule>
  </conditionalFormatting>
  <conditionalFormatting sqref="A9">
    <cfRule type="cellIs" dxfId="656" priority="719" operator="equal">
      <formula>"No"</formula>
    </cfRule>
    <cfRule type="cellIs" dxfId="655" priority="720" operator="equal">
      <formula>"Yes"</formula>
    </cfRule>
  </conditionalFormatting>
  <conditionalFormatting sqref="A9">
    <cfRule type="cellIs" dxfId="654" priority="717" operator="equal">
      <formula>"No"</formula>
    </cfRule>
    <cfRule type="cellIs" dxfId="653" priority="718" operator="equal">
      <formula>"Yes"</formula>
    </cfRule>
  </conditionalFormatting>
  <conditionalFormatting sqref="A9">
    <cfRule type="cellIs" dxfId="652" priority="715" operator="equal">
      <formula>"No"</formula>
    </cfRule>
    <cfRule type="cellIs" dxfId="651" priority="716" operator="equal">
      <formula>"Yes"</formula>
    </cfRule>
  </conditionalFormatting>
  <conditionalFormatting sqref="B9">
    <cfRule type="cellIs" dxfId="650" priority="709" operator="equal">
      <formula>"No"</formula>
    </cfRule>
    <cfRule type="cellIs" dxfId="649" priority="710" operator="equal">
      <formula>"Yes"</formula>
    </cfRule>
  </conditionalFormatting>
  <conditionalFormatting sqref="B9">
    <cfRule type="cellIs" dxfId="648" priority="711" operator="equal">
      <formula>"No"</formula>
    </cfRule>
    <cfRule type="cellIs" dxfId="647" priority="712" operator="equal">
      <formula>"Yes"</formula>
    </cfRule>
  </conditionalFormatting>
  <conditionalFormatting sqref="G9">
    <cfRule type="cellIs" dxfId="646" priority="707" operator="equal">
      <formula>"No"</formula>
    </cfRule>
    <cfRule type="cellIs" dxfId="645" priority="708" operator="equal">
      <formula>"Yes"</formula>
    </cfRule>
  </conditionalFormatting>
  <conditionalFormatting sqref="C9">
    <cfRule type="cellIs" dxfId="644" priority="701" operator="equal">
      <formula>"No"</formula>
    </cfRule>
    <cfRule type="cellIs" dxfId="643" priority="702" operator="equal">
      <formula>"Yes"</formula>
    </cfRule>
  </conditionalFormatting>
  <conditionalFormatting sqref="C9">
    <cfRule type="cellIs" dxfId="642" priority="703" operator="equal">
      <formula>"No"</formula>
    </cfRule>
    <cfRule type="cellIs" dxfId="641" priority="704" operator="equal">
      <formula>"Yes"</formula>
    </cfRule>
  </conditionalFormatting>
  <conditionalFormatting sqref="H6">
    <cfRule type="cellIs" dxfId="640" priority="695" operator="equal">
      <formula>"No"</formula>
    </cfRule>
    <cfRule type="cellIs" dxfId="639" priority="696" operator="equal">
      <formula>"Yes"</formula>
    </cfRule>
  </conditionalFormatting>
  <conditionalFormatting sqref="F6">
    <cfRule type="cellIs" dxfId="638" priority="667" operator="equal">
      <formula>"No"</formula>
    </cfRule>
    <cfRule type="cellIs" dxfId="637" priority="668" operator="equal">
      <formula>"Yes"</formula>
    </cfRule>
  </conditionalFormatting>
  <conditionalFormatting sqref="H6">
    <cfRule type="cellIs" dxfId="636" priority="699" operator="equal">
      <formula>"N"</formula>
    </cfRule>
    <cfRule type="cellIs" dxfId="635" priority="700" operator="equal">
      <formula>"Y"</formula>
    </cfRule>
  </conditionalFormatting>
  <conditionalFormatting sqref="H6">
    <cfRule type="cellIs" dxfId="634" priority="697" operator="equal">
      <formula>1</formula>
    </cfRule>
    <cfRule type="cellIs" dxfId="633" priority="698" operator="equal">
      <formula>20</formula>
    </cfRule>
  </conditionalFormatting>
  <conditionalFormatting sqref="H6">
    <cfRule type="cellIs" dxfId="632" priority="694" operator="equal">
      <formula>19</formula>
    </cfRule>
  </conditionalFormatting>
  <conditionalFormatting sqref="I6">
    <cfRule type="cellIs" dxfId="631" priority="692" operator="equal">
      <formula>"No"</formula>
    </cfRule>
    <cfRule type="cellIs" dxfId="630" priority="693" operator="equal">
      <formula>"Yes"</formula>
    </cfRule>
  </conditionalFormatting>
  <conditionalFormatting sqref="H6">
    <cfRule type="cellIs" dxfId="629" priority="690" operator="equal">
      <formula>"No"</formula>
    </cfRule>
    <cfRule type="cellIs" dxfId="628" priority="691" operator="equal">
      <formula>"Yes"</formula>
    </cfRule>
  </conditionalFormatting>
  <conditionalFormatting sqref="H6">
    <cfRule type="cellIs" dxfId="627" priority="688" operator="equal">
      <formula>1</formula>
    </cfRule>
    <cfRule type="cellIs" dxfId="626" priority="689" operator="equal">
      <formula>20</formula>
    </cfRule>
  </conditionalFormatting>
  <conditionalFormatting sqref="H6">
    <cfRule type="cellIs" dxfId="625" priority="687" operator="equal">
      <formula>19</formula>
    </cfRule>
  </conditionalFormatting>
  <conditionalFormatting sqref="E6">
    <cfRule type="cellIs" dxfId="624" priority="685" operator="equal">
      <formula>"N"</formula>
    </cfRule>
    <cfRule type="cellIs" dxfId="623" priority="686" operator="equal">
      <formula>"Y"</formula>
    </cfRule>
  </conditionalFormatting>
  <conditionalFormatting sqref="D6">
    <cfRule type="cellIs" dxfId="622" priority="683" operator="equal">
      <formula>"No"</formula>
    </cfRule>
    <cfRule type="cellIs" dxfId="621" priority="684" operator="equal">
      <formula>"Yes"</formula>
    </cfRule>
  </conditionalFormatting>
  <conditionalFormatting sqref="A6">
    <cfRule type="cellIs" dxfId="620" priority="675" operator="equal">
      <formula>"No"</formula>
    </cfRule>
    <cfRule type="cellIs" dxfId="619" priority="676" operator="equal">
      <formula>"Yes"</formula>
    </cfRule>
  </conditionalFormatting>
  <conditionalFormatting sqref="A6">
    <cfRule type="cellIs" dxfId="618" priority="681" operator="equal">
      <formula>"No"</formula>
    </cfRule>
    <cfRule type="cellIs" dxfId="617" priority="682" operator="equal">
      <formula>"Yes"</formula>
    </cfRule>
  </conditionalFormatting>
  <conditionalFormatting sqref="A6">
    <cfRule type="cellIs" dxfId="616" priority="679" operator="equal">
      <formula>"No"</formula>
    </cfRule>
    <cfRule type="cellIs" dxfId="615" priority="680" operator="equal">
      <formula>"Yes"</formula>
    </cfRule>
  </conditionalFormatting>
  <conditionalFormatting sqref="A6">
    <cfRule type="cellIs" dxfId="614" priority="677" operator="equal">
      <formula>"No"</formula>
    </cfRule>
    <cfRule type="cellIs" dxfId="613" priority="678" operator="equal">
      <formula>"Yes"</formula>
    </cfRule>
  </conditionalFormatting>
  <conditionalFormatting sqref="A7">
    <cfRule type="cellIs" dxfId="612" priority="501" operator="equal">
      <formula>"No"</formula>
    </cfRule>
    <cfRule type="cellIs" dxfId="611" priority="502" operator="equal">
      <formula>"Yes"</formula>
    </cfRule>
  </conditionalFormatting>
  <conditionalFormatting sqref="A7">
    <cfRule type="cellIs" dxfId="610" priority="503" operator="equal">
      <formula>"No"</formula>
    </cfRule>
    <cfRule type="cellIs" dxfId="609" priority="504" operator="equal">
      <formula>"Yes"</formula>
    </cfRule>
  </conditionalFormatting>
  <conditionalFormatting sqref="G6">
    <cfRule type="cellIs" dxfId="608" priority="669" operator="equal">
      <formula>"No"</formula>
    </cfRule>
    <cfRule type="cellIs" dxfId="607" priority="670" operator="equal">
      <formula>"Yes"</formula>
    </cfRule>
  </conditionalFormatting>
  <conditionalFormatting sqref="F7">
    <cfRule type="cellIs" dxfId="606" priority="493" operator="equal">
      <formula>"No"</formula>
    </cfRule>
    <cfRule type="cellIs" dxfId="605" priority="494" operator="equal">
      <formula>"Yes"</formula>
    </cfRule>
  </conditionalFormatting>
  <conditionalFormatting sqref="G7">
    <cfRule type="cellIs" dxfId="604" priority="495" operator="equal">
      <formula>"No"</formula>
    </cfRule>
    <cfRule type="cellIs" dxfId="603" priority="496" operator="equal">
      <formula>"Yes"</formula>
    </cfRule>
  </conditionalFormatting>
  <conditionalFormatting sqref="A8">
    <cfRule type="cellIs" dxfId="602" priority="631" operator="equal">
      <formula>"No"</formula>
    </cfRule>
    <cfRule type="cellIs" dxfId="601" priority="632" operator="equal">
      <formula>"Yes"</formula>
    </cfRule>
  </conditionalFormatting>
  <conditionalFormatting sqref="A8">
    <cfRule type="cellIs" dxfId="600" priority="633" operator="equal">
      <formula>"No"</formula>
    </cfRule>
    <cfRule type="cellIs" dxfId="599" priority="634" operator="equal">
      <formula>"Yes"</formula>
    </cfRule>
  </conditionalFormatting>
  <conditionalFormatting sqref="B8">
    <cfRule type="cellIs" dxfId="598" priority="627" operator="equal">
      <formula>"No"</formula>
    </cfRule>
    <cfRule type="cellIs" dxfId="597" priority="628" operator="equal">
      <formula>"Yes"</formula>
    </cfRule>
  </conditionalFormatting>
  <conditionalFormatting sqref="B8">
    <cfRule type="cellIs" dxfId="596" priority="629" operator="equal">
      <formula>"No"</formula>
    </cfRule>
    <cfRule type="cellIs" dxfId="595" priority="630" operator="equal">
      <formula>"Yes"</formula>
    </cfRule>
  </conditionalFormatting>
  <conditionalFormatting sqref="A8">
    <cfRule type="cellIs" dxfId="594" priority="647" operator="equal">
      <formula>"No"</formula>
    </cfRule>
    <cfRule type="cellIs" dxfId="593" priority="648" operator="equal">
      <formula>"Yes"</formula>
    </cfRule>
  </conditionalFormatting>
  <conditionalFormatting sqref="A8">
    <cfRule type="cellIs" dxfId="592" priority="653" operator="equal">
      <formula>"No"</formula>
    </cfRule>
    <cfRule type="cellIs" dxfId="591" priority="654" operator="equal">
      <formula>"Yes"</formula>
    </cfRule>
  </conditionalFormatting>
  <conditionalFormatting sqref="A8">
    <cfRule type="cellIs" dxfId="590" priority="651" operator="equal">
      <formula>"No"</formula>
    </cfRule>
    <cfRule type="cellIs" dxfId="589" priority="652" operator="equal">
      <formula>"Yes"</formula>
    </cfRule>
  </conditionalFormatting>
  <conditionalFormatting sqref="A8">
    <cfRule type="cellIs" dxfId="588" priority="649" operator="equal">
      <formula>"No"</formula>
    </cfRule>
    <cfRule type="cellIs" dxfId="587" priority="650" operator="equal">
      <formula>"Yes"</formula>
    </cfRule>
  </conditionalFormatting>
  <conditionalFormatting sqref="B8">
    <cfRule type="cellIs" dxfId="586" priority="643" operator="equal">
      <formula>"No"</formula>
    </cfRule>
    <cfRule type="cellIs" dxfId="585" priority="644" operator="equal">
      <formula>"Yes"</formula>
    </cfRule>
  </conditionalFormatting>
  <conditionalFormatting sqref="B8">
    <cfRule type="cellIs" dxfId="584" priority="645" operator="equal">
      <formula>"No"</formula>
    </cfRule>
    <cfRule type="cellIs" dxfId="583" priority="646" operator="equal">
      <formula>"Yes"</formula>
    </cfRule>
  </conditionalFormatting>
  <conditionalFormatting sqref="B9">
    <cfRule type="cellIs" dxfId="582" priority="469" operator="equal">
      <formula>"No"</formula>
    </cfRule>
    <cfRule type="cellIs" dxfId="581" priority="470" operator="equal">
      <formula>"Yes"</formula>
    </cfRule>
  </conditionalFormatting>
  <conditionalFormatting sqref="B9">
    <cfRule type="cellIs" dxfId="580" priority="471" operator="equal">
      <formula>"No"</formula>
    </cfRule>
    <cfRule type="cellIs" dxfId="579" priority="472" operator="equal">
      <formula>"Yes"</formula>
    </cfRule>
  </conditionalFormatting>
  <conditionalFormatting sqref="A8">
    <cfRule type="cellIs" dxfId="578" priority="637" operator="equal">
      <formula>"No"</formula>
    </cfRule>
    <cfRule type="cellIs" dxfId="577" priority="638" operator="equal">
      <formula>"Yes"</formula>
    </cfRule>
  </conditionalFormatting>
  <conditionalFormatting sqref="A8">
    <cfRule type="cellIs" dxfId="576" priority="635" operator="equal">
      <formula>"No"</formula>
    </cfRule>
    <cfRule type="cellIs" dxfId="575" priority="636" operator="equal">
      <formula>"Yes"</formula>
    </cfRule>
  </conditionalFormatting>
  <conditionalFormatting sqref="A5">
    <cfRule type="cellIs" dxfId="574" priority="619" operator="equal">
      <formula>"No"</formula>
    </cfRule>
    <cfRule type="cellIs" dxfId="573" priority="620" operator="equal">
      <formula>"Yes"</formula>
    </cfRule>
  </conditionalFormatting>
  <conditionalFormatting sqref="A5">
    <cfRule type="cellIs" dxfId="572" priority="625" operator="equal">
      <formula>"No"</formula>
    </cfRule>
    <cfRule type="cellIs" dxfId="571" priority="626" operator="equal">
      <formula>"Yes"</formula>
    </cfRule>
  </conditionalFormatting>
  <conditionalFormatting sqref="A5">
    <cfRule type="cellIs" dxfId="570" priority="623" operator="equal">
      <formula>"No"</formula>
    </cfRule>
    <cfRule type="cellIs" dxfId="569" priority="624" operator="equal">
      <formula>"Yes"</formula>
    </cfRule>
  </conditionalFormatting>
  <conditionalFormatting sqref="A5">
    <cfRule type="cellIs" dxfId="568" priority="621" operator="equal">
      <formula>"No"</formula>
    </cfRule>
    <cfRule type="cellIs" dxfId="567" priority="622" operator="equal">
      <formula>"Yes"</formula>
    </cfRule>
  </conditionalFormatting>
  <conditionalFormatting sqref="A7">
    <cfRule type="cellIs" dxfId="566" priority="607" operator="equal">
      <formula>"No"</formula>
    </cfRule>
    <cfRule type="cellIs" dxfId="565" priority="608" operator="equal">
      <formula>"Yes"</formula>
    </cfRule>
  </conditionalFormatting>
  <conditionalFormatting sqref="A7">
    <cfRule type="cellIs" dxfId="564" priority="609" operator="equal">
      <formula>"No"</formula>
    </cfRule>
    <cfRule type="cellIs" dxfId="563" priority="610" operator="equal">
      <formula>"Yes"</formula>
    </cfRule>
  </conditionalFormatting>
  <conditionalFormatting sqref="A7">
    <cfRule type="cellIs" dxfId="562" priority="613" operator="equal">
      <formula>"No"</formula>
    </cfRule>
    <cfRule type="cellIs" dxfId="561" priority="614" operator="equal">
      <formula>"Yes"</formula>
    </cfRule>
  </conditionalFormatting>
  <conditionalFormatting sqref="A7">
    <cfRule type="cellIs" dxfId="560" priority="611" operator="equal">
      <formula>"No"</formula>
    </cfRule>
    <cfRule type="cellIs" dxfId="559" priority="612" operator="equal">
      <formula>"Yes"</formula>
    </cfRule>
  </conditionalFormatting>
  <conditionalFormatting sqref="B8">
    <cfRule type="cellIs" dxfId="558" priority="599" operator="equal">
      <formula>"No"</formula>
    </cfRule>
    <cfRule type="cellIs" dxfId="557" priority="600" operator="equal">
      <formula>"Yes"</formula>
    </cfRule>
  </conditionalFormatting>
  <conditionalFormatting sqref="B8">
    <cfRule type="cellIs" dxfId="556" priority="601" operator="equal">
      <formula>"No"</formula>
    </cfRule>
    <cfRule type="cellIs" dxfId="555" priority="602" operator="equal">
      <formula>"Yes"</formula>
    </cfRule>
  </conditionalFormatting>
  <conditionalFormatting sqref="A7">
    <cfRule type="cellIs" dxfId="554" priority="591" operator="equal">
      <formula>"No"</formula>
    </cfRule>
    <cfRule type="cellIs" dxfId="553" priority="592" operator="equal">
      <formula>"Yes"</formula>
    </cfRule>
  </conditionalFormatting>
  <conditionalFormatting sqref="A7">
    <cfRule type="cellIs" dxfId="552" priority="597" operator="equal">
      <formula>"No"</formula>
    </cfRule>
    <cfRule type="cellIs" dxfId="551" priority="598" operator="equal">
      <formula>"Yes"</formula>
    </cfRule>
  </conditionalFormatting>
  <conditionalFormatting sqref="A7">
    <cfRule type="cellIs" dxfId="550" priority="595" operator="equal">
      <formula>"No"</formula>
    </cfRule>
    <cfRule type="cellIs" dxfId="549" priority="596" operator="equal">
      <formula>"Yes"</formula>
    </cfRule>
  </conditionalFormatting>
  <conditionalFormatting sqref="A7">
    <cfRule type="cellIs" dxfId="548" priority="593" operator="equal">
      <formula>"No"</formula>
    </cfRule>
    <cfRule type="cellIs" dxfId="547" priority="594" operator="equal">
      <formula>"Yes"</formula>
    </cfRule>
  </conditionalFormatting>
  <conditionalFormatting sqref="C8">
    <cfRule type="cellIs" dxfId="546" priority="409" operator="equal">
      <formula>"No"</formula>
    </cfRule>
    <cfRule type="cellIs" dxfId="545" priority="410" operator="equal">
      <formula>"Yes"</formula>
    </cfRule>
  </conditionalFormatting>
  <conditionalFormatting sqref="C8">
    <cfRule type="cellIs" dxfId="544" priority="411" operator="equal">
      <formula>"No"</formula>
    </cfRule>
    <cfRule type="cellIs" dxfId="543" priority="412" operator="equal">
      <formula>"Yes"</formula>
    </cfRule>
  </conditionalFormatting>
  <conditionalFormatting sqref="A6">
    <cfRule type="cellIs" dxfId="542" priority="567" operator="equal">
      <formula>"No"</formula>
    </cfRule>
    <cfRule type="cellIs" dxfId="541" priority="568" operator="equal">
      <formula>"Yes"</formula>
    </cfRule>
  </conditionalFormatting>
  <conditionalFormatting sqref="A6">
    <cfRule type="cellIs" dxfId="540" priority="569" operator="equal">
      <formula>"No"</formula>
    </cfRule>
    <cfRule type="cellIs" dxfId="539" priority="570" operator="equal">
      <formula>"Yes"</formula>
    </cfRule>
  </conditionalFormatting>
  <conditionalFormatting sqref="A6">
    <cfRule type="cellIs" dxfId="538" priority="563" operator="equal">
      <formula>"No"</formula>
    </cfRule>
    <cfRule type="cellIs" dxfId="537" priority="564" operator="equal">
      <formula>"Yes"</formula>
    </cfRule>
  </conditionalFormatting>
  <conditionalFormatting sqref="A6">
    <cfRule type="cellIs" dxfId="536" priority="565" operator="equal">
      <formula>"No"</formula>
    </cfRule>
    <cfRule type="cellIs" dxfId="535" priority="566" operator="equal">
      <formula>"Yes"</formula>
    </cfRule>
  </conditionalFormatting>
  <conditionalFormatting sqref="A7">
    <cfRule type="cellIs" dxfId="534" priority="389" operator="equal">
      <formula>"No"</formula>
    </cfRule>
    <cfRule type="cellIs" dxfId="533" priority="390" operator="equal">
      <formula>"Yes"</formula>
    </cfRule>
  </conditionalFormatting>
  <conditionalFormatting sqref="A7">
    <cfRule type="cellIs" dxfId="532" priority="391" operator="equal">
      <formula>"No"</formula>
    </cfRule>
    <cfRule type="cellIs" dxfId="531" priority="392" operator="equal">
      <formula>"Yes"</formula>
    </cfRule>
  </conditionalFormatting>
  <conditionalFormatting sqref="A8">
    <cfRule type="cellIs" dxfId="530" priority="551" operator="equal">
      <formula>"No"</formula>
    </cfRule>
    <cfRule type="cellIs" dxfId="529" priority="552" operator="equal">
      <formula>"Yes"</formula>
    </cfRule>
  </conditionalFormatting>
  <conditionalFormatting sqref="A8">
    <cfRule type="cellIs" dxfId="528" priority="557" operator="equal">
      <formula>"No"</formula>
    </cfRule>
    <cfRule type="cellIs" dxfId="527" priority="558" operator="equal">
      <formula>"Yes"</formula>
    </cfRule>
  </conditionalFormatting>
  <conditionalFormatting sqref="A8">
    <cfRule type="cellIs" dxfId="526" priority="555" operator="equal">
      <formula>"No"</formula>
    </cfRule>
    <cfRule type="cellIs" dxfId="525" priority="556" operator="equal">
      <formula>"Yes"</formula>
    </cfRule>
  </conditionalFormatting>
  <conditionalFormatting sqref="A8">
    <cfRule type="cellIs" dxfId="524" priority="553" operator="equal">
      <formula>"No"</formula>
    </cfRule>
    <cfRule type="cellIs" dxfId="523" priority="554" operator="equal">
      <formula>"Yes"</formula>
    </cfRule>
  </conditionalFormatting>
  <conditionalFormatting sqref="B8">
    <cfRule type="cellIs" dxfId="522" priority="547" operator="equal">
      <formula>"No"</formula>
    </cfRule>
    <cfRule type="cellIs" dxfId="521" priority="548" operator="equal">
      <formula>"Yes"</formula>
    </cfRule>
  </conditionalFormatting>
  <conditionalFormatting sqref="B8">
    <cfRule type="cellIs" dxfId="520" priority="549" operator="equal">
      <formula>"No"</formula>
    </cfRule>
    <cfRule type="cellIs" dxfId="519" priority="550" operator="equal">
      <formula>"Yes"</formula>
    </cfRule>
  </conditionalFormatting>
  <conditionalFormatting sqref="D4">
    <cfRule type="cellIs" dxfId="518" priority="531" operator="equal">
      <formula>"No"</formula>
    </cfRule>
    <cfRule type="cellIs" dxfId="517" priority="532" operator="equal">
      <formula>"Yes"</formula>
    </cfRule>
  </conditionalFormatting>
  <conditionalFormatting sqref="F4">
    <cfRule type="cellIs" dxfId="516" priority="535" operator="equal">
      <formula>"No"</formula>
    </cfRule>
    <cfRule type="cellIs" dxfId="515" priority="536" operator="equal">
      <formula>"Yes"</formula>
    </cfRule>
  </conditionalFormatting>
  <conditionalFormatting sqref="I4">
    <cfRule type="cellIs" dxfId="514" priority="545" operator="equal">
      <formula>"No"</formula>
    </cfRule>
    <cfRule type="cellIs" dxfId="513" priority="546" operator="equal">
      <formula>"Yes"</formula>
    </cfRule>
  </conditionalFormatting>
  <conditionalFormatting sqref="E4">
    <cfRule type="cellIs" dxfId="512" priority="533" operator="equal">
      <formula>"N"</formula>
    </cfRule>
    <cfRule type="cellIs" dxfId="511" priority="534" operator="equal">
      <formula>"Y"</formula>
    </cfRule>
  </conditionalFormatting>
  <conditionalFormatting sqref="H4">
    <cfRule type="cellIs" dxfId="510" priority="543" operator="equal">
      <formula>"N"</formula>
    </cfRule>
    <cfRule type="cellIs" dxfId="509" priority="544" operator="equal">
      <formula>"Y"</formula>
    </cfRule>
  </conditionalFormatting>
  <conditionalFormatting sqref="H4">
    <cfRule type="cellIs" dxfId="508" priority="541" operator="equal">
      <formula>1</formula>
    </cfRule>
    <cfRule type="cellIs" dxfId="507" priority="542" operator="equal">
      <formula>20</formula>
    </cfRule>
  </conditionalFormatting>
  <conditionalFormatting sqref="H4">
    <cfRule type="cellIs" dxfId="506" priority="540" operator="equal">
      <formula>19</formula>
    </cfRule>
  </conditionalFormatting>
  <conditionalFormatting sqref="H4">
    <cfRule type="cellIs" dxfId="505" priority="539" operator="equal">
      <formula>19</formula>
    </cfRule>
  </conditionalFormatting>
  <conditionalFormatting sqref="G4">
    <cfRule type="cellIs" dxfId="504" priority="537" operator="equal">
      <formula>"No"</formula>
    </cfRule>
    <cfRule type="cellIs" dxfId="503" priority="538" operator="equal">
      <formula>"Yes"</formula>
    </cfRule>
  </conditionalFormatting>
  <conditionalFormatting sqref="B8">
    <cfRule type="cellIs" dxfId="502" priority="527" operator="equal">
      <formula>"No"</formula>
    </cfRule>
    <cfRule type="cellIs" dxfId="501" priority="528" operator="equal">
      <formula>"Yes"</formula>
    </cfRule>
  </conditionalFormatting>
  <conditionalFormatting sqref="B8">
    <cfRule type="cellIs" dxfId="500" priority="529" operator="equal">
      <formula>"No"</formula>
    </cfRule>
    <cfRule type="cellIs" dxfId="499" priority="530" operator="equal">
      <formula>"Yes"</formula>
    </cfRule>
  </conditionalFormatting>
  <conditionalFormatting sqref="H7">
    <cfRule type="cellIs" dxfId="498" priority="521" operator="equal">
      <formula>"No"</formula>
    </cfRule>
    <cfRule type="cellIs" dxfId="497" priority="522" operator="equal">
      <formula>"Yes"</formula>
    </cfRule>
  </conditionalFormatting>
  <conditionalFormatting sqref="H7">
    <cfRule type="cellIs" dxfId="496" priority="525" operator="equal">
      <formula>"N"</formula>
    </cfRule>
    <cfRule type="cellIs" dxfId="495" priority="526" operator="equal">
      <formula>"Y"</formula>
    </cfRule>
  </conditionalFormatting>
  <conditionalFormatting sqref="H7">
    <cfRule type="cellIs" dxfId="494" priority="523" operator="equal">
      <formula>1</formula>
    </cfRule>
    <cfRule type="cellIs" dxfId="493" priority="524" operator="equal">
      <formula>20</formula>
    </cfRule>
  </conditionalFormatting>
  <conditionalFormatting sqref="H7">
    <cfRule type="cellIs" dxfId="492" priority="520" operator="equal">
      <formula>19</formula>
    </cfRule>
  </conditionalFormatting>
  <conditionalFormatting sqref="I7">
    <cfRule type="cellIs" dxfId="491" priority="518" operator="equal">
      <formula>"No"</formula>
    </cfRule>
    <cfRule type="cellIs" dxfId="490" priority="519" operator="equal">
      <formula>"Yes"</formula>
    </cfRule>
  </conditionalFormatting>
  <conditionalFormatting sqref="H7">
    <cfRule type="cellIs" dxfId="489" priority="516" operator="equal">
      <formula>"No"</formula>
    </cfRule>
    <cfRule type="cellIs" dxfId="488" priority="517" operator="equal">
      <formula>"Yes"</formula>
    </cfRule>
  </conditionalFormatting>
  <conditionalFormatting sqref="H7">
    <cfRule type="cellIs" dxfId="487" priority="514" operator="equal">
      <formula>1</formula>
    </cfRule>
    <cfRule type="cellIs" dxfId="486" priority="515" operator="equal">
      <formula>20</formula>
    </cfRule>
  </conditionalFormatting>
  <conditionalFormatting sqref="H7">
    <cfRule type="cellIs" dxfId="485" priority="513" operator="equal">
      <formula>19</formula>
    </cfRule>
  </conditionalFormatting>
  <conditionalFormatting sqref="E7">
    <cfRule type="cellIs" dxfId="484" priority="511" operator="equal">
      <formula>"N"</formula>
    </cfRule>
    <cfRule type="cellIs" dxfId="483" priority="512" operator="equal">
      <formula>"Y"</formula>
    </cfRule>
  </conditionalFormatting>
  <conditionalFormatting sqref="D7">
    <cfRule type="cellIs" dxfId="482" priority="509" operator="equal">
      <formula>"No"</formula>
    </cfRule>
    <cfRule type="cellIs" dxfId="481" priority="510" operator="equal">
      <formula>"Yes"</formula>
    </cfRule>
  </conditionalFormatting>
  <conditionalFormatting sqref="A7">
    <cfRule type="cellIs" dxfId="480" priority="507" operator="equal">
      <formula>"No"</formula>
    </cfRule>
    <cfRule type="cellIs" dxfId="479" priority="508" operator="equal">
      <formula>"Yes"</formula>
    </cfRule>
  </conditionalFormatting>
  <conditionalFormatting sqref="A7">
    <cfRule type="cellIs" dxfId="478" priority="505" operator="equal">
      <formula>"No"</formula>
    </cfRule>
    <cfRule type="cellIs" dxfId="477" priority="506" operator="equal">
      <formula>"Yes"</formula>
    </cfRule>
  </conditionalFormatting>
  <conditionalFormatting sqref="A9">
    <cfRule type="cellIs" dxfId="476" priority="477" operator="equal">
      <formula>"No"</formula>
    </cfRule>
    <cfRule type="cellIs" dxfId="475" priority="478" operator="equal">
      <formula>"Yes"</formula>
    </cfRule>
  </conditionalFormatting>
  <conditionalFormatting sqref="A9">
    <cfRule type="cellIs" dxfId="474" priority="479" operator="equal">
      <formula>"No"</formula>
    </cfRule>
    <cfRule type="cellIs" dxfId="473" priority="480" operator="equal">
      <formula>"Yes"</formula>
    </cfRule>
  </conditionalFormatting>
  <conditionalFormatting sqref="A4:A7">
    <cfRule type="cellIs" dxfId="472" priority="315" operator="equal">
      <formula>"No"</formula>
    </cfRule>
    <cfRule type="cellIs" dxfId="471" priority="316" operator="equal">
      <formula>"Yes"</formula>
    </cfRule>
  </conditionalFormatting>
  <conditionalFormatting sqref="A4:A7">
    <cfRule type="cellIs" dxfId="470" priority="317" operator="equal">
      <formula>"No"</formula>
    </cfRule>
    <cfRule type="cellIs" dxfId="469" priority="318" operator="equal">
      <formula>"Yes"</formula>
    </cfRule>
  </conditionalFormatting>
  <conditionalFormatting sqref="A4:A7">
    <cfRule type="cellIs" dxfId="468" priority="311" operator="equal">
      <formula>"No"</formula>
    </cfRule>
    <cfRule type="cellIs" dxfId="467" priority="312" operator="equal">
      <formula>"Yes"</formula>
    </cfRule>
  </conditionalFormatting>
  <conditionalFormatting sqref="A4:A7">
    <cfRule type="cellIs" dxfId="466" priority="313" operator="equal">
      <formula>"No"</formula>
    </cfRule>
    <cfRule type="cellIs" dxfId="465" priority="314" operator="equal">
      <formula>"Yes"</formula>
    </cfRule>
  </conditionalFormatting>
  <conditionalFormatting sqref="A9">
    <cfRule type="cellIs" dxfId="464" priority="473" operator="equal">
      <formula>"No"</formula>
    </cfRule>
    <cfRule type="cellIs" dxfId="463" priority="474" operator="equal">
      <formula>"Yes"</formula>
    </cfRule>
  </conditionalFormatting>
  <conditionalFormatting sqref="A9">
    <cfRule type="cellIs" dxfId="462" priority="475" operator="equal">
      <formula>"No"</formula>
    </cfRule>
    <cfRule type="cellIs" dxfId="461" priority="476" operator="equal">
      <formula>"Yes"</formula>
    </cfRule>
  </conditionalFormatting>
  <conditionalFormatting sqref="A9">
    <cfRule type="cellIs" dxfId="460" priority="461" operator="equal">
      <formula>"No"</formula>
    </cfRule>
    <cfRule type="cellIs" dxfId="459" priority="462" operator="equal">
      <formula>"Yes"</formula>
    </cfRule>
  </conditionalFormatting>
  <conditionalFormatting sqref="A9">
    <cfRule type="cellIs" dxfId="458" priority="463" operator="equal">
      <formula>"No"</formula>
    </cfRule>
    <cfRule type="cellIs" dxfId="457" priority="464" operator="equal">
      <formula>"Yes"</formula>
    </cfRule>
  </conditionalFormatting>
  <conditionalFormatting sqref="A9">
    <cfRule type="cellIs" dxfId="456" priority="457" operator="equal">
      <formula>"No"</formula>
    </cfRule>
    <cfRule type="cellIs" dxfId="455" priority="458" operator="equal">
      <formula>"Yes"</formula>
    </cfRule>
  </conditionalFormatting>
  <conditionalFormatting sqref="A9">
    <cfRule type="cellIs" dxfId="454" priority="459" operator="equal">
      <formula>"No"</formula>
    </cfRule>
    <cfRule type="cellIs" dxfId="453" priority="460" operator="equal">
      <formula>"Yes"</formula>
    </cfRule>
  </conditionalFormatting>
  <conditionalFormatting sqref="B9">
    <cfRule type="cellIs" dxfId="452" priority="453" operator="equal">
      <formula>"No"</formula>
    </cfRule>
    <cfRule type="cellIs" dxfId="451" priority="454" operator="equal">
      <formula>"Yes"</formula>
    </cfRule>
  </conditionalFormatting>
  <conditionalFormatting sqref="B9">
    <cfRule type="cellIs" dxfId="450" priority="455" operator="equal">
      <formula>"No"</formula>
    </cfRule>
    <cfRule type="cellIs" dxfId="449" priority="456" operator="equal">
      <formula>"Yes"</formula>
    </cfRule>
  </conditionalFormatting>
  <conditionalFormatting sqref="A6">
    <cfRule type="cellIs" dxfId="448" priority="445" operator="equal">
      <formula>"No"</formula>
    </cfRule>
    <cfRule type="cellIs" dxfId="447" priority="446" operator="equal">
      <formula>"Yes"</formula>
    </cfRule>
  </conditionalFormatting>
  <conditionalFormatting sqref="A6">
    <cfRule type="cellIs" dxfId="446" priority="451" operator="equal">
      <formula>"No"</formula>
    </cfRule>
    <cfRule type="cellIs" dxfId="445" priority="452" operator="equal">
      <formula>"Yes"</formula>
    </cfRule>
  </conditionalFormatting>
  <conditionalFormatting sqref="A6">
    <cfRule type="cellIs" dxfId="444" priority="449" operator="equal">
      <formula>"No"</formula>
    </cfRule>
    <cfRule type="cellIs" dxfId="443" priority="450" operator="equal">
      <formula>"Yes"</formula>
    </cfRule>
  </conditionalFormatting>
  <conditionalFormatting sqref="A6">
    <cfRule type="cellIs" dxfId="442" priority="447" operator="equal">
      <formula>"No"</formula>
    </cfRule>
    <cfRule type="cellIs" dxfId="441" priority="448" operator="equal">
      <formula>"Yes"</formula>
    </cfRule>
  </conditionalFormatting>
  <conditionalFormatting sqref="A6">
    <cfRule type="cellIs" dxfId="440" priority="271" operator="equal">
      <formula>"No"</formula>
    </cfRule>
    <cfRule type="cellIs" dxfId="439" priority="272" operator="equal">
      <formula>"Yes"</formula>
    </cfRule>
  </conditionalFormatting>
  <conditionalFormatting sqref="A6">
    <cfRule type="cellIs" dxfId="438" priority="273" operator="equal">
      <formula>"No"</formula>
    </cfRule>
    <cfRule type="cellIs" dxfId="437" priority="274" operator="equal">
      <formula>"Yes"</formula>
    </cfRule>
  </conditionalFormatting>
  <conditionalFormatting sqref="A8">
    <cfRule type="cellIs" dxfId="436" priority="433" operator="equal">
      <formula>"No"</formula>
    </cfRule>
    <cfRule type="cellIs" dxfId="435" priority="434" operator="equal">
      <formula>"Yes"</formula>
    </cfRule>
  </conditionalFormatting>
  <conditionalFormatting sqref="A8">
    <cfRule type="cellIs" dxfId="434" priority="435" operator="equal">
      <formula>"No"</formula>
    </cfRule>
    <cfRule type="cellIs" dxfId="433" priority="436" operator="equal">
      <formula>"Yes"</formula>
    </cfRule>
  </conditionalFormatting>
  <conditionalFormatting sqref="A8">
    <cfRule type="cellIs" dxfId="432" priority="439" operator="equal">
      <formula>"No"</formula>
    </cfRule>
    <cfRule type="cellIs" dxfId="431" priority="440" operator="equal">
      <formula>"Yes"</formula>
    </cfRule>
  </conditionalFormatting>
  <conditionalFormatting sqref="A8">
    <cfRule type="cellIs" dxfId="430" priority="437" operator="equal">
      <formula>"No"</formula>
    </cfRule>
    <cfRule type="cellIs" dxfId="429" priority="438" operator="equal">
      <formula>"Yes"</formula>
    </cfRule>
  </conditionalFormatting>
  <conditionalFormatting sqref="B8">
    <cfRule type="cellIs" dxfId="428" priority="429" operator="equal">
      <formula>"No"</formula>
    </cfRule>
    <cfRule type="cellIs" dxfId="427" priority="430" operator="equal">
      <formula>"Yes"</formula>
    </cfRule>
  </conditionalFormatting>
  <conditionalFormatting sqref="B8">
    <cfRule type="cellIs" dxfId="426" priority="431" operator="equal">
      <formula>"No"</formula>
    </cfRule>
    <cfRule type="cellIs" dxfId="425" priority="432" operator="equal">
      <formula>"Yes"</formula>
    </cfRule>
  </conditionalFormatting>
  <conditionalFormatting sqref="B9">
    <cfRule type="cellIs" dxfId="424" priority="425" operator="equal">
      <formula>"No"</formula>
    </cfRule>
    <cfRule type="cellIs" dxfId="423" priority="426" operator="equal">
      <formula>"Yes"</formula>
    </cfRule>
  </conditionalFormatting>
  <conditionalFormatting sqref="B9">
    <cfRule type="cellIs" dxfId="422" priority="427" operator="equal">
      <formula>"No"</formula>
    </cfRule>
    <cfRule type="cellIs" dxfId="421" priority="428" operator="equal">
      <formula>"Yes"</formula>
    </cfRule>
  </conditionalFormatting>
  <conditionalFormatting sqref="A8">
    <cfRule type="cellIs" dxfId="420" priority="417" operator="equal">
      <formula>"No"</formula>
    </cfRule>
    <cfRule type="cellIs" dxfId="419" priority="418" operator="equal">
      <formula>"Yes"</formula>
    </cfRule>
  </conditionalFormatting>
  <conditionalFormatting sqref="A8">
    <cfRule type="cellIs" dxfId="418" priority="423" operator="equal">
      <formula>"No"</formula>
    </cfRule>
    <cfRule type="cellIs" dxfId="417" priority="424" operator="equal">
      <formula>"Yes"</formula>
    </cfRule>
  </conditionalFormatting>
  <conditionalFormatting sqref="A8">
    <cfRule type="cellIs" dxfId="416" priority="421" operator="equal">
      <formula>"No"</formula>
    </cfRule>
    <cfRule type="cellIs" dxfId="415" priority="422" operator="equal">
      <formula>"Yes"</formula>
    </cfRule>
  </conditionalFormatting>
  <conditionalFormatting sqref="A8">
    <cfRule type="cellIs" dxfId="414" priority="419" operator="equal">
      <formula>"No"</formula>
    </cfRule>
    <cfRule type="cellIs" dxfId="413" priority="420" operator="equal">
      <formula>"Yes"</formula>
    </cfRule>
  </conditionalFormatting>
  <conditionalFormatting sqref="B8">
    <cfRule type="cellIs" dxfId="412" priority="413" operator="equal">
      <formula>"No"</formula>
    </cfRule>
    <cfRule type="cellIs" dxfId="411" priority="414" operator="equal">
      <formula>"Yes"</formula>
    </cfRule>
  </conditionalFormatting>
  <conditionalFormatting sqref="B8">
    <cfRule type="cellIs" dxfId="410" priority="415" operator="equal">
      <formula>"No"</formula>
    </cfRule>
    <cfRule type="cellIs" dxfId="409" priority="416" operator="equal">
      <formula>"Yes"</formula>
    </cfRule>
  </conditionalFormatting>
  <conditionalFormatting sqref="B8">
    <cfRule type="cellIs" dxfId="408" priority="397" operator="equal">
      <formula>"No"</formula>
    </cfRule>
    <cfRule type="cellIs" dxfId="407" priority="398" operator="equal">
      <formula>"Yes"</formula>
    </cfRule>
  </conditionalFormatting>
  <conditionalFormatting sqref="B8">
    <cfRule type="cellIs" dxfId="406" priority="399" operator="equal">
      <formula>"No"</formula>
    </cfRule>
    <cfRule type="cellIs" dxfId="405" priority="400" operator="equal">
      <formula>"Yes"</formula>
    </cfRule>
  </conditionalFormatting>
  <conditionalFormatting sqref="A7">
    <cfRule type="cellIs" dxfId="404" priority="395" operator="equal">
      <formula>"No"</formula>
    </cfRule>
    <cfRule type="cellIs" dxfId="403" priority="396" operator="equal">
      <formula>"Yes"</formula>
    </cfRule>
  </conditionalFormatting>
  <conditionalFormatting sqref="A7">
    <cfRule type="cellIs" dxfId="402" priority="393" operator="equal">
      <formula>"No"</formula>
    </cfRule>
    <cfRule type="cellIs" dxfId="401" priority="394" operator="equal">
      <formula>"Yes"</formula>
    </cfRule>
  </conditionalFormatting>
  <conditionalFormatting sqref="A9">
    <cfRule type="cellIs" dxfId="400" priority="381" operator="equal">
      <formula>"No"</formula>
    </cfRule>
    <cfRule type="cellIs" dxfId="399" priority="382" operator="equal">
      <formula>"Yes"</formula>
    </cfRule>
  </conditionalFormatting>
  <conditionalFormatting sqref="A9">
    <cfRule type="cellIs" dxfId="398" priority="383" operator="equal">
      <formula>"No"</formula>
    </cfRule>
    <cfRule type="cellIs" dxfId="397" priority="384" operator="equal">
      <formula>"Yes"</formula>
    </cfRule>
  </conditionalFormatting>
  <conditionalFormatting sqref="A9">
    <cfRule type="cellIs" dxfId="396" priority="377" operator="equal">
      <formula>"No"</formula>
    </cfRule>
    <cfRule type="cellIs" dxfId="395" priority="378" operator="equal">
      <formula>"Yes"</formula>
    </cfRule>
  </conditionalFormatting>
  <conditionalFormatting sqref="A9">
    <cfRule type="cellIs" dxfId="394" priority="379" operator="equal">
      <formula>"No"</formula>
    </cfRule>
    <cfRule type="cellIs" dxfId="393" priority="380" operator="equal">
      <formula>"Yes"</formula>
    </cfRule>
  </conditionalFormatting>
  <conditionalFormatting sqref="B9">
    <cfRule type="cellIs" dxfId="392" priority="373" operator="equal">
      <formula>"No"</formula>
    </cfRule>
    <cfRule type="cellIs" dxfId="391" priority="374" operator="equal">
      <formula>"Yes"</formula>
    </cfRule>
  </conditionalFormatting>
  <conditionalFormatting sqref="B9">
    <cfRule type="cellIs" dxfId="390" priority="375" operator="equal">
      <formula>"No"</formula>
    </cfRule>
    <cfRule type="cellIs" dxfId="389" priority="376" operator="equal">
      <formula>"Yes"</formula>
    </cfRule>
  </conditionalFormatting>
  <conditionalFormatting sqref="B5">
    <cfRule type="cellIs" dxfId="388" priority="145" operator="equal">
      <formula>"No"</formula>
    </cfRule>
    <cfRule type="cellIs" dxfId="387" priority="146" operator="equal">
      <formula>"Yes"</formula>
    </cfRule>
  </conditionalFormatting>
  <conditionalFormatting sqref="A7">
    <cfRule type="cellIs" dxfId="386" priority="151" operator="equal">
      <formula>"No"</formula>
    </cfRule>
    <cfRule type="cellIs" dxfId="385" priority="152" operator="equal">
      <formula>"Yes"</formula>
    </cfRule>
  </conditionalFormatting>
  <conditionalFormatting sqref="A7">
    <cfRule type="cellIs" dxfId="384" priority="149" operator="equal">
      <formula>"No"</formula>
    </cfRule>
    <cfRule type="cellIs" dxfId="383" priority="150" operator="equal">
      <formula>"Yes"</formula>
    </cfRule>
  </conditionalFormatting>
  <conditionalFormatting sqref="B5">
    <cfRule type="cellIs" dxfId="382" priority="147" operator="equal">
      <formula>"No"</formula>
    </cfRule>
    <cfRule type="cellIs" dxfId="381" priority="148" operator="equal">
      <formula>"Yes"</formula>
    </cfRule>
  </conditionalFormatting>
  <conditionalFormatting sqref="C5">
    <cfRule type="cellIs" dxfId="380" priority="137" operator="equal">
      <formula>"No"</formula>
    </cfRule>
    <cfRule type="cellIs" dxfId="379" priority="138" operator="equal">
      <formula>"Yes"</formula>
    </cfRule>
  </conditionalFormatting>
  <conditionalFormatting sqref="C5">
    <cfRule type="cellIs" dxfId="378" priority="139" operator="equal">
      <formula>"No"</formula>
    </cfRule>
    <cfRule type="cellIs" dxfId="377" priority="140" operator="equal">
      <formula>"Yes"</formula>
    </cfRule>
  </conditionalFormatting>
  <conditionalFormatting sqref="C7">
    <cfRule type="cellIs" dxfId="376" priority="129" operator="equal">
      <formula>"No"</formula>
    </cfRule>
    <cfRule type="cellIs" dxfId="375" priority="130" operator="equal">
      <formula>"Yes"</formula>
    </cfRule>
  </conditionalFormatting>
  <conditionalFormatting sqref="C5">
    <cfRule type="cellIs" dxfId="374" priority="135" operator="equal">
      <formula>"No"</formula>
    </cfRule>
    <cfRule type="cellIs" dxfId="373" priority="136" operator="equal">
      <formula>"Yes"</formula>
    </cfRule>
  </conditionalFormatting>
  <conditionalFormatting sqref="C5">
    <cfRule type="cellIs" dxfId="372" priority="133" operator="equal">
      <formula>"No"</formula>
    </cfRule>
    <cfRule type="cellIs" dxfId="371" priority="134" operator="equal">
      <formula>"Yes"</formula>
    </cfRule>
  </conditionalFormatting>
  <conditionalFormatting sqref="C7">
    <cfRule type="cellIs" dxfId="370" priority="131" operator="equal">
      <formula>"No"</formula>
    </cfRule>
    <cfRule type="cellIs" dxfId="369" priority="132" operator="equal">
      <formula>"Yes"</formula>
    </cfRule>
  </conditionalFormatting>
  <conditionalFormatting sqref="B7">
    <cfRule type="cellIs" dxfId="368" priority="121" operator="equal">
      <formula>"No"</formula>
    </cfRule>
    <cfRule type="cellIs" dxfId="367" priority="122" operator="equal">
      <formula>"Yes"</formula>
    </cfRule>
  </conditionalFormatting>
  <conditionalFormatting sqref="C7">
    <cfRule type="cellIs" dxfId="366" priority="127" operator="equal">
      <formula>"No"</formula>
    </cfRule>
    <cfRule type="cellIs" dxfId="365" priority="128" operator="equal">
      <formula>"Yes"</formula>
    </cfRule>
  </conditionalFormatting>
  <conditionalFormatting sqref="C7">
    <cfRule type="cellIs" dxfId="364" priority="125" operator="equal">
      <formula>"No"</formula>
    </cfRule>
    <cfRule type="cellIs" dxfId="363" priority="126" operator="equal">
      <formula>"Yes"</formula>
    </cfRule>
  </conditionalFormatting>
  <conditionalFormatting sqref="B7">
    <cfRule type="cellIs" dxfId="362" priority="123" operator="equal">
      <formula>"No"</formula>
    </cfRule>
    <cfRule type="cellIs" dxfId="361" priority="124" operator="equal">
      <formula>"Yes"</formula>
    </cfRule>
  </conditionalFormatting>
  <conditionalFormatting sqref="A4">
    <cfRule type="cellIs" dxfId="360" priority="333" operator="equal">
      <formula>"No"</formula>
    </cfRule>
    <cfRule type="cellIs" dxfId="359" priority="334" operator="equal">
      <formula>"Yes"</formula>
    </cfRule>
  </conditionalFormatting>
  <conditionalFormatting sqref="A4:A7">
    <cfRule type="cellIs" dxfId="358" priority="339" operator="equal">
      <formula>"No"</formula>
    </cfRule>
    <cfRule type="cellIs" dxfId="357" priority="340" operator="equal">
      <formula>"Yes"</formula>
    </cfRule>
  </conditionalFormatting>
  <conditionalFormatting sqref="A4:A7">
    <cfRule type="cellIs" dxfId="356" priority="337" operator="equal">
      <formula>"No"</formula>
    </cfRule>
    <cfRule type="cellIs" dxfId="355" priority="338" operator="equal">
      <formula>"Yes"</formula>
    </cfRule>
  </conditionalFormatting>
  <conditionalFormatting sqref="A4:A7">
    <cfRule type="cellIs" dxfId="354" priority="335" operator="equal">
      <formula>"No"</formula>
    </cfRule>
    <cfRule type="cellIs" dxfId="353" priority="336" operator="equal">
      <formula>"Yes"</formula>
    </cfRule>
  </conditionalFormatting>
  <conditionalFormatting sqref="A4:A7">
    <cfRule type="cellIs" dxfId="352" priority="325" operator="equal">
      <formula>"No"</formula>
    </cfRule>
    <cfRule type="cellIs" dxfId="351" priority="326" operator="equal">
      <formula>"Yes"</formula>
    </cfRule>
  </conditionalFormatting>
  <conditionalFormatting sqref="A4:A7">
    <cfRule type="cellIs" dxfId="350" priority="331" operator="equal">
      <formula>"No"</formula>
    </cfRule>
    <cfRule type="cellIs" dxfId="349" priority="332" operator="equal">
      <formula>"Yes"</formula>
    </cfRule>
  </conditionalFormatting>
  <conditionalFormatting sqref="A4:A7">
    <cfRule type="cellIs" dxfId="348" priority="329" operator="equal">
      <formula>"No"</formula>
    </cfRule>
    <cfRule type="cellIs" dxfId="347" priority="330" operator="equal">
      <formula>"Yes"</formula>
    </cfRule>
  </conditionalFormatting>
  <conditionalFormatting sqref="A4:A7">
    <cfRule type="cellIs" dxfId="346" priority="327" operator="equal">
      <formula>"No"</formula>
    </cfRule>
    <cfRule type="cellIs" dxfId="345" priority="328" operator="equal">
      <formula>"Yes"</formula>
    </cfRule>
  </conditionalFormatting>
  <conditionalFormatting sqref="A4:A7">
    <cfRule type="cellIs" dxfId="344" priority="323" operator="equal">
      <formula>"No"</formula>
    </cfRule>
    <cfRule type="cellIs" dxfId="343" priority="324" operator="equal">
      <formula>"Yes"</formula>
    </cfRule>
  </conditionalFormatting>
  <conditionalFormatting sqref="A4:A7">
    <cfRule type="cellIs" dxfId="342" priority="321" operator="equal">
      <formula>"No"</formula>
    </cfRule>
    <cfRule type="cellIs" dxfId="341" priority="322" operator="equal">
      <formula>"Yes"</formula>
    </cfRule>
  </conditionalFormatting>
  <conditionalFormatting sqref="A4:A7">
    <cfRule type="cellIs" dxfId="340" priority="319" operator="equal">
      <formula>"No"</formula>
    </cfRule>
    <cfRule type="cellIs" dxfId="339" priority="320" operator="equal">
      <formula>"Yes"</formula>
    </cfRule>
  </conditionalFormatting>
  <conditionalFormatting sqref="A4:A7">
    <cfRule type="cellIs" dxfId="338" priority="309" operator="equal">
      <formula>"No"</formula>
    </cfRule>
    <cfRule type="cellIs" dxfId="337" priority="310" operator="equal">
      <formula>"Yes"</formula>
    </cfRule>
  </conditionalFormatting>
  <conditionalFormatting sqref="A5">
    <cfRule type="cellIs" dxfId="336" priority="307" operator="equal">
      <formula>"No"</formula>
    </cfRule>
    <cfRule type="cellIs" dxfId="335" priority="308" operator="equal">
      <formula>"Yes"</formula>
    </cfRule>
  </conditionalFormatting>
  <conditionalFormatting sqref="B4">
    <cfRule type="cellIs" dxfId="334" priority="303" operator="equal">
      <formula>"No"</formula>
    </cfRule>
    <cfRule type="cellIs" dxfId="333" priority="304" operator="equal">
      <formula>"Yes"</formula>
    </cfRule>
  </conditionalFormatting>
  <conditionalFormatting sqref="B4">
    <cfRule type="cellIs" dxfId="332" priority="305" operator="equal">
      <formula>"No"</formula>
    </cfRule>
    <cfRule type="cellIs" dxfId="331" priority="306" operator="equal">
      <formula>"Yes"</formula>
    </cfRule>
  </conditionalFormatting>
  <conditionalFormatting sqref="C4">
    <cfRule type="cellIs" dxfId="330" priority="299" operator="equal">
      <formula>"No"</formula>
    </cfRule>
    <cfRule type="cellIs" dxfId="329" priority="300" operator="equal">
      <formula>"Yes"</formula>
    </cfRule>
  </conditionalFormatting>
  <conditionalFormatting sqref="C4">
    <cfRule type="cellIs" dxfId="328" priority="301" operator="equal">
      <formula>"No"</formula>
    </cfRule>
    <cfRule type="cellIs" dxfId="327" priority="302" operator="equal">
      <formula>"Yes"</formula>
    </cfRule>
  </conditionalFormatting>
  <conditionalFormatting sqref="B4">
    <cfRule type="cellIs" dxfId="326" priority="295" operator="equal">
      <formula>"No"</formula>
    </cfRule>
    <cfRule type="cellIs" dxfId="325" priority="296" operator="equal">
      <formula>"Yes"</formula>
    </cfRule>
  </conditionalFormatting>
  <conditionalFormatting sqref="B4">
    <cfRule type="cellIs" dxfId="324" priority="297" operator="equal">
      <formula>"No"</formula>
    </cfRule>
    <cfRule type="cellIs" dxfId="323" priority="298" operator="equal">
      <formula>"Yes"</formula>
    </cfRule>
  </conditionalFormatting>
  <conditionalFormatting sqref="C4">
    <cfRule type="cellIs" dxfId="322" priority="291" operator="equal">
      <formula>"No"</formula>
    </cfRule>
    <cfRule type="cellIs" dxfId="321" priority="292" operator="equal">
      <formula>"Yes"</formula>
    </cfRule>
  </conditionalFormatting>
  <conditionalFormatting sqref="C4">
    <cfRule type="cellIs" dxfId="320" priority="293" operator="equal">
      <formula>"No"</formula>
    </cfRule>
    <cfRule type="cellIs" dxfId="319" priority="294" operator="equal">
      <formula>"Yes"</formula>
    </cfRule>
  </conditionalFormatting>
  <conditionalFormatting sqref="B6">
    <cfRule type="cellIs" dxfId="318" priority="287" operator="equal">
      <formula>"No"</formula>
    </cfRule>
    <cfRule type="cellIs" dxfId="317" priority="288" operator="equal">
      <formula>"Yes"</formula>
    </cfRule>
  </conditionalFormatting>
  <conditionalFormatting sqref="B6">
    <cfRule type="cellIs" dxfId="316" priority="289" operator="equal">
      <formula>"No"</formula>
    </cfRule>
    <cfRule type="cellIs" dxfId="315" priority="290" operator="equal">
      <formula>"Yes"</formula>
    </cfRule>
  </conditionalFormatting>
  <conditionalFormatting sqref="C6">
    <cfRule type="cellIs" dxfId="314" priority="283" operator="equal">
      <formula>"No"</formula>
    </cfRule>
    <cfRule type="cellIs" dxfId="313" priority="284" operator="equal">
      <formula>"Yes"</formula>
    </cfRule>
  </conditionalFormatting>
  <conditionalFormatting sqref="C6">
    <cfRule type="cellIs" dxfId="312" priority="285" operator="equal">
      <formula>"No"</formula>
    </cfRule>
    <cfRule type="cellIs" dxfId="311" priority="286" operator="equal">
      <formula>"Yes"</formula>
    </cfRule>
  </conditionalFormatting>
  <conditionalFormatting sqref="B6">
    <cfRule type="cellIs" dxfId="310" priority="279" operator="equal">
      <formula>"No"</formula>
    </cfRule>
    <cfRule type="cellIs" dxfId="309" priority="280" operator="equal">
      <formula>"Yes"</formula>
    </cfRule>
  </conditionalFormatting>
  <conditionalFormatting sqref="B6">
    <cfRule type="cellIs" dxfId="308" priority="281" operator="equal">
      <formula>"No"</formula>
    </cfRule>
    <cfRule type="cellIs" dxfId="307" priority="282" operator="equal">
      <formula>"Yes"</formula>
    </cfRule>
  </conditionalFormatting>
  <conditionalFormatting sqref="C6">
    <cfRule type="cellIs" dxfId="306" priority="275" operator="equal">
      <formula>"No"</formula>
    </cfRule>
    <cfRule type="cellIs" dxfId="305" priority="276" operator="equal">
      <formula>"Yes"</formula>
    </cfRule>
  </conditionalFormatting>
  <conditionalFormatting sqref="C6">
    <cfRule type="cellIs" dxfId="304" priority="277" operator="equal">
      <formula>"No"</formula>
    </cfRule>
    <cfRule type="cellIs" dxfId="303" priority="278" operator="equal">
      <formula>"Yes"</formula>
    </cfRule>
  </conditionalFormatting>
  <conditionalFormatting sqref="A6">
    <cfRule type="cellIs" dxfId="302" priority="267" operator="equal">
      <formula>"No"</formula>
    </cfRule>
    <cfRule type="cellIs" dxfId="301" priority="268" operator="equal">
      <formula>"Yes"</formula>
    </cfRule>
  </conditionalFormatting>
  <conditionalFormatting sqref="A6">
    <cfRule type="cellIs" dxfId="300" priority="269" operator="equal">
      <formula>"No"</formula>
    </cfRule>
    <cfRule type="cellIs" dxfId="299" priority="270" operator="equal">
      <formula>"Yes"</formula>
    </cfRule>
  </conditionalFormatting>
  <conditionalFormatting sqref="A6">
    <cfRule type="cellIs" dxfId="298" priority="259" operator="equal">
      <formula>"No"</formula>
    </cfRule>
    <cfRule type="cellIs" dxfId="297" priority="260" operator="equal">
      <formula>"Yes"</formula>
    </cfRule>
  </conditionalFormatting>
  <conditionalFormatting sqref="A6">
    <cfRule type="cellIs" dxfId="296" priority="265" operator="equal">
      <formula>"No"</formula>
    </cfRule>
    <cfRule type="cellIs" dxfId="295" priority="266" operator="equal">
      <formula>"Yes"</formula>
    </cfRule>
  </conditionalFormatting>
  <conditionalFormatting sqref="A6">
    <cfRule type="cellIs" dxfId="294" priority="263" operator="equal">
      <formula>"No"</formula>
    </cfRule>
    <cfRule type="cellIs" dxfId="293" priority="264" operator="equal">
      <formula>"Yes"</formula>
    </cfRule>
  </conditionalFormatting>
  <conditionalFormatting sqref="A6">
    <cfRule type="cellIs" dxfId="292" priority="261" operator="equal">
      <formula>"No"</formula>
    </cfRule>
    <cfRule type="cellIs" dxfId="291" priority="262" operator="equal">
      <formula>"Yes"</formula>
    </cfRule>
  </conditionalFormatting>
  <conditionalFormatting sqref="A6">
    <cfRule type="cellIs" dxfId="290" priority="251" operator="equal">
      <formula>"No"</formula>
    </cfRule>
    <cfRule type="cellIs" dxfId="289" priority="252" operator="equal">
      <formula>"Yes"</formula>
    </cfRule>
  </conditionalFormatting>
  <conditionalFormatting sqref="A6">
    <cfRule type="cellIs" dxfId="288" priority="257" operator="equal">
      <formula>"No"</formula>
    </cfRule>
    <cfRule type="cellIs" dxfId="287" priority="258" operator="equal">
      <formula>"Yes"</formula>
    </cfRule>
  </conditionalFormatting>
  <conditionalFormatting sqref="A6">
    <cfRule type="cellIs" dxfId="286" priority="255" operator="equal">
      <formula>"No"</formula>
    </cfRule>
    <cfRule type="cellIs" dxfId="285" priority="256" operator="equal">
      <formula>"Yes"</formula>
    </cfRule>
  </conditionalFormatting>
  <conditionalFormatting sqref="A6">
    <cfRule type="cellIs" dxfId="284" priority="253" operator="equal">
      <formula>"No"</formula>
    </cfRule>
    <cfRule type="cellIs" dxfId="283" priority="254" operator="equal">
      <formula>"Yes"</formula>
    </cfRule>
  </conditionalFormatting>
  <conditionalFormatting sqref="A6">
    <cfRule type="cellIs" dxfId="282" priority="243" operator="equal">
      <formula>"No"</formula>
    </cfRule>
    <cfRule type="cellIs" dxfId="281" priority="244" operator="equal">
      <formula>"Yes"</formula>
    </cfRule>
  </conditionalFormatting>
  <conditionalFormatting sqref="A6">
    <cfRule type="cellIs" dxfId="280" priority="249" operator="equal">
      <formula>"No"</formula>
    </cfRule>
    <cfRule type="cellIs" dxfId="279" priority="250" operator="equal">
      <formula>"Yes"</formula>
    </cfRule>
  </conditionalFormatting>
  <conditionalFormatting sqref="A6">
    <cfRule type="cellIs" dxfId="278" priority="247" operator="equal">
      <formula>"No"</formula>
    </cfRule>
    <cfRule type="cellIs" dxfId="277" priority="248" operator="equal">
      <formula>"Yes"</formula>
    </cfRule>
  </conditionalFormatting>
  <conditionalFormatting sqref="A6">
    <cfRule type="cellIs" dxfId="276" priority="245" operator="equal">
      <formula>"No"</formula>
    </cfRule>
    <cfRule type="cellIs" dxfId="275" priority="246" operator="equal">
      <formula>"Yes"</formula>
    </cfRule>
  </conditionalFormatting>
  <conditionalFormatting sqref="A5">
    <cfRule type="cellIs" dxfId="274" priority="241" operator="equal">
      <formula>"No"</formula>
    </cfRule>
    <cfRule type="cellIs" dxfId="273" priority="242" operator="equal">
      <formula>"Yes"</formula>
    </cfRule>
  </conditionalFormatting>
  <conditionalFormatting sqref="A6">
    <cfRule type="cellIs" dxfId="272" priority="239" operator="equal">
      <formula>"No"</formula>
    </cfRule>
    <cfRule type="cellIs" dxfId="271" priority="240" operator="equal">
      <formula>"Yes"</formula>
    </cfRule>
  </conditionalFormatting>
  <conditionalFormatting sqref="A7">
    <cfRule type="cellIs" dxfId="270" priority="231" operator="equal">
      <formula>"No"</formula>
    </cfRule>
    <cfRule type="cellIs" dxfId="269" priority="232" operator="equal">
      <formula>"Yes"</formula>
    </cfRule>
  </conditionalFormatting>
  <conditionalFormatting sqref="A7">
    <cfRule type="cellIs" dxfId="268" priority="233" operator="equal">
      <formula>"No"</formula>
    </cfRule>
    <cfRule type="cellIs" dxfId="267" priority="234" operator="equal">
      <formula>"Yes"</formula>
    </cfRule>
  </conditionalFormatting>
  <conditionalFormatting sqref="A7">
    <cfRule type="cellIs" dxfId="266" priority="237" operator="equal">
      <formula>"No"</formula>
    </cfRule>
    <cfRule type="cellIs" dxfId="265" priority="238" operator="equal">
      <formula>"Yes"</formula>
    </cfRule>
  </conditionalFormatting>
  <conditionalFormatting sqref="A7">
    <cfRule type="cellIs" dxfId="264" priority="235" operator="equal">
      <formula>"No"</formula>
    </cfRule>
    <cfRule type="cellIs" dxfId="263" priority="236" operator="equal">
      <formula>"Yes"</formula>
    </cfRule>
  </conditionalFormatting>
  <conditionalFormatting sqref="A7">
    <cfRule type="cellIs" dxfId="262" priority="223" operator="equal">
      <formula>"No"</formula>
    </cfRule>
    <cfRule type="cellIs" dxfId="261" priority="224" operator="equal">
      <formula>"Yes"</formula>
    </cfRule>
  </conditionalFormatting>
  <conditionalFormatting sqref="A7">
    <cfRule type="cellIs" dxfId="260" priority="229" operator="equal">
      <formula>"No"</formula>
    </cfRule>
    <cfRule type="cellIs" dxfId="259" priority="230" operator="equal">
      <formula>"Yes"</formula>
    </cfRule>
  </conditionalFormatting>
  <conditionalFormatting sqref="A7">
    <cfRule type="cellIs" dxfId="258" priority="227" operator="equal">
      <formula>"No"</formula>
    </cfRule>
    <cfRule type="cellIs" dxfId="257" priority="228" operator="equal">
      <formula>"Yes"</formula>
    </cfRule>
  </conditionalFormatting>
  <conditionalFormatting sqref="A7">
    <cfRule type="cellIs" dxfId="256" priority="225" operator="equal">
      <formula>"No"</formula>
    </cfRule>
    <cfRule type="cellIs" dxfId="255" priority="226" operator="equal">
      <formula>"Yes"</formula>
    </cfRule>
  </conditionalFormatting>
  <conditionalFormatting sqref="A7">
    <cfRule type="cellIs" dxfId="254" priority="215" operator="equal">
      <formula>"No"</formula>
    </cfRule>
    <cfRule type="cellIs" dxfId="253" priority="216" operator="equal">
      <formula>"Yes"</formula>
    </cfRule>
  </conditionalFormatting>
  <conditionalFormatting sqref="A7">
    <cfRule type="cellIs" dxfId="252" priority="221" operator="equal">
      <formula>"No"</formula>
    </cfRule>
    <cfRule type="cellIs" dxfId="251" priority="222" operator="equal">
      <formula>"Yes"</formula>
    </cfRule>
  </conditionalFormatting>
  <conditionalFormatting sqref="A7">
    <cfRule type="cellIs" dxfId="250" priority="219" operator="equal">
      <formula>"No"</formula>
    </cfRule>
    <cfRule type="cellIs" dxfId="249" priority="220" operator="equal">
      <formula>"Yes"</formula>
    </cfRule>
  </conditionalFormatting>
  <conditionalFormatting sqref="A7">
    <cfRule type="cellIs" dxfId="248" priority="217" operator="equal">
      <formula>"No"</formula>
    </cfRule>
    <cfRule type="cellIs" dxfId="247" priority="218" operator="equal">
      <formula>"Yes"</formula>
    </cfRule>
  </conditionalFormatting>
  <conditionalFormatting sqref="A7">
    <cfRule type="cellIs" dxfId="246" priority="207" operator="equal">
      <formula>"No"</formula>
    </cfRule>
    <cfRule type="cellIs" dxfId="245" priority="208" operator="equal">
      <formula>"Yes"</formula>
    </cfRule>
  </conditionalFormatting>
  <conditionalFormatting sqref="A7">
    <cfRule type="cellIs" dxfId="244" priority="213" operator="equal">
      <formula>"No"</formula>
    </cfRule>
    <cfRule type="cellIs" dxfId="243" priority="214" operator="equal">
      <formula>"Yes"</formula>
    </cfRule>
  </conditionalFormatting>
  <conditionalFormatting sqref="A7">
    <cfRule type="cellIs" dxfId="242" priority="211" operator="equal">
      <formula>"No"</formula>
    </cfRule>
    <cfRule type="cellIs" dxfId="241" priority="212" operator="equal">
      <formula>"Yes"</formula>
    </cfRule>
  </conditionalFormatting>
  <conditionalFormatting sqref="A7">
    <cfRule type="cellIs" dxfId="240" priority="209" operator="equal">
      <formula>"No"</formula>
    </cfRule>
    <cfRule type="cellIs" dxfId="239" priority="210" operator="equal">
      <formula>"Yes"</formula>
    </cfRule>
  </conditionalFormatting>
  <conditionalFormatting sqref="A7">
    <cfRule type="cellIs" dxfId="238" priority="199" operator="equal">
      <formula>"No"</formula>
    </cfRule>
    <cfRule type="cellIs" dxfId="237" priority="200" operator="equal">
      <formula>"Yes"</formula>
    </cfRule>
  </conditionalFormatting>
  <conditionalFormatting sqref="A7">
    <cfRule type="cellIs" dxfId="236" priority="205" operator="equal">
      <formula>"No"</formula>
    </cfRule>
    <cfRule type="cellIs" dxfId="235" priority="206" operator="equal">
      <formula>"Yes"</formula>
    </cfRule>
  </conditionalFormatting>
  <conditionalFormatting sqref="A7">
    <cfRule type="cellIs" dxfId="234" priority="203" operator="equal">
      <formula>"No"</formula>
    </cfRule>
    <cfRule type="cellIs" dxfId="233" priority="204" operator="equal">
      <formula>"Yes"</formula>
    </cfRule>
  </conditionalFormatting>
  <conditionalFormatting sqref="A7">
    <cfRule type="cellIs" dxfId="232" priority="201" operator="equal">
      <formula>"No"</formula>
    </cfRule>
    <cfRule type="cellIs" dxfId="231" priority="202" operator="equal">
      <formula>"Yes"</formula>
    </cfRule>
  </conditionalFormatting>
  <conditionalFormatting sqref="A7">
    <cfRule type="cellIs" dxfId="230" priority="191" operator="equal">
      <formula>"No"</formula>
    </cfRule>
    <cfRule type="cellIs" dxfId="229" priority="192" operator="equal">
      <formula>"Yes"</formula>
    </cfRule>
  </conditionalFormatting>
  <conditionalFormatting sqref="A7">
    <cfRule type="cellIs" dxfId="228" priority="197" operator="equal">
      <formula>"No"</formula>
    </cfRule>
    <cfRule type="cellIs" dxfId="227" priority="198" operator="equal">
      <formula>"Yes"</formula>
    </cfRule>
  </conditionalFormatting>
  <conditionalFormatting sqref="A7">
    <cfRule type="cellIs" dxfId="226" priority="195" operator="equal">
      <formula>"No"</formula>
    </cfRule>
    <cfRule type="cellIs" dxfId="225" priority="196" operator="equal">
      <formula>"Yes"</formula>
    </cfRule>
  </conditionalFormatting>
  <conditionalFormatting sqref="A7">
    <cfRule type="cellIs" dxfId="224" priority="193" operator="equal">
      <formula>"No"</formula>
    </cfRule>
    <cfRule type="cellIs" dxfId="223" priority="194" operator="equal">
      <formula>"Yes"</formula>
    </cfRule>
  </conditionalFormatting>
  <conditionalFormatting sqref="A7">
    <cfRule type="cellIs" dxfId="222" priority="183" operator="equal">
      <formula>"No"</formula>
    </cfRule>
    <cfRule type="cellIs" dxfId="221" priority="184" operator="equal">
      <formula>"Yes"</formula>
    </cfRule>
  </conditionalFormatting>
  <conditionalFormatting sqref="A7">
    <cfRule type="cellIs" dxfId="220" priority="189" operator="equal">
      <formula>"No"</formula>
    </cfRule>
    <cfRule type="cellIs" dxfId="219" priority="190" operator="equal">
      <formula>"Yes"</formula>
    </cfRule>
  </conditionalFormatting>
  <conditionalFormatting sqref="A7">
    <cfRule type="cellIs" dxfId="218" priority="187" operator="equal">
      <formula>"No"</formula>
    </cfRule>
    <cfRule type="cellIs" dxfId="217" priority="188" operator="equal">
      <formula>"Yes"</formula>
    </cfRule>
  </conditionalFormatting>
  <conditionalFormatting sqref="A7">
    <cfRule type="cellIs" dxfId="216" priority="185" operator="equal">
      <formula>"No"</formula>
    </cfRule>
    <cfRule type="cellIs" dxfId="215" priority="186" operator="equal">
      <formula>"Yes"</formula>
    </cfRule>
  </conditionalFormatting>
  <conditionalFormatting sqref="A7">
    <cfRule type="cellIs" dxfId="214" priority="175" operator="equal">
      <formula>"No"</formula>
    </cfRule>
    <cfRule type="cellIs" dxfId="213" priority="176" operator="equal">
      <formula>"Yes"</formula>
    </cfRule>
  </conditionalFormatting>
  <conditionalFormatting sqref="A7">
    <cfRule type="cellIs" dxfId="212" priority="181" operator="equal">
      <formula>"No"</formula>
    </cfRule>
    <cfRule type="cellIs" dxfId="211" priority="182" operator="equal">
      <formula>"Yes"</formula>
    </cfRule>
  </conditionalFormatting>
  <conditionalFormatting sqref="A7">
    <cfRule type="cellIs" dxfId="210" priority="179" operator="equal">
      <formula>"No"</formula>
    </cfRule>
    <cfRule type="cellIs" dxfId="209" priority="180" operator="equal">
      <formula>"Yes"</formula>
    </cfRule>
  </conditionalFormatting>
  <conditionalFormatting sqref="A7">
    <cfRule type="cellIs" dxfId="208" priority="177" operator="equal">
      <formula>"No"</formula>
    </cfRule>
    <cfRule type="cellIs" dxfId="207" priority="178" operator="equal">
      <formula>"Yes"</formula>
    </cfRule>
  </conditionalFormatting>
  <conditionalFormatting sqref="A7">
    <cfRule type="cellIs" dxfId="206" priority="167" operator="equal">
      <formula>"No"</formula>
    </cfRule>
    <cfRule type="cellIs" dxfId="205" priority="168" operator="equal">
      <formula>"Yes"</formula>
    </cfRule>
  </conditionalFormatting>
  <conditionalFormatting sqref="A7">
    <cfRule type="cellIs" dxfId="204" priority="173" operator="equal">
      <formula>"No"</formula>
    </cfRule>
    <cfRule type="cellIs" dxfId="203" priority="174" operator="equal">
      <formula>"Yes"</formula>
    </cfRule>
  </conditionalFormatting>
  <conditionalFormatting sqref="A7">
    <cfRule type="cellIs" dxfId="202" priority="171" operator="equal">
      <formula>"No"</formula>
    </cfRule>
    <cfRule type="cellIs" dxfId="201" priority="172" operator="equal">
      <formula>"Yes"</formula>
    </cfRule>
  </conditionalFormatting>
  <conditionalFormatting sqref="A7">
    <cfRule type="cellIs" dxfId="200" priority="169" operator="equal">
      <formula>"No"</formula>
    </cfRule>
    <cfRule type="cellIs" dxfId="199" priority="170" operator="equal">
      <formula>"Yes"</formula>
    </cfRule>
  </conditionalFormatting>
  <conditionalFormatting sqref="A7">
    <cfRule type="cellIs" dxfId="198" priority="159" operator="equal">
      <formula>"No"</formula>
    </cfRule>
    <cfRule type="cellIs" dxfId="197" priority="160" operator="equal">
      <formula>"Yes"</formula>
    </cfRule>
  </conditionalFormatting>
  <conditionalFormatting sqref="A7">
    <cfRule type="cellIs" dxfId="196" priority="165" operator="equal">
      <formula>"No"</formula>
    </cfRule>
    <cfRule type="cellIs" dxfId="195" priority="166" operator="equal">
      <formula>"Yes"</formula>
    </cfRule>
  </conditionalFormatting>
  <conditionalFormatting sqref="A7">
    <cfRule type="cellIs" dxfId="194" priority="163" operator="equal">
      <formula>"No"</formula>
    </cfRule>
    <cfRule type="cellIs" dxfId="193" priority="164" operator="equal">
      <formula>"Yes"</formula>
    </cfRule>
  </conditionalFormatting>
  <conditionalFormatting sqref="A7">
    <cfRule type="cellIs" dxfId="192" priority="161" operator="equal">
      <formula>"No"</formula>
    </cfRule>
    <cfRule type="cellIs" dxfId="191" priority="162" operator="equal">
      <formula>"Yes"</formula>
    </cfRule>
  </conditionalFormatting>
  <conditionalFormatting sqref="A7">
    <cfRule type="cellIs" dxfId="190" priority="157" operator="equal">
      <formula>"No"</formula>
    </cfRule>
    <cfRule type="cellIs" dxfId="189" priority="158" operator="equal">
      <formula>"Yes"</formula>
    </cfRule>
  </conditionalFormatting>
  <conditionalFormatting sqref="A7">
    <cfRule type="cellIs" dxfId="188" priority="155" operator="equal">
      <formula>"No"</formula>
    </cfRule>
    <cfRule type="cellIs" dxfId="187" priority="156" operator="equal">
      <formula>"Yes"</formula>
    </cfRule>
  </conditionalFormatting>
  <conditionalFormatting sqref="A7">
    <cfRule type="cellIs" dxfId="186" priority="153" operator="equal">
      <formula>"No"</formula>
    </cfRule>
    <cfRule type="cellIs" dxfId="185" priority="154" operator="equal">
      <formula>"Yes"</formula>
    </cfRule>
  </conditionalFormatting>
  <conditionalFormatting sqref="E8">
    <cfRule type="cellIs" dxfId="184" priority="117" operator="equal">
      <formula>"N"</formula>
    </cfRule>
    <cfRule type="cellIs" dxfId="183" priority="118" operator="equal">
      <formula>"Y"</formula>
    </cfRule>
  </conditionalFormatting>
  <conditionalFormatting sqref="D8">
    <cfRule type="cellIs" dxfId="182" priority="115" operator="equal">
      <formula>"No"</formula>
    </cfRule>
    <cfRule type="cellIs" dxfId="181" priority="116" operator="equal">
      <formula>"Yes"</formula>
    </cfRule>
  </conditionalFormatting>
  <conditionalFormatting sqref="F8">
    <cfRule type="cellIs" dxfId="180" priority="119" operator="equal">
      <formula>"No"</formula>
    </cfRule>
    <cfRule type="cellIs" dxfId="179" priority="120" operator="equal">
      <formula>"Yes"</formula>
    </cfRule>
  </conditionalFormatting>
  <conditionalFormatting sqref="E9">
    <cfRule type="cellIs" dxfId="178" priority="113" operator="equal">
      <formula>"N"</formula>
    </cfRule>
    <cfRule type="cellIs" dxfId="177" priority="114" operator="equal">
      <formula>"Y"</formula>
    </cfRule>
  </conditionalFormatting>
  <conditionalFormatting sqref="D9">
    <cfRule type="cellIs" dxfId="176" priority="111" operator="equal">
      <formula>"No"</formula>
    </cfRule>
    <cfRule type="cellIs" dxfId="175" priority="112" operator="equal">
      <formula>"Yes"</formula>
    </cfRule>
  </conditionalFormatting>
  <conditionalFormatting sqref="F9">
    <cfRule type="cellIs" dxfId="174" priority="109" operator="equal">
      <formula>"N"</formula>
    </cfRule>
    <cfRule type="cellIs" dxfId="173" priority="110" operator="equal">
      <formula>"Y"</formula>
    </cfRule>
  </conditionalFormatting>
  <conditionalFormatting sqref="A17">
    <cfRule type="cellIs" dxfId="172" priority="107" operator="equal">
      <formula>"No"</formula>
    </cfRule>
    <cfRule type="cellIs" dxfId="171" priority="108" operator="equal">
      <formula>"Yes"</formula>
    </cfRule>
  </conditionalFormatting>
  <conditionalFormatting sqref="A17">
    <cfRule type="cellIs" dxfId="170" priority="105" operator="equal">
      <formula>"No"</formula>
    </cfRule>
    <cfRule type="cellIs" dxfId="169" priority="106" operator="equal">
      <formula>"Yes"</formula>
    </cfRule>
  </conditionalFormatting>
  <conditionalFormatting sqref="A17">
    <cfRule type="cellIs" dxfId="168" priority="101" operator="equal">
      <formula>"No"</formula>
    </cfRule>
    <cfRule type="cellIs" dxfId="167" priority="102" operator="equal">
      <formula>"Yes"</formula>
    </cfRule>
  </conditionalFormatting>
  <conditionalFormatting sqref="A17">
    <cfRule type="cellIs" dxfId="166" priority="103" operator="equal">
      <formula>"No"</formula>
    </cfRule>
    <cfRule type="cellIs" dxfId="165" priority="104" operator="equal">
      <formula>"Yes"</formula>
    </cfRule>
  </conditionalFormatting>
  <conditionalFormatting sqref="E17">
    <cfRule type="cellIs" dxfId="164" priority="99" operator="equal">
      <formula>"No"</formula>
    </cfRule>
    <cfRule type="cellIs" dxfId="163" priority="100" operator="equal">
      <formula>"Yes"</formula>
    </cfRule>
  </conditionalFormatting>
  <conditionalFormatting sqref="D17:D18">
    <cfRule type="cellIs" dxfId="162" priority="97" operator="equal">
      <formula>"No"</formula>
    </cfRule>
    <cfRule type="cellIs" dxfId="161" priority="98" operator="equal">
      <formula>"Yes"</formula>
    </cfRule>
  </conditionalFormatting>
  <conditionalFormatting sqref="D10:I10">
    <cfRule type="cellIs" dxfId="160" priority="95" operator="equal">
      <formula>"N"</formula>
    </cfRule>
    <cfRule type="cellIs" dxfId="159" priority="96" operator="equal">
      <formula>"Y"</formula>
    </cfRule>
  </conditionalFormatting>
  <conditionalFormatting sqref="H10">
    <cfRule type="cellIs" dxfId="158" priority="93" operator="equal">
      <formula>1</formula>
    </cfRule>
    <cfRule type="cellIs" dxfId="157" priority="94" operator="equal">
      <formula>20</formula>
    </cfRule>
  </conditionalFormatting>
  <conditionalFormatting sqref="A10">
    <cfRule type="cellIs" dxfId="156" priority="89" operator="equal">
      <formula>"No"</formula>
    </cfRule>
    <cfRule type="cellIs" dxfId="155" priority="90" operator="equal">
      <formula>"Yes"</formula>
    </cfRule>
  </conditionalFormatting>
  <conditionalFormatting sqref="A10">
    <cfRule type="cellIs" dxfId="154" priority="91" operator="equal">
      <formula>"No"</formula>
    </cfRule>
    <cfRule type="cellIs" dxfId="153" priority="92" operator="equal">
      <formula>"Yes"</formula>
    </cfRule>
  </conditionalFormatting>
  <conditionalFormatting sqref="A10">
    <cfRule type="cellIs" dxfId="152" priority="85" operator="equal">
      <formula>"No"</formula>
    </cfRule>
    <cfRule type="cellIs" dxfId="151" priority="86" operator="equal">
      <formula>"Yes"</formula>
    </cfRule>
  </conditionalFormatting>
  <conditionalFormatting sqref="A10">
    <cfRule type="cellIs" dxfId="150" priority="87" operator="equal">
      <formula>"No"</formula>
    </cfRule>
    <cfRule type="cellIs" dxfId="149" priority="88" operator="equal">
      <formula>"Yes"</formula>
    </cfRule>
  </conditionalFormatting>
  <conditionalFormatting sqref="B10:C10">
    <cfRule type="cellIs" dxfId="148" priority="83" operator="equal">
      <formula>"No"</formula>
    </cfRule>
    <cfRule type="cellIs" dxfId="147" priority="84" operator="equal">
      <formula>"Yes"</formula>
    </cfRule>
  </conditionalFormatting>
  <conditionalFormatting sqref="G20">
    <cfRule type="cellIs" dxfId="146" priority="81" operator="equal">
      <formula>"No"</formula>
    </cfRule>
    <cfRule type="cellIs" dxfId="145" priority="82" operator="equal">
      <formula>"Yes"</formula>
    </cfRule>
  </conditionalFormatting>
  <conditionalFormatting sqref="A20">
    <cfRule type="cellIs" dxfId="144" priority="61" operator="equal">
      <formula>"No"</formula>
    </cfRule>
    <cfRule type="cellIs" dxfId="143" priority="62" operator="equal">
      <formula>"Yes"</formula>
    </cfRule>
  </conditionalFormatting>
  <conditionalFormatting sqref="B20">
    <cfRule type="cellIs" dxfId="142" priority="53" operator="equal">
      <formula>"No"</formula>
    </cfRule>
    <cfRule type="cellIs" dxfId="141" priority="54" operator="equal">
      <formula>"Yes"</formula>
    </cfRule>
  </conditionalFormatting>
  <conditionalFormatting sqref="B20">
    <cfRule type="cellIs" dxfId="140" priority="51" operator="equal">
      <formula>"No"</formula>
    </cfRule>
    <cfRule type="cellIs" dxfId="139" priority="52" operator="equal">
      <formula>"Yes"</formula>
    </cfRule>
  </conditionalFormatting>
  <conditionalFormatting sqref="A20">
    <cfRule type="cellIs" dxfId="138" priority="59" operator="equal">
      <formula>"No"</formula>
    </cfRule>
    <cfRule type="cellIs" dxfId="137" priority="60" operator="equal">
      <formula>"Yes"</formula>
    </cfRule>
  </conditionalFormatting>
  <conditionalFormatting sqref="H20">
    <cfRule type="cellIs" dxfId="136" priority="75" operator="equal">
      <formula>"No"</formula>
    </cfRule>
    <cfRule type="cellIs" dxfId="135" priority="76" operator="equal">
      <formula>"Yes"</formula>
    </cfRule>
  </conditionalFormatting>
  <conditionalFormatting sqref="H20">
    <cfRule type="cellIs" dxfId="134" priority="79" operator="equal">
      <formula>"N"</formula>
    </cfRule>
    <cfRule type="cellIs" dxfId="133" priority="80" operator="equal">
      <formula>"Y"</formula>
    </cfRule>
  </conditionalFormatting>
  <conditionalFormatting sqref="H20">
    <cfRule type="cellIs" dxfId="132" priority="77" operator="equal">
      <formula>1</formula>
    </cfRule>
    <cfRule type="cellIs" dxfId="131" priority="78" operator="equal">
      <formula>20</formula>
    </cfRule>
  </conditionalFormatting>
  <conditionalFormatting sqref="H20">
    <cfRule type="cellIs" dxfId="130" priority="74" operator="equal">
      <formula>19</formula>
    </cfRule>
  </conditionalFormatting>
  <conditionalFormatting sqref="H20">
    <cfRule type="cellIs" dxfId="129" priority="72" operator="equal">
      <formula>"No"</formula>
    </cfRule>
    <cfRule type="cellIs" dxfId="128" priority="73" operator="equal">
      <formula>"Yes"</formula>
    </cfRule>
  </conditionalFormatting>
  <conditionalFormatting sqref="H20">
    <cfRule type="cellIs" dxfId="127" priority="70" operator="equal">
      <formula>1</formula>
    </cfRule>
    <cfRule type="cellIs" dxfId="126" priority="71" operator="equal">
      <formula>20</formula>
    </cfRule>
  </conditionalFormatting>
  <conditionalFormatting sqref="H20">
    <cfRule type="cellIs" dxfId="125" priority="69" operator="equal">
      <formula>19</formula>
    </cfRule>
  </conditionalFormatting>
  <conditionalFormatting sqref="A20">
    <cfRule type="cellIs" dxfId="124" priority="55" operator="equal">
      <formula>"No"</formula>
    </cfRule>
    <cfRule type="cellIs" dxfId="123" priority="56" operator="equal">
      <formula>"Yes"</formula>
    </cfRule>
  </conditionalFormatting>
  <conditionalFormatting sqref="A20">
    <cfRule type="cellIs" dxfId="122" priority="57" operator="equal">
      <formula>"No"</formula>
    </cfRule>
    <cfRule type="cellIs" dxfId="121" priority="58" operator="equal">
      <formula>"Yes"</formula>
    </cfRule>
  </conditionalFormatting>
  <conditionalFormatting sqref="G20">
    <cfRule type="cellIs" dxfId="120" priority="49" operator="equal">
      <formula>"No"</formula>
    </cfRule>
    <cfRule type="cellIs" dxfId="119" priority="50" operator="equal">
      <formula>"Yes"</formula>
    </cfRule>
  </conditionalFormatting>
  <conditionalFormatting sqref="C20">
    <cfRule type="cellIs" dxfId="118" priority="45" operator="equal">
      <formula>"No"</formula>
    </cfRule>
    <cfRule type="cellIs" dxfId="117" priority="46" operator="equal">
      <formula>"Yes"</formula>
    </cfRule>
  </conditionalFormatting>
  <conditionalFormatting sqref="C20">
    <cfRule type="cellIs" dxfId="116" priority="47" operator="equal">
      <formula>"No"</formula>
    </cfRule>
    <cfRule type="cellIs" dxfId="115" priority="48" operator="equal">
      <formula>"Yes"</formula>
    </cfRule>
  </conditionalFormatting>
  <conditionalFormatting sqref="I21">
    <cfRule type="cellIs" dxfId="114" priority="43" operator="equal">
      <formula>"No"</formula>
    </cfRule>
    <cfRule type="cellIs" dxfId="113" priority="44" operator="equal">
      <formula>"Yes"</formula>
    </cfRule>
  </conditionalFormatting>
  <conditionalFormatting sqref="A21">
    <cfRule type="cellIs" dxfId="112" priority="41" operator="equal">
      <formula>"No"</formula>
    </cfRule>
    <cfRule type="cellIs" dxfId="111" priority="42" operator="equal">
      <formula>"Yes"</formula>
    </cfRule>
  </conditionalFormatting>
  <conditionalFormatting sqref="A21">
    <cfRule type="cellIs" dxfId="110" priority="39" operator="equal">
      <formula>"No"</formula>
    </cfRule>
    <cfRule type="cellIs" dxfId="109" priority="40" operator="equal">
      <formula>"Yes"</formula>
    </cfRule>
  </conditionalFormatting>
  <conditionalFormatting sqref="A21">
    <cfRule type="cellIs" dxfId="108" priority="35" operator="equal">
      <formula>"No"</formula>
    </cfRule>
    <cfRule type="cellIs" dxfId="107" priority="36" operator="equal">
      <formula>"Yes"</formula>
    </cfRule>
  </conditionalFormatting>
  <conditionalFormatting sqref="G21">
    <cfRule type="cellIs" dxfId="106" priority="23" operator="equal">
      <formula>"No"</formula>
    </cfRule>
    <cfRule type="cellIs" dxfId="105" priority="24" operator="equal">
      <formula>"Yes"</formula>
    </cfRule>
  </conditionalFormatting>
  <conditionalFormatting sqref="B21:C21">
    <cfRule type="cellIs" dxfId="104" priority="31" operator="equal">
      <formula>"No"</formula>
    </cfRule>
    <cfRule type="cellIs" dxfId="103" priority="32" operator="equal">
      <formula>"Yes"</formula>
    </cfRule>
  </conditionalFormatting>
  <conditionalFormatting sqref="B21:C21">
    <cfRule type="cellIs" dxfId="102" priority="33" operator="equal">
      <formula>"No"</formula>
    </cfRule>
    <cfRule type="cellIs" dxfId="101" priority="34" operator="equal">
      <formula>"Yes"</formula>
    </cfRule>
  </conditionalFormatting>
  <conditionalFormatting sqref="A21">
    <cfRule type="cellIs" dxfId="100" priority="37" operator="equal">
      <formula>"No"</formula>
    </cfRule>
    <cfRule type="cellIs" dxfId="99" priority="38" operator="equal">
      <formula>"Yes"</formula>
    </cfRule>
  </conditionalFormatting>
  <conditionalFormatting sqref="H21">
    <cfRule type="cellIs" dxfId="98" priority="29" operator="equal">
      <formula>"N"</formula>
    </cfRule>
    <cfRule type="cellIs" dxfId="97" priority="30" operator="equal">
      <formula>"Y"</formula>
    </cfRule>
  </conditionalFormatting>
  <conditionalFormatting sqref="H21">
    <cfRule type="cellIs" dxfId="96" priority="27" operator="equal">
      <formula>1</formula>
    </cfRule>
    <cfRule type="cellIs" dxfId="95" priority="28" operator="equal">
      <formula>20</formula>
    </cfRule>
  </conditionalFormatting>
  <conditionalFormatting sqref="H21">
    <cfRule type="cellIs" dxfId="94" priority="26" operator="equal">
      <formula>19</formula>
    </cfRule>
  </conditionalFormatting>
  <conditionalFormatting sqref="H21">
    <cfRule type="cellIs" dxfId="93" priority="25" operator="equal">
      <formula>19</formula>
    </cfRule>
  </conditionalFormatting>
  <conditionalFormatting sqref="G21">
    <cfRule type="cellIs" dxfId="92" priority="21" operator="equal">
      <formula>"No"</formula>
    </cfRule>
    <cfRule type="cellIs" dxfId="91" priority="22" operator="equal">
      <formula>"Yes"</formula>
    </cfRule>
  </conditionalFormatting>
  <conditionalFormatting sqref="F20">
    <cfRule type="cellIs" dxfId="90" priority="7" operator="equal">
      <formula>"No"</formula>
    </cfRule>
    <cfRule type="cellIs" dxfId="89" priority="8" operator="equal">
      <formula>"Yes"</formula>
    </cfRule>
  </conditionalFormatting>
  <conditionalFormatting sqref="I20">
    <cfRule type="cellIs" dxfId="88" priority="15" operator="equal">
      <formula>"No"</formula>
    </cfRule>
    <cfRule type="cellIs" dxfId="87" priority="16" operator="equal">
      <formula>"Yes"</formula>
    </cfRule>
  </conditionalFormatting>
  <conditionalFormatting sqref="F21">
    <cfRule type="cellIs" dxfId="86" priority="1" operator="equal">
      <formula>"No"</formula>
    </cfRule>
    <cfRule type="cellIs" dxfId="85" priority="2" operator="equal">
      <formula>"Yes"</formula>
    </cfRule>
  </conditionalFormatting>
  <conditionalFormatting sqref="E20">
    <cfRule type="cellIs" dxfId="84" priority="11" operator="equal">
      <formula>"N"</formula>
    </cfRule>
    <cfRule type="cellIs" dxfId="83" priority="12" operator="equal">
      <formula>"Y"</formula>
    </cfRule>
  </conditionalFormatting>
  <conditionalFormatting sqref="D20">
    <cfRule type="cellIs" dxfId="82" priority="9" operator="equal">
      <formula>"No"</formula>
    </cfRule>
    <cfRule type="cellIs" dxfId="81" priority="10" operator="equal">
      <formula>"Yes"</formula>
    </cfRule>
  </conditionalFormatting>
  <conditionalFormatting sqref="E21">
    <cfRule type="cellIs" dxfId="80" priority="5" operator="equal">
      <formula>"N"</formula>
    </cfRule>
    <cfRule type="cellIs" dxfId="79" priority="6" operator="equal">
      <formula>"Y"</formula>
    </cfRule>
  </conditionalFormatting>
  <conditionalFormatting sqref="D21">
    <cfRule type="cellIs" dxfId="78" priority="3" operator="equal">
      <formula>"No"</formula>
    </cfRule>
    <cfRule type="cellIs" dxfId="77" priority="4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8"/>
  <sheetViews>
    <sheetView showGridLines="0" workbookViewId="0">
      <pane ySplit="1" topLeftCell="A2" activePane="bottomLeft" state="frozen"/>
      <selection activeCell="A9" sqref="A9"/>
      <selection pane="bottomLeft" activeCell="A2" sqref="A2"/>
    </sheetView>
  </sheetViews>
  <sheetFormatPr defaultRowHeight="15.75" x14ac:dyDescent="0.25"/>
  <cols>
    <col min="1" max="1" width="15.125" style="24" bestFit="1" customWidth="1"/>
    <col min="2" max="2" width="13.875" style="24" bestFit="1" customWidth="1"/>
    <col min="3" max="3" width="6.375" style="24" bestFit="1" customWidth="1"/>
    <col min="4" max="4" width="4.375" style="24" bestFit="1" customWidth="1"/>
    <col min="5" max="5" width="5" style="24" bestFit="1" customWidth="1"/>
    <col min="6" max="6" width="3.75" style="24" customWidth="1"/>
    <col min="7" max="7" width="19.75" style="24" bestFit="1" customWidth="1"/>
    <col min="8" max="8" width="13.875" style="24" bestFit="1" customWidth="1"/>
    <col min="9" max="9" width="6.375" style="24" bestFit="1" customWidth="1"/>
    <col min="10" max="10" width="4.375" style="24" bestFit="1" customWidth="1"/>
    <col min="11" max="11" width="5" style="24" bestFit="1" customWidth="1"/>
    <col min="12" max="16384" width="9" style="24"/>
  </cols>
  <sheetData>
    <row r="1" spans="1:11" s="22" customFormat="1" ht="16.5" thickBot="1" x14ac:dyDescent="0.3">
      <c r="A1" s="184" t="s">
        <v>6</v>
      </c>
      <c r="B1" s="185" t="s">
        <v>148</v>
      </c>
      <c r="C1" s="186" t="s">
        <v>20</v>
      </c>
      <c r="D1" s="186" t="s">
        <v>1</v>
      </c>
      <c r="E1" s="184" t="s">
        <v>2</v>
      </c>
      <c r="G1" s="184" t="s">
        <v>6</v>
      </c>
      <c r="H1" s="185" t="s">
        <v>148</v>
      </c>
      <c r="I1" s="186" t="s">
        <v>20</v>
      </c>
      <c r="J1" s="186" t="s">
        <v>1</v>
      </c>
      <c r="K1" s="184" t="s">
        <v>2</v>
      </c>
    </row>
    <row r="2" spans="1:11" x14ac:dyDescent="0.25">
      <c r="A2" s="146" t="s">
        <v>114</v>
      </c>
      <c r="B2" s="21" t="s">
        <v>39</v>
      </c>
      <c r="C2" s="147">
        <f>8+1+2</f>
        <v>11</v>
      </c>
      <c r="D2" s="23">
        <f t="shared" ref="D2:D7" ca="1" si="0">RANDBETWEEN(1,20)</f>
        <v>8</v>
      </c>
      <c r="E2" s="181">
        <f t="shared" ref="E2:E7" ca="1" si="1">D2+C2</f>
        <v>19</v>
      </c>
      <c r="G2" s="188" t="s">
        <v>155</v>
      </c>
      <c r="H2" s="21" t="s">
        <v>39</v>
      </c>
      <c r="I2" s="23">
        <v>1</v>
      </c>
      <c r="J2" s="23">
        <f t="shared" ref="J2:J28" ca="1" si="2">RANDBETWEEN(1,20)</f>
        <v>1</v>
      </c>
      <c r="K2" s="181">
        <f t="shared" ref="K2:K10" ca="1" si="3">J2+I2</f>
        <v>2</v>
      </c>
    </row>
    <row r="3" spans="1:11" x14ac:dyDescent="0.25">
      <c r="A3" s="146" t="s">
        <v>114</v>
      </c>
      <c r="B3" s="21" t="s">
        <v>40</v>
      </c>
      <c r="C3" s="147">
        <f>9+1+2</f>
        <v>12</v>
      </c>
      <c r="D3" s="23">
        <f t="shared" ca="1" si="0"/>
        <v>2</v>
      </c>
      <c r="E3" s="181">
        <f t="shared" ca="1" si="1"/>
        <v>14</v>
      </c>
      <c r="G3" s="188" t="s">
        <v>155</v>
      </c>
      <c r="H3" s="21" t="s">
        <v>40</v>
      </c>
      <c r="I3" s="23">
        <v>7</v>
      </c>
      <c r="J3" s="23">
        <f t="shared" ca="1" si="2"/>
        <v>4</v>
      </c>
      <c r="K3" s="181">
        <f t="shared" ca="1" si="3"/>
        <v>11</v>
      </c>
    </row>
    <row r="4" spans="1:11" x14ac:dyDescent="0.25">
      <c r="A4" s="187" t="s">
        <v>114</v>
      </c>
      <c r="B4" s="38" t="s">
        <v>41</v>
      </c>
      <c r="C4" s="148">
        <f>13+1+2</f>
        <v>16</v>
      </c>
      <c r="D4" s="39">
        <f t="shared" ca="1" si="0"/>
        <v>16</v>
      </c>
      <c r="E4" s="182">
        <f t="shared" ca="1" si="1"/>
        <v>32</v>
      </c>
      <c r="G4" s="189" t="s">
        <v>155</v>
      </c>
      <c r="H4" s="38" t="s">
        <v>41</v>
      </c>
      <c r="I4" s="39">
        <v>6</v>
      </c>
      <c r="J4" s="39">
        <f t="shared" ca="1" si="2"/>
        <v>2</v>
      </c>
      <c r="K4" s="182">
        <f t="shared" ca="1" si="3"/>
        <v>8</v>
      </c>
    </row>
    <row r="5" spans="1:11" x14ac:dyDescent="0.25">
      <c r="A5" s="146" t="s">
        <v>115</v>
      </c>
      <c r="B5" s="21" t="s">
        <v>39</v>
      </c>
      <c r="C5" s="147">
        <f>3+3</f>
        <v>6</v>
      </c>
      <c r="D5" s="23">
        <f t="shared" ca="1" si="0"/>
        <v>5</v>
      </c>
      <c r="E5" s="181">
        <f t="shared" ca="1" si="1"/>
        <v>11</v>
      </c>
      <c r="G5" s="188" t="s">
        <v>181</v>
      </c>
      <c r="H5" s="21" t="s">
        <v>39</v>
      </c>
      <c r="I5" s="23">
        <v>5</v>
      </c>
      <c r="J5" s="23">
        <f t="shared" ca="1" si="2"/>
        <v>4</v>
      </c>
      <c r="K5" s="181">
        <f t="shared" ca="1" si="3"/>
        <v>9</v>
      </c>
    </row>
    <row r="6" spans="1:11" x14ac:dyDescent="0.25">
      <c r="A6" s="146" t="s">
        <v>115</v>
      </c>
      <c r="B6" s="21" t="s">
        <v>40</v>
      </c>
      <c r="C6" s="147">
        <f>3+3</f>
        <v>6</v>
      </c>
      <c r="D6" s="23">
        <f t="shared" ca="1" si="0"/>
        <v>17</v>
      </c>
      <c r="E6" s="181">
        <f t="shared" ca="1" si="1"/>
        <v>23</v>
      </c>
      <c r="G6" s="188" t="s">
        <v>181</v>
      </c>
      <c r="H6" s="21" t="s">
        <v>40</v>
      </c>
      <c r="I6" s="23">
        <v>8</v>
      </c>
      <c r="J6" s="23">
        <f t="shared" ca="1" si="2"/>
        <v>1</v>
      </c>
      <c r="K6" s="181">
        <f t="shared" ca="1" si="3"/>
        <v>9</v>
      </c>
    </row>
    <row r="7" spans="1:11" x14ac:dyDescent="0.25">
      <c r="A7" s="187" t="s">
        <v>115</v>
      </c>
      <c r="B7" s="38" t="s">
        <v>41</v>
      </c>
      <c r="C7" s="148">
        <f>5+1</f>
        <v>6</v>
      </c>
      <c r="D7" s="39">
        <f t="shared" ca="1" si="0"/>
        <v>5</v>
      </c>
      <c r="E7" s="182">
        <f t="shared" ca="1" si="1"/>
        <v>11</v>
      </c>
      <c r="G7" s="189" t="s">
        <v>181</v>
      </c>
      <c r="H7" s="38" t="s">
        <v>41</v>
      </c>
      <c r="I7" s="39">
        <v>6</v>
      </c>
      <c r="J7" s="39">
        <f t="shared" ca="1" si="2"/>
        <v>10</v>
      </c>
      <c r="K7" s="182">
        <f t="shared" ca="1" si="3"/>
        <v>16</v>
      </c>
    </row>
    <row r="8" spans="1:11" x14ac:dyDescent="0.25">
      <c r="A8" s="146" t="s">
        <v>120</v>
      </c>
      <c r="B8" s="21" t="s">
        <v>39</v>
      </c>
      <c r="C8" s="147">
        <f>3+3</f>
        <v>6</v>
      </c>
      <c r="D8" s="23">
        <f t="shared" ref="D8:D18" ca="1" si="4">RANDBETWEEN(1,20)</f>
        <v>8</v>
      </c>
      <c r="E8" s="181">
        <f t="shared" ref="E8:E18" ca="1" si="5">D8+C8</f>
        <v>14</v>
      </c>
      <c r="G8" s="188" t="s">
        <v>182</v>
      </c>
      <c r="H8" s="21" t="s">
        <v>39</v>
      </c>
      <c r="I8" s="23">
        <v>4</v>
      </c>
      <c r="J8" s="23">
        <f t="shared" ca="1" si="2"/>
        <v>16</v>
      </c>
      <c r="K8" s="181">
        <f t="shared" ca="1" si="3"/>
        <v>20</v>
      </c>
    </row>
    <row r="9" spans="1:11" x14ac:dyDescent="0.25">
      <c r="A9" s="146" t="s">
        <v>120</v>
      </c>
      <c r="B9" s="21" t="s">
        <v>40</v>
      </c>
      <c r="C9" s="147">
        <f>4+3</f>
        <v>7</v>
      </c>
      <c r="D9" s="23">
        <f t="shared" ca="1" si="4"/>
        <v>19</v>
      </c>
      <c r="E9" s="181">
        <f t="shared" ca="1" si="5"/>
        <v>26</v>
      </c>
      <c r="G9" s="188" t="s">
        <v>182</v>
      </c>
      <c r="H9" s="21" t="s">
        <v>40</v>
      </c>
      <c r="I9" s="23">
        <v>6</v>
      </c>
      <c r="J9" s="23">
        <f t="shared" ca="1" si="2"/>
        <v>14</v>
      </c>
      <c r="K9" s="181">
        <f t="shared" ca="1" si="3"/>
        <v>20</v>
      </c>
    </row>
    <row r="10" spans="1:11" x14ac:dyDescent="0.25">
      <c r="A10" s="187" t="s">
        <v>120</v>
      </c>
      <c r="B10" s="38" t="s">
        <v>41</v>
      </c>
      <c r="C10" s="148">
        <f>4+1</f>
        <v>5</v>
      </c>
      <c r="D10" s="39">
        <f t="shared" ca="1" si="4"/>
        <v>4</v>
      </c>
      <c r="E10" s="182">
        <f t="shared" ca="1" si="5"/>
        <v>9</v>
      </c>
      <c r="G10" s="189" t="s">
        <v>182</v>
      </c>
      <c r="H10" s="38" t="s">
        <v>41</v>
      </c>
      <c r="I10" s="39">
        <v>6</v>
      </c>
      <c r="J10" s="39">
        <f t="shared" ca="1" si="2"/>
        <v>12</v>
      </c>
      <c r="K10" s="182">
        <f t="shared" ca="1" si="3"/>
        <v>18</v>
      </c>
    </row>
    <row r="11" spans="1:11" x14ac:dyDescent="0.25">
      <c r="A11" s="146" t="s">
        <v>213</v>
      </c>
      <c r="B11" s="21" t="s">
        <v>39</v>
      </c>
      <c r="C11" s="23">
        <v>1</v>
      </c>
      <c r="D11" s="23">
        <f t="shared" ca="1" si="4"/>
        <v>1</v>
      </c>
      <c r="E11" s="181">
        <f t="shared" ca="1" si="5"/>
        <v>2</v>
      </c>
      <c r="G11" s="188"/>
      <c r="H11" s="21" t="s">
        <v>39</v>
      </c>
      <c r="I11" s="23"/>
      <c r="J11" s="23">
        <f t="shared" ca="1" si="2"/>
        <v>11</v>
      </c>
      <c r="K11" s="181">
        <f t="shared" ref="K11:K16" ca="1" si="6">J11+I11</f>
        <v>11</v>
      </c>
    </row>
    <row r="12" spans="1:11" x14ac:dyDescent="0.25">
      <c r="A12" s="146" t="s">
        <v>213</v>
      </c>
      <c r="B12" s="21" t="s">
        <v>40</v>
      </c>
      <c r="C12" s="23">
        <v>4</v>
      </c>
      <c r="D12" s="23">
        <f t="shared" ca="1" si="4"/>
        <v>18</v>
      </c>
      <c r="E12" s="181">
        <f t="shared" ca="1" si="5"/>
        <v>22</v>
      </c>
      <c r="G12" s="188"/>
      <c r="H12" s="21" t="s">
        <v>40</v>
      </c>
      <c r="I12" s="23"/>
      <c r="J12" s="23">
        <f t="shared" ca="1" si="2"/>
        <v>13</v>
      </c>
      <c r="K12" s="181">
        <f t="shared" ca="1" si="6"/>
        <v>13</v>
      </c>
    </row>
    <row r="13" spans="1:11" x14ac:dyDescent="0.25">
      <c r="A13" s="187" t="s">
        <v>213</v>
      </c>
      <c r="B13" s="38" t="s">
        <v>41</v>
      </c>
      <c r="C13" s="39">
        <v>6</v>
      </c>
      <c r="D13" s="39">
        <f t="shared" ca="1" si="4"/>
        <v>18</v>
      </c>
      <c r="E13" s="182">
        <f t="shared" ca="1" si="5"/>
        <v>24</v>
      </c>
      <c r="G13" s="189"/>
      <c r="H13" s="38" t="s">
        <v>41</v>
      </c>
      <c r="I13" s="39"/>
      <c r="J13" s="39">
        <f t="shared" ca="1" si="2"/>
        <v>2</v>
      </c>
      <c r="K13" s="182">
        <f t="shared" ca="1" si="6"/>
        <v>2</v>
      </c>
    </row>
    <row r="14" spans="1:11" x14ac:dyDescent="0.25">
      <c r="A14" s="146" t="s">
        <v>138</v>
      </c>
      <c r="B14" s="21" t="s">
        <v>39</v>
      </c>
      <c r="C14" s="23">
        <v>5</v>
      </c>
      <c r="D14" s="23">
        <f t="shared" ca="1" si="4"/>
        <v>5</v>
      </c>
      <c r="E14" s="181">
        <f t="shared" ca="1" si="5"/>
        <v>10</v>
      </c>
      <c r="G14" s="188"/>
      <c r="H14" s="21" t="s">
        <v>39</v>
      </c>
      <c r="I14" s="23"/>
      <c r="J14" s="23">
        <f t="shared" ca="1" si="2"/>
        <v>5</v>
      </c>
      <c r="K14" s="181">
        <f t="shared" ca="1" si="6"/>
        <v>5</v>
      </c>
    </row>
    <row r="15" spans="1:11" x14ac:dyDescent="0.25">
      <c r="A15" s="146" t="s">
        <v>138</v>
      </c>
      <c r="B15" s="21" t="s">
        <v>40</v>
      </c>
      <c r="C15" s="23">
        <v>5</v>
      </c>
      <c r="D15" s="23">
        <f t="shared" ca="1" si="4"/>
        <v>10</v>
      </c>
      <c r="E15" s="181">
        <f t="shared" ca="1" si="5"/>
        <v>15</v>
      </c>
      <c r="G15" s="188"/>
      <c r="H15" s="21" t="s">
        <v>40</v>
      </c>
      <c r="I15" s="23"/>
      <c r="J15" s="23">
        <f t="shared" ca="1" si="2"/>
        <v>20</v>
      </c>
      <c r="K15" s="181">
        <f t="shared" ca="1" si="6"/>
        <v>20</v>
      </c>
    </row>
    <row r="16" spans="1:11" x14ac:dyDescent="0.25">
      <c r="A16" s="187" t="s">
        <v>138</v>
      </c>
      <c r="B16" s="38" t="s">
        <v>41</v>
      </c>
      <c r="C16" s="39">
        <v>1</v>
      </c>
      <c r="D16" s="39">
        <f t="shared" ca="1" si="4"/>
        <v>5</v>
      </c>
      <c r="E16" s="182">
        <f t="shared" ca="1" si="5"/>
        <v>6</v>
      </c>
      <c r="G16" s="189"/>
      <c r="H16" s="38" t="s">
        <v>41</v>
      </c>
      <c r="I16" s="39"/>
      <c r="J16" s="39">
        <f t="shared" ca="1" si="2"/>
        <v>19</v>
      </c>
      <c r="K16" s="182">
        <f t="shared" ca="1" si="6"/>
        <v>19</v>
      </c>
    </row>
    <row r="17" spans="1:11" x14ac:dyDescent="0.25">
      <c r="A17" s="194" t="s">
        <v>47</v>
      </c>
      <c r="B17" s="160" t="s">
        <v>137</v>
      </c>
      <c r="C17" s="161">
        <v>8</v>
      </c>
      <c r="D17" s="161">
        <f t="shared" ca="1" si="4"/>
        <v>11</v>
      </c>
      <c r="E17" s="183">
        <f t="shared" ca="1" si="5"/>
        <v>19</v>
      </c>
      <c r="G17" s="188"/>
      <c r="H17" s="21" t="s">
        <v>39</v>
      </c>
      <c r="I17" s="23"/>
      <c r="J17" s="23">
        <f t="shared" ca="1" si="2"/>
        <v>5</v>
      </c>
      <c r="K17" s="181">
        <f t="shared" ref="K17:K28" ca="1" si="7">J17+I17</f>
        <v>5</v>
      </c>
    </row>
    <row r="18" spans="1:11" x14ac:dyDescent="0.25">
      <c r="A18" s="194" t="s">
        <v>138</v>
      </c>
      <c r="B18" s="160" t="s">
        <v>141</v>
      </c>
      <c r="C18" s="161">
        <v>2</v>
      </c>
      <c r="D18" s="161">
        <f t="shared" ca="1" si="4"/>
        <v>9</v>
      </c>
      <c r="E18" s="183">
        <f t="shared" ca="1" si="5"/>
        <v>11</v>
      </c>
      <c r="G18" s="188"/>
      <c r="H18" s="21" t="s">
        <v>40</v>
      </c>
      <c r="I18" s="23"/>
      <c r="J18" s="23">
        <f t="shared" ca="1" si="2"/>
        <v>19</v>
      </c>
      <c r="K18" s="181">
        <f t="shared" ca="1" si="7"/>
        <v>19</v>
      </c>
    </row>
    <row r="19" spans="1:11" x14ac:dyDescent="0.25">
      <c r="G19" s="189"/>
      <c r="H19" s="38" t="s">
        <v>41</v>
      </c>
      <c r="I19" s="39"/>
      <c r="J19" s="39">
        <f t="shared" ca="1" si="2"/>
        <v>2</v>
      </c>
      <c r="K19" s="182">
        <f t="shared" ca="1" si="7"/>
        <v>2</v>
      </c>
    </row>
    <row r="20" spans="1:11" x14ac:dyDescent="0.25">
      <c r="G20" s="188"/>
      <c r="H20" s="21" t="s">
        <v>39</v>
      </c>
      <c r="I20" s="23"/>
      <c r="J20" s="23">
        <f t="shared" ca="1" si="2"/>
        <v>9</v>
      </c>
      <c r="K20" s="181">
        <f t="shared" ca="1" si="7"/>
        <v>9</v>
      </c>
    </row>
    <row r="21" spans="1:11" x14ac:dyDescent="0.25">
      <c r="G21" s="188"/>
      <c r="H21" s="21" t="s">
        <v>40</v>
      </c>
      <c r="I21" s="23"/>
      <c r="J21" s="23">
        <f t="shared" ca="1" si="2"/>
        <v>18</v>
      </c>
      <c r="K21" s="181">
        <f t="shared" ca="1" si="7"/>
        <v>18</v>
      </c>
    </row>
    <row r="22" spans="1:11" x14ac:dyDescent="0.25">
      <c r="G22" s="189"/>
      <c r="H22" s="38" t="s">
        <v>41</v>
      </c>
      <c r="I22" s="39"/>
      <c r="J22" s="39">
        <f t="shared" ca="1" si="2"/>
        <v>17</v>
      </c>
      <c r="K22" s="182">
        <f t="shared" ca="1" si="7"/>
        <v>17</v>
      </c>
    </row>
    <row r="23" spans="1:11" x14ac:dyDescent="0.25">
      <c r="G23" s="190"/>
      <c r="H23" s="160" t="s">
        <v>122</v>
      </c>
      <c r="I23" s="161">
        <v>19</v>
      </c>
      <c r="J23" s="161">
        <f t="shared" ca="1" si="2"/>
        <v>1</v>
      </c>
      <c r="K23" s="183">
        <f t="shared" ca="1" si="7"/>
        <v>20</v>
      </c>
    </row>
    <row r="24" spans="1:11" x14ac:dyDescent="0.25">
      <c r="G24" s="190"/>
      <c r="H24" s="160" t="s">
        <v>144</v>
      </c>
      <c r="I24" s="161">
        <v>19</v>
      </c>
      <c r="J24" s="161">
        <f t="shared" ca="1" si="2"/>
        <v>2</v>
      </c>
      <c r="K24" s="183">
        <f t="shared" ca="1" si="7"/>
        <v>21</v>
      </c>
    </row>
    <row r="25" spans="1:11" x14ac:dyDescent="0.25">
      <c r="G25" s="190"/>
      <c r="H25" s="160" t="s">
        <v>131</v>
      </c>
      <c r="I25" s="161">
        <v>8</v>
      </c>
      <c r="J25" s="161">
        <f t="shared" ca="1" si="2"/>
        <v>4</v>
      </c>
      <c r="K25" s="183">
        <f t="shared" ca="1" si="7"/>
        <v>12</v>
      </c>
    </row>
    <row r="26" spans="1:11" x14ac:dyDescent="0.25">
      <c r="G26" s="190"/>
      <c r="H26" s="160" t="s">
        <v>132</v>
      </c>
      <c r="I26" s="161">
        <v>0</v>
      </c>
      <c r="J26" s="161">
        <f t="shared" ca="1" si="2"/>
        <v>8</v>
      </c>
      <c r="K26" s="183">
        <f t="shared" ca="1" si="7"/>
        <v>8</v>
      </c>
    </row>
    <row r="27" spans="1:11" x14ac:dyDescent="0.25">
      <c r="G27" s="190"/>
      <c r="H27" s="160" t="s">
        <v>137</v>
      </c>
      <c r="I27" s="161">
        <v>10</v>
      </c>
      <c r="J27" s="161">
        <f t="shared" ca="1" si="2"/>
        <v>1</v>
      </c>
      <c r="K27" s="183">
        <f t="shared" ca="1" si="7"/>
        <v>11</v>
      </c>
    </row>
    <row r="28" spans="1:11" x14ac:dyDescent="0.25">
      <c r="G28" s="190"/>
      <c r="H28" s="160" t="s">
        <v>152</v>
      </c>
      <c r="I28" s="161">
        <v>8</v>
      </c>
      <c r="J28" s="161">
        <f t="shared" ca="1" si="2"/>
        <v>4</v>
      </c>
      <c r="K28" s="183">
        <f t="shared" ca="1" si="7"/>
        <v>12</v>
      </c>
    </row>
  </sheetData>
  <conditionalFormatting sqref="D46:D1048576">
    <cfRule type="cellIs" dxfId="76" priority="1651" operator="equal">
      <formula>20</formula>
    </cfRule>
    <cfRule type="cellIs" dxfId="75" priority="1652" operator="equal">
      <formula>1</formula>
    </cfRule>
  </conditionalFormatting>
  <conditionalFormatting sqref="A2">
    <cfRule type="cellIs" dxfId="74" priority="279" operator="equal">
      <formula>"No"</formula>
    </cfRule>
    <cfRule type="cellIs" dxfId="73" priority="280" operator="equal">
      <formula>"Yes"</formula>
    </cfRule>
  </conditionalFormatting>
  <conditionalFormatting sqref="A3:A4">
    <cfRule type="cellIs" dxfId="72" priority="277" operator="equal">
      <formula>"No"</formula>
    </cfRule>
    <cfRule type="cellIs" dxfId="71" priority="278" operator="equal">
      <formula>"Yes"</formula>
    </cfRule>
  </conditionalFormatting>
  <conditionalFormatting sqref="A8">
    <cfRule type="cellIs" dxfId="70" priority="211" operator="equal">
      <formula>"No"</formula>
    </cfRule>
    <cfRule type="cellIs" dxfId="69" priority="212" operator="equal">
      <formula>"Yes"</formula>
    </cfRule>
  </conditionalFormatting>
  <conditionalFormatting sqref="A9:A10">
    <cfRule type="cellIs" dxfId="68" priority="209" operator="equal">
      <formula>"No"</formula>
    </cfRule>
    <cfRule type="cellIs" dxfId="67" priority="210" operator="equal">
      <formula>"Yes"</formula>
    </cfRule>
  </conditionalFormatting>
  <conditionalFormatting sqref="A5">
    <cfRule type="cellIs" dxfId="66" priority="191" operator="equal">
      <formula>"No"</formula>
    </cfRule>
    <cfRule type="cellIs" dxfId="65" priority="192" operator="equal">
      <formula>"Yes"</formula>
    </cfRule>
  </conditionalFormatting>
  <conditionalFormatting sqref="A6:A7">
    <cfRule type="cellIs" dxfId="64" priority="189" operator="equal">
      <formula>"No"</formula>
    </cfRule>
    <cfRule type="cellIs" dxfId="63" priority="190" operator="equal">
      <formula>"Yes"</formula>
    </cfRule>
  </conditionalFormatting>
  <conditionalFormatting sqref="G11">
    <cfRule type="cellIs" dxfId="62" priority="153" operator="equal">
      <formula>"No"</formula>
    </cfRule>
    <cfRule type="cellIs" dxfId="61" priority="154" operator="equal">
      <formula>"Yes"</formula>
    </cfRule>
  </conditionalFormatting>
  <conditionalFormatting sqref="G12:G13">
    <cfRule type="cellIs" dxfId="60" priority="151" operator="equal">
      <formula>"No"</formula>
    </cfRule>
    <cfRule type="cellIs" dxfId="59" priority="152" operator="equal">
      <formula>"Yes"</formula>
    </cfRule>
  </conditionalFormatting>
  <conditionalFormatting sqref="G23">
    <cfRule type="cellIs" dxfId="58" priority="125" operator="equal">
      <formula>"No"</formula>
    </cfRule>
    <cfRule type="cellIs" dxfId="57" priority="126" operator="equal">
      <formula>"Yes"</formula>
    </cfRule>
  </conditionalFormatting>
  <conditionalFormatting sqref="G25">
    <cfRule type="cellIs" dxfId="56" priority="109" operator="equal">
      <formula>"No"</formula>
    </cfRule>
    <cfRule type="cellIs" dxfId="55" priority="110" operator="equal">
      <formula>"Yes"</formula>
    </cfRule>
  </conditionalFormatting>
  <conditionalFormatting sqref="G26">
    <cfRule type="cellIs" dxfId="54" priority="103" operator="equal">
      <formula>"No"</formula>
    </cfRule>
    <cfRule type="cellIs" dxfId="53" priority="104" operator="equal">
      <formula>"Yes"</formula>
    </cfRule>
  </conditionalFormatting>
  <conditionalFormatting sqref="A11">
    <cfRule type="cellIs" dxfId="52" priority="91" operator="equal">
      <formula>"No"</formula>
    </cfRule>
    <cfRule type="cellIs" dxfId="51" priority="92" operator="equal">
      <formula>"Yes"</formula>
    </cfRule>
  </conditionalFormatting>
  <conditionalFormatting sqref="A12:A16">
    <cfRule type="cellIs" dxfId="50" priority="89" operator="equal">
      <formula>"No"</formula>
    </cfRule>
    <cfRule type="cellIs" dxfId="49" priority="90" operator="equal">
      <formula>"Yes"</formula>
    </cfRule>
  </conditionalFormatting>
  <conditionalFormatting sqref="G14">
    <cfRule type="cellIs" dxfId="48" priority="77" operator="equal">
      <formula>"No"</formula>
    </cfRule>
    <cfRule type="cellIs" dxfId="47" priority="78" operator="equal">
      <formula>"Yes"</formula>
    </cfRule>
  </conditionalFormatting>
  <conditionalFormatting sqref="G15:G16">
    <cfRule type="cellIs" dxfId="46" priority="75" operator="equal">
      <formula>"No"</formula>
    </cfRule>
    <cfRule type="cellIs" dxfId="45" priority="76" operator="equal">
      <formula>"Yes"</formula>
    </cfRule>
  </conditionalFormatting>
  <conditionalFormatting sqref="G17">
    <cfRule type="cellIs" dxfId="44" priority="67" operator="equal">
      <formula>"No"</formula>
    </cfRule>
    <cfRule type="cellIs" dxfId="43" priority="68" operator="equal">
      <formula>"Yes"</formula>
    </cfRule>
  </conditionalFormatting>
  <conditionalFormatting sqref="G18:G19">
    <cfRule type="cellIs" dxfId="42" priority="65" operator="equal">
      <formula>"No"</formula>
    </cfRule>
    <cfRule type="cellIs" dxfId="41" priority="66" operator="equal">
      <formula>"Yes"</formula>
    </cfRule>
  </conditionalFormatting>
  <conditionalFormatting sqref="G27">
    <cfRule type="cellIs" dxfId="40" priority="57" operator="equal">
      <formula>"No"</formula>
    </cfRule>
    <cfRule type="cellIs" dxfId="39" priority="58" operator="equal">
      <formula>"Yes"</formula>
    </cfRule>
  </conditionalFormatting>
  <conditionalFormatting sqref="A18">
    <cfRule type="cellIs" dxfId="38" priority="45" operator="equal">
      <formula>"No"</formula>
    </cfRule>
    <cfRule type="cellIs" dxfId="37" priority="46" operator="equal">
      <formula>"Yes"</formula>
    </cfRule>
  </conditionalFormatting>
  <conditionalFormatting sqref="A17">
    <cfRule type="cellIs" dxfId="36" priority="39" operator="equal">
      <formula>"No"</formula>
    </cfRule>
    <cfRule type="cellIs" dxfId="35" priority="40" operator="equal">
      <formula>"Yes"</formula>
    </cfRule>
  </conditionalFormatting>
  <conditionalFormatting sqref="G20">
    <cfRule type="cellIs" dxfId="34" priority="33" operator="equal">
      <formula>"No"</formula>
    </cfRule>
    <cfRule type="cellIs" dxfId="33" priority="34" operator="equal">
      <formula>"Yes"</formula>
    </cfRule>
  </conditionalFormatting>
  <conditionalFormatting sqref="G21:G22">
    <cfRule type="cellIs" dxfId="32" priority="31" operator="equal">
      <formula>"No"</formula>
    </cfRule>
    <cfRule type="cellIs" dxfId="31" priority="32" operator="equal">
      <formula>"Yes"</formula>
    </cfRule>
  </conditionalFormatting>
  <conditionalFormatting sqref="G24">
    <cfRule type="cellIs" dxfId="30" priority="23" operator="equal">
      <formula>"No"</formula>
    </cfRule>
    <cfRule type="cellIs" dxfId="29" priority="24" operator="equal">
      <formula>"Yes"</formula>
    </cfRule>
  </conditionalFormatting>
  <conditionalFormatting sqref="G28">
    <cfRule type="cellIs" dxfId="28" priority="17" operator="equal">
      <formula>"No"</formula>
    </cfRule>
    <cfRule type="cellIs" dxfId="27" priority="18" operator="equal">
      <formula>"Yes"</formula>
    </cfRule>
  </conditionalFormatting>
  <conditionalFormatting sqref="G2 G5 G8">
    <cfRule type="cellIs" dxfId="26" priority="3" operator="equal">
      <formula>"No"</formula>
    </cfRule>
    <cfRule type="cellIs" dxfId="25" priority="4" operator="equal">
      <formula>"Yes"</formula>
    </cfRule>
  </conditionalFormatting>
  <conditionalFormatting sqref="G3:G4 G6:G7 G9:G10">
    <cfRule type="cellIs" dxfId="24" priority="1" operator="equal">
      <formula>"No"</formula>
    </cfRule>
    <cfRule type="cellIs" dxfId="23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9"/>
  <sheetViews>
    <sheetView showGridLines="0" zoomScaleNormal="100" workbookViewId="0">
      <pane xSplit="1" ySplit="1" topLeftCell="B2" activePane="bottomRight" state="frozen"/>
      <selection activeCell="A2" sqref="A2"/>
      <selection pane="topRight" activeCell="A2" sqref="A2"/>
      <selection pane="bottomLeft" activeCell="A2" sqref="A2"/>
      <selection pane="bottomRight" activeCell="B2" sqref="B2"/>
    </sheetView>
  </sheetViews>
  <sheetFormatPr defaultRowHeight="15.75" x14ac:dyDescent="0.25"/>
  <cols>
    <col min="1" max="1" width="18.5" style="24" bestFit="1" customWidth="1"/>
    <col min="2" max="2" width="5.875" style="24" bestFit="1" customWidth="1"/>
    <col min="3" max="3" width="4.875" style="24" bestFit="1" customWidth="1"/>
    <col min="4" max="4" width="3.625" style="24" bestFit="1" customWidth="1"/>
    <col min="5" max="5" width="9.625" style="24" bestFit="1" customWidth="1"/>
    <col min="6" max="6" width="2.875" style="24" bestFit="1" customWidth="1"/>
    <col min="7" max="7" width="6.375" style="24" bestFit="1" customWidth="1"/>
    <col min="8" max="8" width="7.375" style="24" bestFit="1" customWidth="1"/>
    <col min="9" max="9" width="4.25" style="24" bestFit="1" customWidth="1"/>
    <col min="10" max="10" width="4.75" style="24" bestFit="1" customWidth="1"/>
    <col min="11" max="11" width="4.625" style="24" bestFit="1" customWidth="1"/>
    <col min="12" max="12" width="7.25" style="24" bestFit="1" customWidth="1"/>
    <col min="13" max="13" width="5.375" style="24" bestFit="1" customWidth="1"/>
    <col min="14" max="14" width="4.125" style="24" bestFit="1" customWidth="1"/>
    <col min="15" max="15" width="5.375" style="24" bestFit="1" customWidth="1"/>
    <col min="16" max="16" width="6.125" style="24" bestFit="1" customWidth="1"/>
    <col min="17" max="17" width="4.375" style="24" bestFit="1" customWidth="1"/>
    <col min="18" max="18" width="5.75" style="24" bestFit="1" customWidth="1"/>
    <col min="19" max="19" width="6.25" style="24" bestFit="1" customWidth="1"/>
    <col min="20" max="20" width="9" style="24" bestFit="1" customWidth="1"/>
    <col min="21" max="21" width="7.875" style="24" bestFit="1" customWidth="1"/>
    <col min="22" max="22" width="9" style="24" bestFit="1" customWidth="1"/>
    <col min="23" max="23" width="7.375" style="24" bestFit="1" customWidth="1"/>
    <col min="24" max="24" width="4.375" style="24" bestFit="1" customWidth="1"/>
    <col min="25" max="25" width="6.625" style="24" hidden="1" customWidth="1"/>
    <col min="26" max="26" width="7.375" style="24" bestFit="1" customWidth="1"/>
    <col min="27" max="27" width="0.875" style="24" customWidth="1"/>
    <col min="28" max="28" width="9.125" style="24" customWidth="1"/>
    <col min="29" max="29" width="1.625" style="24" customWidth="1"/>
    <col min="30" max="30" width="7.75" style="24" bestFit="1" customWidth="1"/>
    <col min="31" max="16384" width="9" style="24"/>
  </cols>
  <sheetData>
    <row r="1" spans="1:30" s="3" customFormat="1" ht="48" thickBot="1" x14ac:dyDescent="0.3">
      <c r="A1" s="163" t="s">
        <v>6</v>
      </c>
      <c r="B1" s="172" t="s">
        <v>145</v>
      </c>
      <c r="C1" s="168" t="s">
        <v>146</v>
      </c>
      <c r="D1" s="170" t="s">
        <v>147</v>
      </c>
      <c r="E1" s="19" t="s">
        <v>24</v>
      </c>
      <c r="F1" s="20"/>
      <c r="G1" s="14" t="s">
        <v>26</v>
      </c>
      <c r="H1" s="2" t="s">
        <v>27</v>
      </c>
      <c r="I1" s="7" t="s">
        <v>28</v>
      </c>
      <c r="J1" s="6" t="s">
        <v>29</v>
      </c>
      <c r="K1" s="5" t="s">
        <v>30</v>
      </c>
      <c r="L1" s="13" t="s">
        <v>31</v>
      </c>
      <c r="M1" s="1" t="s">
        <v>44</v>
      </c>
      <c r="N1" s="8" t="s">
        <v>32</v>
      </c>
      <c r="O1" s="10" t="s">
        <v>33</v>
      </c>
      <c r="P1" s="11" t="s">
        <v>34</v>
      </c>
      <c r="Q1" s="12" t="s">
        <v>35</v>
      </c>
      <c r="R1" s="1" t="s">
        <v>36</v>
      </c>
      <c r="S1" s="9" t="s">
        <v>130</v>
      </c>
      <c r="T1" s="89" t="s">
        <v>77</v>
      </c>
      <c r="U1" s="2" t="s">
        <v>45</v>
      </c>
      <c r="V1" s="4" t="s">
        <v>43</v>
      </c>
      <c r="W1" s="15" t="s">
        <v>0</v>
      </c>
      <c r="X1" s="18" t="s">
        <v>25</v>
      </c>
      <c r="Y1" s="17" t="s">
        <v>46</v>
      </c>
      <c r="Z1" s="16" t="s">
        <v>37</v>
      </c>
      <c r="AB1" s="154" t="s">
        <v>125</v>
      </c>
      <c r="AD1" s="6" t="s">
        <v>133</v>
      </c>
    </row>
    <row r="2" spans="1:30" x14ac:dyDescent="0.25">
      <c r="A2" s="164" t="s">
        <v>59</v>
      </c>
      <c r="B2" s="174">
        <v>17</v>
      </c>
      <c r="C2" s="175">
        <v>14</v>
      </c>
      <c r="D2" s="176">
        <v>22</v>
      </c>
      <c r="E2" s="49" t="s">
        <v>38</v>
      </c>
      <c r="F2" s="50">
        <v>0</v>
      </c>
      <c r="G2" s="51">
        <v>38</v>
      </c>
      <c r="H2" s="52"/>
      <c r="I2" s="53"/>
      <c r="J2" s="54"/>
      <c r="K2" s="55">
        <v>13</v>
      </c>
      <c r="L2" s="56"/>
      <c r="M2" s="57"/>
      <c r="N2" s="58"/>
      <c r="O2" s="59"/>
      <c r="P2" s="60"/>
      <c r="Q2" s="61"/>
      <c r="R2" s="57"/>
      <c r="S2" s="62"/>
      <c r="T2" s="87"/>
      <c r="U2" s="52">
        <f t="shared" ref="U2:U14" si="0">SUM(G2:T2)</f>
        <v>51</v>
      </c>
      <c r="V2" s="63"/>
      <c r="W2" s="64">
        <v>46</v>
      </c>
      <c r="X2" s="65">
        <v>50</v>
      </c>
      <c r="Y2" s="66">
        <f t="shared" ref="Y2:Y14" si="1">X2+W2-(U2+V2)</f>
        <v>45</v>
      </c>
      <c r="Z2" s="67">
        <f t="shared" ref="Z2:Z14" si="2">SMALL(X2:Y2,1)</f>
        <v>45</v>
      </c>
      <c r="AB2" s="155"/>
      <c r="AD2" s="155"/>
    </row>
    <row r="3" spans="1:30" x14ac:dyDescent="0.25">
      <c r="A3" s="165" t="s">
        <v>138</v>
      </c>
      <c r="B3" s="177">
        <v>12</v>
      </c>
      <c r="C3" s="178">
        <v>12</v>
      </c>
      <c r="D3" s="179">
        <v>14</v>
      </c>
      <c r="E3" s="68" t="s">
        <v>38</v>
      </c>
      <c r="F3" s="69">
        <v>0</v>
      </c>
      <c r="G3" s="70">
        <v>12</v>
      </c>
      <c r="H3" s="71">
        <v>6</v>
      </c>
      <c r="I3" s="72"/>
      <c r="J3" s="73"/>
      <c r="K3" s="74"/>
      <c r="L3" s="75"/>
      <c r="M3" s="76"/>
      <c r="N3" s="77"/>
      <c r="O3" s="78"/>
      <c r="P3" s="79"/>
      <c r="Q3" s="80"/>
      <c r="R3" s="76"/>
      <c r="S3" s="81"/>
      <c r="T3" s="88"/>
      <c r="U3" s="71">
        <f>SUM(G3:T3)</f>
        <v>18</v>
      </c>
      <c r="V3" s="82">
        <v>2</v>
      </c>
      <c r="W3" s="83"/>
      <c r="X3" s="84">
        <v>13</v>
      </c>
      <c r="Y3" s="85">
        <f>X3+W3-(U3+V3)</f>
        <v>-7</v>
      </c>
      <c r="Z3" s="86">
        <f>SMALL(X3:Y3,1)</f>
        <v>-7</v>
      </c>
      <c r="AB3" s="162"/>
      <c r="AD3" s="162"/>
    </row>
    <row r="4" spans="1:30" x14ac:dyDescent="0.25">
      <c r="A4" s="166" t="s">
        <v>165</v>
      </c>
      <c r="B4" s="177">
        <v>11</v>
      </c>
      <c r="C4" s="178">
        <v>13</v>
      </c>
      <c r="D4" s="179">
        <v>13</v>
      </c>
      <c r="E4" s="68" t="s">
        <v>38</v>
      </c>
      <c r="F4" s="69">
        <v>0</v>
      </c>
      <c r="G4" s="70"/>
      <c r="H4" s="71"/>
      <c r="I4" s="72"/>
      <c r="J4" s="73"/>
      <c r="K4" s="74">
        <v>8</v>
      </c>
      <c r="L4" s="75"/>
      <c r="M4" s="76">
        <v>5</v>
      </c>
      <c r="N4" s="77"/>
      <c r="O4" s="78"/>
      <c r="P4" s="79"/>
      <c r="Q4" s="80"/>
      <c r="R4" s="76"/>
      <c r="S4" s="81"/>
      <c r="T4" s="88"/>
      <c r="U4" s="71">
        <f t="shared" si="0"/>
        <v>13</v>
      </c>
      <c r="V4" s="82"/>
      <c r="W4" s="83">
        <v>14</v>
      </c>
      <c r="X4" s="84">
        <v>37</v>
      </c>
      <c r="Y4" s="85">
        <f t="shared" si="1"/>
        <v>38</v>
      </c>
      <c r="Z4" s="86">
        <f t="shared" si="2"/>
        <v>37</v>
      </c>
      <c r="AB4" s="156"/>
      <c r="AD4" s="156"/>
    </row>
    <row r="5" spans="1:30" x14ac:dyDescent="0.25">
      <c r="A5" s="166" t="s">
        <v>47</v>
      </c>
      <c r="B5" s="177">
        <v>16</v>
      </c>
      <c r="C5" s="178">
        <v>15</v>
      </c>
      <c r="D5" s="179">
        <v>21</v>
      </c>
      <c r="E5" s="68" t="s">
        <v>38</v>
      </c>
      <c r="F5" s="69">
        <v>0</v>
      </c>
      <c r="G5" s="70"/>
      <c r="H5" s="71">
        <v>10</v>
      </c>
      <c r="I5" s="72">
        <v>7</v>
      </c>
      <c r="J5" s="73">
        <v>5</v>
      </c>
      <c r="K5" s="74"/>
      <c r="L5" s="75"/>
      <c r="M5" s="76"/>
      <c r="N5" s="77"/>
      <c r="O5" s="78"/>
      <c r="P5" s="79"/>
      <c r="Q5" s="80"/>
      <c r="R5" s="76"/>
      <c r="S5" s="81"/>
      <c r="T5" s="88"/>
      <c r="U5" s="71">
        <f t="shared" si="0"/>
        <v>22</v>
      </c>
      <c r="V5" s="82"/>
      <c r="W5" s="83">
        <v>14</v>
      </c>
      <c r="X5" s="84">
        <v>54</v>
      </c>
      <c r="Y5" s="85">
        <f t="shared" si="1"/>
        <v>46</v>
      </c>
      <c r="Z5" s="86">
        <f t="shared" si="2"/>
        <v>46</v>
      </c>
      <c r="AB5" s="156"/>
      <c r="AD5" s="156"/>
    </row>
    <row r="6" spans="1:30" x14ac:dyDescent="0.25">
      <c r="A6" s="166" t="s">
        <v>85</v>
      </c>
      <c r="B6" s="180">
        <v>17</v>
      </c>
      <c r="C6" s="178">
        <v>16</v>
      </c>
      <c r="D6" s="179">
        <v>21</v>
      </c>
      <c r="E6" s="68" t="s">
        <v>38</v>
      </c>
      <c r="F6" s="69">
        <v>0</v>
      </c>
      <c r="G6" s="70"/>
      <c r="H6" s="71"/>
      <c r="I6" s="72"/>
      <c r="J6" s="73"/>
      <c r="K6" s="74"/>
      <c r="L6" s="75"/>
      <c r="M6" s="76"/>
      <c r="N6" s="77"/>
      <c r="O6" s="78"/>
      <c r="P6" s="79"/>
      <c r="Q6" s="80"/>
      <c r="R6" s="76"/>
      <c r="S6" s="81"/>
      <c r="T6" s="88"/>
      <c r="U6" s="71">
        <f t="shared" si="0"/>
        <v>0</v>
      </c>
      <c r="V6" s="82"/>
      <c r="W6" s="83"/>
      <c r="X6" s="84">
        <v>48</v>
      </c>
      <c r="Y6" s="85">
        <f t="shared" si="1"/>
        <v>48</v>
      </c>
      <c r="Z6" s="86">
        <f t="shared" si="2"/>
        <v>48</v>
      </c>
      <c r="AB6" s="156"/>
      <c r="AD6" s="156"/>
    </row>
    <row r="7" spans="1:30" x14ac:dyDescent="0.25">
      <c r="A7" s="165" t="s">
        <v>114</v>
      </c>
      <c r="B7" s="177">
        <v>24</v>
      </c>
      <c r="C7" s="178">
        <v>11</v>
      </c>
      <c r="D7" s="179">
        <v>29</v>
      </c>
      <c r="E7" s="68" t="s">
        <v>212</v>
      </c>
      <c r="F7" s="69">
        <v>10</v>
      </c>
      <c r="G7" s="70"/>
      <c r="H7" s="71"/>
      <c r="I7" s="72"/>
      <c r="J7" s="73">
        <v>0</v>
      </c>
      <c r="K7" s="74"/>
      <c r="L7" s="75">
        <v>0</v>
      </c>
      <c r="M7" s="76"/>
      <c r="N7" s="77"/>
      <c r="O7" s="78"/>
      <c r="P7" s="79"/>
      <c r="Q7" s="80"/>
      <c r="R7" s="76"/>
      <c r="S7" s="81"/>
      <c r="T7" s="88"/>
      <c r="U7" s="71">
        <f t="shared" si="0"/>
        <v>0</v>
      </c>
      <c r="V7" s="82"/>
      <c r="W7" s="83"/>
      <c r="X7" s="84">
        <v>85</v>
      </c>
      <c r="Y7" s="85">
        <f t="shared" si="1"/>
        <v>85</v>
      </c>
      <c r="Z7" s="86">
        <f t="shared" si="2"/>
        <v>85</v>
      </c>
      <c r="AB7" s="157"/>
      <c r="AD7" s="73"/>
    </row>
    <row r="8" spans="1:30" x14ac:dyDescent="0.25">
      <c r="A8" s="165" t="s">
        <v>153</v>
      </c>
      <c r="B8" s="177">
        <v>19</v>
      </c>
      <c r="C8" s="178">
        <v>10</v>
      </c>
      <c r="D8" s="179">
        <v>19</v>
      </c>
      <c r="E8" s="68" t="s">
        <v>119</v>
      </c>
      <c r="F8" s="69">
        <v>10</v>
      </c>
      <c r="G8" s="70">
        <v>41</v>
      </c>
      <c r="H8" s="71">
        <v>7</v>
      </c>
      <c r="I8" s="72"/>
      <c r="J8" s="73"/>
      <c r="K8" s="74">
        <v>3</v>
      </c>
      <c r="L8" s="75">
        <v>0</v>
      </c>
      <c r="M8" s="76"/>
      <c r="N8" s="77"/>
      <c r="O8" s="78"/>
      <c r="P8" s="79"/>
      <c r="Q8" s="80"/>
      <c r="R8" s="76"/>
      <c r="S8" s="81"/>
      <c r="T8" s="88"/>
      <c r="U8" s="71">
        <f t="shared" si="0"/>
        <v>51</v>
      </c>
      <c r="V8" s="82"/>
      <c r="W8" s="83">
        <v>15</v>
      </c>
      <c r="X8" s="84">
        <v>32</v>
      </c>
      <c r="Y8" s="85">
        <f t="shared" si="1"/>
        <v>-4</v>
      </c>
      <c r="Z8" s="86">
        <f t="shared" si="2"/>
        <v>-4</v>
      </c>
      <c r="AB8" s="156"/>
      <c r="AD8" s="156"/>
    </row>
    <row r="9" spans="1:30" x14ac:dyDescent="0.25">
      <c r="A9" s="165" t="s">
        <v>154</v>
      </c>
      <c r="B9" s="177">
        <v>17</v>
      </c>
      <c r="C9" s="178">
        <v>10</v>
      </c>
      <c r="D9" s="179">
        <v>17</v>
      </c>
      <c r="E9" s="68" t="s">
        <v>119</v>
      </c>
      <c r="F9" s="69">
        <v>10</v>
      </c>
      <c r="G9" s="70">
        <v>9</v>
      </c>
      <c r="H9" s="71">
        <v>24</v>
      </c>
      <c r="I9" s="72"/>
      <c r="J9" s="73">
        <v>2</v>
      </c>
      <c r="K9" s="74">
        <v>7</v>
      </c>
      <c r="L9" s="75">
        <v>0</v>
      </c>
      <c r="M9" s="76"/>
      <c r="N9" s="77"/>
      <c r="O9" s="78"/>
      <c r="P9" s="79"/>
      <c r="Q9" s="80"/>
      <c r="R9" s="76"/>
      <c r="S9" s="81"/>
      <c r="T9" s="88"/>
      <c r="U9" s="71">
        <f t="shared" si="0"/>
        <v>42</v>
      </c>
      <c r="V9" s="82">
        <v>1</v>
      </c>
      <c r="W9" s="83">
        <v>11</v>
      </c>
      <c r="X9" s="84">
        <v>28</v>
      </c>
      <c r="Y9" s="85">
        <f t="shared" si="1"/>
        <v>-4</v>
      </c>
      <c r="Z9" s="86">
        <f t="shared" si="2"/>
        <v>-4</v>
      </c>
      <c r="AB9" s="156"/>
      <c r="AD9" s="156"/>
    </row>
    <row r="10" spans="1:30" x14ac:dyDescent="0.25">
      <c r="A10" s="165" t="s">
        <v>164</v>
      </c>
      <c r="B10" s="177">
        <f>15-1</f>
        <v>14</v>
      </c>
      <c r="C10" s="178">
        <f>11-1</f>
        <v>10</v>
      </c>
      <c r="D10" s="179">
        <f>15-1</f>
        <v>14</v>
      </c>
      <c r="E10" s="149" t="s">
        <v>38</v>
      </c>
      <c r="F10" s="159">
        <v>0</v>
      </c>
      <c r="G10" s="70"/>
      <c r="H10" s="71">
        <v>14</v>
      </c>
      <c r="I10" s="72"/>
      <c r="J10" s="73"/>
      <c r="K10" s="74"/>
      <c r="L10" s="75"/>
      <c r="M10" s="76"/>
      <c r="N10" s="77"/>
      <c r="O10" s="78"/>
      <c r="P10" s="79"/>
      <c r="Q10" s="80"/>
      <c r="R10" s="76"/>
      <c r="S10" s="81"/>
      <c r="T10" s="88"/>
      <c r="U10" s="71">
        <f t="shared" si="0"/>
        <v>14</v>
      </c>
      <c r="V10" s="82"/>
      <c r="W10" s="83">
        <v>14</v>
      </c>
      <c r="X10" s="84">
        <v>34</v>
      </c>
      <c r="Y10" s="85">
        <f t="shared" si="1"/>
        <v>34</v>
      </c>
      <c r="Z10" s="86">
        <f t="shared" si="2"/>
        <v>34</v>
      </c>
      <c r="AB10" s="156"/>
      <c r="AD10" s="156"/>
    </row>
    <row r="11" spans="1:30" x14ac:dyDescent="0.25">
      <c r="A11" s="165" t="s">
        <v>216</v>
      </c>
      <c r="B11" s="173">
        <v>14</v>
      </c>
      <c r="C11" s="169">
        <v>12</v>
      </c>
      <c r="D11" s="171">
        <v>17</v>
      </c>
      <c r="E11" s="68" t="s">
        <v>38</v>
      </c>
      <c r="F11" s="69">
        <v>0</v>
      </c>
      <c r="G11" s="70"/>
      <c r="H11" s="71"/>
      <c r="I11" s="72"/>
      <c r="J11" s="73"/>
      <c r="K11" s="74"/>
      <c r="L11" s="75"/>
      <c r="M11" s="76"/>
      <c r="N11" s="77"/>
      <c r="O11" s="78"/>
      <c r="P11" s="79"/>
      <c r="Q11" s="80"/>
      <c r="R11" s="76"/>
      <c r="S11" s="81"/>
      <c r="T11" s="88"/>
      <c r="U11" s="71">
        <f t="shared" ref="U11:U12" si="3">SUM(G11:T11)</f>
        <v>0</v>
      </c>
      <c r="V11" s="82"/>
      <c r="W11" s="83"/>
      <c r="X11" s="84">
        <v>29</v>
      </c>
      <c r="Y11" s="85">
        <f t="shared" ref="Y11:Y12" si="4">X11+W11-(U11+V11)</f>
        <v>29</v>
      </c>
      <c r="Z11" s="86">
        <f t="shared" ref="Z11:Z12" si="5">SMALL(X11:Y11,1)</f>
        <v>29</v>
      </c>
      <c r="AB11" s="156"/>
      <c r="AD11" s="156"/>
    </row>
    <row r="12" spans="1:30" x14ac:dyDescent="0.25">
      <c r="A12" s="165" t="s">
        <v>217</v>
      </c>
      <c r="B12" s="173">
        <v>14</v>
      </c>
      <c r="C12" s="169">
        <v>12</v>
      </c>
      <c r="D12" s="171">
        <v>17</v>
      </c>
      <c r="E12" s="68" t="s">
        <v>38</v>
      </c>
      <c r="F12" s="69">
        <v>0</v>
      </c>
      <c r="G12" s="70"/>
      <c r="H12" s="71"/>
      <c r="I12" s="72"/>
      <c r="J12" s="73"/>
      <c r="K12" s="74"/>
      <c r="L12" s="75"/>
      <c r="M12" s="76"/>
      <c r="N12" s="77"/>
      <c r="O12" s="78"/>
      <c r="P12" s="79"/>
      <c r="Q12" s="80"/>
      <c r="R12" s="76"/>
      <c r="S12" s="81"/>
      <c r="T12" s="88"/>
      <c r="U12" s="71">
        <f t="shared" si="3"/>
        <v>0</v>
      </c>
      <c r="V12" s="82"/>
      <c r="W12" s="83"/>
      <c r="X12" s="84">
        <v>29</v>
      </c>
      <c r="Y12" s="85">
        <f t="shared" si="4"/>
        <v>29</v>
      </c>
      <c r="Z12" s="86">
        <f t="shared" si="5"/>
        <v>29</v>
      </c>
      <c r="AB12" s="156"/>
      <c r="AD12" s="156"/>
    </row>
    <row r="13" spans="1:30" x14ac:dyDescent="0.25">
      <c r="A13" s="167" t="s">
        <v>169</v>
      </c>
      <c r="B13" s="173">
        <v>17</v>
      </c>
      <c r="C13" s="169">
        <v>15</v>
      </c>
      <c r="D13" s="171">
        <v>20</v>
      </c>
      <c r="E13" s="149" t="s">
        <v>158</v>
      </c>
      <c r="F13" s="159">
        <v>3</v>
      </c>
      <c r="G13" s="70"/>
      <c r="H13" s="71">
        <v>36</v>
      </c>
      <c r="I13" s="72"/>
      <c r="J13" s="73"/>
      <c r="K13" s="74">
        <v>0</v>
      </c>
      <c r="L13" s="75"/>
      <c r="M13" s="76"/>
      <c r="N13" s="77"/>
      <c r="O13" s="78"/>
      <c r="P13" s="79"/>
      <c r="Q13" s="80"/>
      <c r="R13" s="76"/>
      <c r="S13" s="81"/>
      <c r="T13" s="88"/>
      <c r="U13" s="71">
        <f t="shared" si="0"/>
        <v>36</v>
      </c>
      <c r="V13" s="82"/>
      <c r="W13" s="83">
        <v>3</v>
      </c>
      <c r="X13" s="84">
        <v>21</v>
      </c>
      <c r="Y13" s="85">
        <f t="shared" si="1"/>
        <v>-12</v>
      </c>
      <c r="Z13" s="86">
        <f t="shared" si="2"/>
        <v>-12</v>
      </c>
      <c r="AB13" s="156"/>
      <c r="AD13" s="156"/>
    </row>
    <row r="14" spans="1:30" x14ac:dyDescent="0.25">
      <c r="A14" s="167" t="s">
        <v>170</v>
      </c>
      <c r="B14" s="173">
        <v>17</v>
      </c>
      <c r="C14" s="169">
        <v>15</v>
      </c>
      <c r="D14" s="171">
        <v>20</v>
      </c>
      <c r="E14" s="149" t="s">
        <v>158</v>
      </c>
      <c r="F14" s="159">
        <v>3</v>
      </c>
      <c r="G14" s="70">
        <v>15</v>
      </c>
      <c r="H14" s="71">
        <v>9</v>
      </c>
      <c r="I14" s="72">
        <v>0</v>
      </c>
      <c r="J14" s="73"/>
      <c r="K14" s="74"/>
      <c r="L14" s="75"/>
      <c r="M14" s="76"/>
      <c r="N14" s="77"/>
      <c r="O14" s="78"/>
      <c r="P14" s="79"/>
      <c r="Q14" s="80"/>
      <c r="R14" s="76"/>
      <c r="S14" s="81"/>
      <c r="T14" s="88"/>
      <c r="U14" s="71">
        <f t="shared" si="0"/>
        <v>24</v>
      </c>
      <c r="V14" s="82">
        <v>2</v>
      </c>
      <c r="W14" s="83"/>
      <c r="X14" s="84">
        <v>21</v>
      </c>
      <c r="Y14" s="85">
        <f t="shared" si="1"/>
        <v>-5</v>
      </c>
      <c r="Z14" s="86">
        <f t="shared" si="2"/>
        <v>-5</v>
      </c>
      <c r="AB14" s="156"/>
      <c r="AD14" s="156"/>
    </row>
    <row r="15" spans="1:30" x14ac:dyDescent="0.25">
      <c r="A15" s="167" t="s">
        <v>171</v>
      </c>
      <c r="B15" s="173">
        <v>17</v>
      </c>
      <c r="C15" s="169">
        <v>15</v>
      </c>
      <c r="D15" s="171">
        <v>20</v>
      </c>
      <c r="E15" s="149" t="s">
        <v>158</v>
      </c>
      <c r="F15" s="159">
        <v>3</v>
      </c>
      <c r="G15" s="70"/>
      <c r="H15" s="71">
        <v>24</v>
      </c>
      <c r="I15" s="72"/>
      <c r="J15" s="73">
        <v>0</v>
      </c>
      <c r="K15" s="74"/>
      <c r="L15" s="75">
        <v>8</v>
      </c>
      <c r="M15" s="76"/>
      <c r="N15" s="77"/>
      <c r="O15" s="78"/>
      <c r="P15" s="79"/>
      <c r="Q15" s="80"/>
      <c r="R15" s="76"/>
      <c r="S15" s="81"/>
      <c r="T15" s="88"/>
      <c r="U15" s="71">
        <f t="shared" ref="U15:U29" si="6">SUM(G15:T15)</f>
        <v>32</v>
      </c>
      <c r="V15" s="82"/>
      <c r="W15" s="83"/>
      <c r="X15" s="84">
        <v>22</v>
      </c>
      <c r="Y15" s="85">
        <f>X15+W15-(U15+V15)</f>
        <v>-10</v>
      </c>
      <c r="Z15" s="86">
        <f>SMALL(X15:Y15,1)</f>
        <v>-10</v>
      </c>
      <c r="AB15" s="156"/>
      <c r="AD15" s="156"/>
    </row>
    <row r="16" spans="1:30" x14ac:dyDescent="0.25">
      <c r="A16" s="167" t="s">
        <v>172</v>
      </c>
      <c r="B16" s="173">
        <v>17</v>
      </c>
      <c r="C16" s="169">
        <v>15</v>
      </c>
      <c r="D16" s="171">
        <v>20</v>
      </c>
      <c r="E16" s="149" t="s">
        <v>158</v>
      </c>
      <c r="F16" s="159">
        <v>3</v>
      </c>
      <c r="G16" s="70"/>
      <c r="H16" s="71">
        <v>43</v>
      </c>
      <c r="I16" s="72"/>
      <c r="J16" s="73"/>
      <c r="K16" s="74"/>
      <c r="L16" s="75">
        <v>0</v>
      </c>
      <c r="M16" s="76"/>
      <c r="N16" s="77"/>
      <c r="O16" s="78"/>
      <c r="P16" s="79"/>
      <c r="Q16" s="80"/>
      <c r="R16" s="76"/>
      <c r="S16" s="81"/>
      <c r="T16" s="88"/>
      <c r="U16" s="71">
        <f t="shared" si="6"/>
        <v>43</v>
      </c>
      <c r="V16" s="82"/>
      <c r="W16" s="83"/>
      <c r="X16" s="84">
        <v>24</v>
      </c>
      <c r="Y16" s="85">
        <f>X16+W16-(U16+V16)</f>
        <v>-19</v>
      </c>
      <c r="Z16" s="86">
        <f>SMALL(X16:Y16,1)</f>
        <v>-19</v>
      </c>
      <c r="AB16" s="156"/>
      <c r="AD16" s="156"/>
    </row>
    <row r="17" spans="1:30" ht="18.75" x14ac:dyDescent="0.25">
      <c r="A17" s="167" t="s">
        <v>173</v>
      </c>
      <c r="B17" s="173">
        <v>16</v>
      </c>
      <c r="C17" s="169">
        <v>14</v>
      </c>
      <c r="D17" s="171">
        <v>19</v>
      </c>
      <c r="E17" s="149" t="s">
        <v>158</v>
      </c>
      <c r="F17" s="159">
        <v>3</v>
      </c>
      <c r="G17" s="70">
        <v>13</v>
      </c>
      <c r="H17" s="71">
        <v>20</v>
      </c>
      <c r="I17" s="72"/>
      <c r="J17" s="73"/>
      <c r="K17" s="74">
        <v>0</v>
      </c>
      <c r="L17" s="75"/>
      <c r="M17" s="76"/>
      <c r="N17" s="77"/>
      <c r="O17" s="78"/>
      <c r="P17" s="79"/>
      <c r="Q17" s="80"/>
      <c r="R17" s="76"/>
      <c r="S17" s="81"/>
      <c r="T17" s="88"/>
      <c r="U17" s="71">
        <f t="shared" si="6"/>
        <v>33</v>
      </c>
      <c r="V17" s="82">
        <v>1</v>
      </c>
      <c r="W17" s="83"/>
      <c r="X17" s="84">
        <v>32</v>
      </c>
      <c r="Y17" s="85">
        <f>X17+W17-(U17+V17)</f>
        <v>-2</v>
      </c>
      <c r="Z17" s="86">
        <f>SMALL(X17:Y17,1)</f>
        <v>-2</v>
      </c>
      <c r="AB17" s="156"/>
      <c r="AD17" s="156"/>
    </row>
    <row r="18" spans="1:30" ht="18.75" x14ac:dyDescent="0.25">
      <c r="A18" s="167" t="s">
        <v>174</v>
      </c>
      <c r="B18" s="173">
        <v>16</v>
      </c>
      <c r="C18" s="169">
        <v>14</v>
      </c>
      <c r="D18" s="171">
        <v>19</v>
      </c>
      <c r="E18" s="149" t="s">
        <v>158</v>
      </c>
      <c r="F18" s="159">
        <v>3</v>
      </c>
      <c r="G18" s="70"/>
      <c r="H18" s="71">
        <v>42</v>
      </c>
      <c r="I18" s="72">
        <v>0</v>
      </c>
      <c r="J18" s="73"/>
      <c r="K18" s="74"/>
      <c r="L18" s="75"/>
      <c r="M18" s="76"/>
      <c r="N18" s="77"/>
      <c r="O18" s="78"/>
      <c r="P18" s="79"/>
      <c r="Q18" s="80"/>
      <c r="R18" s="76"/>
      <c r="S18" s="81"/>
      <c r="T18" s="88"/>
      <c r="U18" s="71">
        <f t="shared" si="6"/>
        <v>42</v>
      </c>
      <c r="V18" s="82"/>
      <c r="W18" s="83"/>
      <c r="X18" s="84">
        <v>32</v>
      </c>
      <c r="Y18" s="85">
        <f t="shared" ref="Y18:Y25" si="7">X18+W18-(U18+V18)</f>
        <v>-10</v>
      </c>
      <c r="Z18" s="86">
        <f t="shared" ref="Z18:Z25" si="8">SMALL(X18:Y18,1)</f>
        <v>-10</v>
      </c>
      <c r="AB18" s="156"/>
      <c r="AD18" s="156"/>
    </row>
    <row r="19" spans="1:30" ht="18.75" x14ac:dyDescent="0.25">
      <c r="A19" s="167" t="s">
        <v>175</v>
      </c>
      <c r="B19" s="173">
        <v>16</v>
      </c>
      <c r="C19" s="169">
        <v>14</v>
      </c>
      <c r="D19" s="171">
        <v>19</v>
      </c>
      <c r="E19" s="149" t="s">
        <v>158</v>
      </c>
      <c r="F19" s="159">
        <v>3</v>
      </c>
      <c r="G19" s="70">
        <v>2</v>
      </c>
      <c r="H19" s="71">
        <v>28</v>
      </c>
      <c r="I19" s="72">
        <v>6</v>
      </c>
      <c r="J19" s="73">
        <v>0</v>
      </c>
      <c r="K19" s="74"/>
      <c r="L19" s="75"/>
      <c r="M19" s="76"/>
      <c r="N19" s="77"/>
      <c r="O19" s="78"/>
      <c r="P19" s="79"/>
      <c r="Q19" s="80"/>
      <c r="R19" s="76"/>
      <c r="S19" s="81"/>
      <c r="T19" s="88"/>
      <c r="U19" s="71">
        <f t="shared" si="6"/>
        <v>36</v>
      </c>
      <c r="V19" s="82"/>
      <c r="W19" s="83">
        <v>3</v>
      </c>
      <c r="X19" s="84">
        <v>32</v>
      </c>
      <c r="Y19" s="85">
        <f t="shared" si="7"/>
        <v>-1</v>
      </c>
      <c r="Z19" s="86">
        <f t="shared" si="8"/>
        <v>-1</v>
      </c>
      <c r="AB19" s="156"/>
      <c r="AD19" s="156"/>
    </row>
    <row r="20" spans="1:30" ht="18.75" x14ac:dyDescent="0.25">
      <c r="A20" s="167" t="s">
        <v>176</v>
      </c>
      <c r="B20" s="173">
        <v>16</v>
      </c>
      <c r="C20" s="169">
        <v>14</v>
      </c>
      <c r="D20" s="171">
        <v>19</v>
      </c>
      <c r="E20" s="149" t="s">
        <v>158</v>
      </c>
      <c r="F20" s="159">
        <v>3</v>
      </c>
      <c r="G20" s="70">
        <v>8</v>
      </c>
      <c r="H20" s="71">
        <v>29</v>
      </c>
      <c r="I20" s="72"/>
      <c r="J20" s="73"/>
      <c r="K20" s="74"/>
      <c r="L20" s="75">
        <v>0</v>
      </c>
      <c r="M20" s="76"/>
      <c r="N20" s="77"/>
      <c r="O20" s="78"/>
      <c r="P20" s="79"/>
      <c r="Q20" s="80"/>
      <c r="R20" s="76"/>
      <c r="S20" s="81"/>
      <c r="T20" s="88"/>
      <c r="U20" s="71">
        <f t="shared" si="6"/>
        <v>37</v>
      </c>
      <c r="V20" s="82"/>
      <c r="W20" s="83">
        <v>3</v>
      </c>
      <c r="X20" s="84">
        <v>32</v>
      </c>
      <c r="Y20" s="85">
        <f t="shared" si="7"/>
        <v>-2</v>
      </c>
      <c r="Z20" s="86">
        <f t="shared" si="8"/>
        <v>-2</v>
      </c>
      <c r="AB20" s="156"/>
      <c r="AD20" s="156"/>
    </row>
    <row r="21" spans="1:30" ht="18.75" x14ac:dyDescent="0.25">
      <c r="A21" s="167" t="s">
        <v>177</v>
      </c>
      <c r="B21" s="173">
        <v>15</v>
      </c>
      <c r="C21" s="169">
        <v>13</v>
      </c>
      <c r="D21" s="171">
        <v>18</v>
      </c>
      <c r="E21" s="149" t="s">
        <v>158</v>
      </c>
      <c r="F21" s="159">
        <v>3</v>
      </c>
      <c r="G21" s="70">
        <v>9</v>
      </c>
      <c r="H21" s="71">
        <v>84</v>
      </c>
      <c r="I21" s="72">
        <v>0</v>
      </c>
      <c r="J21" s="73">
        <v>0</v>
      </c>
      <c r="K21" s="74">
        <v>0</v>
      </c>
      <c r="L21" s="75">
        <v>0</v>
      </c>
      <c r="M21" s="76">
        <v>0</v>
      </c>
      <c r="N21" s="77"/>
      <c r="O21" s="78"/>
      <c r="P21" s="79"/>
      <c r="Q21" s="80"/>
      <c r="R21" s="76"/>
      <c r="S21" s="81"/>
      <c r="T21" s="88"/>
      <c r="U21" s="71">
        <f t="shared" si="6"/>
        <v>93</v>
      </c>
      <c r="V21" s="82"/>
      <c r="W21" s="83">
        <v>-2</v>
      </c>
      <c r="X21" s="84">
        <v>75</v>
      </c>
      <c r="Y21" s="85">
        <f t="shared" si="7"/>
        <v>-20</v>
      </c>
      <c r="Z21" s="86">
        <f t="shared" si="8"/>
        <v>-20</v>
      </c>
      <c r="AB21" s="156"/>
      <c r="AD21" s="156"/>
    </row>
    <row r="22" spans="1:30" x14ac:dyDescent="0.25">
      <c r="A22" s="196" t="s">
        <v>192</v>
      </c>
      <c r="B22" s="173">
        <v>16</v>
      </c>
      <c r="C22" s="169">
        <v>11</v>
      </c>
      <c r="D22" s="171">
        <v>17</v>
      </c>
      <c r="E22" s="68" t="s">
        <v>191</v>
      </c>
      <c r="F22" s="69">
        <v>10</v>
      </c>
      <c r="G22" s="70">
        <v>14</v>
      </c>
      <c r="H22" s="71">
        <v>14</v>
      </c>
      <c r="I22" s="72">
        <v>0</v>
      </c>
      <c r="J22" s="73"/>
      <c r="K22" s="74"/>
      <c r="L22" s="75"/>
      <c r="M22" s="76"/>
      <c r="N22" s="77"/>
      <c r="O22" s="78"/>
      <c r="P22" s="79"/>
      <c r="Q22" s="80"/>
      <c r="R22" s="76"/>
      <c r="S22" s="81"/>
      <c r="T22" s="88"/>
      <c r="U22" s="71">
        <f t="shared" si="6"/>
        <v>28</v>
      </c>
      <c r="V22" s="82"/>
      <c r="W22" s="83"/>
      <c r="X22" s="84">
        <v>39</v>
      </c>
      <c r="Y22" s="85">
        <f t="shared" si="7"/>
        <v>11</v>
      </c>
      <c r="Z22" s="86">
        <f t="shared" si="8"/>
        <v>11</v>
      </c>
      <c r="AB22" s="156"/>
      <c r="AD22" s="156"/>
    </row>
    <row r="23" spans="1:30" x14ac:dyDescent="0.25">
      <c r="A23" s="196" t="s">
        <v>193</v>
      </c>
      <c r="B23" s="173">
        <v>16</v>
      </c>
      <c r="C23" s="169">
        <v>11</v>
      </c>
      <c r="D23" s="171">
        <v>17</v>
      </c>
      <c r="E23" s="68" t="s">
        <v>191</v>
      </c>
      <c r="F23" s="69">
        <v>10</v>
      </c>
      <c r="G23" s="70">
        <v>30</v>
      </c>
      <c r="H23" s="71">
        <v>14</v>
      </c>
      <c r="I23" s="72">
        <v>0</v>
      </c>
      <c r="J23" s="73"/>
      <c r="K23" s="74"/>
      <c r="L23" s="75"/>
      <c r="M23" s="76"/>
      <c r="N23" s="77"/>
      <c r="O23" s="78"/>
      <c r="P23" s="79"/>
      <c r="Q23" s="80"/>
      <c r="R23" s="76"/>
      <c r="S23" s="81"/>
      <c r="T23" s="88"/>
      <c r="U23" s="71">
        <f t="shared" si="6"/>
        <v>44</v>
      </c>
      <c r="V23" s="82"/>
      <c r="W23" s="83"/>
      <c r="X23" s="84">
        <v>39</v>
      </c>
      <c r="Y23" s="85">
        <f t="shared" si="7"/>
        <v>-5</v>
      </c>
      <c r="Z23" s="86">
        <f t="shared" si="8"/>
        <v>-5</v>
      </c>
      <c r="AB23" s="156"/>
      <c r="AD23" s="156"/>
    </row>
    <row r="24" spans="1:30" x14ac:dyDescent="0.25">
      <c r="A24" s="196" t="s">
        <v>194</v>
      </c>
      <c r="B24" s="173">
        <v>16</v>
      </c>
      <c r="C24" s="169">
        <v>11</v>
      </c>
      <c r="D24" s="171">
        <v>17</v>
      </c>
      <c r="E24" s="68" t="s">
        <v>191</v>
      </c>
      <c r="F24" s="69">
        <v>10</v>
      </c>
      <c r="G24" s="70">
        <v>10</v>
      </c>
      <c r="H24" s="71">
        <v>4</v>
      </c>
      <c r="I24" s="72">
        <v>0</v>
      </c>
      <c r="J24" s="73"/>
      <c r="K24" s="74"/>
      <c r="L24" s="75"/>
      <c r="M24" s="76"/>
      <c r="N24" s="77"/>
      <c r="O24" s="78"/>
      <c r="P24" s="79"/>
      <c r="Q24" s="80"/>
      <c r="R24" s="76"/>
      <c r="S24" s="81"/>
      <c r="T24" s="88"/>
      <c r="U24" s="71">
        <f t="shared" si="6"/>
        <v>14</v>
      </c>
      <c r="V24" s="82"/>
      <c r="W24" s="83"/>
      <c r="X24" s="84">
        <v>39</v>
      </c>
      <c r="Y24" s="85">
        <f t="shared" si="7"/>
        <v>25</v>
      </c>
      <c r="Z24" s="86">
        <f t="shared" si="8"/>
        <v>25</v>
      </c>
      <c r="AB24" s="156"/>
      <c r="AD24" s="156"/>
    </row>
    <row r="25" spans="1:30" x14ac:dyDescent="0.25">
      <c r="A25" s="196" t="s">
        <v>195</v>
      </c>
      <c r="B25" s="173">
        <v>16</v>
      </c>
      <c r="C25" s="169">
        <v>11</v>
      </c>
      <c r="D25" s="171">
        <v>17</v>
      </c>
      <c r="E25" s="68" t="s">
        <v>191</v>
      </c>
      <c r="F25" s="69">
        <v>10</v>
      </c>
      <c r="G25" s="70">
        <v>29</v>
      </c>
      <c r="H25" s="71">
        <v>17</v>
      </c>
      <c r="I25" s="72">
        <v>0</v>
      </c>
      <c r="J25" s="73"/>
      <c r="K25" s="74"/>
      <c r="L25" s="75">
        <v>9</v>
      </c>
      <c r="M25" s="76"/>
      <c r="N25" s="77"/>
      <c r="O25" s="78"/>
      <c r="P25" s="79"/>
      <c r="Q25" s="80"/>
      <c r="R25" s="76"/>
      <c r="S25" s="81"/>
      <c r="T25" s="88"/>
      <c r="U25" s="71">
        <f t="shared" si="6"/>
        <v>55</v>
      </c>
      <c r="V25" s="82"/>
      <c r="W25" s="83"/>
      <c r="X25" s="84">
        <v>39</v>
      </c>
      <c r="Y25" s="85">
        <f t="shared" si="7"/>
        <v>-16</v>
      </c>
      <c r="Z25" s="86">
        <f t="shared" si="8"/>
        <v>-16</v>
      </c>
      <c r="AB25" s="156"/>
      <c r="AD25" s="156"/>
    </row>
    <row r="26" spans="1:30" x14ac:dyDescent="0.25">
      <c r="A26" s="196" t="s">
        <v>196</v>
      </c>
      <c r="B26" s="173">
        <v>13</v>
      </c>
      <c r="C26" s="169">
        <v>12</v>
      </c>
      <c r="D26" s="171">
        <v>15</v>
      </c>
      <c r="E26" s="68" t="s">
        <v>190</v>
      </c>
      <c r="F26" s="69">
        <v>5</v>
      </c>
      <c r="G26" s="70"/>
      <c r="H26" s="71"/>
      <c r="I26" s="72"/>
      <c r="J26" s="73"/>
      <c r="K26" s="74">
        <v>0</v>
      </c>
      <c r="L26" s="75"/>
      <c r="M26" s="76"/>
      <c r="N26" s="77"/>
      <c r="O26" s="78"/>
      <c r="P26" s="79"/>
      <c r="Q26" s="80"/>
      <c r="R26" s="76"/>
      <c r="S26" s="81"/>
      <c r="T26" s="88"/>
      <c r="U26" s="71">
        <f t="shared" si="6"/>
        <v>0</v>
      </c>
      <c r="V26" s="82"/>
      <c r="W26" s="83"/>
      <c r="X26" s="84">
        <v>60</v>
      </c>
      <c r="Y26" s="85">
        <f>X26+W26-(U26+V26)</f>
        <v>60</v>
      </c>
      <c r="Z26" s="86">
        <f>SMALL(X26:Y26,1)</f>
        <v>60</v>
      </c>
      <c r="AB26" s="156"/>
      <c r="AD26" s="156"/>
    </row>
    <row r="27" spans="1:30" x14ac:dyDescent="0.25">
      <c r="A27" s="196" t="s">
        <v>197</v>
      </c>
      <c r="B27" s="173">
        <v>13</v>
      </c>
      <c r="C27" s="169">
        <v>12</v>
      </c>
      <c r="D27" s="171">
        <v>15</v>
      </c>
      <c r="E27" s="68" t="s">
        <v>190</v>
      </c>
      <c r="F27" s="69">
        <v>5</v>
      </c>
      <c r="G27" s="70"/>
      <c r="H27" s="71">
        <v>4</v>
      </c>
      <c r="I27" s="72"/>
      <c r="J27" s="73"/>
      <c r="K27" s="74">
        <v>0</v>
      </c>
      <c r="L27" s="75"/>
      <c r="M27" s="76"/>
      <c r="N27" s="77"/>
      <c r="O27" s="78"/>
      <c r="P27" s="79"/>
      <c r="Q27" s="80"/>
      <c r="R27" s="76"/>
      <c r="S27" s="81"/>
      <c r="T27" s="88"/>
      <c r="U27" s="71">
        <f t="shared" si="6"/>
        <v>4</v>
      </c>
      <c r="V27" s="82"/>
      <c r="W27" s="83"/>
      <c r="X27" s="84">
        <v>60</v>
      </c>
      <c r="Y27" s="85">
        <f>X27+W27-(U27+V27)</f>
        <v>56</v>
      </c>
      <c r="Z27" s="86">
        <f>SMALL(X27:Y27,1)</f>
        <v>56</v>
      </c>
      <c r="AB27" s="156"/>
      <c r="AD27" s="156"/>
    </row>
    <row r="28" spans="1:30" x14ac:dyDescent="0.25">
      <c r="A28" s="196" t="s">
        <v>198</v>
      </c>
      <c r="B28" s="173">
        <v>13</v>
      </c>
      <c r="C28" s="169">
        <v>12</v>
      </c>
      <c r="D28" s="171">
        <v>15</v>
      </c>
      <c r="E28" s="68" t="s">
        <v>190</v>
      </c>
      <c r="F28" s="69">
        <v>5</v>
      </c>
      <c r="G28" s="70">
        <v>23</v>
      </c>
      <c r="H28" s="71"/>
      <c r="I28" s="72"/>
      <c r="J28" s="73"/>
      <c r="K28" s="74">
        <v>0</v>
      </c>
      <c r="L28" s="75"/>
      <c r="M28" s="76"/>
      <c r="N28" s="77"/>
      <c r="O28" s="78"/>
      <c r="P28" s="79"/>
      <c r="Q28" s="80"/>
      <c r="R28" s="76"/>
      <c r="S28" s="81"/>
      <c r="T28" s="88"/>
      <c r="U28" s="71">
        <f t="shared" si="6"/>
        <v>23</v>
      </c>
      <c r="V28" s="82"/>
      <c r="W28" s="83">
        <v>-10</v>
      </c>
      <c r="X28" s="84">
        <v>60</v>
      </c>
      <c r="Y28" s="85">
        <f>X28+W28-(U28+V28)</f>
        <v>27</v>
      </c>
      <c r="Z28" s="86">
        <f>SMALL(X28:Y28,1)</f>
        <v>27</v>
      </c>
      <c r="AB28" s="156"/>
      <c r="AD28" s="156"/>
    </row>
    <row r="29" spans="1:30" x14ac:dyDescent="0.25">
      <c r="A29" s="196" t="s">
        <v>199</v>
      </c>
      <c r="B29" s="173">
        <v>13</v>
      </c>
      <c r="C29" s="169">
        <v>12</v>
      </c>
      <c r="D29" s="171">
        <v>15</v>
      </c>
      <c r="E29" s="68" t="s">
        <v>190</v>
      </c>
      <c r="F29" s="69">
        <v>5</v>
      </c>
      <c r="G29" s="70">
        <v>11</v>
      </c>
      <c r="H29" s="71">
        <v>10</v>
      </c>
      <c r="I29" s="72"/>
      <c r="J29" s="73"/>
      <c r="K29" s="74">
        <v>0</v>
      </c>
      <c r="L29" s="75"/>
      <c r="M29" s="76"/>
      <c r="N29" s="77"/>
      <c r="O29" s="78"/>
      <c r="P29" s="79"/>
      <c r="Q29" s="80"/>
      <c r="R29" s="76"/>
      <c r="S29" s="81"/>
      <c r="T29" s="88"/>
      <c r="U29" s="71">
        <f t="shared" si="6"/>
        <v>21</v>
      </c>
      <c r="V29" s="82"/>
      <c r="W29" s="83"/>
      <c r="X29" s="84">
        <v>60</v>
      </c>
      <c r="Y29" s="85">
        <f>X29+W29-(U29+V29)</f>
        <v>39</v>
      </c>
      <c r="Z29" s="86">
        <f>SMALL(X29:Y29,1)</f>
        <v>39</v>
      </c>
      <c r="AB29" s="156"/>
      <c r="AD29" s="156"/>
    </row>
  </sheetData>
  <conditionalFormatting sqref="Z1">
    <cfRule type="cellIs" dxfId="22" priority="255" operator="lessThan">
      <formula>1</formula>
    </cfRule>
  </conditionalFormatting>
  <conditionalFormatting sqref="Z2 Z7:Z8 Z4 Z10 Z13:Z14">
    <cfRule type="cellIs" dxfId="21" priority="247" stopIfTrue="1" operator="lessThan">
      <formula>0.5</formula>
    </cfRule>
  </conditionalFormatting>
  <conditionalFormatting sqref="Z2 Z7:Z8 Z4 Z10 Z13:Z14">
    <cfRule type="cellIs" dxfId="20" priority="1301" operator="lessThan">
      <formula>$X2/2</formula>
    </cfRule>
  </conditionalFormatting>
  <conditionalFormatting sqref="Z5">
    <cfRule type="cellIs" dxfId="19" priority="191" stopIfTrue="1" operator="lessThan">
      <formula>0.5</formula>
    </cfRule>
  </conditionalFormatting>
  <conditionalFormatting sqref="Z5">
    <cfRule type="cellIs" dxfId="18" priority="192" operator="lessThan">
      <formula>$X5/2</formula>
    </cfRule>
  </conditionalFormatting>
  <conditionalFormatting sqref="Z6">
    <cfRule type="cellIs" dxfId="17" priority="61" stopIfTrue="1" operator="lessThan">
      <formula>0.5</formula>
    </cfRule>
  </conditionalFormatting>
  <conditionalFormatting sqref="Z6">
    <cfRule type="cellIs" dxfId="16" priority="62" operator="lessThan">
      <formula>$X6/2</formula>
    </cfRule>
  </conditionalFormatting>
  <conditionalFormatting sqref="Z9">
    <cfRule type="cellIs" dxfId="15" priority="35" stopIfTrue="1" operator="lessThan">
      <formula>0.5</formula>
    </cfRule>
  </conditionalFormatting>
  <conditionalFormatting sqref="Z9">
    <cfRule type="cellIs" dxfId="14" priority="36" operator="lessThan">
      <formula>$X9/2</formula>
    </cfRule>
  </conditionalFormatting>
  <conditionalFormatting sqref="Z15:Z16">
    <cfRule type="cellIs" dxfId="13" priority="25" stopIfTrue="1" operator="lessThan">
      <formula>0.5</formula>
    </cfRule>
  </conditionalFormatting>
  <conditionalFormatting sqref="Z15:Z16">
    <cfRule type="cellIs" dxfId="12" priority="26" operator="lessThan">
      <formula>$X15/2</formula>
    </cfRule>
  </conditionalFormatting>
  <conditionalFormatting sqref="Z17">
    <cfRule type="cellIs" dxfId="11" priority="23" stopIfTrue="1" operator="lessThan">
      <formula>0.5</formula>
    </cfRule>
  </conditionalFormatting>
  <conditionalFormatting sqref="Z17">
    <cfRule type="cellIs" dxfId="10" priority="24" operator="lessThan">
      <formula>$X17/2</formula>
    </cfRule>
  </conditionalFormatting>
  <conditionalFormatting sqref="Z3">
    <cfRule type="cellIs" dxfId="9" priority="17" stopIfTrue="1" operator="lessThan">
      <formula>0.5</formula>
    </cfRule>
  </conditionalFormatting>
  <conditionalFormatting sqref="Z3">
    <cfRule type="cellIs" dxfId="8" priority="18" operator="lessThan">
      <formula>$X3/2</formula>
    </cfRule>
  </conditionalFormatting>
  <conditionalFormatting sqref="Z18:Z21">
    <cfRule type="cellIs" dxfId="7" priority="7" stopIfTrue="1" operator="lessThan">
      <formula>0.5</formula>
    </cfRule>
  </conditionalFormatting>
  <conditionalFormatting sqref="Z18:Z21">
    <cfRule type="cellIs" dxfId="6" priority="8" operator="lessThan">
      <formula>$X18/2</formula>
    </cfRule>
  </conditionalFormatting>
  <conditionalFormatting sqref="Z22:Z25">
    <cfRule type="cellIs" dxfId="5" priority="5" stopIfTrue="1" operator="lessThan">
      <formula>0.5</formula>
    </cfRule>
  </conditionalFormatting>
  <conditionalFormatting sqref="Z22:Z25">
    <cfRule type="cellIs" dxfId="4" priority="6" operator="lessThan">
      <formula>$X22/2</formula>
    </cfRule>
  </conditionalFormatting>
  <conditionalFormatting sqref="Z26:Z29">
    <cfRule type="cellIs" dxfId="3" priority="3" stopIfTrue="1" operator="lessThan">
      <formula>0.5</formula>
    </cfRule>
  </conditionalFormatting>
  <conditionalFormatting sqref="Z26:Z29">
    <cfRule type="cellIs" dxfId="2" priority="4" operator="lessThan">
      <formula>$X26/2</formula>
    </cfRule>
  </conditionalFormatting>
  <conditionalFormatting sqref="Z11:Z12">
    <cfRule type="cellIs" dxfId="1" priority="1" stopIfTrue="1" operator="lessThan">
      <formula>0.5</formula>
    </cfRule>
  </conditionalFormatting>
  <conditionalFormatting sqref="Z11:Z12">
    <cfRule type="cellIs" dxfId="0" priority="2" operator="lessThan">
      <formula>$X11/2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24" customWidth="1"/>
    <col min="2" max="2" width="8.625" style="22" bestFit="1" customWidth="1"/>
    <col min="3" max="3" width="3.875" style="24" customWidth="1"/>
    <col min="4" max="8" width="3.875" style="24" bestFit="1" customWidth="1"/>
    <col min="9" max="14" width="8.75" style="24" customWidth="1"/>
    <col min="15" max="16384" width="9" style="24"/>
  </cols>
  <sheetData>
    <row r="1" spans="1:16" s="22" customFormat="1" ht="17.25" thickTop="1" thickBot="1" x14ac:dyDescent="0.3">
      <c r="B1" s="40"/>
      <c r="C1" s="41" t="s">
        <v>14</v>
      </c>
      <c r="D1" s="41" t="s">
        <v>15</v>
      </c>
      <c r="E1" s="41" t="s">
        <v>16</v>
      </c>
      <c r="F1" s="41" t="s">
        <v>17</v>
      </c>
      <c r="G1" s="41" t="s">
        <v>18</v>
      </c>
      <c r="H1" s="42" t="s">
        <v>19</v>
      </c>
    </row>
    <row r="2" spans="1:16" x14ac:dyDescent="0.25">
      <c r="B2" s="43" t="s">
        <v>13</v>
      </c>
      <c r="C2" s="44">
        <f ca="1">RANDBETWEEN(1,3)</f>
        <v>3</v>
      </c>
      <c r="D2" s="44">
        <f ca="1">RANDBETWEEN(1,3)+RANDBETWEEN(1,3)</f>
        <v>2</v>
      </c>
      <c r="E2" s="44">
        <f ca="1">RANDBETWEEN(1,3)+RANDBETWEEN(1,3)+RANDBETWEEN(1,3)</f>
        <v>8</v>
      </c>
      <c r="F2" s="44">
        <f ca="1">RANDBETWEEN(1,3)+RANDBETWEEN(1,3)+RANDBETWEEN(1,3)+RANDBETWEEN(1,3)</f>
        <v>6</v>
      </c>
      <c r="G2" s="44">
        <f ca="1">RANDBETWEEN(1,3)+RANDBETWEEN(1,3)+RANDBETWEEN(1,3)+RANDBETWEEN(1,3)+RANDBETWEEN(1,3)</f>
        <v>10</v>
      </c>
      <c r="H2" s="45">
        <f ca="1">RANDBETWEEN(1,3)+RANDBETWEEN(1,3)+RANDBETWEEN(1,3)+RANDBETWEEN(1,3)+RANDBETWEEN(1,3)+RANDBETWEEN(1,3)</f>
        <v>8</v>
      </c>
      <c r="L2" s="22"/>
      <c r="M2" s="22"/>
      <c r="N2" s="22"/>
      <c r="O2" s="22"/>
      <c r="P2" s="22"/>
    </row>
    <row r="3" spans="1:16" x14ac:dyDescent="0.25">
      <c r="B3" s="46" t="s">
        <v>12</v>
      </c>
      <c r="C3" s="47">
        <f ca="1">RANDBETWEEN(1,4)</f>
        <v>3</v>
      </c>
      <c r="D3" s="47">
        <f ca="1">RANDBETWEEN(1,4)+RANDBETWEEN(1,4)</f>
        <v>5</v>
      </c>
      <c r="E3" s="47">
        <f ca="1">RANDBETWEEN(1,4)+RANDBETWEEN(1,4)+RANDBETWEEN(1,4)</f>
        <v>9</v>
      </c>
      <c r="F3" s="47">
        <f ca="1">RANDBETWEEN(1,4)+RANDBETWEEN(1,4)+RANDBETWEEN(1,4)+RANDBETWEEN(1,4)</f>
        <v>11</v>
      </c>
      <c r="G3" s="47">
        <f ca="1">RANDBETWEEN(1,4)+RANDBETWEEN(1,4)+RANDBETWEEN(1,4)+RANDBETWEEN(1,4)+RANDBETWEEN(1,4)</f>
        <v>17</v>
      </c>
      <c r="H3" s="48">
        <f ca="1">RANDBETWEEN(1,4)+RANDBETWEEN(1,4)+RANDBETWEEN(1,4)+RANDBETWEEN(1,4)+RANDBETWEEN(1,4)+RANDBETWEEN(1,4)</f>
        <v>14</v>
      </c>
      <c r="L3" s="22"/>
      <c r="M3" s="22"/>
      <c r="N3" s="22"/>
      <c r="O3" s="22"/>
      <c r="P3" s="22"/>
    </row>
    <row r="4" spans="1:16" x14ac:dyDescent="0.25">
      <c r="B4" s="46" t="s">
        <v>11</v>
      </c>
      <c r="C4" s="47">
        <f ca="1">RANDBETWEEN(1,6)</f>
        <v>2</v>
      </c>
      <c r="D4" s="47">
        <f ca="1">RANDBETWEEN(1,6)+RANDBETWEEN(1,6)</f>
        <v>6</v>
      </c>
      <c r="E4" s="47">
        <f ca="1">RANDBETWEEN(1,6)+RANDBETWEEN(1,6)+RANDBETWEEN(1,6)</f>
        <v>8</v>
      </c>
      <c r="F4" s="47">
        <f ca="1">RANDBETWEEN(1,6)+RANDBETWEEN(1,6)+RANDBETWEEN(1,6)+RANDBETWEEN(1,6)</f>
        <v>15</v>
      </c>
      <c r="G4" s="47">
        <f ca="1">RANDBETWEEN(1,6)+RANDBETWEEN(1,6)+RANDBETWEEN(1,6)+RANDBETWEEN(1,6)+RANDBETWEEN(1,6)</f>
        <v>15</v>
      </c>
      <c r="H4" s="48">
        <f ca="1">RANDBETWEEN(1,6)+RANDBETWEEN(1,6)+RANDBETWEEN(1,6)+RANDBETWEEN(1,6)+RANDBETWEEN(1,6)+RANDBETWEEN(1,6)</f>
        <v>25</v>
      </c>
      <c r="L4" s="22"/>
      <c r="M4" s="22"/>
      <c r="N4" s="22"/>
      <c r="O4" s="22"/>
      <c r="P4" s="22"/>
    </row>
    <row r="5" spans="1:16" x14ac:dyDescent="0.25">
      <c r="B5" s="46" t="s">
        <v>10</v>
      </c>
      <c r="C5" s="47">
        <f ca="1">RANDBETWEEN(1,8)</f>
        <v>4</v>
      </c>
      <c r="D5" s="47">
        <f ca="1">RANDBETWEEN(1,8)+RANDBETWEEN(1,8)</f>
        <v>5</v>
      </c>
      <c r="E5" s="47">
        <f ca="1">RANDBETWEEN(1,8)+RANDBETWEEN(1,8)+RANDBETWEEN(1,8)</f>
        <v>13</v>
      </c>
      <c r="F5" s="47">
        <f ca="1">RANDBETWEEN(1,8)+RANDBETWEEN(1,8)+RANDBETWEEN(1,8)+RANDBETWEEN(1,8)</f>
        <v>17</v>
      </c>
      <c r="G5" s="47">
        <f ca="1">RANDBETWEEN(1,8)+RANDBETWEEN(1,8)+RANDBETWEEN(1,8)+RANDBETWEEN(1,8)+RANDBETWEEN(1,8)</f>
        <v>25</v>
      </c>
      <c r="H5" s="48">
        <f ca="1">RANDBETWEEN(1,8)+RANDBETWEEN(1,8)+RANDBETWEEN(1,8)+RANDBETWEEN(1,8)+RANDBETWEEN(1,8)+RANDBETWEEN(1,8)</f>
        <v>32</v>
      </c>
      <c r="L5" s="22"/>
      <c r="M5" s="22"/>
      <c r="N5" s="22"/>
      <c r="O5" s="22"/>
      <c r="P5" s="22"/>
    </row>
    <row r="6" spans="1:16" x14ac:dyDescent="0.25">
      <c r="B6" s="46" t="s">
        <v>9</v>
      </c>
      <c r="C6" s="47">
        <f ca="1">RANDBETWEEN(1,10)</f>
        <v>6</v>
      </c>
      <c r="D6" s="47">
        <f ca="1">RANDBETWEEN(1,10)+RANDBETWEEN(1,10)</f>
        <v>9</v>
      </c>
      <c r="E6" s="47">
        <f ca="1">RANDBETWEEN(1,10)+RANDBETWEEN(1,10)+RANDBETWEEN(1,10)</f>
        <v>13</v>
      </c>
      <c r="F6" s="47">
        <f ca="1">RANDBETWEEN(1,10)+RANDBETWEEN(1,10)+RANDBETWEEN(1,10)+RANDBETWEEN(1,10)</f>
        <v>26</v>
      </c>
      <c r="G6" s="47">
        <f ca="1">RANDBETWEEN(1,10)+RANDBETWEEN(1,10)+RANDBETWEEN(1,10)+RANDBETWEEN(1,10)+RANDBETWEEN(1,10)</f>
        <v>18</v>
      </c>
      <c r="H6" s="48">
        <f ca="1">RANDBETWEEN(1,10)+RANDBETWEEN(1,10)+RANDBETWEEN(1,10)+RANDBETWEEN(1,10)+RANDBETWEEN(1,10)+RANDBETWEEN(1,10)</f>
        <v>15</v>
      </c>
      <c r="L6" s="22"/>
      <c r="M6" s="22"/>
      <c r="N6" s="22"/>
      <c r="O6" s="22"/>
      <c r="P6" s="22"/>
    </row>
    <row r="7" spans="1:16" x14ac:dyDescent="0.25">
      <c r="B7" s="46" t="s">
        <v>8</v>
      </c>
      <c r="C7" s="47">
        <f ca="1">RANDBETWEEN(1,12)</f>
        <v>10</v>
      </c>
      <c r="D7" s="47">
        <f ca="1">RANDBETWEEN(1,12)+RANDBETWEEN(1,12)</f>
        <v>20</v>
      </c>
      <c r="E7" s="47">
        <f ca="1">RANDBETWEEN(1,12)+RANDBETWEEN(1,12)+RANDBETWEEN(1,12)</f>
        <v>28</v>
      </c>
      <c r="F7" s="47">
        <f ca="1">RANDBETWEEN(1,12)+RANDBETWEEN(1,12)+RANDBETWEEN(1,12)+RANDBETWEEN(1,12)</f>
        <v>30</v>
      </c>
      <c r="G7" s="47">
        <f ca="1">RANDBETWEEN(1,12)+RANDBETWEEN(1,12)+RANDBETWEEN(1,12)+RANDBETWEEN(1,12)+RANDBETWEEN(1,12)</f>
        <v>33</v>
      </c>
      <c r="H7" s="48">
        <f ca="1">RANDBETWEEN(1,12)+RANDBETWEEN(1,12)+RANDBETWEEN(1,12)+RANDBETWEEN(1,12)+RANDBETWEEN(1,12)+RANDBETWEEN(1,12)</f>
        <v>38</v>
      </c>
      <c r="L7" s="22"/>
      <c r="M7" s="22"/>
      <c r="N7" s="22"/>
      <c r="O7" s="22"/>
      <c r="P7" s="22"/>
    </row>
    <row r="8" spans="1:16" x14ac:dyDescent="0.25">
      <c r="B8" s="46" t="s">
        <v>7</v>
      </c>
      <c r="C8" s="47">
        <f ca="1">RANDBETWEEN(1,20)</f>
        <v>14</v>
      </c>
      <c r="D8" s="47">
        <f ca="1">RANDBETWEEN(1,20)+RANDBETWEEN(1,20)</f>
        <v>35</v>
      </c>
      <c r="E8" s="47">
        <f ca="1">RANDBETWEEN(1,20)+RANDBETWEEN(1,20)+RANDBETWEEN(1,20)</f>
        <v>35</v>
      </c>
      <c r="F8" s="47">
        <f ca="1">RANDBETWEEN(1,20)+RANDBETWEEN(1,20)+RANDBETWEEN(1,20)+RANDBETWEEN(1,20)</f>
        <v>68</v>
      </c>
      <c r="G8" s="47">
        <f ca="1">RANDBETWEEN(1,20)+RANDBETWEEN(1,20)+RANDBETWEEN(1,20)+RANDBETWEEN(1,20)+RANDBETWEEN(1,20)</f>
        <v>43</v>
      </c>
      <c r="H8" s="48">
        <f ca="1">RANDBETWEEN(1,20)+RANDBETWEEN(1,20)+RANDBETWEEN(1,20)+RANDBETWEEN(1,20)+RANDBETWEEN(1,20)+RANDBETWEEN(1,20)</f>
        <v>75</v>
      </c>
      <c r="L8" s="22"/>
      <c r="M8" s="22"/>
      <c r="N8" s="22"/>
      <c r="O8" s="22"/>
      <c r="P8" s="22"/>
    </row>
    <row r="9" spans="1:16" ht="16.5" thickBot="1" x14ac:dyDescent="0.3">
      <c r="B9" s="128" t="s">
        <v>21</v>
      </c>
      <c r="C9" s="129">
        <f ca="1">RANDBETWEEN(1,100)</f>
        <v>4</v>
      </c>
      <c r="D9" s="129">
        <f ca="1">RANDBETWEEN(1,100)+RANDBETWEEN(1,100)</f>
        <v>147</v>
      </c>
      <c r="E9" s="129">
        <f ca="1">RANDBETWEEN(1,100)+RANDBETWEEN(1,100)+RANDBETWEEN(1,100)</f>
        <v>136</v>
      </c>
      <c r="F9" s="129">
        <f ca="1">RANDBETWEEN(1,100)+RANDBETWEEN(1,100)+RANDBETWEEN(1,100)+RANDBETWEEN(1,100)</f>
        <v>112</v>
      </c>
      <c r="G9" s="129">
        <f ca="1">RANDBETWEEN(1,100)+RANDBETWEEN(1,100)+RANDBETWEEN(1,100)+RANDBETWEEN(1,100)+RANDBETWEEN(1,100)</f>
        <v>278</v>
      </c>
      <c r="H9" s="130">
        <f ca="1">RANDBETWEEN(1,100)+RANDBETWEEN(1,100)+RANDBETWEEN(1,100)+RANDBETWEEN(1,100)+RANDBETWEEN(1,100)+RANDBETWEEN(1,100)</f>
        <v>366</v>
      </c>
      <c r="L9" s="22"/>
      <c r="M9" s="22"/>
      <c r="N9" s="22"/>
      <c r="O9" s="22"/>
      <c r="P9" s="22"/>
    </row>
    <row r="10" spans="1:16" ht="16.5" thickTop="1" x14ac:dyDescent="0.25">
      <c r="A10" s="22"/>
      <c r="C10" s="22"/>
      <c r="D10" s="22"/>
      <c r="E10" s="22"/>
      <c r="F10" s="22"/>
    </row>
    <row r="11" spans="1:16" x14ac:dyDescent="0.25">
      <c r="A11" s="22"/>
      <c r="C11" s="22"/>
      <c r="D11" s="22"/>
      <c r="E11" s="22"/>
      <c r="F11" s="22"/>
    </row>
    <row r="12" spans="1:16" x14ac:dyDescent="0.25">
      <c r="A12" s="22"/>
      <c r="C12" s="22"/>
      <c r="D12" s="22"/>
      <c r="E12" s="22"/>
      <c r="F12" s="22"/>
    </row>
    <row r="13" spans="1:16" x14ac:dyDescent="0.25">
      <c r="A13" s="22"/>
      <c r="C13" s="22"/>
      <c r="D13" s="22"/>
      <c r="E13" s="22"/>
      <c r="F13" s="22"/>
    </row>
    <row r="14" spans="1:16" x14ac:dyDescent="0.25">
      <c r="A14" s="22"/>
      <c r="C14" s="22"/>
      <c r="D14" s="22"/>
      <c r="E14" s="22"/>
      <c r="F14" s="22"/>
    </row>
    <row r="15" spans="1:16" x14ac:dyDescent="0.25">
      <c r="A15" s="22"/>
      <c r="C15" s="22"/>
      <c r="D15" s="22"/>
      <c r="E15" s="22"/>
      <c r="F15" s="22"/>
    </row>
    <row r="16" spans="1:16" x14ac:dyDescent="0.25">
      <c r="A16" s="22"/>
      <c r="C16" s="22"/>
      <c r="D16" s="22"/>
      <c r="E16" s="22"/>
      <c r="F16" s="22"/>
    </row>
    <row r="17" spans="1:7" x14ac:dyDescent="0.25">
      <c r="A17" s="22"/>
      <c r="C17" s="22"/>
      <c r="D17" s="22"/>
      <c r="E17" s="22"/>
      <c r="F17" s="22"/>
    </row>
    <row r="18" spans="1:7" x14ac:dyDescent="0.25">
      <c r="A18" s="22"/>
      <c r="C18" s="22"/>
      <c r="D18" s="22"/>
      <c r="E18" s="22"/>
      <c r="F18" s="22"/>
    </row>
    <row r="19" spans="1:7" x14ac:dyDescent="0.25">
      <c r="A19" s="22"/>
      <c r="C19" s="22"/>
      <c r="D19" s="22"/>
      <c r="E19" s="22"/>
      <c r="F19" s="22"/>
    </row>
    <row r="20" spans="1:7" x14ac:dyDescent="0.25">
      <c r="A20" s="22"/>
      <c r="C20" s="22"/>
      <c r="D20" s="22"/>
      <c r="E20" s="22"/>
      <c r="F20" s="22"/>
    </row>
    <row r="21" spans="1:7" x14ac:dyDescent="0.25">
      <c r="A21" s="22"/>
      <c r="C21" s="22"/>
      <c r="D21" s="22"/>
      <c r="E21" s="22"/>
      <c r="F21" s="22"/>
    </row>
    <row r="22" spans="1:7" x14ac:dyDescent="0.25">
      <c r="A22" s="22"/>
      <c r="C22" s="22"/>
      <c r="D22" s="22"/>
      <c r="E22" s="22"/>
      <c r="F22" s="22"/>
    </row>
    <row r="23" spans="1:7" x14ac:dyDescent="0.25">
      <c r="A23" s="22"/>
      <c r="C23" s="22"/>
      <c r="D23" s="22"/>
      <c r="E23" s="22"/>
      <c r="F23" s="22"/>
    </row>
    <row r="24" spans="1:7" x14ac:dyDescent="0.25">
      <c r="A24" s="22"/>
      <c r="C24" s="22"/>
      <c r="D24" s="22"/>
      <c r="E24" s="22"/>
      <c r="F24" s="22"/>
    </row>
    <row r="25" spans="1:7" x14ac:dyDescent="0.25">
      <c r="A25" s="22"/>
      <c r="C25" s="22"/>
      <c r="D25" s="22"/>
      <c r="E25" s="22"/>
      <c r="F25" s="22"/>
    </row>
    <row r="26" spans="1:7" x14ac:dyDescent="0.25">
      <c r="A26" s="22"/>
      <c r="C26" s="22"/>
      <c r="D26" s="22"/>
      <c r="E26" s="22"/>
      <c r="F26" s="22"/>
    </row>
    <row r="27" spans="1:7" x14ac:dyDescent="0.25">
      <c r="A27" s="22"/>
      <c r="C27" s="22"/>
      <c r="D27" s="22"/>
      <c r="E27" s="22"/>
      <c r="F27" s="22"/>
    </row>
    <row r="28" spans="1:7" x14ac:dyDescent="0.25">
      <c r="A28" s="22"/>
      <c r="C28" s="22"/>
      <c r="D28" s="22"/>
      <c r="E28" s="22"/>
      <c r="F28" s="22"/>
    </row>
    <row r="29" spans="1:7" x14ac:dyDescent="0.25">
      <c r="A29" s="22"/>
      <c r="C29" s="22"/>
      <c r="D29" s="22"/>
      <c r="E29" s="22"/>
      <c r="F29" s="22"/>
    </row>
    <row r="30" spans="1:7" x14ac:dyDescent="0.25">
      <c r="A30" s="22"/>
      <c r="C30" s="22"/>
      <c r="D30" s="22"/>
      <c r="E30" s="22"/>
      <c r="F30" s="22"/>
    </row>
    <row r="31" spans="1:7" x14ac:dyDescent="0.25">
      <c r="C31" s="22"/>
      <c r="D31" s="22"/>
      <c r="E31" s="22"/>
      <c r="F31" s="22"/>
      <c r="G31" s="22"/>
    </row>
    <row r="32" spans="1:7" x14ac:dyDescent="0.25">
      <c r="C32" s="22"/>
      <c r="D32" s="22"/>
      <c r="E32" s="22"/>
      <c r="F32" s="22"/>
      <c r="G32" s="22"/>
    </row>
    <row r="33" spans="3:7" x14ac:dyDescent="0.25">
      <c r="C33" s="22"/>
      <c r="D33" s="22"/>
      <c r="E33" s="22"/>
      <c r="F33" s="22"/>
      <c r="G33" s="22"/>
    </row>
    <row r="34" spans="3:7" x14ac:dyDescent="0.25">
      <c r="C34" s="22"/>
      <c r="D34" s="22"/>
      <c r="E34" s="22"/>
      <c r="F34" s="22"/>
      <c r="G34" s="22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Alexis Álvarez</cp:lastModifiedBy>
  <cp:lastPrinted>2013-08-28T21:04:47Z</cp:lastPrinted>
  <dcterms:created xsi:type="dcterms:W3CDTF">2011-08-12T18:00:42Z</dcterms:created>
  <dcterms:modified xsi:type="dcterms:W3CDTF">2014-01-28T16:16:01Z</dcterms:modified>
</cp:coreProperties>
</file>