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C4" i="3" l="1"/>
  <c r="C3" i="3"/>
  <c r="C2" i="3"/>
  <c r="Y15" i="5" l="1"/>
  <c r="Z15" i="5" s="1"/>
  <c r="U15" i="5"/>
  <c r="H28" i="2"/>
  <c r="I28" i="2" s="1"/>
  <c r="U14" i="5"/>
  <c r="Y14" i="5" s="1"/>
  <c r="Z14" i="5" s="1"/>
  <c r="H27" i="2" l="1"/>
  <c r="I27" i="2" s="1"/>
  <c r="H13" i="2" l="1"/>
  <c r="I13" i="2" s="1"/>
  <c r="H14" i="2"/>
  <c r="I14" i="2" s="1"/>
  <c r="U9" i="5" l="1"/>
  <c r="Y9" i="5" s="1"/>
  <c r="Z9" i="5" s="1"/>
  <c r="D19" i="3"/>
  <c r="E19" i="3" s="1"/>
  <c r="D18" i="3"/>
  <c r="E18" i="3" s="1"/>
  <c r="D17" i="3"/>
  <c r="E17" i="3" s="1"/>
  <c r="H12" i="2" l="1"/>
  <c r="I12" i="2" s="1"/>
  <c r="H11" i="2"/>
  <c r="I11" i="2" s="1"/>
  <c r="J15" i="3" l="1"/>
  <c r="K15" i="3" s="1"/>
  <c r="J14" i="3"/>
  <c r="K14" i="3" s="1"/>
  <c r="D8" i="5" l="1"/>
  <c r="C8" i="5"/>
  <c r="B8" i="5"/>
  <c r="D9" i="2"/>
  <c r="D8" i="2"/>
  <c r="D7" i="2"/>
  <c r="D6" i="2"/>
  <c r="E7" i="2"/>
  <c r="E6" i="2"/>
  <c r="D23" i="3" l="1"/>
  <c r="E23" i="3" s="1"/>
  <c r="D5" i="2" l="1"/>
  <c r="D4" i="2"/>
  <c r="D3" i="2"/>
  <c r="D2" i="2"/>
  <c r="E3" i="2"/>
  <c r="E2" i="2"/>
  <c r="E23" i="2" l="1"/>
  <c r="D22" i="3" l="1"/>
  <c r="E22" i="3" s="1"/>
  <c r="C5" i="3" l="1"/>
  <c r="C6" i="3"/>
  <c r="C7" i="3"/>
  <c r="D10" i="1" l="1"/>
  <c r="D9" i="1"/>
  <c r="D8" i="1"/>
  <c r="D7" i="1"/>
  <c r="D6" i="1"/>
  <c r="D5" i="1"/>
  <c r="D4" i="1"/>
  <c r="D3" i="1"/>
  <c r="D2" i="1"/>
  <c r="C12" i="5" l="1"/>
  <c r="D12" i="5"/>
  <c r="B12" i="5"/>
  <c r="I12" i="3" l="1"/>
  <c r="I11" i="3"/>
  <c r="C8" i="1"/>
  <c r="E24" i="2"/>
  <c r="P9" i="1" l="1"/>
  <c r="P8" i="1"/>
  <c r="P7" i="1"/>
  <c r="X5" i="5" l="1"/>
  <c r="D14" i="3" l="1"/>
  <c r="E14" i="3" s="1"/>
  <c r="D15" i="3"/>
  <c r="E15" i="3" s="1"/>
  <c r="D16" i="3"/>
  <c r="E16" i="3" s="1"/>
  <c r="D20" i="3"/>
  <c r="E20" i="3" s="1"/>
  <c r="D21" i="3"/>
  <c r="E21" i="3" s="1"/>
  <c r="H18" i="2"/>
  <c r="I18" i="2" s="1"/>
  <c r="H17" i="2"/>
  <c r="I17" i="2" s="1"/>
  <c r="D4" i="5" l="1"/>
  <c r="C4" i="5"/>
  <c r="B4" i="5"/>
  <c r="D5" i="5" l="1"/>
  <c r="C5" i="5"/>
  <c r="B5" i="5"/>
  <c r="E3" i="1" l="1"/>
  <c r="E4" i="1"/>
  <c r="E2" i="1"/>
  <c r="E5" i="1"/>
  <c r="E9" i="1"/>
  <c r="E10" i="1"/>
  <c r="E8" i="1"/>
  <c r="E7" i="1"/>
  <c r="E6" i="1"/>
  <c r="H26" i="2"/>
  <c r="I26" i="2" s="1"/>
  <c r="H23" i="2"/>
  <c r="I23" i="2" s="1"/>
  <c r="X4" i="5" l="1"/>
  <c r="U2" i="5" l="1"/>
  <c r="U3" i="5"/>
  <c r="U4" i="5"/>
  <c r="U5" i="5"/>
  <c r="U6" i="5"/>
  <c r="U7" i="5"/>
  <c r="U8" i="5"/>
  <c r="U10" i="5"/>
  <c r="U11" i="5"/>
  <c r="U12" i="5"/>
  <c r="U13" i="5"/>
  <c r="D12" i="1" l="1"/>
  <c r="M11" i="1" l="1"/>
  <c r="I11" i="1" l="1"/>
  <c r="I10" i="1"/>
  <c r="P15" i="1" s="1"/>
  <c r="I9" i="1"/>
  <c r="P10" i="1" l="1"/>
  <c r="P11" i="1" s="1"/>
  <c r="P17" i="1"/>
  <c r="I12" i="1"/>
  <c r="H10" i="2"/>
  <c r="I10" i="2" s="1"/>
  <c r="H16" i="2"/>
  <c r="I16" i="2" s="1"/>
  <c r="H15" i="2"/>
  <c r="I15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25" i="2"/>
  <c r="I25" i="2" s="1"/>
  <c r="H24" i="2"/>
  <c r="I24" i="2" s="1"/>
  <c r="H22" i="2"/>
  <c r="I22" i="2" s="1"/>
  <c r="H21" i="2"/>
  <c r="I21" i="2" s="1"/>
  <c r="D8" i="3"/>
  <c r="E8" i="3" s="1"/>
  <c r="D9" i="3"/>
  <c r="E9" i="3" s="1"/>
  <c r="D10" i="3"/>
  <c r="E10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D13" i="3"/>
  <c r="E13" i="3" s="1"/>
  <c r="D12" i="3"/>
  <c r="E12" i="3" s="1"/>
  <c r="D11" i="3"/>
  <c r="E11" i="3" s="1"/>
  <c r="D7" i="3"/>
  <c r="D6" i="3"/>
  <c r="D5" i="3"/>
  <c r="D4" i="3"/>
  <c r="D3" i="3"/>
  <c r="D2" i="3"/>
  <c r="Y13" i="5"/>
  <c r="Z13" i="5" s="1"/>
  <c r="Y12" i="5"/>
  <c r="Z12" i="5" s="1"/>
  <c r="Y11" i="5"/>
  <c r="Z11" i="5" s="1"/>
  <c r="Y10" i="5"/>
  <c r="Z10" i="5" s="1"/>
  <c r="Y8" i="5"/>
  <c r="Z8" i="5" s="1"/>
  <c r="Y7" i="5"/>
  <c r="Z7" i="5" s="1"/>
  <c r="Y6" i="5"/>
  <c r="Z6" i="5" s="1"/>
  <c r="Y5" i="5"/>
  <c r="Z5" i="5" s="1"/>
  <c r="Y4" i="5"/>
  <c r="Z4" i="5" s="1"/>
  <c r="Y3" i="5"/>
  <c r="Z3" i="5" s="1"/>
  <c r="Y2" i="5"/>
  <c r="Z2" i="5" s="1"/>
  <c r="E3" i="3" l="1"/>
  <c r="P13" i="1"/>
  <c r="I13" i="1"/>
  <c r="P14" i="1" s="1"/>
  <c r="E7" i="3"/>
  <c r="E4" i="3"/>
  <c r="E5" i="3"/>
  <c r="E2" i="3"/>
  <c r="E6" i="3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2" authorId="0">
      <text>
        <r>
          <rPr>
            <sz val="12"/>
            <color indexed="81"/>
            <rFont val="Times New Roman"/>
            <family val="1"/>
          </rPr>
          <t xml:space="preserve">Strength 16
+2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2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3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3" authorId="0">
      <text>
        <r>
          <rPr>
            <sz val="12"/>
            <color indexed="81"/>
            <rFont val="Times New Roman"/>
            <family val="1"/>
          </rPr>
          <t xml:space="preserve">Strength 16
+2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3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4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>owl’s wisdom</t>
        </r>
      </text>
    </comment>
    <comment ref="G4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G5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6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E6" authorId="0">
      <text>
        <r>
          <rPr>
            <i/>
            <sz val="12"/>
            <color indexed="81"/>
            <rFont val="Times New Roman"/>
            <family val="1"/>
          </rPr>
          <t>enlarge Aquan +2</t>
        </r>
      </text>
    </comment>
    <comment ref="G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E7" authorId="0">
      <text>
        <r>
          <rPr>
            <i/>
            <sz val="12"/>
            <color indexed="81"/>
            <rFont val="Times New Roman"/>
            <family val="1"/>
          </rPr>
          <t>enlarge Aquan +2</t>
        </r>
      </text>
    </comment>
    <comment ref="G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8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G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9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G9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E13" authorId="0">
      <text>
        <r>
          <rPr>
            <i/>
            <sz val="12"/>
            <color indexed="81"/>
            <rFont val="Times New Roman"/>
            <family val="1"/>
          </rPr>
          <t>raging +2</t>
        </r>
      </text>
    </comment>
    <comment ref="E14" authorId="0">
      <text>
        <r>
          <rPr>
            <i/>
            <sz val="12"/>
            <color indexed="81"/>
            <rFont val="Times New Roman"/>
            <family val="1"/>
          </rPr>
          <t>raging +2</t>
        </r>
      </text>
    </comment>
    <comment ref="G15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E23" authorId="0">
      <text>
        <r>
          <rPr>
            <i/>
            <sz val="12"/>
            <color indexed="81"/>
            <rFont val="Times New Roman"/>
            <family val="1"/>
          </rPr>
          <t>weakened -2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B3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B4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B5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6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4" authorId="0">
      <text>
        <r>
          <rPr>
            <sz val="12"/>
            <color indexed="81"/>
            <rFont val="Times New Roman"/>
            <family val="1"/>
          </rPr>
          <t xml:space="preserve">+14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5" authorId="0">
      <text>
        <r>
          <rPr>
            <sz val="12"/>
            <color indexed="81"/>
            <rFont val="Times New Roman"/>
            <family val="1"/>
          </rPr>
          <t xml:space="preserve">+8 </t>
        </r>
        <r>
          <rPr>
            <i/>
            <sz val="12"/>
            <color indexed="81"/>
            <rFont val="Times New Roman"/>
            <family val="1"/>
          </rPr>
          <t>divine power</t>
        </r>
      </text>
    </comment>
    <comment ref="B8" authorId="0">
      <text>
        <r>
          <rPr>
            <i/>
            <sz val="12"/>
            <color theme="1"/>
            <rFont val="Times New Roman"/>
            <family val="1"/>
          </rPr>
          <t>enlarge Aquan -1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enlarge Aquan -1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enlarge Aquan -1</t>
        </r>
      </text>
    </comment>
    <comment ref="B12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<sst xmlns="http://schemas.openxmlformats.org/spreadsheetml/2006/main" count="359" uniqueCount="202">
  <si>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</si>
  <si>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</si>
  <si>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</si>
  <si>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</si>
  <si>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</si>
  <si>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</si>
  <si>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</si>
  <si>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</si>
  <si>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</si>
  <si>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</si>
  <si>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</si>
  <si>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</si>
  <si>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</si>
  <si>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</si>
  <si>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</si>
  <si>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</si>
  <si>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</si>
  <si>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</si>
  <si>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</si>
  <si>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</si>
  <si>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</si>
  <si>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</si>
  <si>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</si>
  <si>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</si>
  <si>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</si>
  <si>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</si>
  <si>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</si>
  <si>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</si>
  <si>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Class</t>
  </si>
  <si>
    <t>Levels</t>
  </si>
  <si>
    <t>centaur / ranger</t>
  </si>
  <si>
    <t>centaur</t>
  </si>
  <si>
    <t>Faram</t>
  </si>
  <si>
    <t>rogue / diviner / seer</t>
  </si>
  <si>
    <t>ranger</t>
  </si>
  <si>
    <t>Jadin</t>
  </si>
  <si>
    <t>cleric / seeker</t>
  </si>
  <si>
    <t>cleric</t>
  </si>
  <si>
    <t>scout</t>
  </si>
  <si>
    <t>unseen seer</t>
  </si>
  <si>
    <t>Jiménez</t>
  </si>
  <si>
    <t>kuo-toa cleric</t>
  </si>
  <si>
    <t>seeker of the Misty Isle</t>
  </si>
  <si>
    <t>Levon</t>
  </si>
  <si>
    <t>sahuagin ranger</t>
  </si>
  <si>
    <t>Avg. ECL</t>
  </si>
  <si>
    <t>diviner</t>
  </si>
  <si>
    <t>Total Levels</t>
  </si>
  <si>
    <t>rogue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</si>
  <si>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</si>
  <si>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</si>
  <si>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</si>
  <si>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</si>
  <si>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</si>
  <si>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</si>
  <si>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</si>
  <si>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</si>
  <si>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</si>
  <si>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</si>
  <si>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</si>
  <si>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</si>
  <si>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</si>
  <si>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</si>
  <si>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</si>
  <si>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</si>
  <si>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</si>
  <si>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returning wounding pincer staff</t>
  </si>
  <si>
    <t>1d10 + 7 + grapple</t>
  </si>
  <si>
    <t>MW dagger, touch</t>
  </si>
  <si>
    <t>1d4+8</t>
  </si>
  <si>
    <t>spiritual pincer staff</t>
  </si>
  <si>
    <t>1d10 + 7</t>
  </si>
  <si>
    <t>1d6+3; 15-20</t>
  </si>
  <si>
    <t>talon</t>
  </si>
  <si>
    <t>1d6+3</t>
  </si>
  <si>
    <t>harpoon</t>
  </si>
  <si>
    <t>1d10+3+grapple 30’</t>
  </si>
  <si>
    <t>heavy crossbow</t>
  </si>
  <si>
    <t>1d10 x3 30’</t>
  </si>
  <si>
    <t>wolf</t>
  </si>
  <si>
    <t>bite</t>
  </si>
  <si>
    <t>1d6+1</t>
  </si>
  <si>
    <t>ghast</t>
  </si>
  <si>
    <t>1d8 + 3 + paralysis</t>
  </si>
  <si>
    <t>2 claws</t>
  </si>
  <si>
    <t>1d4 + 1 + paralysis</t>
  </si>
  <si>
    <t>Ranks</t>
  </si>
  <si>
    <t>Save</t>
  </si>
  <si>
    <t>Fortitude</t>
  </si>
  <si>
    <t>Reflex</t>
  </si>
  <si>
    <t>Will</t>
  </si>
  <si>
    <t>Dispel</t>
  </si>
  <si>
    <t>Jump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</si>
  <si>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</si>
  <si>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</si>
  <si>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</si>
  <si>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</si>
  <si>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</si>
  <si>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</si>
  <si>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</si>
  <si>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</si>
  <si>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</si>
  <si>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</si>
  <si>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</si>
  <si>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</si>
  <si>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</si>
  <si>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</si>
  <si>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</si>
  <si>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</si>
  <si>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</si>
  <si>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</si>
  <si>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</si>
  <si>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</si>
  <si>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</si>
  <si>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</si>
  <si>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</si>
  <si>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</si>
  <si>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Stoneskin Absorbs</t>
  </si>
  <si>
    <t>Prot f Energy Absorbs</t>
  </si>
  <si>
    <t>none</t>
  </si>
  <si>
    <t>Frayed</t>
  </si>
  <si>
    <t>Resist C E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</si>
  <si>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</si>
  <si>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</si>
  <si>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</si>
  <si>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</si>
  <si>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</si>
  <si>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</si>
  <si>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</si>
  <si>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</si>
  <si>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</si>
  <si>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</si>
  <si>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</si>
  <si>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</si>
  <si>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</si>
  <si>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</si>
  <si>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</si>
  <si>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</si>
  <si>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</si>
  <si>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</si>
  <si>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</si>
  <si>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</si>
  <si>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</si>
  <si>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</si>
  <si>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</si>
  <si>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</si>
  <si>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</si>
  <si>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</si>
  <si>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</si>
  <si>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</si>
  <si>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</si>
  <si>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</si>
  <si>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</si>
  <si>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</si>
  <si>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Jadin (cg)</t>
  </si>
  <si>
    <t>Frayed (cg)</t>
  </si>
  <si>
    <t>barkskin bonus</t>
  </si>
  <si>
    <t>shield of faith bonus</t>
  </si>
  <si>
    <t>Save vs.</t>
  </si>
  <si>
    <t>kt zombie</t>
  </si>
  <si>
    <t>slam</t>
  </si>
  <si>
    <t>javelin</t>
  </si>
  <si>
    <t>1d6</t>
  </si>
  <si>
    <t>1d4</t>
  </si>
  <si>
    <t>keen weakening scimitar (2)</t>
  </si>
  <si>
    <t>Thanax Amalith</t>
  </si>
  <si>
    <t>Puff</t>
  </si>
  <si>
    <t>Violet Blackiris</t>
  </si>
  <si>
    <t>Creeping Death</t>
  </si>
  <si>
    <t>Duskblade</t>
  </si>
  <si>
    <t>Smoke Drake</t>
  </si>
  <si>
    <t>Rogue</t>
  </si>
  <si>
    <t>Shadow Dragon</t>
  </si>
  <si>
    <t>bite / 2 claws / 2 wings / tail</t>
  </si>
  <si>
    <t>2d6 / 1d8 / 1d6 / 1d8</t>
  </si>
  <si>
    <t>Heavy Crossbow +3</t>
  </si>
  <si>
    <t>1d10+3</t>
  </si>
  <si>
    <t>Sap of Vanishing, Dagger of Venom</t>
  </si>
  <si>
    <t>Hand Crossbow +2</t>
  </si>
  <si>
    <t>1d4+2</t>
  </si>
  <si>
    <t>1d3; 1d4+poison</t>
  </si>
  <si>
    <t>Thanax Amalith (cg)</t>
  </si>
  <si>
    <t>Thanax Amalith (be)</t>
  </si>
  <si>
    <t>40’/150’</t>
  </si>
  <si>
    <t>80’/150’</t>
  </si>
  <si>
    <t>Jiménez &amp; Levon</t>
  </si>
  <si>
    <t>Shocking Heavy Flail</t>
  </si>
  <si>
    <t>1d10</t>
  </si>
  <si>
    <t>Intimidate</t>
  </si>
  <si>
    <t>Ride</t>
  </si>
  <si>
    <t>wolverine</t>
  </si>
  <si>
    <t>claw</t>
  </si>
  <si>
    <t>claw (raging)</t>
  </si>
  <si>
    <t>1d4+4</t>
  </si>
  <si>
    <t>bite (raging)</t>
  </si>
  <si>
    <t>smoke paraelemental</t>
  </si>
  <si>
    <t>claws</t>
  </si>
  <si>
    <t>1d3</t>
  </si>
  <si>
    <t>magma p.elem.</t>
  </si>
  <si>
    <t>smoke p.elem.</t>
  </si>
  <si>
    <t>magma paraelemental</t>
  </si>
  <si>
    <t>1d6+4+burn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</si>
</sst>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8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2" borderId="18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8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0" fillId="21" borderId="19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20" borderId="35" xfId="0" applyFont="1" applyFill="1" applyBorder="1" applyAlignment="1">
      <alignment horizontal="center" vertical="center" wrapText="1"/>
    </xf>
    <xf numFmtId="0" fontId="2" fillId="19" borderId="32" xfId="0" applyFont="1" applyFill="1" applyBorder="1" applyAlignment="1">
      <alignment horizontal="center" vertical="center" wrapText="1"/>
    </xf>
    <xf numFmtId="0" fontId="0" fillId="19" borderId="33" xfId="0" applyFill="1" applyBorder="1" applyAlignment="1">
      <alignment horizontal="center"/>
    </xf>
    <xf numFmtId="0" fontId="0" fillId="19" borderId="34" xfId="0" applyFill="1" applyBorder="1" applyAlignment="1">
      <alignment horizontal="center"/>
    </xf>
    <xf numFmtId="0" fontId="8" fillId="18" borderId="36" xfId="0" applyFont="1" applyFill="1" applyBorder="1" applyAlignment="1">
      <alignment horizontal="center" vertical="center" wrapText="1"/>
    </xf>
    <xf numFmtId="0" fontId="9" fillId="18" borderId="37" xfId="0" applyFont="1" applyFill="1" applyBorder="1" applyAlignment="1">
      <alignment horizontal="center"/>
    </xf>
    <xf numFmtId="0" fontId="9" fillId="18" borderId="38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/>
    <xf numFmtId="0" fontId="0" fillId="0" borderId="39" xfId="0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17" borderId="44" xfId="0" applyFont="1" applyFill="1" applyBorder="1" applyAlignment="1">
      <alignment horizontal="center"/>
    </xf>
    <xf numFmtId="0" fontId="0" fillId="17" borderId="40" xfId="0" applyFill="1" applyBorder="1" applyAlignment="1">
      <alignment horizontal="center"/>
    </xf>
    <xf numFmtId="0" fontId="10" fillId="9" borderId="44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52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164" fontId="0" fillId="3" borderId="55" xfId="0" applyNumberFormat="1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58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2" fillId="3" borderId="64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 wrapText="1"/>
    </xf>
    <xf numFmtId="0" fontId="10" fillId="9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5" borderId="22" xfId="0" applyFont="1" applyFill="1" applyBorder="1" applyAlignment="1">
      <alignment horizontal="centerContinuous" vertical="center" wrapText="1"/>
    </xf>
    <xf numFmtId="0" fontId="2" fillId="15" borderId="26" xfId="0" applyFont="1" applyFill="1" applyBorder="1" applyAlignment="1">
      <alignment horizontal="centerContinuous" vertical="center" wrapText="1"/>
    </xf>
    <xf numFmtId="0" fontId="0" fillId="15" borderId="2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2" fillId="22" borderId="22" xfId="0" applyFont="1" applyFill="1" applyBorder="1" applyAlignment="1">
      <alignment horizontal="center" vertical="center" wrapText="1"/>
    </xf>
    <xf numFmtId="0" fontId="2" fillId="22" borderId="23" xfId="0" applyFont="1" applyFill="1" applyBorder="1" applyAlignment="1">
      <alignment horizontal="center"/>
    </xf>
    <xf numFmtId="0" fontId="2" fillId="22" borderId="24" xfId="0" applyFont="1" applyFill="1" applyBorder="1" applyAlignment="1">
      <alignment horizontal="center"/>
    </xf>
    <xf numFmtId="0" fontId="2" fillId="23" borderId="18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/>
    </xf>
    <xf numFmtId="0" fontId="6" fillId="24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20" borderId="65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2" fillId="3" borderId="54" xfId="0" applyFont="1" applyFill="1" applyBorder="1" applyAlignment="1">
      <alignment horizontal="right"/>
    </xf>
    <xf numFmtId="0" fontId="2" fillId="3" borderId="47" xfId="0" applyFont="1" applyFill="1" applyBorder="1" applyAlignment="1">
      <alignment horizontal="right"/>
    </xf>
    <xf numFmtId="0" fontId="2" fillId="3" borderId="49" xfId="0" applyFont="1" applyFill="1" applyBorder="1" applyAlignment="1">
      <alignment horizontal="right"/>
    </xf>
    <xf numFmtId="0" fontId="2" fillId="5" borderId="54" xfId="0" applyFont="1" applyFill="1" applyBorder="1" applyAlignment="1">
      <alignment horizontal="right"/>
    </xf>
    <xf numFmtId="0" fontId="2" fillId="5" borderId="47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5" fillId="5" borderId="4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4" fillId="5" borderId="68" xfId="0" applyFont="1" applyFill="1" applyBorder="1" applyAlignment="1">
      <alignment horizontal="center"/>
    </xf>
    <xf numFmtId="0" fontId="4" fillId="22" borderId="24" xfId="0" applyFont="1" applyFill="1" applyBorder="1" applyAlignment="1">
      <alignment horizontal="center"/>
    </xf>
    <xf numFmtId="0" fontId="4" fillId="23" borderId="8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6" borderId="66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3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0000FF"/>
      <color rgb="FFFF99FF"/>
      <color rgb="FFFFCCFF"/>
      <color rgb="FFFF3399"/>
      <color rgb="FF00FFFF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19</c:v>
                </c:pt>
                <c:pt idx="3">
                  <c:v>26</c:v>
                </c:pt>
                <c:pt idx="4">
                  <c:v>19</c:v>
                </c:pt>
                <c:pt idx="5">
                  <c:v>29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17</c:v>
                </c:pt>
                <c:pt idx="2">
                  <c:v>19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3">
                  <c:v>35</c:v>
                </c:pt>
                <c:pt idx="4">
                  <c:v>23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13</c:v>
                </c:pt>
                <c:pt idx="1">
                  <c:v>21</c:v>
                </c:pt>
                <c:pt idx="2">
                  <c:v>39</c:v>
                </c:pt>
                <c:pt idx="3">
                  <c:v>43</c:v>
                </c:pt>
                <c:pt idx="4">
                  <c:v>71</c:v>
                </c:pt>
                <c:pt idx="5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51200"/>
        <c:axId val="218109056"/>
        <c:axId val="151633408"/>
      </c:area3DChart>
      <c:catAx>
        <c:axId val="217251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109056"/>
        <c:crosses val="autoZero"/>
        <c:auto val="1"/>
        <c:lblAlgn val="ctr"/>
        <c:lblOffset val="100"/>
        <c:noMultiLvlLbl val="0"/>
      </c:catAx>
      <c:valAx>
        <c:axId val="21810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7251200"/>
        <c:crosses val="autoZero"/>
        <c:crossBetween val="midCat"/>
      </c:valAx>
      <c:serAx>
        <c:axId val="151633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1090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17</c:v>
                </c:pt>
                <c:pt idx="5">
                  <c:v>17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12</c:v>
                </c:pt>
                <c:pt idx="3">
                  <c:v>19</c:v>
                </c:pt>
                <c:pt idx="4">
                  <c:v>19</c:v>
                </c:pt>
                <c:pt idx="5">
                  <c:v>14</c:v>
                </c:pt>
                <c:pt idx="6">
                  <c:v>39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26</c:v>
                </c:pt>
                <c:pt idx="4">
                  <c:v>30</c:v>
                </c:pt>
                <c:pt idx="5">
                  <c:v>35</c:v>
                </c:pt>
                <c:pt idx="6">
                  <c:v>43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15</c:v>
                </c:pt>
                <c:pt idx="3">
                  <c:v>19</c:v>
                </c:pt>
                <c:pt idx="4">
                  <c:v>30</c:v>
                </c:pt>
                <c:pt idx="5">
                  <c:v>23</c:v>
                </c:pt>
                <c:pt idx="6">
                  <c:v>71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29</c:v>
                </c:pt>
                <c:pt idx="4">
                  <c:v>26</c:v>
                </c:pt>
                <c:pt idx="5">
                  <c:v>32</c:v>
                </c:pt>
                <c:pt idx="6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50784"/>
        <c:axId val="218152320"/>
        <c:axId val="218106944"/>
      </c:area3DChart>
      <c:catAx>
        <c:axId val="218150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152320"/>
        <c:crosses val="autoZero"/>
        <c:auto val="1"/>
        <c:lblAlgn val="ctr"/>
        <c:lblOffset val="100"/>
        <c:noMultiLvlLbl val="0"/>
      </c:catAx>
      <c:valAx>
        <c:axId val="21815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150784"/>
        <c:crosses val="autoZero"/>
        <c:crossBetween val="midCat"/>
      </c:valAx>
      <c:serAx>
        <c:axId val="218106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2181523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15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19</c:v>
                </c:pt>
                <c:pt idx="3">
                  <c:v>26</c:v>
                </c:pt>
                <c:pt idx="4">
                  <c:v>19</c:v>
                </c:pt>
                <c:pt idx="5">
                  <c:v>29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17</c:v>
                </c:pt>
                <c:pt idx="2">
                  <c:v>19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3">
                  <c:v>35</c:v>
                </c:pt>
                <c:pt idx="4">
                  <c:v>23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13</c:v>
                </c:pt>
                <c:pt idx="1">
                  <c:v>21</c:v>
                </c:pt>
                <c:pt idx="2">
                  <c:v>39</c:v>
                </c:pt>
                <c:pt idx="3">
                  <c:v>43</c:v>
                </c:pt>
                <c:pt idx="4">
                  <c:v>71</c:v>
                </c:pt>
                <c:pt idx="5">
                  <c:v>59</c:v>
                </c:pt>
              </c:numCache>
            </c:numRef>
          </c:val>
        </c:ser>
        <c:bandFmts/>
        <c:axId val="218539136"/>
        <c:axId val="218540672"/>
        <c:axId val="218156096"/>
      </c:surface3DChart>
      <c:catAx>
        <c:axId val="218539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540672"/>
        <c:crosses val="autoZero"/>
        <c:auto val="1"/>
        <c:lblAlgn val="ctr"/>
        <c:lblOffset val="100"/>
        <c:noMultiLvlLbl val="0"/>
      </c:catAx>
      <c:valAx>
        <c:axId val="21854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539136"/>
        <c:crosses val="autoZero"/>
        <c:crossBetween val="midCat"/>
      </c:valAx>
      <c:serAx>
        <c:axId val="21815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85406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695326</xdr:colOff>
      <xdr:row>1</xdr:row>
      <xdr:rowOff>19050</xdr:rowOff>
    </xdr:from>
    <xdr:to>
      <xdr:col>2</xdr:col>
      <xdr:colOff>1</xdr:colOff>
      <xdr:row>6</xdr:row>
      <xdr:rowOff>190500</xdr:rowOff>
    </xdr:to>
    <xdr:sp macro="" textlink="">
      <xdr:nvSpPr>
        <xdr:cNvPr id="2" name="TextBox 1"/>
        <xdr:cNvSpPr txBox="1"/>
      </xdr:nvSpPr>
      <xdr:spPr>
        <a:xfrm>
          <a:off x="695326" y="219075"/>
          <a:ext cx="609600" cy="11715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Reflex(haste)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9524</xdr:rowOff>
    </xdr:from>
    <xdr:to>
      <xdr:col>3</xdr:col>
      <xdr:colOff>257175</xdr:colOff>
      <xdr:row>7</xdr:row>
      <xdr:rowOff>190499</xdr:rowOff>
    </xdr:to>
    <xdr:sp macro="" textlink="">
      <xdr:nvSpPr>
        <xdr:cNvPr id="2" name="TextBox 1"/>
        <xdr:cNvSpPr txBox="1"/>
      </xdr:nvSpPr>
      <xdr:spPr>
        <a:xfrm>
          <a:off x="1209675" y="838199"/>
          <a:ext cx="1057275" cy="9810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to ACs (haste) until Round 81</a:t>
          </a:r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638175</xdr:colOff>
      <xdr:row>17</xdr:row>
      <xdr:rowOff>104774</xdr:rowOff>
    </xdr:from>
    <xdr:to>
      <xdr:col>21</xdr:col>
      <xdr:colOff>409575</xdr:colOff>
      <xdr:row>23</xdr:row>
      <xdr:rowOff>57149</xdr:rowOff>
    </xdr:to>
    <xdr:sp macro="" textlink="">
      <xdr:nvSpPr>
        <xdr:cNvPr id="3" name="TextBox 2"/>
        <xdr:cNvSpPr txBox="1"/>
      </xdr:nvSpPr>
      <xdr:spPr>
        <a:xfrm>
          <a:off x="9344025" y="3133724"/>
          <a:ext cx="1057275" cy="115252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re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flects divine power bonus, which Bill might cast again, so leave as is.</a:t>
          </a:r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409575</xdr:colOff>
      <xdr:row>4</xdr:row>
      <xdr:rowOff>171452</xdr:rowOff>
    </xdr:from>
    <xdr:to>
      <xdr:col>23</xdr:col>
      <xdr:colOff>47625</xdr:colOff>
      <xdr:row>17</xdr:row>
      <xdr:rowOff>114300</xdr:rowOff>
    </xdr:to>
    <xdr:cxnSp macro="">
      <xdr:nvCxnSpPr>
        <xdr:cNvPr id="5" name="Straight Arrow Connector 4"/>
        <xdr:cNvCxnSpPr/>
      </xdr:nvCxnSpPr>
      <xdr:spPr>
        <a:xfrm flipV="1">
          <a:off x="10401300" y="1200152"/>
          <a:ext cx="885825" cy="1943098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11</xdr:row>
      <xdr:rowOff>180974</xdr:rowOff>
    </xdr:from>
    <xdr:to>
      <xdr:col>3</xdr:col>
      <xdr:colOff>257175</xdr:colOff>
      <xdr:row>12</xdr:row>
      <xdr:rowOff>180975</xdr:rowOff>
    </xdr:to>
    <xdr:sp macro="" textlink="">
      <xdr:nvSpPr>
        <xdr:cNvPr id="6" name="TextBox 5"/>
        <xdr:cNvSpPr txBox="1"/>
      </xdr:nvSpPr>
      <xdr:spPr>
        <a:xfrm>
          <a:off x="1209675" y="2609849"/>
          <a:ext cx="1057275" cy="200026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blurred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workbookViewId="0"/>
  </sheetViews>
  <sheetFormatPr defaultRowHeight="15.75" x14ac:dyDescent="0.25"/>
  <cols>
    <col min="1" max="1" width="16.25" bestFit="1" customWidth="1"/>
    <col min="2" max="2" width="6.125" style="22" bestFit="1" customWidth="1"/>
    <col min="3" max="3" width="8.375" style="22" bestFit="1" customWidth="1"/>
    <col min="4" max="4" width="4.375" style="22" bestFit="1" customWidth="1"/>
    <col min="5" max="5" width="8.5" style="22" bestFit="1" customWidth="1"/>
    <col min="6" max="6" width="7.625" style="22" bestFit="1" customWidth="1"/>
    <col min="7" max="7" width="2.75" customWidth="1"/>
    <col min="8" max="8" width="14.125" bestFit="1" customWidth="1"/>
    <col min="9" max="9" width="5.875" bestFit="1" customWidth="1"/>
    <col min="10" max="10" width="16.375" bestFit="1" customWidth="1"/>
    <col min="11" max="11" width="2.75" customWidth="1"/>
    <col min="12" max="12" width="18.75" bestFit="1" customWidth="1"/>
    <col min="13" max="13" width="6.5" bestFit="1" customWidth="1"/>
    <col min="14" max="14" width="2.75" customWidth="1"/>
    <col min="15" max="15" width="14.875" customWidth="1"/>
    <col min="16" max="16" width="4.875" bestFit="1" customWidth="1"/>
    <col min="17" max="17" width="16.25" bestFit="1" customWidth="1"/>
  </cols>
  <sheetData>
    <row r="1" spans="1:17" s="139" customFormat="1" ht="32.25" thickBot="1" x14ac:dyDescent="0.3">
      <c r="A1" s="137" t="s">
        <v>0</v>
      </c>
      <c r="B1" s="137" t="s">
        <v>1</v>
      </c>
      <c r="C1" s="137" t="s">
        <v>2</v>
      </c>
      <c r="D1" s="138" t="s">
        <v>3</v>
      </c>
      <c r="E1" s="137" t="s">
        <v>4</v>
      </c>
      <c r="F1" s="137" t="s">
        <v>5</v>
      </c>
      <c r="H1" s="140" t="s">
        <v>24</v>
      </c>
      <c r="I1" s="140"/>
      <c r="J1" s="140"/>
      <c r="K1" s="140"/>
      <c r="L1" s="140"/>
      <c r="M1" s="140"/>
      <c r="N1" s="140"/>
      <c r="O1" s="140" t="s">
        <v>25</v>
      </c>
      <c r="P1" s="140"/>
      <c r="Q1" s="140"/>
    </row>
    <row r="2" spans="1:17" ht="17.25" thickTop="1" thickBot="1" x14ac:dyDescent="0.3">
      <c r="A2" s="113" t="s">
        <v>7</v>
      </c>
      <c r="B2" s="113">
        <v>1</v>
      </c>
      <c r="C2" s="88">
        <v>4</v>
      </c>
      <c r="D2" s="97">
        <f t="shared" ref="D2:D10" ca="1" si="0">RANDBETWEEN(1,20)</f>
        <v>5</v>
      </c>
      <c r="E2" s="88">
        <f t="shared" ref="E2:E10" ca="1" si="1">SUM(C2:D2)</f>
        <v>9</v>
      </c>
      <c r="F2" s="88" t="s">
        <v>6</v>
      </c>
      <c r="H2" s="107" t="s">
        <v>0</v>
      </c>
      <c r="I2" s="108" t="s">
        <v>26</v>
      </c>
      <c r="J2" s="109" t="s">
        <v>27</v>
      </c>
      <c r="L2" s="129" t="s">
        <v>28</v>
      </c>
      <c r="M2" s="109" t="s">
        <v>29</v>
      </c>
      <c r="O2" s="119" t="s">
        <v>0</v>
      </c>
      <c r="P2" s="120" t="s">
        <v>26</v>
      </c>
      <c r="Q2" s="121" t="s">
        <v>27</v>
      </c>
    </row>
    <row r="3" spans="1:17" x14ac:dyDescent="0.25">
      <c r="A3" s="113" t="s">
        <v>154</v>
      </c>
      <c r="B3" s="113">
        <v>1</v>
      </c>
      <c r="C3" s="88">
        <v>6</v>
      </c>
      <c r="D3" s="97">
        <f t="shared" ca="1" si="0"/>
        <v>7</v>
      </c>
      <c r="E3" s="88">
        <f t="shared" ca="1" si="1"/>
        <v>13</v>
      </c>
      <c r="F3" s="88" t="s">
        <v>6</v>
      </c>
      <c r="H3" s="110" t="s">
        <v>8</v>
      </c>
      <c r="I3" s="111">
        <v>8</v>
      </c>
      <c r="J3" s="112" t="s">
        <v>30</v>
      </c>
      <c r="L3" s="130" t="s">
        <v>31</v>
      </c>
      <c r="M3" s="112">
        <v>4</v>
      </c>
      <c r="O3" s="122" t="s">
        <v>165</v>
      </c>
      <c r="P3" s="123">
        <v>13</v>
      </c>
      <c r="Q3" s="124" t="s">
        <v>169</v>
      </c>
    </row>
    <row r="4" spans="1:17" x14ac:dyDescent="0.25">
      <c r="A4" s="113" t="s">
        <v>155</v>
      </c>
      <c r="B4" s="113">
        <v>1</v>
      </c>
      <c r="C4" s="88">
        <v>4</v>
      </c>
      <c r="D4" s="97">
        <f t="shared" ca="1" si="0"/>
        <v>20</v>
      </c>
      <c r="E4" s="88">
        <f t="shared" ca="1" si="1"/>
        <v>24</v>
      </c>
      <c r="F4" s="88" t="s">
        <v>6</v>
      </c>
      <c r="H4" s="110" t="s">
        <v>32</v>
      </c>
      <c r="I4" s="113">
        <v>8</v>
      </c>
      <c r="J4" s="112" t="s">
        <v>33</v>
      </c>
      <c r="L4" s="131" t="s">
        <v>34</v>
      </c>
      <c r="M4" s="112">
        <v>4</v>
      </c>
      <c r="O4" s="122" t="s">
        <v>166</v>
      </c>
      <c r="P4" s="89">
        <v>9</v>
      </c>
      <c r="Q4" s="124" t="s">
        <v>170</v>
      </c>
    </row>
    <row r="5" spans="1:17" x14ac:dyDescent="0.25">
      <c r="A5" s="89" t="s">
        <v>167</v>
      </c>
      <c r="B5" s="89">
        <v>2</v>
      </c>
      <c r="C5" s="88">
        <v>4</v>
      </c>
      <c r="D5" s="97">
        <f t="shared" ca="1" si="0"/>
        <v>6</v>
      </c>
      <c r="E5" s="88">
        <f t="shared" ca="1" si="1"/>
        <v>10</v>
      </c>
      <c r="F5" s="88" t="s">
        <v>6</v>
      </c>
      <c r="H5" s="110" t="s">
        <v>35</v>
      </c>
      <c r="I5" s="113">
        <v>8</v>
      </c>
      <c r="J5" s="112" t="s">
        <v>36</v>
      </c>
      <c r="L5" s="131" t="s">
        <v>37</v>
      </c>
      <c r="M5" s="112">
        <v>6</v>
      </c>
      <c r="O5" s="122" t="s">
        <v>167</v>
      </c>
      <c r="P5" s="89">
        <v>12</v>
      </c>
      <c r="Q5" s="124" t="s">
        <v>171</v>
      </c>
    </row>
    <row r="6" spans="1:17" ht="16.5" thickBot="1" x14ac:dyDescent="0.3">
      <c r="A6" s="89" t="s">
        <v>166</v>
      </c>
      <c r="B6" s="89">
        <v>2</v>
      </c>
      <c r="C6" s="88">
        <v>0</v>
      </c>
      <c r="D6" s="97">
        <f t="shared" ca="1" si="0"/>
        <v>11</v>
      </c>
      <c r="E6" s="88">
        <f t="shared" ca="1" si="1"/>
        <v>11</v>
      </c>
      <c r="F6" s="88" t="s">
        <v>183</v>
      </c>
      <c r="H6" s="110" t="s">
        <v>7</v>
      </c>
      <c r="I6" s="113">
        <v>8</v>
      </c>
      <c r="J6" s="112" t="s">
        <v>38</v>
      </c>
      <c r="L6" s="131" t="s">
        <v>39</v>
      </c>
      <c r="M6" s="112">
        <v>2</v>
      </c>
      <c r="O6" s="122" t="s">
        <v>168</v>
      </c>
      <c r="P6" s="89">
        <v>12</v>
      </c>
      <c r="Q6" s="124" t="s">
        <v>172</v>
      </c>
    </row>
    <row r="7" spans="1:17" x14ac:dyDescent="0.25">
      <c r="A7" s="89" t="s">
        <v>168</v>
      </c>
      <c r="B7" s="89">
        <v>2</v>
      </c>
      <c r="C7" s="88">
        <v>0</v>
      </c>
      <c r="D7" s="97">
        <f t="shared" ca="1" si="0"/>
        <v>12</v>
      </c>
      <c r="E7" s="88">
        <f t="shared" ca="1" si="1"/>
        <v>12</v>
      </c>
      <c r="F7" s="88" t="s">
        <v>184</v>
      </c>
      <c r="H7" s="110" t="s">
        <v>40</v>
      </c>
      <c r="I7" s="113">
        <v>8</v>
      </c>
      <c r="J7" s="112" t="s">
        <v>41</v>
      </c>
      <c r="L7" s="131" t="s">
        <v>42</v>
      </c>
      <c r="M7" s="112">
        <v>2</v>
      </c>
      <c r="O7" s="167" t="s">
        <v>45</v>
      </c>
      <c r="P7" s="125">
        <f>AVERAGE(P3:P6)</f>
        <v>11.5</v>
      </c>
      <c r="Q7" s="126"/>
    </row>
    <row r="8" spans="1:17" ht="16.5" thickBot="1" x14ac:dyDescent="0.3">
      <c r="A8" s="89" t="s">
        <v>181</v>
      </c>
      <c r="B8" s="89">
        <v>2</v>
      </c>
      <c r="C8" s="88">
        <f>1+2</f>
        <v>3</v>
      </c>
      <c r="D8" s="97">
        <f t="shared" ca="1" si="0"/>
        <v>12</v>
      </c>
      <c r="E8" s="88">
        <f t="shared" ca="1" si="1"/>
        <v>15</v>
      </c>
      <c r="F8" s="88" t="s">
        <v>6</v>
      </c>
      <c r="H8" s="110" t="s">
        <v>43</v>
      </c>
      <c r="I8" s="114">
        <v>7</v>
      </c>
      <c r="J8" s="112" t="s">
        <v>44</v>
      </c>
      <c r="L8" s="131" t="s">
        <v>38</v>
      </c>
      <c r="M8" s="112">
        <v>8</v>
      </c>
      <c r="O8" s="168" t="s">
        <v>47</v>
      </c>
      <c r="P8" s="127">
        <f>SUM(P3:P6)</f>
        <v>46</v>
      </c>
      <c r="Q8" s="124"/>
    </row>
    <row r="9" spans="1:17" x14ac:dyDescent="0.25">
      <c r="A9" s="87" t="s">
        <v>185</v>
      </c>
      <c r="B9" s="87">
        <v>1</v>
      </c>
      <c r="C9" s="88">
        <v>2</v>
      </c>
      <c r="D9" s="97">
        <f t="shared" ca="1" si="0"/>
        <v>17</v>
      </c>
      <c r="E9" s="88">
        <f t="shared" ca="1" si="1"/>
        <v>19</v>
      </c>
      <c r="F9" s="88" t="s">
        <v>6</v>
      </c>
      <c r="H9" s="164" t="s">
        <v>45</v>
      </c>
      <c r="I9" s="115">
        <f>AVERAGE(I3:I8)</f>
        <v>7.833333333333333</v>
      </c>
      <c r="J9" s="116"/>
      <c r="L9" s="131" t="s">
        <v>46</v>
      </c>
      <c r="M9" s="112">
        <v>4</v>
      </c>
      <c r="O9" s="168" t="s">
        <v>49</v>
      </c>
      <c r="P9" s="127">
        <f>COUNT(P3:P6)</f>
        <v>4</v>
      </c>
      <c r="Q9" s="124"/>
    </row>
    <row r="10" spans="1:17" x14ac:dyDescent="0.25">
      <c r="A10" s="113" t="s">
        <v>8</v>
      </c>
      <c r="B10" s="113">
        <v>1</v>
      </c>
      <c r="C10" s="88">
        <v>3</v>
      </c>
      <c r="D10" s="97">
        <f t="shared" ca="1" si="0"/>
        <v>10</v>
      </c>
      <c r="E10" s="88">
        <f t="shared" ca="1" si="1"/>
        <v>13</v>
      </c>
      <c r="F10" s="88" t="s">
        <v>9</v>
      </c>
      <c r="H10" s="165" t="s">
        <v>47</v>
      </c>
      <c r="I10" s="117">
        <f>SUM(I3:I8)</f>
        <v>47</v>
      </c>
      <c r="J10" s="112"/>
      <c r="L10" s="132" t="s">
        <v>48</v>
      </c>
      <c r="M10" s="133">
        <v>2</v>
      </c>
      <c r="O10" s="168" t="s">
        <v>51</v>
      </c>
      <c r="P10" s="156">
        <f>P8/4</f>
        <v>11.5</v>
      </c>
      <c r="Q10" s="124" t="s">
        <v>52</v>
      </c>
    </row>
    <row r="11" spans="1:17" ht="16.5" thickBot="1" x14ac:dyDescent="0.3">
      <c r="H11" s="165" t="s">
        <v>49</v>
      </c>
      <c r="I11" s="117">
        <f>COUNT(I3:I8)</f>
        <v>6</v>
      </c>
      <c r="J11" s="112"/>
      <c r="L11" s="134" t="s">
        <v>50</v>
      </c>
      <c r="M11" s="135">
        <f>SUM(M3:M10)</f>
        <v>32</v>
      </c>
      <c r="O11" s="169" t="s">
        <v>53</v>
      </c>
      <c r="P11" s="157">
        <f>P10*2</f>
        <v>23</v>
      </c>
      <c r="Q11" s="128" t="s">
        <v>54</v>
      </c>
    </row>
    <row r="12" spans="1:17" ht="16.5" thickTop="1" x14ac:dyDescent="0.25">
      <c r="D12" s="97">
        <f t="shared" ref="D12" ca="1" si="2">RANDBETWEEN(1,20)</f>
        <v>3</v>
      </c>
      <c r="H12" s="165" t="s">
        <v>51</v>
      </c>
      <c r="I12" s="158">
        <f>I10/4</f>
        <v>11.75</v>
      </c>
      <c r="J12" s="112" t="s">
        <v>52</v>
      </c>
    </row>
    <row r="13" spans="1:17" ht="16.5" thickBot="1" x14ac:dyDescent="0.3">
      <c r="H13" s="166" t="s">
        <v>53</v>
      </c>
      <c r="I13" s="159">
        <f>I12*2</f>
        <v>23.5</v>
      </c>
      <c r="J13" s="118" t="s">
        <v>54</v>
      </c>
      <c r="O13" s="106" t="s">
        <v>55</v>
      </c>
      <c r="P13" s="161">
        <f>I12</f>
        <v>11.75</v>
      </c>
    </row>
    <row r="14" spans="1:17" ht="16.5" thickTop="1" x14ac:dyDescent="0.25">
      <c r="O14" s="106" t="s">
        <v>56</v>
      </c>
      <c r="P14" s="161">
        <f>I13</f>
        <v>23.5</v>
      </c>
    </row>
    <row r="15" spans="1:17" x14ac:dyDescent="0.25">
      <c r="O15" s="106" t="s">
        <v>57</v>
      </c>
      <c r="P15" s="161">
        <f>I10</f>
        <v>47</v>
      </c>
    </row>
    <row r="17" spans="15:16" x14ac:dyDescent="0.25">
      <c r="O17" s="15" t="s">
        <v>58</v>
      </c>
      <c r="P17" s="160">
        <f>P8</f>
        <v>46</v>
      </c>
    </row>
  </sheetData>
  <sortState ref="A2:F10">
    <sortCondition descending="1" ref="E2:E10"/>
    <sortCondition descending="1" ref="C2:C10"/>
  </sortState>
  <conditionalFormatting sqref="P17">
    <cfRule type="cellIs" dxfId="32" priority="1" operator="greaterThan">
      <formula>$P$15</formula>
    </cfRule>
    <cfRule type="cellIs" dxfId="31" priority="2" operator="between">
      <formula>$P$14</formula>
      <formula>$P$13+$P$14</formula>
    </cfRule>
    <cfRule type="cellIs" dxfId="30" priority="3" operator="between">
      <formula>$P$13+$P$14</formula>
      <formula>$P$15</formula>
    </cfRule>
    <cfRule type="cellIs" dxfId="29" priority="5" operator="between">
      <formula>$P$13</formula>
      <formula>$P$14</formula>
    </cfRule>
    <cfRule type="cellIs" dxfId="28" priority="6" operator="lessThan">
      <formula>$P$13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showGridLines="0" workbookViewId="0"/>
  </sheetViews>
  <sheetFormatPr defaultRowHeight="15.75" x14ac:dyDescent="0.25"/>
  <cols>
    <col min="1" max="1" width="16.875" style="22" bestFit="1" customWidth="1"/>
    <col min="2" max="2" width="28.625" style="22" bestFit="1" customWidth="1"/>
    <col min="3" max="3" width="17.625" style="22" bestFit="1" customWidth="1"/>
    <col min="4" max="4" width="5" style="22" bestFit="1" customWidth="1"/>
    <col min="5" max="5" width="6" style="22" bestFit="1" customWidth="1"/>
    <col min="6" max="6" width="3.875" style="22" bestFit="1" customWidth="1"/>
    <col min="7" max="7" width="6.875" style="22" bestFit="1" customWidth="1"/>
    <col min="8" max="8" width="3.875" style="22" bestFit="1" customWidth="1"/>
    <col min="9" max="9" width="5.25" style="22" bestFit="1" customWidth="1"/>
  </cols>
  <sheetData>
    <row r="1" spans="1:9" ht="16.5" thickBot="1" x14ac:dyDescent="0.3">
      <c r="A1" s="136" t="s">
        <v>0</v>
      </c>
      <c r="B1" s="100" t="s">
        <v>59</v>
      </c>
      <c r="C1" s="100" t="s">
        <v>60</v>
      </c>
      <c r="D1" s="102" t="s">
        <v>61</v>
      </c>
      <c r="E1" s="100" t="s">
        <v>62</v>
      </c>
      <c r="F1" s="100" t="s">
        <v>63</v>
      </c>
      <c r="G1" s="100" t="s">
        <v>64</v>
      </c>
      <c r="H1" s="104" t="s">
        <v>65</v>
      </c>
      <c r="I1" s="101" t="s">
        <v>50</v>
      </c>
    </row>
    <row r="2" spans="1:9" x14ac:dyDescent="0.25">
      <c r="A2" s="87" t="s">
        <v>40</v>
      </c>
      <c r="B2" s="88" t="s">
        <v>66</v>
      </c>
      <c r="C2" s="88" t="s">
        <v>67</v>
      </c>
      <c r="D2" s="105">
        <f>10+1-3+2</f>
        <v>10</v>
      </c>
      <c r="E2" s="105">
        <f>3+2+6</f>
        <v>11</v>
      </c>
      <c r="F2" s="88">
        <v>1</v>
      </c>
      <c r="G2" s="105">
        <v>3</v>
      </c>
      <c r="H2" s="97">
        <f t="shared" ref="H2:H18" ca="1" si="0">RANDBETWEEN(1,20)</f>
        <v>6</v>
      </c>
      <c r="I2" s="88">
        <f t="shared" ref="I2:I16" ca="1" si="1">SUM(D2:H2)</f>
        <v>31</v>
      </c>
    </row>
    <row r="3" spans="1:9" x14ac:dyDescent="0.25">
      <c r="A3" s="87" t="s">
        <v>40</v>
      </c>
      <c r="B3" s="88" t="s">
        <v>68</v>
      </c>
      <c r="C3" s="88" t="s">
        <v>69</v>
      </c>
      <c r="D3" s="105">
        <f t="shared" ref="D3:D5" si="2">10+1-3+2</f>
        <v>10</v>
      </c>
      <c r="E3" s="105">
        <f>3+2+6</f>
        <v>11</v>
      </c>
      <c r="F3" s="88">
        <v>1</v>
      </c>
      <c r="G3" s="105">
        <v>3</v>
      </c>
      <c r="H3" s="97">
        <f t="shared" ca="1" si="0"/>
        <v>1</v>
      </c>
      <c r="I3" s="88">
        <f t="shared" ca="1" si="1"/>
        <v>26</v>
      </c>
    </row>
    <row r="4" spans="1:9" x14ac:dyDescent="0.25">
      <c r="A4" s="87" t="s">
        <v>40</v>
      </c>
      <c r="B4" s="88" t="s">
        <v>70</v>
      </c>
      <c r="C4" s="88" t="s">
        <v>67</v>
      </c>
      <c r="D4" s="105">
        <f t="shared" si="2"/>
        <v>10</v>
      </c>
      <c r="E4" s="105">
        <v>7</v>
      </c>
      <c r="F4" s="88">
        <v>0</v>
      </c>
      <c r="G4" s="105">
        <v>3</v>
      </c>
      <c r="H4" s="97">
        <f t="shared" ca="1" si="0"/>
        <v>2</v>
      </c>
      <c r="I4" s="88">
        <f t="shared" ca="1" si="1"/>
        <v>22</v>
      </c>
    </row>
    <row r="5" spans="1:9" x14ac:dyDescent="0.25">
      <c r="A5" s="87" t="s">
        <v>40</v>
      </c>
      <c r="B5" s="88" t="s">
        <v>66</v>
      </c>
      <c r="C5" s="88" t="s">
        <v>71</v>
      </c>
      <c r="D5" s="105">
        <f t="shared" si="2"/>
        <v>10</v>
      </c>
      <c r="E5" s="88">
        <v>1</v>
      </c>
      <c r="F5" s="88">
        <v>1</v>
      </c>
      <c r="G5" s="105">
        <v>3</v>
      </c>
      <c r="H5" s="97">
        <f t="shared" ca="1" si="0"/>
        <v>15</v>
      </c>
      <c r="I5" s="88">
        <f t="shared" ca="1" si="1"/>
        <v>30</v>
      </c>
    </row>
    <row r="6" spans="1:9" x14ac:dyDescent="0.25">
      <c r="A6" s="87" t="s">
        <v>43</v>
      </c>
      <c r="B6" s="88" t="s">
        <v>164</v>
      </c>
      <c r="C6" s="88" t="s">
        <v>72</v>
      </c>
      <c r="D6" s="105">
        <f>6+1-1</f>
        <v>6</v>
      </c>
      <c r="E6" s="105">
        <f>3+2</f>
        <v>5</v>
      </c>
      <c r="F6" s="88">
        <v>0</v>
      </c>
      <c r="G6" s="105">
        <v>2</v>
      </c>
      <c r="H6" s="97">
        <f t="shared" ca="1" si="0"/>
        <v>10</v>
      </c>
      <c r="I6" s="88">
        <f t="shared" ca="1" si="1"/>
        <v>23</v>
      </c>
    </row>
    <row r="7" spans="1:9" x14ac:dyDescent="0.25">
      <c r="A7" s="87" t="s">
        <v>43</v>
      </c>
      <c r="B7" s="88" t="s">
        <v>73</v>
      </c>
      <c r="C7" s="88" t="s">
        <v>74</v>
      </c>
      <c r="D7" s="105">
        <f t="shared" ref="D7:D9" si="3">6+1-1</f>
        <v>6</v>
      </c>
      <c r="E7" s="105">
        <f>3+2</f>
        <v>5</v>
      </c>
      <c r="F7" s="88">
        <v>0</v>
      </c>
      <c r="G7" s="105">
        <v>2</v>
      </c>
      <c r="H7" s="97">
        <f t="shared" ca="1" si="0"/>
        <v>9</v>
      </c>
      <c r="I7" s="88">
        <f t="shared" ca="1" si="1"/>
        <v>22</v>
      </c>
    </row>
    <row r="8" spans="1:9" x14ac:dyDescent="0.25">
      <c r="A8" s="87" t="s">
        <v>43</v>
      </c>
      <c r="B8" s="88" t="s">
        <v>75</v>
      </c>
      <c r="C8" s="88" t="s">
        <v>76</v>
      </c>
      <c r="D8" s="105">
        <f t="shared" si="3"/>
        <v>6</v>
      </c>
      <c r="E8" s="88">
        <v>1</v>
      </c>
      <c r="F8" s="88">
        <v>0</v>
      </c>
      <c r="G8" s="105">
        <v>2</v>
      </c>
      <c r="H8" s="97">
        <f t="shared" ca="1" si="0"/>
        <v>16</v>
      </c>
      <c r="I8" s="88">
        <f t="shared" ca="1" si="1"/>
        <v>25</v>
      </c>
    </row>
    <row r="9" spans="1:9" x14ac:dyDescent="0.25">
      <c r="A9" s="87" t="s">
        <v>43</v>
      </c>
      <c r="B9" s="88" t="s">
        <v>77</v>
      </c>
      <c r="C9" s="88" t="s">
        <v>78</v>
      </c>
      <c r="D9" s="105">
        <f t="shared" si="3"/>
        <v>6</v>
      </c>
      <c r="E9" s="88">
        <v>1</v>
      </c>
      <c r="F9" s="88">
        <v>0</v>
      </c>
      <c r="G9" s="105">
        <v>2</v>
      </c>
      <c r="H9" s="97">
        <f t="shared" ca="1" si="0"/>
        <v>18</v>
      </c>
      <c r="I9" s="88">
        <f t="shared" ca="1" si="1"/>
        <v>27</v>
      </c>
    </row>
    <row r="10" spans="1:9" x14ac:dyDescent="0.25">
      <c r="A10" s="87" t="s">
        <v>79</v>
      </c>
      <c r="B10" s="88" t="s">
        <v>80</v>
      </c>
      <c r="C10" s="88" t="s">
        <v>81</v>
      </c>
      <c r="D10" s="103">
        <v>1</v>
      </c>
      <c r="E10" s="88">
        <v>2</v>
      </c>
      <c r="F10" s="88">
        <v>0</v>
      </c>
      <c r="G10" s="88">
        <v>0</v>
      </c>
      <c r="H10" s="97">
        <f t="shared" ca="1" si="0"/>
        <v>5</v>
      </c>
      <c r="I10" s="88">
        <f t="shared" ca="1" si="1"/>
        <v>8</v>
      </c>
    </row>
    <row r="11" spans="1:9" x14ac:dyDescent="0.25">
      <c r="A11" s="87" t="s">
        <v>190</v>
      </c>
      <c r="B11" s="88" t="s">
        <v>191</v>
      </c>
      <c r="C11" s="88" t="s">
        <v>179</v>
      </c>
      <c r="D11" s="103">
        <v>2</v>
      </c>
      <c r="E11" s="88">
        <v>2</v>
      </c>
      <c r="F11" s="88">
        <v>0</v>
      </c>
      <c r="G11" s="88">
        <v>0</v>
      </c>
      <c r="H11" s="97">
        <f t="shared" ca="1" si="0"/>
        <v>17</v>
      </c>
      <c r="I11" s="88">
        <f t="shared" ref="I11:I12" ca="1" si="4">SUM(D11:H11)</f>
        <v>21</v>
      </c>
    </row>
    <row r="12" spans="1:9" x14ac:dyDescent="0.25">
      <c r="A12" s="87" t="s">
        <v>190</v>
      </c>
      <c r="B12" s="88" t="s">
        <v>80</v>
      </c>
      <c r="C12" s="88" t="s">
        <v>81</v>
      </c>
      <c r="D12" s="103">
        <v>2</v>
      </c>
      <c r="E12" s="88">
        <v>2</v>
      </c>
      <c r="F12" s="88">
        <v>0</v>
      </c>
      <c r="G12" s="88">
        <v>0</v>
      </c>
      <c r="H12" s="97">
        <f t="shared" ca="1" si="0"/>
        <v>9</v>
      </c>
      <c r="I12" s="88">
        <f t="shared" ca="1" si="4"/>
        <v>13</v>
      </c>
    </row>
    <row r="13" spans="1:9" x14ac:dyDescent="0.25">
      <c r="A13" s="87" t="s">
        <v>190</v>
      </c>
      <c r="B13" s="88" t="s">
        <v>192</v>
      </c>
      <c r="C13" s="88" t="s">
        <v>193</v>
      </c>
      <c r="D13" s="103">
        <v>-1</v>
      </c>
      <c r="E13" s="105">
        <v>4</v>
      </c>
      <c r="F13" s="88">
        <v>0</v>
      </c>
      <c r="G13" s="88">
        <v>0</v>
      </c>
      <c r="H13" s="97">
        <f t="shared" ca="1" si="0"/>
        <v>19</v>
      </c>
      <c r="I13" s="88">
        <f t="shared" ref="I13" ca="1" si="5">SUM(D13:H13)</f>
        <v>22</v>
      </c>
    </row>
    <row r="14" spans="1:9" x14ac:dyDescent="0.25">
      <c r="A14" s="87" t="s">
        <v>190</v>
      </c>
      <c r="B14" s="88" t="s">
        <v>194</v>
      </c>
      <c r="C14" s="88" t="s">
        <v>74</v>
      </c>
      <c r="D14" s="103">
        <v>-1</v>
      </c>
      <c r="E14" s="105">
        <v>4</v>
      </c>
      <c r="F14" s="88">
        <v>0</v>
      </c>
      <c r="G14" s="88">
        <v>0</v>
      </c>
      <c r="H14" s="97">
        <f t="shared" ca="1" si="0"/>
        <v>9</v>
      </c>
      <c r="I14" s="88">
        <f t="shared" ref="I14" ca="1" si="6">SUM(D14:H14)</f>
        <v>12</v>
      </c>
    </row>
    <row r="15" spans="1:9" x14ac:dyDescent="0.25">
      <c r="A15" s="87" t="s">
        <v>82</v>
      </c>
      <c r="B15" s="88" t="s">
        <v>80</v>
      </c>
      <c r="C15" s="88" t="s">
        <v>83</v>
      </c>
      <c r="D15" s="103">
        <v>3</v>
      </c>
      <c r="E15" s="88">
        <v>2</v>
      </c>
      <c r="F15" s="88">
        <v>0</v>
      </c>
      <c r="G15" s="105">
        <v>2</v>
      </c>
      <c r="H15" s="97">
        <f t="shared" ca="1" si="0"/>
        <v>13</v>
      </c>
      <c r="I15" s="88">
        <f t="shared" ca="1" si="1"/>
        <v>20</v>
      </c>
    </row>
    <row r="16" spans="1:9" x14ac:dyDescent="0.25">
      <c r="A16" s="87" t="s">
        <v>82</v>
      </c>
      <c r="B16" s="88" t="s">
        <v>84</v>
      </c>
      <c r="C16" s="88" t="s">
        <v>85</v>
      </c>
      <c r="D16" s="103">
        <v>3</v>
      </c>
      <c r="E16" s="88">
        <v>0</v>
      </c>
      <c r="F16" s="88">
        <v>0</v>
      </c>
      <c r="G16" s="105">
        <v>2</v>
      </c>
      <c r="H16" s="97">
        <f t="shared" ca="1" si="0"/>
        <v>9</v>
      </c>
      <c r="I16" s="88">
        <f t="shared" ca="1" si="1"/>
        <v>14</v>
      </c>
    </row>
    <row r="17" spans="1:9" x14ac:dyDescent="0.25">
      <c r="A17" s="87" t="s">
        <v>159</v>
      </c>
      <c r="B17" s="88" t="s">
        <v>160</v>
      </c>
      <c r="C17" s="88" t="s">
        <v>163</v>
      </c>
      <c r="D17" s="103">
        <v>1</v>
      </c>
      <c r="E17" s="88">
        <v>2</v>
      </c>
      <c r="F17" s="88">
        <v>0</v>
      </c>
      <c r="G17" s="105">
        <v>2</v>
      </c>
      <c r="H17" s="97">
        <f t="shared" ca="1" si="0"/>
        <v>9</v>
      </c>
      <c r="I17" s="88">
        <f t="shared" ref="I17:I18" ca="1" si="7">SUM(D17:H17)</f>
        <v>14</v>
      </c>
    </row>
    <row r="18" spans="1:9" x14ac:dyDescent="0.25">
      <c r="A18" s="87" t="s">
        <v>159</v>
      </c>
      <c r="B18" s="88" t="s">
        <v>161</v>
      </c>
      <c r="C18" s="88" t="s">
        <v>162</v>
      </c>
      <c r="D18" s="103">
        <v>1</v>
      </c>
      <c r="E18" s="88">
        <v>-1</v>
      </c>
      <c r="F18" s="88">
        <v>0</v>
      </c>
      <c r="G18" s="105">
        <v>2</v>
      </c>
      <c r="H18" s="97">
        <f t="shared" ca="1" si="0"/>
        <v>10</v>
      </c>
      <c r="I18" s="88">
        <f t="shared" ca="1" si="7"/>
        <v>12</v>
      </c>
    </row>
    <row r="19" spans="1:9" ht="16.5" thickBot="1" x14ac:dyDescent="0.3"/>
    <row r="20" spans="1:9" ht="16.5" thickBot="1" x14ac:dyDescent="0.3">
      <c r="A20" s="136" t="s">
        <v>0</v>
      </c>
      <c r="B20" s="100" t="s">
        <v>59</v>
      </c>
      <c r="C20" s="100" t="s">
        <v>60</v>
      </c>
      <c r="D20" s="102" t="s">
        <v>61</v>
      </c>
      <c r="E20" s="100" t="s">
        <v>62</v>
      </c>
      <c r="F20" s="100" t="s">
        <v>63</v>
      </c>
      <c r="G20" s="100" t="s">
        <v>64</v>
      </c>
      <c r="H20" s="104" t="s">
        <v>65</v>
      </c>
      <c r="I20" s="101" t="s">
        <v>50</v>
      </c>
    </row>
    <row r="21" spans="1:9" x14ac:dyDescent="0.25">
      <c r="A21" s="89" t="s">
        <v>166</v>
      </c>
      <c r="B21" s="88" t="s">
        <v>173</v>
      </c>
      <c r="C21" s="88" t="s">
        <v>174</v>
      </c>
      <c r="D21" s="103">
        <v>15</v>
      </c>
      <c r="E21" s="88">
        <v>7</v>
      </c>
      <c r="F21" s="88">
        <v>0</v>
      </c>
      <c r="G21" s="88">
        <v>0</v>
      </c>
      <c r="H21" s="97">
        <f t="shared" ref="H21:H28" ca="1" si="8">RANDBETWEEN(1,20)</f>
        <v>1</v>
      </c>
      <c r="I21" s="88">
        <f t="shared" ref="I21:I25" ca="1" si="9">SUM(D21:H21)</f>
        <v>23</v>
      </c>
    </row>
    <row r="22" spans="1:9" x14ac:dyDescent="0.25">
      <c r="A22" s="89" t="s">
        <v>168</v>
      </c>
      <c r="B22" s="88" t="s">
        <v>173</v>
      </c>
      <c r="C22" s="88" t="s">
        <v>174</v>
      </c>
      <c r="D22" s="103">
        <v>22</v>
      </c>
      <c r="E22" s="88">
        <v>4</v>
      </c>
      <c r="F22" s="88">
        <v>0</v>
      </c>
      <c r="G22" s="88">
        <v>0</v>
      </c>
      <c r="H22" s="97">
        <f t="shared" ca="1" si="8"/>
        <v>4</v>
      </c>
      <c r="I22" s="88">
        <f t="shared" ca="1" si="9"/>
        <v>30</v>
      </c>
    </row>
    <row r="23" spans="1:9" x14ac:dyDescent="0.25">
      <c r="A23" s="89" t="s">
        <v>165</v>
      </c>
      <c r="B23" s="88" t="s">
        <v>186</v>
      </c>
      <c r="C23" s="88" t="s">
        <v>187</v>
      </c>
      <c r="D23" s="103">
        <v>13</v>
      </c>
      <c r="E23" s="105">
        <f>6-2</f>
        <v>4</v>
      </c>
      <c r="F23" s="88">
        <v>1</v>
      </c>
      <c r="G23" s="88">
        <v>0</v>
      </c>
      <c r="H23" s="97">
        <f t="shared" ca="1" si="8"/>
        <v>10</v>
      </c>
      <c r="I23" s="88">
        <f t="shared" ref="I23" ca="1" si="10">SUM(D23:H23)</f>
        <v>28</v>
      </c>
    </row>
    <row r="24" spans="1:9" x14ac:dyDescent="0.25">
      <c r="A24" s="89" t="s">
        <v>165</v>
      </c>
      <c r="B24" s="88" t="s">
        <v>175</v>
      </c>
      <c r="C24" s="88" t="s">
        <v>176</v>
      </c>
      <c r="D24" s="103">
        <v>13</v>
      </c>
      <c r="E24" s="88">
        <f>1+2</f>
        <v>3</v>
      </c>
      <c r="F24" s="88">
        <v>3</v>
      </c>
      <c r="G24" s="88">
        <v>0</v>
      </c>
      <c r="H24" s="97">
        <f t="shared" ca="1" si="8"/>
        <v>11</v>
      </c>
      <c r="I24" s="88">
        <f t="shared" ca="1" si="9"/>
        <v>30</v>
      </c>
    </row>
    <row r="25" spans="1:9" x14ac:dyDescent="0.25">
      <c r="A25" s="89" t="s">
        <v>167</v>
      </c>
      <c r="B25" s="88" t="s">
        <v>177</v>
      </c>
      <c r="C25" s="88" t="s">
        <v>180</v>
      </c>
      <c r="D25" s="103">
        <v>6</v>
      </c>
      <c r="E25" s="88">
        <v>0</v>
      </c>
      <c r="F25" s="88">
        <v>1</v>
      </c>
      <c r="G25" s="88">
        <v>0</v>
      </c>
      <c r="H25" s="97">
        <f t="shared" ca="1" si="8"/>
        <v>14</v>
      </c>
      <c r="I25" s="88">
        <f t="shared" ca="1" si="9"/>
        <v>21</v>
      </c>
    </row>
    <row r="26" spans="1:9" x14ac:dyDescent="0.25">
      <c r="A26" s="89" t="s">
        <v>167</v>
      </c>
      <c r="B26" s="88" t="s">
        <v>178</v>
      </c>
      <c r="C26" s="88" t="s">
        <v>179</v>
      </c>
      <c r="D26" s="103">
        <v>6</v>
      </c>
      <c r="E26" s="88">
        <v>4</v>
      </c>
      <c r="F26" s="88">
        <v>2</v>
      </c>
      <c r="G26" s="88">
        <v>0</v>
      </c>
      <c r="H26" s="97">
        <f t="shared" ca="1" si="8"/>
        <v>5</v>
      </c>
      <c r="I26" s="88">
        <f t="shared" ref="I26" ca="1" si="11">SUM(D26:H26)</f>
        <v>17</v>
      </c>
    </row>
    <row r="27" spans="1:9" x14ac:dyDescent="0.25">
      <c r="A27" s="89" t="s">
        <v>200</v>
      </c>
      <c r="B27" s="88" t="s">
        <v>160</v>
      </c>
      <c r="C27" s="88" t="s">
        <v>201</v>
      </c>
      <c r="D27" s="103">
        <v>2</v>
      </c>
      <c r="E27" s="88">
        <v>3</v>
      </c>
      <c r="F27" s="88">
        <v>2</v>
      </c>
      <c r="G27" s="88">
        <v>0</v>
      </c>
      <c r="H27" s="97">
        <f t="shared" ca="1" si="8"/>
        <v>18</v>
      </c>
      <c r="I27" s="88">
        <f t="shared" ref="I27" ca="1" si="12">SUM(D27:H27)</f>
        <v>25</v>
      </c>
    </row>
    <row r="28" spans="1:9" x14ac:dyDescent="0.25">
      <c r="A28" s="89" t="s">
        <v>195</v>
      </c>
      <c r="B28" s="88" t="s">
        <v>196</v>
      </c>
      <c r="C28" s="88" t="s">
        <v>197</v>
      </c>
      <c r="D28" s="103">
        <v>2</v>
      </c>
      <c r="E28" s="88">
        <v>3</v>
      </c>
      <c r="F28" s="88">
        <v>2</v>
      </c>
      <c r="G28" s="88">
        <v>0</v>
      </c>
      <c r="H28" s="97">
        <f t="shared" ca="1" si="8"/>
        <v>18</v>
      </c>
      <c r="I28" s="88">
        <f t="shared" ref="I28" ca="1" si="13">SUM(D28:H28)</f>
        <v>25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workbookViewId="0"/>
  </sheetViews>
  <sheetFormatPr defaultColWidth="3.875" defaultRowHeight="15.75" x14ac:dyDescent="0.25"/>
  <cols>
    <col min="1" max="1" width="9.25" style="22" bestFit="1" customWidth="1"/>
    <col min="2" max="2" width="7.875" style="22" bestFit="1" customWidth="1"/>
    <col min="3" max="3" width="6.375" style="22" bestFit="1" customWidth="1"/>
    <col min="4" max="4" width="4.375" style="22" bestFit="1" customWidth="1"/>
    <col min="5" max="5" width="5" style="22" bestFit="1" customWidth="1"/>
    <col min="6" max="6" width="3.875" style="22"/>
    <col min="7" max="7" width="16.375" style="22" bestFit="1" customWidth="1"/>
    <col min="8" max="8" width="7.875" style="22" bestFit="1" customWidth="1"/>
    <col min="9" max="9" width="6.375" style="22" bestFit="1" customWidth="1"/>
    <col min="10" max="10" width="4.375" style="22" bestFit="1" customWidth="1"/>
    <col min="11" max="11" width="5" style="22" bestFit="1" customWidth="1"/>
    <col min="12" max="16384" width="3.875" style="22"/>
  </cols>
  <sheetData>
    <row r="1" spans="1:11" s="25" customFormat="1" x14ac:dyDescent="0.25">
      <c r="A1" s="179" t="s">
        <v>0</v>
      </c>
      <c r="B1" s="179" t="s">
        <v>158</v>
      </c>
      <c r="C1" s="179" t="s">
        <v>86</v>
      </c>
      <c r="D1" s="99" t="s">
        <v>3</v>
      </c>
      <c r="E1" s="179" t="s">
        <v>87</v>
      </c>
      <c r="G1" s="179" t="s">
        <v>0</v>
      </c>
      <c r="H1" s="179" t="s">
        <v>158</v>
      </c>
      <c r="I1" s="179" t="s">
        <v>86</v>
      </c>
      <c r="J1" s="99" t="s">
        <v>3</v>
      </c>
      <c r="K1" s="179" t="s">
        <v>87</v>
      </c>
    </row>
    <row r="2" spans="1:11" x14ac:dyDescent="0.25">
      <c r="A2" s="85" t="s">
        <v>40</v>
      </c>
      <c r="B2" s="86" t="s">
        <v>88</v>
      </c>
      <c r="C2" s="86">
        <f>8+1+2</f>
        <v>11</v>
      </c>
      <c r="D2" s="98">
        <f ca="1">RANDBETWEEN(1,20)</f>
        <v>1</v>
      </c>
      <c r="E2" s="86">
        <f t="shared" ref="E2:E13" ca="1" si="0">D2+C2</f>
        <v>12</v>
      </c>
      <c r="G2" s="170" t="s">
        <v>166</v>
      </c>
      <c r="H2" s="171" t="s">
        <v>88</v>
      </c>
      <c r="I2" s="172">
        <v>11</v>
      </c>
      <c r="J2" s="97">
        <f ca="1">RANDBETWEEN(1,20)</f>
        <v>8</v>
      </c>
      <c r="K2" s="88">
        <f t="shared" ref="K2:K13" ca="1" si="1">J2+I2</f>
        <v>19</v>
      </c>
    </row>
    <row r="3" spans="1:11" x14ac:dyDescent="0.25">
      <c r="A3" s="87" t="s">
        <v>40</v>
      </c>
      <c r="B3" s="88" t="s">
        <v>89</v>
      </c>
      <c r="C3" s="88">
        <f>9+1+2</f>
        <v>12</v>
      </c>
      <c r="D3" s="97">
        <f ca="1">RANDBETWEEN(1,20)</f>
        <v>13</v>
      </c>
      <c r="E3" s="88">
        <f t="shared" ca="1" si="0"/>
        <v>25</v>
      </c>
      <c r="G3" s="170" t="s">
        <v>166</v>
      </c>
      <c r="H3" s="171" t="s">
        <v>89</v>
      </c>
      <c r="I3" s="172">
        <v>14</v>
      </c>
      <c r="J3" s="97">
        <f ca="1">RANDBETWEEN(1,20)</f>
        <v>4</v>
      </c>
      <c r="K3" s="88">
        <f t="shared" ca="1" si="1"/>
        <v>18</v>
      </c>
    </row>
    <row r="4" spans="1:11" x14ac:dyDescent="0.25">
      <c r="A4" s="90" t="s">
        <v>40</v>
      </c>
      <c r="B4" s="91" t="s">
        <v>90</v>
      </c>
      <c r="C4" s="91">
        <f>13+1+2</f>
        <v>16</v>
      </c>
      <c r="D4" s="99">
        <f ca="1">RANDBETWEEN(1,20)</f>
        <v>20</v>
      </c>
      <c r="E4" s="91">
        <f t="shared" ca="1" si="0"/>
        <v>36</v>
      </c>
      <c r="G4" s="173" t="s">
        <v>166</v>
      </c>
      <c r="H4" s="174" t="s">
        <v>90</v>
      </c>
      <c r="I4" s="175">
        <v>10</v>
      </c>
      <c r="J4" s="99">
        <f ca="1">RANDBETWEEN(1,20)</f>
        <v>16</v>
      </c>
      <c r="K4" s="91">
        <f t="shared" ca="1" si="1"/>
        <v>26</v>
      </c>
    </row>
    <row r="5" spans="1:11" x14ac:dyDescent="0.25">
      <c r="A5" s="85" t="s">
        <v>43</v>
      </c>
      <c r="B5" s="86" t="s">
        <v>88</v>
      </c>
      <c r="C5" s="86">
        <f>7+1</f>
        <v>8</v>
      </c>
      <c r="D5" s="98">
        <f t="shared" ref="D5:D13" ca="1" si="2">RANDBETWEEN(1,20)</f>
        <v>15</v>
      </c>
      <c r="E5" s="86">
        <f t="shared" ca="1" si="0"/>
        <v>23</v>
      </c>
      <c r="G5" s="170" t="s">
        <v>167</v>
      </c>
      <c r="H5" s="171" t="s">
        <v>88</v>
      </c>
      <c r="I5" s="172">
        <v>3</v>
      </c>
      <c r="J5" s="98">
        <f t="shared" ref="J5:J15" ca="1" si="3">RANDBETWEEN(1,20)</f>
        <v>4</v>
      </c>
      <c r="K5" s="86">
        <f t="shared" ca="1" si="1"/>
        <v>7</v>
      </c>
    </row>
    <row r="6" spans="1:11" x14ac:dyDescent="0.25">
      <c r="A6" s="87" t="s">
        <v>43</v>
      </c>
      <c r="B6" s="88" t="s">
        <v>89</v>
      </c>
      <c r="C6" s="88">
        <f>8+1</f>
        <v>9</v>
      </c>
      <c r="D6" s="97">
        <f t="shared" ca="1" si="2"/>
        <v>15</v>
      </c>
      <c r="E6" s="88">
        <f t="shared" ca="1" si="0"/>
        <v>24</v>
      </c>
      <c r="G6" s="170" t="s">
        <v>167</v>
      </c>
      <c r="H6" s="171" t="s">
        <v>89</v>
      </c>
      <c r="I6" s="172">
        <v>6</v>
      </c>
      <c r="J6" s="97">
        <f t="shared" ca="1" si="3"/>
        <v>18</v>
      </c>
      <c r="K6" s="88">
        <f t="shared" ca="1" si="1"/>
        <v>24</v>
      </c>
    </row>
    <row r="7" spans="1:11" x14ac:dyDescent="0.25">
      <c r="A7" s="90" t="s">
        <v>43</v>
      </c>
      <c r="B7" s="91" t="s">
        <v>90</v>
      </c>
      <c r="C7" s="91">
        <f>5+1</f>
        <v>6</v>
      </c>
      <c r="D7" s="99">
        <f t="shared" ca="1" si="2"/>
        <v>20</v>
      </c>
      <c r="E7" s="91">
        <f t="shared" ca="1" si="0"/>
        <v>26</v>
      </c>
      <c r="G7" s="173" t="s">
        <v>167</v>
      </c>
      <c r="H7" s="174" t="s">
        <v>90</v>
      </c>
      <c r="I7" s="175">
        <v>3</v>
      </c>
      <c r="J7" s="99">
        <f t="shared" ca="1" si="3"/>
        <v>2</v>
      </c>
      <c r="K7" s="91">
        <f t="shared" ca="1" si="1"/>
        <v>5</v>
      </c>
    </row>
    <row r="8" spans="1:11" x14ac:dyDescent="0.25">
      <c r="A8" s="85" t="s">
        <v>82</v>
      </c>
      <c r="B8" s="86" t="s">
        <v>88</v>
      </c>
      <c r="C8" s="86">
        <v>1</v>
      </c>
      <c r="D8" s="98">
        <f t="shared" ca="1" si="2"/>
        <v>11</v>
      </c>
      <c r="E8" s="86">
        <f t="shared" ca="1" si="0"/>
        <v>12</v>
      </c>
      <c r="G8" s="170" t="s">
        <v>168</v>
      </c>
      <c r="H8" s="171" t="s">
        <v>88</v>
      </c>
      <c r="I8" s="172">
        <v>14</v>
      </c>
      <c r="J8" s="98">
        <f t="shared" ca="1" si="3"/>
        <v>15</v>
      </c>
      <c r="K8" s="86">
        <f t="shared" ca="1" si="1"/>
        <v>29</v>
      </c>
    </row>
    <row r="9" spans="1:11" x14ac:dyDescent="0.25">
      <c r="A9" s="87" t="s">
        <v>82</v>
      </c>
      <c r="B9" s="88" t="s">
        <v>89</v>
      </c>
      <c r="C9" s="88">
        <v>4</v>
      </c>
      <c r="D9" s="97">
        <f t="shared" ca="1" si="2"/>
        <v>1</v>
      </c>
      <c r="E9" s="88">
        <f t="shared" ca="1" si="0"/>
        <v>5</v>
      </c>
      <c r="G9" s="170" t="s">
        <v>168</v>
      </c>
      <c r="H9" s="171" t="s">
        <v>89</v>
      </c>
      <c r="I9" s="172">
        <v>11</v>
      </c>
      <c r="J9" s="97">
        <f t="shared" ca="1" si="3"/>
        <v>4</v>
      </c>
      <c r="K9" s="88">
        <f t="shared" ca="1" si="1"/>
        <v>15</v>
      </c>
    </row>
    <row r="10" spans="1:11" x14ac:dyDescent="0.25">
      <c r="A10" s="90" t="s">
        <v>82</v>
      </c>
      <c r="B10" s="91" t="s">
        <v>90</v>
      </c>
      <c r="C10" s="91">
        <v>6</v>
      </c>
      <c r="D10" s="99">
        <f t="shared" ca="1" si="2"/>
        <v>4</v>
      </c>
      <c r="E10" s="91">
        <f t="shared" ca="1" si="0"/>
        <v>10</v>
      </c>
      <c r="G10" s="173" t="s">
        <v>168</v>
      </c>
      <c r="H10" s="174" t="s">
        <v>90</v>
      </c>
      <c r="I10" s="175">
        <v>16</v>
      </c>
      <c r="J10" s="99">
        <f t="shared" ca="1" si="3"/>
        <v>8</v>
      </c>
      <c r="K10" s="91">
        <f t="shared" ca="1" si="1"/>
        <v>24</v>
      </c>
    </row>
    <row r="11" spans="1:11" x14ac:dyDescent="0.25">
      <c r="A11" s="85" t="s">
        <v>159</v>
      </c>
      <c r="B11" s="86" t="s">
        <v>88</v>
      </c>
      <c r="C11" s="86">
        <v>1</v>
      </c>
      <c r="D11" s="98">
        <f t="shared" ca="1" si="2"/>
        <v>16</v>
      </c>
      <c r="E11" s="86">
        <f t="shared" ca="1" si="0"/>
        <v>17</v>
      </c>
      <c r="G11" s="170" t="s">
        <v>182</v>
      </c>
      <c r="H11" s="171" t="s">
        <v>88</v>
      </c>
      <c r="I11" s="180">
        <f>8+2</f>
        <v>10</v>
      </c>
      <c r="J11" s="98">
        <f t="shared" ca="1" si="3"/>
        <v>8</v>
      </c>
      <c r="K11" s="86">
        <f t="shared" ca="1" si="1"/>
        <v>18</v>
      </c>
    </row>
    <row r="12" spans="1:11" x14ac:dyDescent="0.25">
      <c r="A12" s="87" t="s">
        <v>159</v>
      </c>
      <c r="B12" s="88" t="s">
        <v>89</v>
      </c>
      <c r="C12" s="88">
        <v>1</v>
      </c>
      <c r="D12" s="97">
        <f t="shared" ca="1" si="2"/>
        <v>20</v>
      </c>
      <c r="E12" s="88">
        <f t="shared" ca="1" si="0"/>
        <v>21</v>
      </c>
      <c r="G12" s="170" t="s">
        <v>181</v>
      </c>
      <c r="H12" s="171" t="s">
        <v>89</v>
      </c>
      <c r="I12" s="180">
        <f>4+2</f>
        <v>6</v>
      </c>
      <c r="J12" s="97">
        <f t="shared" ca="1" si="3"/>
        <v>16</v>
      </c>
      <c r="K12" s="88">
        <f t="shared" ca="1" si="1"/>
        <v>22</v>
      </c>
    </row>
    <row r="13" spans="1:11" x14ac:dyDescent="0.25">
      <c r="A13" s="90" t="s">
        <v>159</v>
      </c>
      <c r="B13" s="91" t="s">
        <v>90</v>
      </c>
      <c r="C13" s="91">
        <v>1</v>
      </c>
      <c r="D13" s="99">
        <f t="shared" ca="1" si="2"/>
        <v>17</v>
      </c>
      <c r="E13" s="91">
        <f t="shared" ca="1" si="0"/>
        <v>18</v>
      </c>
      <c r="G13" s="173" t="s">
        <v>165</v>
      </c>
      <c r="H13" s="174" t="s">
        <v>90</v>
      </c>
      <c r="I13" s="175">
        <v>8</v>
      </c>
      <c r="J13" s="99">
        <f t="shared" ca="1" si="3"/>
        <v>3</v>
      </c>
      <c r="K13" s="91">
        <f t="shared" ca="1" si="1"/>
        <v>11</v>
      </c>
    </row>
    <row r="14" spans="1:11" x14ac:dyDescent="0.25">
      <c r="A14" s="85" t="s">
        <v>79</v>
      </c>
      <c r="B14" s="86" t="s">
        <v>88</v>
      </c>
      <c r="C14" s="86">
        <v>5</v>
      </c>
      <c r="D14" s="98">
        <f t="shared" ref="D14:D23" ca="1" si="4">RANDBETWEEN(1,20)</f>
        <v>17</v>
      </c>
      <c r="E14" s="86">
        <f t="shared" ref="E14:E21" ca="1" si="5">D14+C14</f>
        <v>22</v>
      </c>
      <c r="G14" s="173" t="s">
        <v>165</v>
      </c>
      <c r="H14" s="174" t="s">
        <v>189</v>
      </c>
      <c r="I14" s="175">
        <v>8</v>
      </c>
      <c r="J14" s="99">
        <f t="shared" ca="1" si="3"/>
        <v>2</v>
      </c>
      <c r="K14" s="91">
        <f t="shared" ref="K14" ca="1" si="6">J14+I14</f>
        <v>10</v>
      </c>
    </row>
    <row r="15" spans="1:11" x14ac:dyDescent="0.25">
      <c r="A15" s="87" t="s">
        <v>79</v>
      </c>
      <c r="B15" s="88" t="s">
        <v>89</v>
      </c>
      <c r="C15" s="88">
        <v>5</v>
      </c>
      <c r="D15" s="97">
        <f t="shared" ca="1" si="4"/>
        <v>12</v>
      </c>
      <c r="E15" s="88">
        <f t="shared" ca="1" si="5"/>
        <v>17</v>
      </c>
      <c r="G15" s="173" t="s">
        <v>167</v>
      </c>
      <c r="H15" s="174" t="s">
        <v>189</v>
      </c>
      <c r="I15" s="175">
        <v>3</v>
      </c>
      <c r="J15" s="99">
        <f t="shared" ca="1" si="3"/>
        <v>12</v>
      </c>
      <c r="K15" s="91">
        <f t="shared" ref="K15" ca="1" si="7">J15+I15</f>
        <v>15</v>
      </c>
    </row>
    <row r="16" spans="1:11" x14ac:dyDescent="0.25">
      <c r="A16" s="90" t="s">
        <v>79</v>
      </c>
      <c r="B16" s="91" t="s">
        <v>90</v>
      </c>
      <c r="C16" s="91">
        <v>1</v>
      </c>
      <c r="D16" s="99">
        <f t="shared" ca="1" si="4"/>
        <v>16</v>
      </c>
      <c r="E16" s="91">
        <f t="shared" ca="1" si="5"/>
        <v>17</v>
      </c>
    </row>
    <row r="17" spans="1:5" x14ac:dyDescent="0.25">
      <c r="A17" s="85" t="s">
        <v>190</v>
      </c>
      <c r="B17" s="86" t="s">
        <v>88</v>
      </c>
      <c r="C17" s="86">
        <v>7</v>
      </c>
      <c r="D17" s="98">
        <f t="shared" ca="1" si="4"/>
        <v>13</v>
      </c>
      <c r="E17" s="86">
        <f t="shared" ref="E17:E19" ca="1" si="8">D17+C17</f>
        <v>20</v>
      </c>
    </row>
    <row r="18" spans="1:5" x14ac:dyDescent="0.25">
      <c r="A18" s="87" t="s">
        <v>190</v>
      </c>
      <c r="B18" s="88" t="s">
        <v>89</v>
      </c>
      <c r="C18" s="88">
        <v>5</v>
      </c>
      <c r="D18" s="97">
        <f t="shared" ca="1" si="4"/>
        <v>5</v>
      </c>
      <c r="E18" s="88">
        <f t="shared" ca="1" si="8"/>
        <v>10</v>
      </c>
    </row>
    <row r="19" spans="1:5" x14ac:dyDescent="0.25">
      <c r="A19" s="90" t="s">
        <v>190</v>
      </c>
      <c r="B19" s="91" t="s">
        <v>90</v>
      </c>
      <c r="C19" s="91">
        <v>2</v>
      </c>
      <c r="D19" s="99">
        <f t="shared" ca="1" si="4"/>
        <v>18</v>
      </c>
      <c r="E19" s="91">
        <f t="shared" ca="1" si="8"/>
        <v>20</v>
      </c>
    </row>
    <row r="20" spans="1:5" x14ac:dyDescent="0.25">
      <c r="A20" s="87" t="s">
        <v>35</v>
      </c>
      <c r="B20" s="88" t="s">
        <v>91</v>
      </c>
      <c r="C20" s="88">
        <v>8</v>
      </c>
      <c r="D20" s="97">
        <f t="shared" ca="1" si="4"/>
        <v>4</v>
      </c>
      <c r="E20" s="88">
        <f t="shared" ca="1" si="5"/>
        <v>12</v>
      </c>
    </row>
    <row r="21" spans="1:5" x14ac:dyDescent="0.25">
      <c r="A21" s="87" t="s">
        <v>79</v>
      </c>
      <c r="B21" s="88" t="s">
        <v>92</v>
      </c>
      <c r="C21" s="88">
        <v>2</v>
      </c>
      <c r="D21" s="97">
        <f t="shared" ca="1" si="4"/>
        <v>6</v>
      </c>
      <c r="E21" s="88">
        <f t="shared" ca="1" si="5"/>
        <v>8</v>
      </c>
    </row>
    <row r="22" spans="1:5" x14ac:dyDescent="0.25">
      <c r="A22" s="87" t="s">
        <v>40</v>
      </c>
      <c r="B22" s="88" t="s">
        <v>91</v>
      </c>
      <c r="C22" s="88">
        <v>8</v>
      </c>
      <c r="D22" s="97">
        <f t="shared" ca="1" si="4"/>
        <v>14</v>
      </c>
      <c r="E22" s="88">
        <f t="shared" ref="E22" ca="1" si="9">D22+C22</f>
        <v>22</v>
      </c>
    </row>
    <row r="23" spans="1:5" x14ac:dyDescent="0.25">
      <c r="A23" s="87" t="s">
        <v>40</v>
      </c>
      <c r="B23" s="88" t="s">
        <v>188</v>
      </c>
      <c r="C23" s="88">
        <v>8</v>
      </c>
      <c r="D23" s="97">
        <f t="shared" ca="1" si="4"/>
        <v>18</v>
      </c>
      <c r="E23" s="88">
        <f t="shared" ref="E23" ca="1" si="10">D23+C23</f>
        <v>26</v>
      </c>
    </row>
  </sheetData>
  <conditionalFormatting sqref="G2">
    <cfRule type="cellIs" dxfId="27" priority="19" operator="equal">
      <formula>"No"</formula>
    </cfRule>
    <cfRule type="cellIs" dxfId="26" priority="20" operator="equal">
      <formula>"Yes"</formula>
    </cfRule>
  </conditionalFormatting>
  <conditionalFormatting sqref="G3:G4">
    <cfRule type="cellIs" dxfId="25" priority="17" operator="equal">
      <formula>"No"</formula>
    </cfRule>
    <cfRule type="cellIs" dxfId="24" priority="18" operator="equal">
      <formula>"Yes"</formula>
    </cfRule>
  </conditionalFormatting>
  <conditionalFormatting sqref="G5">
    <cfRule type="cellIs" dxfId="23" priority="15" operator="equal">
      <formula>"No"</formula>
    </cfRule>
    <cfRule type="cellIs" dxfId="22" priority="16" operator="equal">
      <formula>"Yes"</formula>
    </cfRule>
  </conditionalFormatting>
  <conditionalFormatting sqref="G6:G7">
    <cfRule type="cellIs" dxfId="21" priority="13" operator="equal">
      <formula>"No"</formula>
    </cfRule>
    <cfRule type="cellIs" dxfId="20" priority="14" operator="equal">
      <formula>"Yes"</formula>
    </cfRule>
  </conditionalFormatting>
  <conditionalFormatting sqref="G11">
    <cfRule type="cellIs" dxfId="19" priority="11" operator="equal">
      <formula>"No"</formula>
    </cfRule>
    <cfRule type="cellIs" dxfId="18" priority="12" operator="equal">
      <formula>"Yes"</formula>
    </cfRule>
  </conditionalFormatting>
  <conditionalFormatting sqref="G12:G13">
    <cfRule type="cellIs" dxfId="17" priority="9" operator="equal">
      <formula>"No"</formula>
    </cfRule>
    <cfRule type="cellIs" dxfId="16" priority="10" operator="equal">
      <formula>"Yes"</formula>
    </cfRule>
  </conditionalFormatting>
  <conditionalFormatting sqref="G8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G9:G10">
    <cfRule type="cellIs" dxfId="13" priority="5" operator="equal">
      <formula>"No"</formula>
    </cfRule>
    <cfRule type="cellIs" dxfId="12" priority="6" operator="equal">
      <formula>"Yes"</formula>
    </cfRule>
  </conditionalFormatting>
  <conditionalFormatting sqref="G14">
    <cfRule type="cellIs" dxfId="11" priority="3" operator="equal">
      <formula>"No"</formula>
    </cfRule>
    <cfRule type="cellIs" dxfId="10" priority="4" operator="equal">
      <formula>"Yes"</formula>
    </cfRule>
  </conditionalFormatting>
  <conditionalFormatting sqref="G15">
    <cfRule type="cellIs" dxfId="9" priority="1" operator="equal">
      <formula>"No"</formula>
    </cfRule>
    <cfRule type="cellIs" dxfId="8" priority="2" operator="equal">
      <formula>"Yes"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12" sqref="X12:X13"/>
    </sheetView>
  </sheetViews>
  <sheetFormatPr defaultRowHeight="15.75" x14ac:dyDescent="0.25"/>
  <cols>
    <col min="1" max="1" width="15.625" style="25" bestFit="1" customWidth="1"/>
    <col min="2" max="2" width="5.875" style="25" bestFit="1" customWidth="1"/>
    <col min="3" max="3" width="4.875" style="25" bestFit="1" customWidth="1"/>
    <col min="4" max="4" width="3.625" style="25" bestFit="1" customWidth="1"/>
    <col min="5" max="5" width="9.375" style="22" bestFit="1" customWidth="1"/>
    <col min="6" max="6" width="2.875" style="22" bestFit="1" customWidth="1"/>
    <col min="7" max="7" width="6.375" style="22" bestFit="1" customWidth="1"/>
    <col min="8" max="8" width="7.375" style="22" bestFit="1" customWidth="1"/>
    <col min="9" max="9" width="4.25" style="22" bestFit="1" customWidth="1"/>
    <col min="10" max="10" width="4.75" style="22" bestFit="1" customWidth="1"/>
    <col min="11" max="11" width="4.625" style="22" bestFit="1" customWidth="1"/>
    <col min="12" max="12" width="7.25" style="22" bestFit="1" customWidth="1"/>
    <col min="13" max="13" width="5.375" style="22" bestFit="1" customWidth="1"/>
    <col min="14" max="14" width="4.125" style="22" bestFit="1" customWidth="1"/>
    <col min="15" max="15" width="5.375" style="22" bestFit="1" customWidth="1"/>
    <col min="16" max="16" width="6.125" style="22" bestFit="1" customWidth="1"/>
    <col min="17" max="17" width="4.375" style="22" bestFit="1" customWidth="1"/>
    <col min="18" max="18" width="5.75" style="22" bestFit="1" customWidth="1"/>
    <col min="19" max="19" width="6.25" style="22" bestFit="1" customWidth="1"/>
    <col min="20" max="20" width="9" style="22"/>
    <col min="21" max="21" width="7.875" style="22" bestFit="1" customWidth="1"/>
    <col min="22" max="22" width="9" style="22"/>
    <col min="23" max="23" width="7.375" style="22" bestFit="1" customWidth="1"/>
    <col min="24" max="24" width="4.375" style="22" bestFit="1" customWidth="1"/>
    <col min="25" max="25" width="6.625" style="22" hidden="1" customWidth="1"/>
    <col min="26" max="26" width="7.375" style="22" bestFit="1" customWidth="1"/>
    <col min="27" max="27" width="1" style="22" customWidth="1"/>
    <col min="28" max="28" width="9.125" style="22" bestFit="1" customWidth="1"/>
    <col min="29" max="29" width="1" style="22" customWidth="1"/>
    <col min="30" max="30" width="12" style="22" bestFit="1" customWidth="1"/>
    <col min="31" max="16384" width="9" style="22"/>
  </cols>
  <sheetData>
    <row r="1" spans="1:30" s="18" customFormat="1" ht="33" thickTop="1" thickBot="1" x14ac:dyDescent="0.3">
      <c r="A1" s="65" t="s">
        <v>0</v>
      </c>
      <c r="B1" s="147" t="s">
        <v>93</v>
      </c>
      <c r="C1" s="150" t="s">
        <v>94</v>
      </c>
      <c r="D1" s="153" t="s">
        <v>95</v>
      </c>
      <c r="E1" s="141" t="s">
        <v>96</v>
      </c>
      <c r="F1" s="142"/>
      <c r="G1" s="62" t="s">
        <v>97</v>
      </c>
      <c r="H1" s="16" t="s">
        <v>98</v>
      </c>
      <c r="I1" s="19" t="s">
        <v>99</v>
      </c>
      <c r="J1" s="26" t="s">
        <v>100</v>
      </c>
      <c r="K1" s="29" t="s">
        <v>101</v>
      </c>
      <c r="L1" s="32" t="s">
        <v>102</v>
      </c>
      <c r="M1" s="38" t="s">
        <v>103</v>
      </c>
      <c r="N1" s="41" t="s">
        <v>104</v>
      </c>
      <c r="O1" s="44" t="s">
        <v>105</v>
      </c>
      <c r="P1" s="47" t="s">
        <v>106</v>
      </c>
      <c r="Q1" s="50" t="s">
        <v>107</v>
      </c>
      <c r="R1" s="53" t="s">
        <v>108</v>
      </c>
      <c r="S1" s="35" t="s">
        <v>109</v>
      </c>
      <c r="T1" s="69" t="s">
        <v>110</v>
      </c>
      <c r="U1" s="72" t="s">
        <v>111</v>
      </c>
      <c r="V1" s="79" t="s">
        <v>112</v>
      </c>
      <c r="W1" s="82" t="s">
        <v>113</v>
      </c>
      <c r="X1" s="76" t="s">
        <v>114</v>
      </c>
      <c r="Y1" s="72" t="s">
        <v>115</v>
      </c>
      <c r="Z1" s="75" t="s">
        <v>116</v>
      </c>
      <c r="AA1" s="17"/>
      <c r="AB1" s="56" t="s">
        <v>117</v>
      </c>
      <c r="AD1" s="59" t="s">
        <v>118</v>
      </c>
    </row>
    <row r="2" spans="1:30" ht="16.5" thickTop="1" x14ac:dyDescent="0.25">
      <c r="A2" s="66" t="s">
        <v>8</v>
      </c>
      <c r="B2" s="148">
        <v>17</v>
      </c>
      <c r="C2" s="151">
        <v>14</v>
      </c>
      <c r="D2" s="154">
        <v>22</v>
      </c>
      <c r="E2" s="143" t="s">
        <v>119</v>
      </c>
      <c r="F2" s="144">
        <v>0</v>
      </c>
      <c r="G2" s="63"/>
      <c r="H2" s="20">
        <v>11</v>
      </c>
      <c r="I2" s="21"/>
      <c r="J2" s="27"/>
      <c r="K2" s="30"/>
      <c r="L2" s="33"/>
      <c r="M2" s="39"/>
      <c r="N2" s="42"/>
      <c r="O2" s="45"/>
      <c r="P2" s="48"/>
      <c r="Q2" s="51"/>
      <c r="R2" s="54"/>
      <c r="S2" s="36"/>
      <c r="T2" s="70"/>
      <c r="U2" s="73">
        <f t="shared" ref="U2:U13" si="0">SUM(G2:T2)</f>
        <v>11</v>
      </c>
      <c r="V2" s="80"/>
      <c r="W2" s="83"/>
      <c r="X2" s="77">
        <v>50</v>
      </c>
      <c r="Y2" s="73">
        <f t="shared" ref="Y2:Y11" si="1">X2+W2-(U2+V2)</f>
        <v>39</v>
      </c>
      <c r="Z2" s="162">
        <f t="shared" ref="Z2:Z13" si="2">SMALL(X2:Y2,1)</f>
        <v>39</v>
      </c>
      <c r="AB2" s="60"/>
      <c r="AD2" s="60"/>
    </row>
    <row r="3" spans="1:30" x14ac:dyDescent="0.25">
      <c r="A3" s="67" t="s">
        <v>79</v>
      </c>
      <c r="B3" s="149">
        <v>12</v>
      </c>
      <c r="C3" s="152">
        <v>12</v>
      </c>
      <c r="D3" s="155">
        <v>14</v>
      </c>
      <c r="E3" s="145" t="s">
        <v>119</v>
      </c>
      <c r="F3" s="146">
        <v>0</v>
      </c>
      <c r="G3" s="64"/>
      <c r="H3" s="23"/>
      <c r="I3" s="24">
        <v>1</v>
      </c>
      <c r="J3" s="28"/>
      <c r="K3" s="31"/>
      <c r="L3" s="34"/>
      <c r="M3" s="40"/>
      <c r="N3" s="43"/>
      <c r="O3" s="46"/>
      <c r="P3" s="49"/>
      <c r="Q3" s="52"/>
      <c r="R3" s="55"/>
      <c r="S3" s="37"/>
      <c r="T3" s="71"/>
      <c r="U3" s="74">
        <f t="shared" si="0"/>
        <v>1</v>
      </c>
      <c r="V3" s="81"/>
      <c r="W3" s="84"/>
      <c r="X3" s="78">
        <v>13</v>
      </c>
      <c r="Y3" s="74">
        <f>X3+W3-(U3+V3)</f>
        <v>12</v>
      </c>
      <c r="Z3" s="162">
        <f t="shared" si="2"/>
        <v>12</v>
      </c>
      <c r="AB3" s="61"/>
      <c r="AD3" s="61"/>
    </row>
    <row r="4" spans="1:30" x14ac:dyDescent="0.25">
      <c r="A4" s="68" t="s">
        <v>120</v>
      </c>
      <c r="B4" s="149">
        <f>21+2</f>
        <v>23</v>
      </c>
      <c r="C4" s="152">
        <f>13+2+6+4+2</f>
        <v>27</v>
      </c>
      <c r="D4" s="155">
        <f>13+2+6+4+2</f>
        <v>27</v>
      </c>
      <c r="E4" s="145" t="s">
        <v>119</v>
      </c>
      <c r="F4" s="146">
        <v>0</v>
      </c>
      <c r="G4" s="64"/>
      <c r="H4" s="23">
        <v>38</v>
      </c>
      <c r="I4" s="24"/>
      <c r="J4" s="28"/>
      <c r="K4" s="31"/>
      <c r="L4" s="34"/>
      <c r="M4" s="40"/>
      <c r="N4" s="43"/>
      <c r="O4" s="46"/>
      <c r="P4" s="49"/>
      <c r="Q4" s="52"/>
      <c r="R4" s="55"/>
      <c r="S4" s="37"/>
      <c r="T4" s="71"/>
      <c r="U4" s="74">
        <f t="shared" si="0"/>
        <v>38</v>
      </c>
      <c r="V4" s="81"/>
      <c r="W4" s="84"/>
      <c r="X4" s="163">
        <f>42+16</f>
        <v>58</v>
      </c>
      <c r="Y4" s="74">
        <f t="shared" si="1"/>
        <v>20</v>
      </c>
      <c r="Z4" s="162">
        <f t="shared" si="2"/>
        <v>20</v>
      </c>
      <c r="AB4" s="61"/>
      <c r="AD4" s="61"/>
    </row>
    <row r="5" spans="1:30" x14ac:dyDescent="0.25">
      <c r="A5" s="68" t="s">
        <v>35</v>
      </c>
      <c r="B5" s="149">
        <f>16+2</f>
        <v>18</v>
      </c>
      <c r="C5" s="152">
        <f>15+2</f>
        <v>17</v>
      </c>
      <c r="D5" s="155">
        <f>21+2</f>
        <v>23</v>
      </c>
      <c r="E5" s="145" t="s">
        <v>119</v>
      </c>
      <c r="F5" s="146">
        <v>0</v>
      </c>
      <c r="G5" s="64"/>
      <c r="H5" s="23">
        <v>5</v>
      </c>
      <c r="I5" s="24"/>
      <c r="J5" s="28"/>
      <c r="K5" s="31"/>
      <c r="L5" s="34"/>
      <c r="M5" s="40"/>
      <c r="N5" s="43"/>
      <c r="O5" s="46"/>
      <c r="P5" s="49"/>
      <c r="Q5" s="52"/>
      <c r="R5" s="55"/>
      <c r="S5" s="37"/>
      <c r="T5" s="71"/>
      <c r="U5" s="74">
        <f t="shared" si="0"/>
        <v>5</v>
      </c>
      <c r="V5" s="81"/>
      <c r="W5" s="84"/>
      <c r="X5" s="163">
        <f>54+8</f>
        <v>62</v>
      </c>
      <c r="Y5" s="74">
        <f t="shared" si="1"/>
        <v>57</v>
      </c>
      <c r="Z5" s="162">
        <f t="shared" si="2"/>
        <v>57</v>
      </c>
      <c r="AB5" s="61"/>
      <c r="AD5" s="61"/>
    </row>
    <row r="6" spans="1:30" x14ac:dyDescent="0.25">
      <c r="A6" s="68" t="s">
        <v>7</v>
      </c>
      <c r="B6" s="149">
        <v>17</v>
      </c>
      <c r="C6" s="152">
        <v>16</v>
      </c>
      <c r="D6" s="155">
        <v>21</v>
      </c>
      <c r="E6" s="145" t="s">
        <v>119</v>
      </c>
      <c r="F6" s="146">
        <v>0</v>
      </c>
      <c r="G6" s="64">
        <v>18</v>
      </c>
      <c r="H6" s="23">
        <v>30</v>
      </c>
      <c r="I6" s="24"/>
      <c r="J6" s="28"/>
      <c r="K6" s="31"/>
      <c r="L6" s="34"/>
      <c r="M6" s="40"/>
      <c r="N6" s="43"/>
      <c r="O6" s="46"/>
      <c r="P6" s="49"/>
      <c r="Q6" s="52"/>
      <c r="R6" s="55"/>
      <c r="S6" s="37"/>
      <c r="T6" s="71"/>
      <c r="U6" s="74">
        <f t="shared" si="0"/>
        <v>48</v>
      </c>
      <c r="V6" s="81"/>
      <c r="W6" s="84">
        <v>14</v>
      </c>
      <c r="X6" s="78">
        <v>48</v>
      </c>
      <c r="Y6" s="74">
        <f t="shared" si="1"/>
        <v>14</v>
      </c>
      <c r="Z6" s="162">
        <f t="shared" si="2"/>
        <v>14</v>
      </c>
      <c r="AB6" s="61"/>
      <c r="AD6" s="61"/>
    </row>
    <row r="7" spans="1:30" x14ac:dyDescent="0.25">
      <c r="A7" s="67" t="s">
        <v>40</v>
      </c>
      <c r="B7" s="149">
        <v>24</v>
      </c>
      <c r="C7" s="152">
        <v>11</v>
      </c>
      <c r="D7" s="155">
        <v>29</v>
      </c>
      <c r="E7" s="145" t="s">
        <v>121</v>
      </c>
      <c r="F7" s="146">
        <v>10</v>
      </c>
      <c r="G7" s="64">
        <v>13</v>
      </c>
      <c r="H7" s="23"/>
      <c r="I7" s="24"/>
      <c r="J7" s="28">
        <v>0</v>
      </c>
      <c r="K7" s="31"/>
      <c r="L7" s="34">
        <v>0</v>
      </c>
      <c r="M7" s="40"/>
      <c r="N7" s="43">
        <v>24</v>
      </c>
      <c r="O7" s="46"/>
      <c r="P7" s="49"/>
      <c r="Q7" s="52"/>
      <c r="R7" s="55"/>
      <c r="S7" s="37"/>
      <c r="T7" s="71"/>
      <c r="U7" s="74">
        <f t="shared" si="0"/>
        <v>37</v>
      </c>
      <c r="V7" s="81"/>
      <c r="W7" s="84">
        <v>8</v>
      </c>
      <c r="X7" s="78">
        <v>85</v>
      </c>
      <c r="Y7" s="74">
        <f t="shared" si="1"/>
        <v>56</v>
      </c>
      <c r="Z7" s="162">
        <f t="shared" si="2"/>
        <v>56</v>
      </c>
      <c r="AB7" s="57">
        <v>13</v>
      </c>
      <c r="AD7" s="58"/>
    </row>
    <row r="8" spans="1:30" x14ac:dyDescent="0.25">
      <c r="A8" s="67" t="s">
        <v>43</v>
      </c>
      <c r="B8" s="149">
        <f>20-1</f>
        <v>19</v>
      </c>
      <c r="C8" s="152">
        <f>16-1</f>
        <v>15</v>
      </c>
      <c r="D8" s="155">
        <f>21-1</f>
        <v>20</v>
      </c>
      <c r="E8" s="145" t="s">
        <v>119</v>
      </c>
      <c r="F8" s="146">
        <v>0</v>
      </c>
      <c r="G8" s="64">
        <v>42</v>
      </c>
      <c r="H8" s="23"/>
      <c r="I8" s="24"/>
      <c r="J8" s="28"/>
      <c r="K8" s="31"/>
      <c r="L8" s="34">
        <v>7</v>
      </c>
      <c r="M8" s="40"/>
      <c r="N8" s="43"/>
      <c r="O8" s="46"/>
      <c r="P8" s="49"/>
      <c r="Q8" s="52"/>
      <c r="R8" s="55"/>
      <c r="S8" s="37"/>
      <c r="T8" s="71"/>
      <c r="U8" s="74">
        <f t="shared" si="0"/>
        <v>49</v>
      </c>
      <c r="V8" s="81"/>
      <c r="W8" s="84">
        <v>20</v>
      </c>
      <c r="X8" s="78">
        <v>43</v>
      </c>
      <c r="Y8" s="74">
        <f t="shared" si="1"/>
        <v>14</v>
      </c>
      <c r="Z8" s="162">
        <f t="shared" si="2"/>
        <v>14</v>
      </c>
      <c r="AB8" s="57">
        <v>42</v>
      </c>
      <c r="AD8" s="61"/>
    </row>
    <row r="9" spans="1:30" x14ac:dyDescent="0.25">
      <c r="A9" s="67" t="s">
        <v>190</v>
      </c>
      <c r="B9" s="177">
        <v>12</v>
      </c>
      <c r="C9" s="178">
        <v>12</v>
      </c>
      <c r="D9" s="155">
        <v>14</v>
      </c>
      <c r="E9" s="145" t="s">
        <v>119</v>
      </c>
      <c r="F9" s="146">
        <v>0</v>
      </c>
      <c r="G9" s="64"/>
      <c r="H9" s="23"/>
      <c r="I9" s="24"/>
      <c r="J9" s="28"/>
      <c r="K9" s="31"/>
      <c r="L9" s="34"/>
      <c r="M9" s="40"/>
      <c r="N9" s="43"/>
      <c r="O9" s="46"/>
      <c r="P9" s="49"/>
      <c r="Q9" s="52"/>
      <c r="R9" s="55"/>
      <c r="S9" s="37"/>
      <c r="T9" s="71"/>
      <c r="U9" s="74">
        <f t="shared" ref="U9" si="3">SUM(G9:T9)</f>
        <v>0</v>
      </c>
      <c r="V9" s="81"/>
      <c r="W9" s="84"/>
      <c r="X9" s="78">
        <v>29</v>
      </c>
      <c r="Y9" s="74">
        <f t="shared" ref="Y9" si="4">X9+W9-(U9+V9)</f>
        <v>29</v>
      </c>
      <c r="Z9" s="162">
        <f t="shared" ref="Z9" si="5">SMALL(X9:Y9,1)</f>
        <v>29</v>
      </c>
      <c r="AB9" s="61"/>
      <c r="AD9" s="61"/>
    </row>
    <row r="10" spans="1:30" x14ac:dyDescent="0.25">
      <c r="A10" s="176" t="s">
        <v>166</v>
      </c>
      <c r="B10" s="177">
        <v>19</v>
      </c>
      <c r="C10" s="178">
        <v>10</v>
      </c>
      <c r="D10" s="155">
        <v>19</v>
      </c>
      <c r="E10" s="145" t="s">
        <v>119</v>
      </c>
      <c r="F10" s="146">
        <v>0</v>
      </c>
      <c r="G10" s="64"/>
      <c r="H10" s="23">
        <v>68</v>
      </c>
      <c r="I10" s="24"/>
      <c r="J10" s="28"/>
      <c r="K10" s="31"/>
      <c r="L10" s="34">
        <v>10</v>
      </c>
      <c r="M10" s="40"/>
      <c r="N10" s="43"/>
      <c r="O10" s="46"/>
      <c r="P10" s="49"/>
      <c r="Q10" s="52"/>
      <c r="R10" s="55"/>
      <c r="S10" s="37">
        <v>21</v>
      </c>
      <c r="T10" s="71"/>
      <c r="U10" s="74">
        <f t="shared" si="0"/>
        <v>99</v>
      </c>
      <c r="V10" s="81"/>
      <c r="W10" s="84"/>
      <c r="X10" s="78">
        <v>117</v>
      </c>
      <c r="Y10" s="74">
        <f t="shared" si="1"/>
        <v>18</v>
      </c>
      <c r="Z10" s="162">
        <f t="shared" si="2"/>
        <v>18</v>
      </c>
      <c r="AB10" s="61"/>
      <c r="AD10" s="61"/>
    </row>
    <row r="11" spans="1:30" x14ac:dyDescent="0.25">
      <c r="A11" s="176" t="s">
        <v>167</v>
      </c>
      <c r="B11" s="177">
        <v>15</v>
      </c>
      <c r="C11" s="178">
        <v>14</v>
      </c>
      <c r="D11" s="155">
        <v>19</v>
      </c>
      <c r="E11" s="145" t="s">
        <v>119</v>
      </c>
      <c r="F11" s="146">
        <v>0</v>
      </c>
      <c r="G11" s="64"/>
      <c r="H11" s="23"/>
      <c r="I11" s="24"/>
      <c r="J11" s="28"/>
      <c r="K11" s="31"/>
      <c r="L11" s="34"/>
      <c r="M11" s="40"/>
      <c r="N11" s="43"/>
      <c r="O11" s="46"/>
      <c r="P11" s="49"/>
      <c r="Q11" s="52"/>
      <c r="R11" s="55"/>
      <c r="S11" s="37"/>
      <c r="T11" s="71"/>
      <c r="U11" s="74">
        <f t="shared" si="0"/>
        <v>0</v>
      </c>
      <c r="V11" s="81"/>
      <c r="W11" s="84"/>
      <c r="X11" s="78">
        <v>63</v>
      </c>
      <c r="Y11" s="74">
        <f t="shared" si="1"/>
        <v>63</v>
      </c>
      <c r="Z11" s="162">
        <f t="shared" si="2"/>
        <v>63</v>
      </c>
      <c r="AB11" s="61"/>
      <c r="AD11" s="61"/>
    </row>
    <row r="12" spans="1:30" x14ac:dyDescent="0.25">
      <c r="A12" s="176" t="s">
        <v>168</v>
      </c>
      <c r="B12" s="177">
        <f>31+4</f>
        <v>35</v>
      </c>
      <c r="C12" s="178">
        <f>10+4</f>
        <v>14</v>
      </c>
      <c r="D12" s="155">
        <f>31+4</f>
        <v>35</v>
      </c>
      <c r="E12" s="145" t="s">
        <v>119</v>
      </c>
      <c r="F12" s="146">
        <v>0</v>
      </c>
      <c r="G12" s="64"/>
      <c r="H12" s="23"/>
      <c r="I12" s="24"/>
      <c r="J12" s="28"/>
      <c r="K12" s="31"/>
      <c r="L12" s="34"/>
      <c r="M12" s="40"/>
      <c r="N12" s="43"/>
      <c r="O12" s="46"/>
      <c r="P12" s="49"/>
      <c r="Q12" s="52"/>
      <c r="R12" s="55"/>
      <c r="S12" s="37"/>
      <c r="T12" s="71"/>
      <c r="U12" s="74">
        <f t="shared" si="0"/>
        <v>0</v>
      </c>
      <c r="V12" s="81"/>
      <c r="W12" s="84"/>
      <c r="X12" s="78">
        <v>180</v>
      </c>
      <c r="Y12" s="74">
        <f>X12+W12-(U12+V12)</f>
        <v>180</v>
      </c>
      <c r="Z12" s="162">
        <f t="shared" si="2"/>
        <v>180</v>
      </c>
      <c r="AB12" s="61"/>
      <c r="AD12" s="61"/>
    </row>
    <row r="13" spans="1:30" x14ac:dyDescent="0.25">
      <c r="A13" s="176" t="s">
        <v>165</v>
      </c>
      <c r="B13" s="177">
        <v>22</v>
      </c>
      <c r="C13" s="178">
        <v>11</v>
      </c>
      <c r="D13" s="155">
        <v>23</v>
      </c>
      <c r="E13" s="145" t="s">
        <v>119</v>
      </c>
      <c r="F13" s="146">
        <v>0</v>
      </c>
      <c r="G13" s="64">
        <v>44</v>
      </c>
      <c r="H13" s="23">
        <v>78</v>
      </c>
      <c r="I13" s="24"/>
      <c r="J13" s="28"/>
      <c r="K13" s="31"/>
      <c r="L13" s="34">
        <v>0</v>
      </c>
      <c r="M13" s="40"/>
      <c r="N13" s="43"/>
      <c r="O13" s="46"/>
      <c r="P13" s="49"/>
      <c r="Q13" s="52"/>
      <c r="R13" s="55"/>
      <c r="S13" s="37">
        <v>11</v>
      </c>
      <c r="T13" s="71"/>
      <c r="U13" s="74">
        <f t="shared" si="0"/>
        <v>133</v>
      </c>
      <c r="V13" s="81"/>
      <c r="W13" s="84">
        <v>84</v>
      </c>
      <c r="X13" s="78">
        <v>117</v>
      </c>
      <c r="Y13" s="74">
        <f t="shared" ref="Y13:Y14" si="6">X13+W13-(U13+V13)</f>
        <v>68</v>
      </c>
      <c r="Z13" s="162">
        <f t="shared" si="2"/>
        <v>68</v>
      </c>
      <c r="AB13" s="61"/>
      <c r="AD13" s="61"/>
    </row>
    <row r="14" spans="1:30" x14ac:dyDescent="0.25">
      <c r="A14" s="176" t="s">
        <v>198</v>
      </c>
      <c r="B14" s="177">
        <v>15</v>
      </c>
      <c r="C14" s="178">
        <v>11</v>
      </c>
      <c r="D14" s="155">
        <v>16</v>
      </c>
      <c r="E14" s="145" t="s">
        <v>119</v>
      </c>
      <c r="F14" s="146">
        <v>0</v>
      </c>
      <c r="G14" s="64"/>
      <c r="H14" s="23">
        <v>9</v>
      </c>
      <c r="I14" s="24"/>
      <c r="J14" s="28"/>
      <c r="K14" s="31"/>
      <c r="L14" s="34"/>
      <c r="M14" s="40"/>
      <c r="N14" s="43"/>
      <c r="O14" s="46"/>
      <c r="P14" s="49"/>
      <c r="Q14" s="52"/>
      <c r="R14" s="55"/>
      <c r="S14" s="37"/>
      <c r="T14" s="71"/>
      <c r="U14" s="74">
        <f t="shared" ref="U14" si="7">SUM(G14:T14)</f>
        <v>9</v>
      </c>
      <c r="V14" s="81"/>
      <c r="W14" s="84"/>
      <c r="X14" s="78">
        <v>11</v>
      </c>
      <c r="Y14" s="74">
        <f t="shared" si="6"/>
        <v>2</v>
      </c>
      <c r="Z14" s="162">
        <f t="shared" ref="Z14" si="8">SMALL(X14:Y14,1)</f>
        <v>2</v>
      </c>
      <c r="AB14" s="61"/>
      <c r="AD14" s="61"/>
    </row>
    <row r="15" spans="1:30" x14ac:dyDescent="0.25">
      <c r="A15" s="176" t="s">
        <v>199</v>
      </c>
      <c r="B15" s="177">
        <v>15</v>
      </c>
      <c r="C15" s="178">
        <v>11</v>
      </c>
      <c r="D15" s="155">
        <v>16</v>
      </c>
      <c r="E15" s="145" t="s">
        <v>119</v>
      </c>
      <c r="F15" s="146">
        <v>0</v>
      </c>
      <c r="G15" s="64"/>
      <c r="H15" s="23"/>
      <c r="I15" s="24"/>
      <c r="J15" s="28"/>
      <c r="K15" s="31"/>
      <c r="L15" s="34"/>
      <c r="M15" s="40"/>
      <c r="N15" s="43"/>
      <c r="O15" s="46"/>
      <c r="P15" s="49"/>
      <c r="Q15" s="52"/>
      <c r="R15" s="55"/>
      <c r="S15" s="37"/>
      <c r="T15" s="71"/>
      <c r="U15" s="74">
        <f t="shared" ref="U15" si="9">SUM(G15:T15)</f>
        <v>0</v>
      </c>
      <c r="V15" s="81"/>
      <c r="W15" s="84"/>
      <c r="X15" s="78">
        <v>11</v>
      </c>
      <c r="Y15" s="74">
        <f t="shared" ref="Y15" si="10">X15+W15-(U15+V15)</f>
        <v>11</v>
      </c>
      <c r="Z15" s="162">
        <f t="shared" ref="Z15" si="11">SMALL(X15:Y15,1)</f>
        <v>11</v>
      </c>
      <c r="AB15" s="61"/>
      <c r="AD15" s="61"/>
    </row>
    <row r="17" spans="1:5" x14ac:dyDescent="0.25">
      <c r="A17" s="94" t="s">
        <v>152</v>
      </c>
      <c r="B17" s="95" t="s">
        <v>153</v>
      </c>
      <c r="C17" s="94"/>
      <c r="D17" s="94"/>
      <c r="E17" s="96"/>
    </row>
    <row r="18" spans="1:5" x14ac:dyDescent="0.25">
      <c r="A18" s="93" t="s">
        <v>122</v>
      </c>
      <c r="B18" s="92" t="s">
        <v>156</v>
      </c>
    </row>
    <row r="19" spans="1:5" x14ac:dyDescent="0.25">
      <c r="A19" s="93" t="s">
        <v>123</v>
      </c>
      <c r="B19" s="92" t="s">
        <v>124</v>
      </c>
    </row>
    <row r="20" spans="1:5" x14ac:dyDescent="0.25">
      <c r="A20" s="93" t="s">
        <v>125</v>
      </c>
      <c r="B20" s="92" t="s">
        <v>126</v>
      </c>
    </row>
    <row r="21" spans="1:5" x14ac:dyDescent="0.25">
      <c r="A21" s="93" t="s">
        <v>127</v>
      </c>
      <c r="B21" s="92" t="s">
        <v>128</v>
      </c>
    </row>
    <row r="22" spans="1:5" x14ac:dyDescent="0.25">
      <c r="A22" s="93" t="s">
        <v>129</v>
      </c>
      <c r="B22" s="92" t="s">
        <v>130</v>
      </c>
    </row>
    <row r="23" spans="1:5" x14ac:dyDescent="0.25">
      <c r="A23" s="93" t="s">
        <v>131</v>
      </c>
      <c r="B23" s="92" t="s">
        <v>132</v>
      </c>
    </row>
    <row r="24" spans="1:5" x14ac:dyDescent="0.25">
      <c r="A24" s="93" t="s">
        <v>133</v>
      </c>
      <c r="B24" s="92" t="s">
        <v>134</v>
      </c>
    </row>
    <row r="25" spans="1:5" x14ac:dyDescent="0.25">
      <c r="A25" s="93" t="s">
        <v>135</v>
      </c>
      <c r="B25" s="92" t="s">
        <v>136</v>
      </c>
    </row>
    <row r="26" spans="1:5" x14ac:dyDescent="0.25">
      <c r="A26" s="93" t="s">
        <v>137</v>
      </c>
      <c r="B26" s="92" t="s">
        <v>138</v>
      </c>
    </row>
    <row r="27" spans="1:5" x14ac:dyDescent="0.25">
      <c r="A27" s="93" t="s">
        <v>139</v>
      </c>
      <c r="B27" s="92" t="s">
        <v>140</v>
      </c>
    </row>
    <row r="28" spans="1:5" x14ac:dyDescent="0.25">
      <c r="A28" s="93" t="s">
        <v>141</v>
      </c>
      <c r="B28" s="92" t="s">
        <v>142</v>
      </c>
    </row>
    <row r="29" spans="1:5" x14ac:dyDescent="0.25">
      <c r="A29" s="93" t="s">
        <v>143</v>
      </c>
      <c r="B29" s="92" t="s">
        <v>144</v>
      </c>
    </row>
    <row r="30" spans="1:5" x14ac:dyDescent="0.25">
      <c r="A30" s="93" t="s">
        <v>145</v>
      </c>
      <c r="B30" s="92" t="s">
        <v>146</v>
      </c>
    </row>
    <row r="31" spans="1:5" x14ac:dyDescent="0.25">
      <c r="A31" s="93" t="s">
        <v>147</v>
      </c>
      <c r="B31" s="92" t="s">
        <v>148</v>
      </c>
    </row>
    <row r="32" spans="1:5" x14ac:dyDescent="0.25">
      <c r="A32" s="93" t="s">
        <v>149</v>
      </c>
      <c r="B32" s="92" t="s">
        <v>150</v>
      </c>
    </row>
    <row r="33" spans="1:2" x14ac:dyDescent="0.25">
      <c r="A33" s="93" t="s">
        <v>151</v>
      </c>
      <c r="B33" s="92" t="s">
        <v>157</v>
      </c>
    </row>
  </sheetData>
  <conditionalFormatting sqref="Z2:Z8 Z10:Z13">
    <cfRule type="cellIs" dxfId="7" priority="9" stopIfTrue="1" operator="lessThan">
      <formula>0.5</formula>
    </cfRule>
  </conditionalFormatting>
  <conditionalFormatting sqref="Z2:Z8 Z10:Z13">
    <cfRule type="cellIs" dxfId="6" priority="10" operator="lessThan">
      <formula>$Y2/2</formula>
    </cfRule>
  </conditionalFormatting>
  <conditionalFormatting sqref="Z9">
    <cfRule type="cellIs" dxfId="5" priority="5" stopIfTrue="1" operator="lessThan">
      <formula>0.5</formula>
    </cfRule>
  </conditionalFormatting>
  <conditionalFormatting sqref="Z9">
    <cfRule type="cellIs" dxfId="4" priority="6" operator="lessThan">
      <formula>$Y9/2</formula>
    </cfRule>
  </conditionalFormatting>
  <conditionalFormatting sqref="Z14">
    <cfRule type="cellIs" dxfId="3" priority="3" stopIfTrue="1" operator="lessThan">
      <formula>0.5</formula>
    </cfRule>
  </conditionalFormatting>
  <conditionalFormatting sqref="Z14">
    <cfRule type="cellIs" dxfId="2" priority="4" operator="lessThan">
      <formula>$Y14/2</formula>
    </cfRule>
  </conditionalFormatting>
  <conditionalFormatting sqref="Z15">
    <cfRule type="cellIs" dxfId="1" priority="1" stopIfTrue="1" operator="lessThan">
      <formula>0.5</formula>
    </cfRule>
  </conditionalFormatting>
  <conditionalFormatting sqref="Z15">
    <cfRule type="cellIs" dxfId="0" priority="2" operator="lessThan">
      <formula>$Y15/2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4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5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6</v>
      </c>
      <c r="D4" s="10">
        <f ca="1">RANDBETWEEN(1,6)+RANDBETWEEN(1,6)</f>
        <v>7</v>
      </c>
      <c r="E4" s="10">
        <f ca="1">RANDBETWEEN(1,6)+RANDBETWEEN(1,6)+RANDBETWEEN(1,6)</f>
        <v>12</v>
      </c>
      <c r="F4" s="10">
        <f ca="1">RANDBETWEEN(1,6)+RANDBETWEEN(1,6)+RANDBETWEEN(1,6)+RANDBETWEEN(1,6)</f>
        <v>8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3</v>
      </c>
      <c r="D5" s="10">
        <f ca="1">RANDBETWEEN(1,8)+RANDBETWEEN(1,8)</f>
        <v>13</v>
      </c>
      <c r="E5" s="10">
        <f ca="1">RANDBETWEEN(1,8)+RANDBETWEEN(1,8)+RANDBETWEEN(1,8)</f>
        <v>19</v>
      </c>
      <c r="F5" s="10">
        <f ca="1">RANDBETWEEN(1,8)+RANDBETWEEN(1,8)+RANDBETWEEN(1,8)+RANDBETWEEN(1,8)</f>
        <v>26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1</v>
      </c>
      <c r="D6" s="10">
        <f ca="1">RANDBETWEEN(1,10)+RANDBETWEEN(1,10)</f>
        <v>17</v>
      </c>
      <c r="E6" s="10">
        <f ca="1">RANDBETWEEN(1,10)+RANDBETWEEN(1,10)+RANDBETWEEN(1,10)</f>
        <v>19</v>
      </c>
      <c r="F6" s="10">
        <f ca="1">RANDBETWEEN(1,10)+RANDBETWEEN(1,10)+RANDBETWEEN(1,10)+RANDBETWEEN(1,10)</f>
        <v>30</v>
      </c>
      <c r="G6" s="10">
        <f ca="1">RANDBETWEEN(1,10)+RANDBETWEEN(1,10)+RANDBETWEEN(1,10)+RANDBETWEEN(1,10)+RANDBETWEEN(1,10)</f>
        <v>30</v>
      </c>
      <c r="H6" s="1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3</v>
      </c>
      <c r="D7" s="10">
        <f ca="1">RANDBETWEEN(1,12)+RANDBETWEEN(1,12)</f>
        <v>17</v>
      </c>
      <c r="E7" s="10">
        <f ca="1">RANDBETWEEN(1,12)+RANDBETWEEN(1,12)+RANDBETWEEN(1,12)</f>
        <v>14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32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13</v>
      </c>
      <c r="D8" s="10">
        <f ca="1">RANDBETWEEN(1,20)+RANDBETWEEN(1,20)</f>
        <v>21</v>
      </c>
      <c r="E8" s="10">
        <f ca="1">RANDBETWEEN(1,20)+RANDBETWEEN(1,20)+RANDBETWEEN(1,20)</f>
        <v>39</v>
      </c>
      <c r="F8" s="10">
        <f ca="1">RANDBETWEEN(1,20)+RANDBETWEEN(1,20)+RANDBETWEEN(1,20)+RANDBETWEEN(1,20)</f>
        <v>43</v>
      </c>
      <c r="G8" s="10">
        <f ca="1">RANDBETWEEN(1,20)+RANDBETWEEN(1,20)+RANDBETWEEN(1,20)+RANDBETWEEN(1,20)+RANDBETWEEN(1,20)</f>
        <v>71</v>
      </c>
      <c r="H8" s="11">
        <f ca="1">RANDBETWEEN(1,20)+RANDBETWEEN(1,20)+RANDBETWEEN(1,20)+RANDBETWEEN(1,20)+RANDBETWEEN(1,20)+RANDBETWEEN(1,20)</f>
        <v>59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15</v>
      </c>
      <c r="D9" s="13">
        <f ca="1">RANDBETWEEN(1,100)+RANDBETWEEN(1,100)</f>
        <v>122</v>
      </c>
      <c r="E9" s="13">
        <f ca="1">RANDBETWEEN(1,100)+RANDBETWEEN(1,100)+RANDBETWEEN(1,100)</f>
        <v>120</v>
      </c>
      <c r="F9" s="13">
        <f ca="1">RANDBETWEEN(1,100)+RANDBETWEEN(1,100)+RANDBETWEEN(1,100)+RANDBETWEEN(1,100)</f>
        <v>317</v>
      </c>
      <c r="G9" s="13">
        <f ca="1">RANDBETWEEN(1,100)+RANDBETWEEN(1,100)+RANDBETWEEN(1,100)+RANDBETWEEN(1,100)+RANDBETWEEN(1,100)</f>
        <v>197</v>
      </c>
      <c r="H9" s="14">
        <f ca="1">RANDBETWEEN(1,100)+RANDBETWEEN(1,100)+RANDBETWEEN(1,100)+RANDBETWEEN(1,100)+RANDBETWEEN(1,100)+RANDBETWEEN(1,100)</f>
        <v>287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2014-03-02T21:30:44Z</dcterms:modified>
</cp:coreProperties>
</file>