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8730" activeTab="3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H9" i="2" l="1"/>
  <c r="I9" i="2" s="1"/>
  <c r="D2" i="5" l="1"/>
  <c r="B2" i="5"/>
  <c r="C2" i="5"/>
  <c r="B3" i="5"/>
  <c r="D3" i="5"/>
  <c r="C3" i="5"/>
  <c r="D4" i="5"/>
  <c r="B4" i="5"/>
  <c r="C4" i="5"/>
  <c r="D5" i="5"/>
  <c r="C5" i="5"/>
  <c r="B5" i="5"/>
  <c r="H5" i="2" l="1"/>
  <c r="I5" i="2" s="1"/>
  <c r="V9" i="5" l="1"/>
  <c r="Z9" i="5" s="1"/>
  <c r="AA9" i="5" s="1"/>
  <c r="Y3" i="5" l="1"/>
  <c r="Y4" i="5" l="1"/>
  <c r="V6" i="5" l="1"/>
  <c r="V8" i="5"/>
  <c r="V7" i="5"/>
  <c r="V5" i="5"/>
  <c r="V4" i="5"/>
  <c r="V3" i="5"/>
  <c r="H4" i="2" l="1"/>
  <c r="H3" i="2"/>
  <c r="H2" i="2"/>
  <c r="D8" i="1" l="1"/>
  <c r="D7" i="1"/>
  <c r="D6" i="1"/>
  <c r="D5" i="1"/>
  <c r="D4" i="1"/>
  <c r="D3" i="1"/>
  <c r="D2" i="1"/>
  <c r="D7" i="3" l="1"/>
  <c r="E7" i="3" s="1"/>
  <c r="D6" i="3"/>
  <c r="E6" i="3" s="1"/>
  <c r="D5" i="3"/>
  <c r="E5" i="3" s="1"/>
  <c r="I11" i="1"/>
  <c r="I10" i="1"/>
  <c r="I12" i="1" s="1"/>
  <c r="I13" i="1" s="1"/>
  <c r="I9" i="1"/>
  <c r="E8" i="1"/>
  <c r="Z7" i="5"/>
  <c r="AA7" i="5" s="1"/>
  <c r="I4" i="2"/>
  <c r="I3" i="2"/>
  <c r="I2" i="2"/>
  <c r="Z8" i="5" l="1"/>
  <c r="AA8" i="5" s="1"/>
  <c r="D10" i="1"/>
  <c r="E4" i="1"/>
  <c r="M5" i="1"/>
  <c r="M6" i="1"/>
  <c r="M15" i="1" s="1"/>
  <c r="M7" i="1"/>
  <c r="M8" i="1" l="1"/>
  <c r="M9" i="1" s="1"/>
  <c r="Y5" i="5"/>
  <c r="C6" i="1" l="1"/>
  <c r="E6" i="1" s="1"/>
  <c r="C5" i="1" l="1"/>
  <c r="E5" i="1" s="1"/>
  <c r="H8" i="2" l="1"/>
  <c r="I8" i="2" s="1"/>
  <c r="Z6" i="5" l="1"/>
  <c r="AA6" i="5" s="1"/>
  <c r="E7" i="1" l="1"/>
  <c r="M13" i="1" l="1"/>
  <c r="D5" i="4" l="1"/>
  <c r="D4" i="3" l="1"/>
  <c r="E4" i="3" s="1"/>
  <c r="D3" i="3"/>
  <c r="E3" i="3" s="1"/>
  <c r="D2" i="3"/>
  <c r="E2" i="3" s="1"/>
  <c r="E2" i="1" l="1"/>
  <c r="E3" i="1"/>
  <c r="V2" i="5" l="1"/>
  <c r="M11" i="1" l="1"/>
  <c r="J4" i="3"/>
  <c r="K4" i="3" s="1"/>
  <c r="J3" i="3"/>
  <c r="K3" i="3" s="1"/>
  <c r="J2" i="3"/>
  <c r="K2" i="3" s="1"/>
  <c r="Z5" i="5"/>
  <c r="AA5" i="5" s="1"/>
  <c r="Z4" i="5"/>
  <c r="AA4" i="5" s="1"/>
  <c r="Z3" i="5"/>
  <c r="AA3" i="5" s="1"/>
  <c r="Z2" i="5"/>
  <c r="AA2" i="5" s="1"/>
  <c r="M12" i="1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B3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C3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Y3" authorId="0">
      <text>
        <r>
          <rPr>
            <sz val="12"/>
            <color indexed="81"/>
            <rFont val="Times New Roman"/>
            <family val="1"/>
          </rPr>
          <t xml:space="preserve">+36 </t>
        </r>
        <r>
          <rPr>
            <i/>
            <sz val="12"/>
            <color indexed="81"/>
            <rFont val="Times New Roman"/>
            <family val="1"/>
          </rPr>
          <t>bear’s endurance</t>
        </r>
      </text>
    </comment>
    <comment ref="B4" authorId="0">
      <text>
        <r>
          <rPr>
            <i/>
            <sz val="12"/>
            <color theme="1"/>
            <rFont val="Times New Roman"/>
            <family val="1"/>
          </rPr>
          <t>draconic might +4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draconic might +4</t>
        </r>
      </text>
    </comment>
    <comment ref="Y4" authorId="0">
      <text>
        <r>
          <rPr>
            <sz val="12"/>
            <color indexed="81"/>
            <rFont val="Times New Roman"/>
            <family val="1"/>
          </rPr>
          <t xml:space="preserve">+36 </t>
        </r>
        <r>
          <rPr>
            <i/>
            <sz val="12"/>
            <color indexed="81"/>
            <rFont val="Times New Roman"/>
            <family val="1"/>
          </rPr>
          <t>bear’s endurance</t>
        </r>
      </text>
    </comment>
  </commentList>
</comments>
</file>

<file path=xl/sharedStrings.xml><?xml version="1.0" encoding="utf-8"?>
<sst xmlns="http://schemas.openxmlformats.org/spreadsheetml/2006/main" count="224" uniqueCount="147">
  <si>
    <t>Character</t>
  </si>
  <si>
    <t>Group</t>
  </si>
  <si>
    <t>Initiative</t>
  </si>
  <si>
    <t>Roll</t>
  </si>
  <si>
    <t>Modified Roll</t>
  </si>
  <si>
    <t>Move</t>
  </si>
  <si>
    <t>30’</t>
  </si>
  <si>
    <t>Jason</t>
  </si>
  <si>
    <t>Aegis</t>
  </si>
  <si>
    <t>40’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</si>
  <si>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</si>
  <si>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</si>
  <si>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</si>
  <si>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</si>
  <si>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</si>
  <si>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</si>
  <si>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</si>
  <si>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</si>
  <si>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</si>
  <si>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</si>
  <si>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</si>
  <si>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</si>
  <si>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</si>
  <si>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</si>
  <si>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</si>
  <si>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</si>
  <si>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</si>
  <si>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</si>
  <si>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centaur / ranger</t>
  </si>
  <si>
    <t>rogue / diviner / seer</t>
  </si>
  <si>
    <t>Jadin</t>
  </si>
  <si>
    <t>cleric / seeker</t>
  </si>
  <si>
    <t>scout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</si>
  <si>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</si>
  <si>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</si>
  <si>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</si>
  <si>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</si>
  <si>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</si>
  <si>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</si>
  <si>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</si>
  <si>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</si>
  <si>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</si>
  <si>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</si>
  <si>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</si>
  <si>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</si>
  <si>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</si>
  <si>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</si>
  <si>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</si>
  <si>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</si>
  <si>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</si>
  <si>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</si>
  <si>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</si>
  <si>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</si>
  <si>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</si>
  <si>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</si>
  <si>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</si>
  <si>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</si>
  <si>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</si>
  <si>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</si>
  <si>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</si>
  <si>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</si>
  <si>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</si>
  <si>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</si>
  <si>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</si>
  <si>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</si>
  <si>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</si>
  <si>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</si>
  <si>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</si>
  <si>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</si>
  <si>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</si>
  <si>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</si>
  <si>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</si>
  <si>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</si>
  <si>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</si>
  <si>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</si>
  <si>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</si>
  <si>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</si>
  <si>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</si>
  <si>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</si>
  <si>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</si>
  <si>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</si>
  <si>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Frayed</t>
  </si>
  <si>
    <t>brk</t>
  </si>
  <si>
    <t>bs</t>
  </si>
  <si>
    <t>bull’s strength +2 bonus</t>
  </si>
  <si>
    <t>cg</t>
  </si>
  <si>
    <t>cat’s grace +2 bonus</t>
  </si>
  <si>
    <t>d</t>
  </si>
  <si>
    <t>desecrate +1 bonus</t>
  </si>
  <si>
    <t>h</t>
  </si>
  <si>
    <t>haste +1 bonus</t>
  </si>
  <si>
    <t>ma</t>
  </si>
  <si>
    <t>mage armor +4 bonus</t>
  </si>
  <si>
    <t>mv</t>
  </si>
  <si>
    <t>magic vestment +2 bonus</t>
  </si>
  <si>
    <t>p</t>
  </si>
  <si>
    <t>possession +1 bonus</t>
  </si>
  <si>
    <t>pfc</t>
  </si>
  <si>
    <t>+2 deflection bonus vs. Chaotic opponents</t>
  </si>
  <si>
    <t>pfe</t>
  </si>
  <si>
    <t>+2 deflection bonus vs. Evil opponents</t>
  </si>
  <si>
    <t>pfg</t>
  </si>
  <si>
    <t>+2 deflection bonus vs. Good opponents</t>
  </si>
  <si>
    <t>pfl</t>
  </si>
  <si>
    <t>+2 deflection bonus vs. Lawful opponents</t>
  </si>
  <si>
    <t>pr</t>
  </si>
  <si>
    <t>post-raging fatigue penalty</t>
  </si>
  <si>
    <t>r</t>
  </si>
  <si>
    <t>raging bonus/penalty</t>
  </si>
  <si>
    <t>sh</t>
  </si>
  <si>
    <t>shield +4 bonus</t>
  </si>
  <si>
    <t>sof</t>
  </si>
  <si>
    <t>Abbreviation</t>
  </si>
  <si>
    <t>Modification</t>
  </si>
  <si>
    <t>Frayed (cg)</t>
  </si>
  <si>
    <t>barkskin bonus</t>
  </si>
  <si>
    <t>shield of faith bonus</t>
  </si>
  <si>
    <t>Save vs.</t>
  </si>
  <si>
    <t>see PC file</t>
  </si>
  <si>
    <t>*</t>
  </si>
  <si>
    <t>Jadin (cg)</t>
  </si>
  <si>
    <t>Sandstorm</t>
  </si>
  <si>
    <t>Info</t>
  </si>
  <si>
    <t>Tengrand</t>
  </si>
  <si>
    <t>none</t>
  </si>
  <si>
    <t>Bite</t>
  </si>
  <si>
    <t>construct / fighter</t>
  </si>
  <si>
    <t>hammer, elbows</t>
  </si>
  <si>
    <t>shard hvy xbow</t>
  </si>
  <si>
    <t>1d10</t>
  </si>
  <si>
    <t>glass golem</t>
  </si>
  <si>
    <t>construct</t>
  </si>
  <si>
    <t>rake (keen)</t>
  </si>
  <si>
    <t>+1/fast healing 5</t>
  </si>
  <si>
    <t>1d8 + 1 / 19-20</t>
  </si>
  <si>
    <t>2d4 + 2 x4</t>
  </si>
  <si>
    <t>Spell Resist</t>
  </si>
  <si>
    <t>immun</t>
  </si>
  <si>
    <t>dunewinder</t>
  </si>
  <si>
    <t>dunewinder 2</t>
  </si>
  <si>
    <t>dunewinder 1</t>
  </si>
  <si>
    <t>50’/20’</t>
  </si>
  <si>
    <t>dunewinders</t>
  </si>
  <si>
    <t>2d8 + 12</t>
  </si>
  <si>
    <t>V</t>
  </si>
  <si>
    <t>Stoneskin Absorbs</t>
  </si>
  <si>
    <t>Grapple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</si>
</sst>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indexed="81"/>
      <name val="Times New Roman"/>
      <family val="1"/>
    </font>
    <font>
      <sz val="12"/>
      <color indexed="81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</fills>
  <borders count="61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7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19" borderId="29" xfId="0" applyFont="1" applyFill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0" fillId="18" borderId="27" xfId="0" applyFill="1" applyBorder="1" applyAlignment="1">
      <alignment horizontal="center"/>
    </xf>
    <xf numFmtId="0" fontId="0" fillId="18" borderId="28" xfId="0" applyFill="1" applyBorder="1" applyAlignment="1">
      <alignment horizontal="center"/>
    </xf>
    <xf numFmtId="0" fontId="8" fillId="17" borderId="30" xfId="0" applyFont="1" applyFill="1" applyBorder="1" applyAlignment="1">
      <alignment horizontal="center" vertical="center" wrapText="1"/>
    </xf>
    <xf numFmtId="0" fontId="9" fillId="17" borderId="31" xfId="0" applyFont="1" applyFill="1" applyBorder="1" applyAlignment="1">
      <alignment horizontal="center"/>
    </xf>
    <xf numFmtId="0" fontId="9" fillId="17" borderId="32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3" xfId="0" applyFont="1" applyBorder="1" applyAlignment="1"/>
    <xf numFmtId="0" fontId="0" fillId="0" borderId="33" xfId="0" applyBorder="1" applyAlignment="1">
      <alignment horizontal="center"/>
    </xf>
    <xf numFmtId="0" fontId="10" fillId="9" borderId="36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16" borderId="38" xfId="0" applyFont="1" applyFill="1" applyBorder="1" applyAlignment="1">
      <alignment horizontal="center"/>
    </xf>
    <xf numFmtId="0" fontId="0" fillId="16" borderId="34" xfId="0" applyFill="1" applyBorder="1" applyAlignment="1">
      <alignment horizontal="center"/>
    </xf>
    <xf numFmtId="0" fontId="10" fillId="9" borderId="38" xfId="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0" fontId="2" fillId="3" borderId="46" xfId="0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164" fontId="0" fillId="3" borderId="49" xfId="0" applyNumberFormat="1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49" xfId="0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 wrapText="1"/>
    </xf>
    <xf numFmtId="0" fontId="10" fillId="9" borderId="4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1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4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4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19" borderId="53" xfId="0" applyFont="1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2" fillId="3" borderId="48" xfId="0" applyFont="1" applyFill="1" applyBorder="1" applyAlignment="1">
      <alignment horizontal="right"/>
    </xf>
    <xf numFmtId="0" fontId="2" fillId="3" borderId="41" xfId="0" applyFont="1" applyFill="1" applyBorder="1" applyAlignment="1">
      <alignment horizontal="right"/>
    </xf>
    <xf numFmtId="0" fontId="2" fillId="3" borderId="43" xfId="0" applyFont="1" applyFill="1" applyBorder="1" applyAlignment="1">
      <alignment horizontal="right"/>
    </xf>
    <xf numFmtId="0" fontId="2" fillId="5" borderId="48" xfId="0" applyFont="1" applyFill="1" applyBorder="1" applyAlignment="1">
      <alignment horizontal="right"/>
    </xf>
    <xf numFmtId="0" fontId="2" fillId="5" borderId="41" xfId="0" applyFont="1" applyFill="1" applyBorder="1" applyAlignment="1">
      <alignment horizontal="right"/>
    </xf>
    <xf numFmtId="0" fontId="2" fillId="5" borderId="43" xfId="0" applyFont="1" applyFill="1" applyBorder="1" applyAlignment="1">
      <alignment horizontal="right"/>
    </xf>
    <xf numFmtId="0" fontId="5" fillId="5" borderId="3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10" fillId="9" borderId="34" xfId="0" applyFont="1" applyFill="1" applyBorder="1" applyAlignment="1">
      <alignment horizontal="center"/>
    </xf>
    <xf numFmtId="0" fontId="6" fillId="9" borderId="56" xfId="0" applyFont="1" applyFill="1" applyBorder="1" applyAlignment="1">
      <alignment horizontal="center" vertical="center" wrapText="1"/>
    </xf>
    <xf numFmtId="0" fontId="0" fillId="14" borderId="21" xfId="0" quotePrefix="1" applyFill="1" applyBorder="1" applyAlignment="1">
      <alignment horizontal="center"/>
    </xf>
    <xf numFmtId="0" fontId="0" fillId="0" borderId="0" xfId="0" applyAlignment="1"/>
    <xf numFmtId="0" fontId="2" fillId="3" borderId="5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15" fillId="9" borderId="26" xfId="0" applyFont="1" applyFill="1" applyBorder="1" applyAlignment="1">
      <alignment horizontal="center" vertical="center" wrapText="1"/>
    </xf>
    <xf numFmtId="0" fontId="15" fillId="9" borderId="27" xfId="0" applyFont="1" applyFill="1" applyBorder="1" applyAlignment="1">
      <alignment horizontal="center"/>
    </xf>
    <xf numFmtId="0" fontId="15" fillId="9" borderId="28" xfId="0" applyFont="1" applyFill="1" applyBorder="1" applyAlignment="1">
      <alignment horizontal="center"/>
    </xf>
    <xf numFmtId="0" fontId="16" fillId="22" borderId="8" xfId="0" applyFont="1" applyFill="1" applyBorder="1" applyAlignment="1">
      <alignment horizontal="center"/>
    </xf>
    <xf numFmtId="0" fontId="2" fillId="23" borderId="58" xfId="0" applyFont="1" applyFill="1" applyBorder="1" applyAlignment="1">
      <alignment horizontal="center" vertical="center" wrapText="1"/>
    </xf>
    <xf numFmtId="0" fontId="0" fillId="24" borderId="59" xfId="0" applyFill="1" applyBorder="1" applyAlignment="1">
      <alignment horizontal="center"/>
    </xf>
    <xf numFmtId="0" fontId="0" fillId="24" borderId="60" xfId="0" applyFill="1" applyBorder="1" applyAlignment="1">
      <alignment horizontal="center"/>
    </xf>
    <xf numFmtId="0" fontId="0" fillId="14" borderId="60" xfId="0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20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FF33CC"/>
      <color rgb="FFFF9999"/>
      <color rgb="FFFF99FF"/>
      <color rgb="FFFF00FF"/>
      <color rgb="FFFFCCFF"/>
      <color rgb="FF00FF00"/>
      <color rgb="FFFF66FF"/>
      <color rgb="FF00FF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7</c:v>
                </c:pt>
                <c:pt idx="2">
                  <c:v>8</c:v>
                </c:pt>
                <c:pt idx="3">
                  <c:v>13</c:v>
                </c:pt>
                <c:pt idx="4">
                  <c:v>11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7</c:v>
                </c:pt>
                <c:pt idx="3">
                  <c:v>17</c:v>
                </c:pt>
                <c:pt idx="4">
                  <c:v>14</c:v>
                </c:pt>
                <c:pt idx="5">
                  <c:v>21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7</c:v>
                </c:pt>
                <c:pt idx="1">
                  <c:v>10</c:v>
                </c:pt>
                <c:pt idx="2">
                  <c:v>14</c:v>
                </c:pt>
                <c:pt idx="3">
                  <c:v>13</c:v>
                </c:pt>
                <c:pt idx="4">
                  <c:v>19</c:v>
                </c:pt>
                <c:pt idx="5">
                  <c:v>30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26</c:v>
                </c:pt>
                <c:pt idx="4">
                  <c:v>22</c:v>
                </c:pt>
                <c:pt idx="5">
                  <c:v>43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4</c:v>
                </c:pt>
                <c:pt idx="1">
                  <c:v>10</c:v>
                </c:pt>
                <c:pt idx="2">
                  <c:v>28</c:v>
                </c:pt>
                <c:pt idx="3">
                  <c:v>26</c:v>
                </c:pt>
                <c:pt idx="4">
                  <c:v>25</c:v>
                </c:pt>
                <c:pt idx="5">
                  <c:v>48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20</c:v>
                </c:pt>
                <c:pt idx="1">
                  <c:v>34</c:v>
                </c:pt>
                <c:pt idx="2">
                  <c:v>41</c:v>
                </c:pt>
                <c:pt idx="3">
                  <c:v>44</c:v>
                </c:pt>
                <c:pt idx="4">
                  <c:v>50</c:v>
                </c:pt>
                <c:pt idx="5">
                  <c:v>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973312"/>
        <c:axId val="114991488"/>
        <c:axId val="114195072"/>
      </c:area3DChart>
      <c:catAx>
        <c:axId val="1149733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4991488"/>
        <c:crosses val="autoZero"/>
        <c:auto val="1"/>
        <c:lblAlgn val="ctr"/>
        <c:lblOffset val="100"/>
        <c:noMultiLvlLbl val="0"/>
      </c:catAx>
      <c:valAx>
        <c:axId val="114991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4973312"/>
        <c:crosses val="autoZero"/>
        <c:crossBetween val="midCat"/>
      </c:valAx>
      <c:serAx>
        <c:axId val="1141950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49914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  <c:pt idx="4">
                  <c:v>8</c:v>
                </c:pt>
                <c:pt idx="5">
                  <c:v>4</c:v>
                </c:pt>
                <c:pt idx="6">
                  <c:v>20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2</c:v>
                </c:pt>
                <c:pt idx="1">
                  <c:v>7</c:v>
                </c:pt>
                <c:pt idx="2">
                  <c:v>7</c:v>
                </c:pt>
                <c:pt idx="3">
                  <c:v>10</c:v>
                </c:pt>
                <c:pt idx="4">
                  <c:v>9</c:v>
                </c:pt>
                <c:pt idx="5">
                  <c:v>10</c:v>
                </c:pt>
                <c:pt idx="6">
                  <c:v>34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3</c:v>
                </c:pt>
                <c:pt idx="1">
                  <c:v>8</c:v>
                </c:pt>
                <c:pt idx="2">
                  <c:v>7</c:v>
                </c:pt>
                <c:pt idx="3">
                  <c:v>14</c:v>
                </c:pt>
                <c:pt idx="4">
                  <c:v>10</c:v>
                </c:pt>
                <c:pt idx="5">
                  <c:v>28</c:v>
                </c:pt>
                <c:pt idx="6">
                  <c:v>41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6</c:v>
                </c:pt>
                <c:pt idx="1">
                  <c:v>13</c:v>
                </c:pt>
                <c:pt idx="2">
                  <c:v>17</c:v>
                </c:pt>
                <c:pt idx="3">
                  <c:v>13</c:v>
                </c:pt>
                <c:pt idx="4">
                  <c:v>26</c:v>
                </c:pt>
                <c:pt idx="5">
                  <c:v>26</c:v>
                </c:pt>
                <c:pt idx="6">
                  <c:v>44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11</c:v>
                </c:pt>
                <c:pt idx="2">
                  <c:v>14</c:v>
                </c:pt>
                <c:pt idx="3">
                  <c:v>19</c:v>
                </c:pt>
                <c:pt idx="4">
                  <c:v>22</c:v>
                </c:pt>
                <c:pt idx="5">
                  <c:v>25</c:v>
                </c:pt>
                <c:pt idx="6">
                  <c:v>50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10</c:v>
                </c:pt>
                <c:pt idx="1">
                  <c:v>14</c:v>
                </c:pt>
                <c:pt idx="2">
                  <c:v>21</c:v>
                </c:pt>
                <c:pt idx="3">
                  <c:v>30</c:v>
                </c:pt>
                <c:pt idx="4">
                  <c:v>43</c:v>
                </c:pt>
                <c:pt idx="5">
                  <c:v>48</c:v>
                </c:pt>
                <c:pt idx="6">
                  <c:v>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705536"/>
        <c:axId val="114707072"/>
        <c:axId val="114981056"/>
      </c:area3DChart>
      <c:catAx>
        <c:axId val="1147055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4707072"/>
        <c:crosses val="autoZero"/>
        <c:auto val="1"/>
        <c:lblAlgn val="ctr"/>
        <c:lblOffset val="100"/>
        <c:noMultiLvlLbl val="0"/>
      </c:catAx>
      <c:valAx>
        <c:axId val="114707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4705536"/>
        <c:crosses val="autoZero"/>
        <c:crossBetween val="midCat"/>
      </c:valAx>
      <c:serAx>
        <c:axId val="1149810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14707072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7</c:v>
                </c:pt>
                <c:pt idx="2">
                  <c:v>8</c:v>
                </c:pt>
                <c:pt idx="3">
                  <c:v>13</c:v>
                </c:pt>
                <c:pt idx="4">
                  <c:v>11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7</c:v>
                </c:pt>
                <c:pt idx="3">
                  <c:v>17</c:v>
                </c:pt>
                <c:pt idx="4">
                  <c:v>14</c:v>
                </c:pt>
                <c:pt idx="5">
                  <c:v>21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7</c:v>
                </c:pt>
                <c:pt idx="1">
                  <c:v>10</c:v>
                </c:pt>
                <c:pt idx="2">
                  <c:v>14</c:v>
                </c:pt>
                <c:pt idx="3">
                  <c:v>13</c:v>
                </c:pt>
                <c:pt idx="4">
                  <c:v>19</c:v>
                </c:pt>
                <c:pt idx="5">
                  <c:v>30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26</c:v>
                </c:pt>
                <c:pt idx="4">
                  <c:v>22</c:v>
                </c:pt>
                <c:pt idx="5">
                  <c:v>43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4</c:v>
                </c:pt>
                <c:pt idx="1">
                  <c:v>10</c:v>
                </c:pt>
                <c:pt idx="2">
                  <c:v>28</c:v>
                </c:pt>
                <c:pt idx="3">
                  <c:v>26</c:v>
                </c:pt>
                <c:pt idx="4">
                  <c:v>25</c:v>
                </c:pt>
                <c:pt idx="5">
                  <c:v>48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20</c:v>
                </c:pt>
                <c:pt idx="1">
                  <c:v>34</c:v>
                </c:pt>
                <c:pt idx="2">
                  <c:v>41</c:v>
                </c:pt>
                <c:pt idx="3">
                  <c:v>44</c:v>
                </c:pt>
                <c:pt idx="4">
                  <c:v>50</c:v>
                </c:pt>
                <c:pt idx="5">
                  <c:v>67</c:v>
                </c:pt>
              </c:numCache>
            </c:numRef>
          </c:val>
        </c:ser>
        <c:bandFmts/>
        <c:axId val="114770304"/>
        <c:axId val="114771840"/>
        <c:axId val="114714816"/>
      </c:surface3DChart>
      <c:catAx>
        <c:axId val="1147703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4771840"/>
        <c:crosses val="autoZero"/>
        <c:auto val="1"/>
        <c:lblAlgn val="ctr"/>
        <c:lblOffset val="100"/>
        <c:noMultiLvlLbl val="0"/>
      </c:catAx>
      <c:valAx>
        <c:axId val="114771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4770304"/>
        <c:crosses val="autoZero"/>
        <c:crossBetween val="midCat"/>
      </c:valAx>
      <c:serAx>
        <c:axId val="1147148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477184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180975</xdr:rowOff>
    </xdr:from>
    <xdr:to>
      <xdr:col>1</xdr:col>
      <xdr:colOff>0</xdr:colOff>
      <xdr:row>4</xdr:row>
      <xdr:rowOff>38100</xdr:rowOff>
    </xdr:to>
    <xdr:sp macro="" textlink="">
      <xdr:nvSpPr>
        <xdr:cNvPr id="4" name="TextBox 3"/>
        <xdr:cNvSpPr txBox="1"/>
      </xdr:nvSpPr>
      <xdr:spPr>
        <a:xfrm>
          <a:off x="19050" y="809625"/>
          <a:ext cx="885825" cy="257175"/>
        </a:xfrm>
        <a:prstGeom prst="rect">
          <a:avLst/>
        </a:prstGeom>
        <a:solidFill>
          <a:schemeClr val="lt1">
            <a:alpha val="6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+2 vs. evil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workbookViewId="0"/>
  </sheetViews>
  <sheetFormatPr defaultRowHeight="15.75" x14ac:dyDescent="0.25"/>
  <cols>
    <col min="1" max="1" width="16.25" bestFit="1" customWidth="1"/>
    <col min="2" max="2" width="6.125" style="21" bestFit="1" customWidth="1"/>
    <col min="3" max="3" width="8.375" style="21" bestFit="1" customWidth="1"/>
    <col min="4" max="4" width="4.375" style="21" bestFit="1" customWidth="1"/>
    <col min="5" max="5" width="8.5" style="21" bestFit="1" customWidth="1"/>
    <col min="6" max="6" width="7.625" style="21" bestFit="1" customWidth="1"/>
    <col min="7" max="7" width="2.75" customWidth="1"/>
    <col min="8" max="8" width="14.125" bestFit="1" customWidth="1"/>
    <col min="9" max="9" width="5.875" bestFit="1" customWidth="1"/>
    <col min="10" max="10" width="17.125" bestFit="1" customWidth="1"/>
    <col min="11" max="11" width="2.75" customWidth="1"/>
    <col min="12" max="12" width="19.375" bestFit="1" customWidth="1"/>
    <col min="13" max="13" width="4.875" bestFit="1" customWidth="1"/>
    <col min="14" max="14" width="15.75" bestFit="1" customWidth="1"/>
  </cols>
  <sheetData>
    <row r="1" spans="1:14" s="116" customFormat="1" ht="32.25" thickBot="1" x14ac:dyDescent="0.3">
      <c r="A1" s="114" t="s">
        <v>0</v>
      </c>
      <c r="B1" s="114" t="s">
        <v>1</v>
      </c>
      <c r="C1" s="114" t="s">
        <v>2</v>
      </c>
      <c r="D1" s="115" t="s">
        <v>3</v>
      </c>
      <c r="E1" s="114" t="s">
        <v>4</v>
      </c>
      <c r="F1" s="114" t="s">
        <v>5</v>
      </c>
      <c r="H1" s="117" t="s">
        <v>24</v>
      </c>
      <c r="I1" s="117"/>
      <c r="J1" s="117"/>
      <c r="K1" s="117"/>
      <c r="L1" s="117" t="s">
        <v>25</v>
      </c>
      <c r="M1" s="117"/>
      <c r="N1" s="117"/>
    </row>
    <row r="2" spans="1:14" ht="17.25" thickTop="1" thickBot="1" x14ac:dyDescent="0.3">
      <c r="A2" s="99" t="s">
        <v>7</v>
      </c>
      <c r="B2" s="99">
        <v>1</v>
      </c>
      <c r="C2" s="77">
        <v>4</v>
      </c>
      <c r="D2" s="152">
        <f t="shared" ref="D2:D5" ca="1" si="0">RANDBETWEEN(1,20)</f>
        <v>13</v>
      </c>
      <c r="E2" s="77">
        <f t="shared" ref="E2:E5" ca="1" si="1">SUM(C2:D2)</f>
        <v>17</v>
      </c>
      <c r="F2" s="77" t="s">
        <v>6</v>
      </c>
      <c r="H2" s="93" t="s">
        <v>0</v>
      </c>
      <c r="I2" s="94" t="s">
        <v>26</v>
      </c>
      <c r="J2" s="95" t="s">
        <v>27</v>
      </c>
      <c r="L2" s="104" t="s">
        <v>0</v>
      </c>
      <c r="M2" s="105" t="s">
        <v>26</v>
      </c>
      <c r="N2" s="106" t="s">
        <v>122</v>
      </c>
    </row>
    <row r="3" spans="1:14" x14ac:dyDescent="0.25">
      <c r="A3" s="99" t="s">
        <v>8</v>
      </c>
      <c r="B3" s="99">
        <v>1</v>
      </c>
      <c r="C3" s="77">
        <v>3</v>
      </c>
      <c r="D3" s="152">
        <f t="shared" ca="1" si="0"/>
        <v>20</v>
      </c>
      <c r="E3" s="77">
        <f t="shared" ca="1" si="1"/>
        <v>23</v>
      </c>
      <c r="F3" s="77" t="s">
        <v>9</v>
      </c>
      <c r="H3" s="96" t="s">
        <v>8</v>
      </c>
      <c r="I3" s="97">
        <v>9</v>
      </c>
      <c r="J3" s="98" t="s">
        <v>28</v>
      </c>
      <c r="L3" s="107" t="s">
        <v>140</v>
      </c>
      <c r="M3" s="78">
        <v>10</v>
      </c>
      <c r="N3" s="108" t="s">
        <v>121</v>
      </c>
    </row>
    <row r="4" spans="1:14" ht="16.5" thickBot="1" x14ac:dyDescent="0.3">
      <c r="A4" s="78" t="s">
        <v>142</v>
      </c>
      <c r="B4" s="78">
        <v>2</v>
      </c>
      <c r="C4" s="77">
        <v>2</v>
      </c>
      <c r="D4" s="152">
        <f t="shared" ca="1" si="0"/>
        <v>5</v>
      </c>
      <c r="E4" s="77">
        <f t="shared" ca="1" si="1"/>
        <v>7</v>
      </c>
      <c r="F4" s="77" t="s">
        <v>141</v>
      </c>
      <c r="H4" s="96" t="s">
        <v>81</v>
      </c>
      <c r="I4" s="99">
        <v>9</v>
      </c>
      <c r="J4" s="98" t="s">
        <v>29</v>
      </c>
      <c r="L4" s="107" t="s">
        <v>139</v>
      </c>
      <c r="M4" s="78">
        <v>10</v>
      </c>
      <c r="N4" s="108" t="s">
        <v>121</v>
      </c>
    </row>
    <row r="5" spans="1:14" x14ac:dyDescent="0.25">
      <c r="A5" s="99" t="s">
        <v>114</v>
      </c>
      <c r="B5" s="99">
        <v>1</v>
      </c>
      <c r="C5" s="77">
        <f>2+2</f>
        <v>4</v>
      </c>
      <c r="D5" s="152">
        <f t="shared" ca="1" si="0"/>
        <v>15</v>
      </c>
      <c r="E5" s="77">
        <f t="shared" ca="1" si="1"/>
        <v>19</v>
      </c>
      <c r="F5" s="77" t="s">
        <v>6</v>
      </c>
      <c r="H5" s="96" t="s">
        <v>30</v>
      </c>
      <c r="I5" s="99">
        <v>9</v>
      </c>
      <c r="J5" s="98" t="s">
        <v>31</v>
      </c>
      <c r="L5" s="142" t="s">
        <v>33</v>
      </c>
      <c r="M5" s="109">
        <f>AVERAGE(M3:M4)</f>
        <v>10</v>
      </c>
      <c r="N5" s="110"/>
    </row>
    <row r="6" spans="1:14" x14ac:dyDescent="0.25">
      <c r="A6" s="99" t="s">
        <v>120</v>
      </c>
      <c r="B6" s="99">
        <v>1</v>
      </c>
      <c r="C6" s="77">
        <f>3+2</f>
        <v>5</v>
      </c>
      <c r="D6" s="152">
        <f ca="1">RANDBETWEEN(1,20)</f>
        <v>16</v>
      </c>
      <c r="E6" s="77">
        <f ca="1">SUM(C6:D6)</f>
        <v>21</v>
      </c>
      <c r="F6" s="77" t="s">
        <v>9</v>
      </c>
      <c r="H6" s="96" t="s">
        <v>7</v>
      </c>
      <c r="I6" s="99">
        <v>9</v>
      </c>
      <c r="J6" s="98" t="s">
        <v>32</v>
      </c>
      <c r="L6" s="143" t="s">
        <v>34</v>
      </c>
      <c r="M6" s="111">
        <f>SUM(M3:M4)</f>
        <v>20</v>
      </c>
      <c r="N6" s="108"/>
    </row>
    <row r="7" spans="1:14" x14ac:dyDescent="0.25">
      <c r="A7" s="76" t="s">
        <v>123</v>
      </c>
      <c r="B7" s="76">
        <v>1</v>
      </c>
      <c r="C7" s="77">
        <v>1</v>
      </c>
      <c r="D7" s="152">
        <f ca="1">RANDBETWEEN(1,20)</f>
        <v>5</v>
      </c>
      <c r="E7" s="77">
        <f ca="1">SUM(C7:D7)</f>
        <v>6</v>
      </c>
      <c r="F7" s="77" t="s">
        <v>6</v>
      </c>
      <c r="H7" s="96" t="s">
        <v>123</v>
      </c>
      <c r="I7" s="99">
        <v>7</v>
      </c>
      <c r="J7" s="98" t="s">
        <v>126</v>
      </c>
      <c r="L7" s="143" t="s">
        <v>35</v>
      </c>
      <c r="M7" s="111">
        <f>COUNT(M3:M4)</f>
        <v>2</v>
      </c>
      <c r="N7" s="108"/>
    </row>
    <row r="8" spans="1:14" ht="16.5" thickBot="1" x14ac:dyDescent="0.3">
      <c r="A8" s="76" t="s">
        <v>130</v>
      </c>
      <c r="B8" s="76">
        <v>1</v>
      </c>
      <c r="C8" s="77">
        <v>1</v>
      </c>
      <c r="D8" s="152">
        <f ca="1">RANDBETWEEN(1,20)</f>
        <v>15</v>
      </c>
      <c r="E8" s="77">
        <f ca="1">SUM(C8:D8)</f>
        <v>16</v>
      </c>
      <c r="F8" s="77" t="s">
        <v>6</v>
      </c>
      <c r="H8" s="96" t="s">
        <v>130</v>
      </c>
      <c r="I8" s="99">
        <v>5</v>
      </c>
      <c r="J8" s="98" t="s">
        <v>131</v>
      </c>
      <c r="L8" s="143" t="s">
        <v>37</v>
      </c>
      <c r="M8" s="131">
        <f>M6/4</f>
        <v>5</v>
      </c>
      <c r="N8" s="108" t="s">
        <v>38</v>
      </c>
    </row>
    <row r="9" spans="1:14" ht="16.5" thickBot="1" x14ac:dyDescent="0.3">
      <c r="H9" s="139" t="s">
        <v>33</v>
      </c>
      <c r="I9" s="100">
        <f>AVERAGE(I3:I8)</f>
        <v>8</v>
      </c>
      <c r="J9" s="101"/>
      <c r="L9" s="144" t="s">
        <v>39</v>
      </c>
      <c r="M9" s="132">
        <f>M8*2</f>
        <v>10</v>
      </c>
      <c r="N9" s="112" t="s">
        <v>40</v>
      </c>
    </row>
    <row r="10" spans="1:14" ht="16.5" thickTop="1" x14ac:dyDescent="0.25">
      <c r="D10" s="152">
        <f ca="1">RANDBETWEEN(1,20)</f>
        <v>20</v>
      </c>
      <c r="H10" s="140" t="s">
        <v>34</v>
      </c>
      <c r="I10" s="102">
        <f>SUM(I3:I8)</f>
        <v>48</v>
      </c>
      <c r="J10" s="98"/>
    </row>
    <row r="11" spans="1:14" x14ac:dyDescent="0.25">
      <c r="H11" s="140" t="s">
        <v>35</v>
      </c>
      <c r="I11" s="102">
        <f>COUNT(I3:I8)</f>
        <v>6</v>
      </c>
      <c r="J11" s="98"/>
      <c r="L11" s="92" t="s">
        <v>41</v>
      </c>
      <c r="M11" s="136">
        <f>I12</f>
        <v>12</v>
      </c>
    </row>
    <row r="12" spans="1:14" x14ac:dyDescent="0.25">
      <c r="H12" s="140" t="s">
        <v>37</v>
      </c>
      <c r="I12" s="133">
        <f>I10/4</f>
        <v>12</v>
      </c>
      <c r="J12" s="98" t="s">
        <v>38</v>
      </c>
      <c r="L12" s="92" t="s">
        <v>42</v>
      </c>
      <c r="M12" s="136">
        <f>I13</f>
        <v>24</v>
      </c>
    </row>
    <row r="13" spans="1:14" ht="16.5" thickBot="1" x14ac:dyDescent="0.3">
      <c r="H13" s="141" t="s">
        <v>39</v>
      </c>
      <c r="I13" s="134">
        <f>I12*2</f>
        <v>24</v>
      </c>
      <c r="J13" s="103" t="s">
        <v>40</v>
      </c>
      <c r="L13" s="92" t="s">
        <v>43</v>
      </c>
      <c r="M13" s="136">
        <f>I10</f>
        <v>48</v>
      </c>
    </row>
    <row r="14" spans="1:14" ht="16.5" thickTop="1" x14ac:dyDescent="0.25"/>
    <row r="15" spans="1:14" x14ac:dyDescent="0.25">
      <c r="L15" s="15" t="s">
        <v>44</v>
      </c>
      <c r="M15" s="135">
        <f>M6</f>
        <v>20</v>
      </c>
    </row>
  </sheetData>
  <sortState ref="A2:F12">
    <sortCondition descending="1" ref="E2:E12"/>
    <sortCondition descending="1" ref="C2:C12"/>
  </sortState>
  <conditionalFormatting sqref="M15">
    <cfRule type="cellIs" dxfId="19" priority="1" operator="greaterThan">
      <formula>$M$13</formula>
    </cfRule>
    <cfRule type="cellIs" dxfId="18" priority="2" operator="between">
      <formula>$M$12</formula>
      <formula>$M$13</formula>
    </cfRule>
    <cfRule type="cellIs" dxfId="17" priority="3" operator="between">
      <formula>$M$11</formula>
      <formula>$M$12</formula>
    </cfRule>
    <cfRule type="cellIs" dxfId="16" priority="4" operator="lessThan">
      <formula>$M$11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workbookViewId="0"/>
  </sheetViews>
  <sheetFormatPr defaultRowHeight="15.75" x14ac:dyDescent="0.25"/>
  <cols>
    <col min="1" max="1" width="9.625" style="21" bestFit="1" customWidth="1"/>
    <col min="2" max="3" width="13.375" style="21" bestFit="1" customWidth="1"/>
    <col min="4" max="4" width="5" style="21" bestFit="1" customWidth="1"/>
    <col min="5" max="5" width="6" style="21" bestFit="1" customWidth="1"/>
    <col min="6" max="6" width="3.875" style="21" bestFit="1" customWidth="1"/>
    <col min="7" max="7" width="6.875" style="21" bestFit="1" customWidth="1"/>
    <col min="8" max="8" width="3.875" style="21" bestFit="1" customWidth="1"/>
    <col min="9" max="9" width="5.25" style="21" bestFit="1" customWidth="1"/>
  </cols>
  <sheetData>
    <row r="1" spans="1:9" ht="16.5" thickBot="1" x14ac:dyDescent="0.3">
      <c r="A1" s="113" t="s">
        <v>0</v>
      </c>
      <c r="B1" s="87" t="s">
        <v>45</v>
      </c>
      <c r="C1" s="87" t="s">
        <v>46</v>
      </c>
      <c r="D1" s="89" t="s">
        <v>47</v>
      </c>
      <c r="E1" s="87" t="s">
        <v>48</v>
      </c>
      <c r="F1" s="87" t="s">
        <v>49</v>
      </c>
      <c r="G1" s="87" t="s">
        <v>50</v>
      </c>
      <c r="H1" s="91" t="s">
        <v>51</v>
      </c>
      <c r="I1" s="88" t="s">
        <v>36</v>
      </c>
    </row>
    <row r="2" spans="1:9" x14ac:dyDescent="0.25">
      <c r="A2" s="76" t="s">
        <v>123</v>
      </c>
      <c r="B2" s="77" t="s">
        <v>127</v>
      </c>
      <c r="C2" s="77" t="s">
        <v>135</v>
      </c>
      <c r="D2" s="90">
        <v>12</v>
      </c>
      <c r="E2" s="77">
        <v>2</v>
      </c>
      <c r="F2" s="77">
        <v>1</v>
      </c>
      <c r="G2" s="77">
        <v>0</v>
      </c>
      <c r="H2" s="152">
        <f t="shared" ref="H2:H5" ca="1" si="0">RANDBETWEEN(1,20)</f>
        <v>7</v>
      </c>
      <c r="I2" s="77">
        <f t="shared" ref="I2:I4" ca="1" si="1">SUM(D2:H2)</f>
        <v>22</v>
      </c>
    </row>
    <row r="3" spans="1:9" x14ac:dyDescent="0.25">
      <c r="A3" s="76" t="s">
        <v>123</v>
      </c>
      <c r="B3" s="77" t="s">
        <v>128</v>
      </c>
      <c r="C3" s="77" t="s">
        <v>129</v>
      </c>
      <c r="D3" s="90">
        <v>12</v>
      </c>
      <c r="E3" s="77">
        <v>1</v>
      </c>
      <c r="F3" s="77">
        <v>1</v>
      </c>
      <c r="G3" s="77">
        <v>0</v>
      </c>
      <c r="H3" s="152">
        <f t="shared" ca="1" si="0"/>
        <v>8</v>
      </c>
      <c r="I3" s="77">
        <f t="shared" ca="1" si="1"/>
        <v>22</v>
      </c>
    </row>
    <row r="4" spans="1:9" x14ac:dyDescent="0.25">
      <c r="A4" s="76" t="s">
        <v>130</v>
      </c>
      <c r="B4" s="77" t="s">
        <v>132</v>
      </c>
      <c r="C4" s="77" t="s">
        <v>134</v>
      </c>
      <c r="D4" s="90">
        <v>10</v>
      </c>
      <c r="E4" s="77">
        <v>1</v>
      </c>
      <c r="F4" s="77">
        <v>0</v>
      </c>
      <c r="G4" s="77">
        <v>0</v>
      </c>
      <c r="H4" s="152">
        <f t="shared" ca="1" si="0"/>
        <v>12</v>
      </c>
      <c r="I4" s="77">
        <f t="shared" ca="1" si="1"/>
        <v>23</v>
      </c>
    </row>
    <row r="5" spans="1:9" x14ac:dyDescent="0.25">
      <c r="A5" s="76" t="s">
        <v>130</v>
      </c>
      <c r="B5" s="77" t="s">
        <v>128</v>
      </c>
      <c r="C5" s="77" t="s">
        <v>129</v>
      </c>
      <c r="D5" s="90">
        <v>10</v>
      </c>
      <c r="E5" s="77">
        <v>1</v>
      </c>
      <c r="F5" s="77">
        <v>0</v>
      </c>
      <c r="G5" s="77">
        <v>0</v>
      </c>
      <c r="H5" s="152">
        <f t="shared" ca="1" si="0"/>
        <v>11</v>
      </c>
      <c r="I5" s="77">
        <f t="shared" ref="I5" ca="1" si="2">SUM(D5:H5)</f>
        <v>22</v>
      </c>
    </row>
    <row r="6" spans="1:9" ht="16.5" thickBot="1" x14ac:dyDescent="0.3"/>
    <row r="7" spans="1:9" ht="16.5" thickBot="1" x14ac:dyDescent="0.3">
      <c r="A7" s="113" t="s">
        <v>0</v>
      </c>
      <c r="B7" s="87" t="s">
        <v>45</v>
      </c>
      <c r="C7" s="87" t="s">
        <v>46</v>
      </c>
      <c r="D7" s="89" t="s">
        <v>47</v>
      </c>
      <c r="E7" s="87" t="s">
        <v>48</v>
      </c>
      <c r="F7" s="87" t="s">
        <v>49</v>
      </c>
      <c r="G7" s="87" t="s">
        <v>50</v>
      </c>
      <c r="H7" s="91" t="s">
        <v>51</v>
      </c>
      <c r="I7" s="88" t="s">
        <v>36</v>
      </c>
    </row>
    <row r="8" spans="1:9" x14ac:dyDescent="0.25">
      <c r="A8" s="78" t="s">
        <v>138</v>
      </c>
      <c r="B8" s="77" t="s">
        <v>125</v>
      </c>
      <c r="C8" s="77" t="s">
        <v>143</v>
      </c>
      <c r="D8" s="90">
        <v>12</v>
      </c>
      <c r="E8" s="77">
        <v>6</v>
      </c>
      <c r="F8" s="77">
        <v>0</v>
      </c>
      <c r="G8" s="77">
        <v>0</v>
      </c>
      <c r="H8" s="155">
        <f t="shared" ref="H8:H9" ca="1" si="3">RANDBETWEEN(1,20)</f>
        <v>12</v>
      </c>
      <c r="I8" s="77">
        <f t="shared" ref="I8" ca="1" si="4">SUM(D8:H8)</f>
        <v>30</v>
      </c>
    </row>
    <row r="9" spans="1:9" x14ac:dyDescent="0.25">
      <c r="A9" s="78" t="s">
        <v>138</v>
      </c>
      <c r="B9" s="77" t="s">
        <v>146</v>
      </c>
      <c r="C9" s="77" t="s">
        <v>146</v>
      </c>
      <c r="D9" s="90">
        <v>12</v>
      </c>
      <c r="E9" s="77">
        <v>14</v>
      </c>
      <c r="F9" s="77">
        <v>0</v>
      </c>
      <c r="G9" s="77">
        <v>0</v>
      </c>
      <c r="H9" s="155">
        <f t="shared" ca="1" si="3"/>
        <v>11</v>
      </c>
      <c r="I9" s="77">
        <f t="shared" ref="I9" ca="1" si="5">SUM(D9:H9)</f>
        <v>37</v>
      </c>
    </row>
  </sheetData>
  <conditionalFormatting sqref="H8">
    <cfRule type="cellIs" dxfId="15" priority="13" operator="equal">
      <formula>20</formula>
    </cfRule>
    <cfRule type="cellIs" dxfId="14" priority="14" operator="equal">
      <formula>1</formula>
    </cfRule>
  </conditionalFormatting>
  <conditionalFormatting sqref="H2:H4">
    <cfRule type="cellIs" dxfId="13" priority="11" operator="equal">
      <formula>20</formula>
    </cfRule>
    <cfRule type="cellIs" dxfId="12" priority="12" operator="equal">
      <formula>1</formula>
    </cfRule>
  </conditionalFormatting>
  <conditionalFormatting sqref="H5">
    <cfRule type="cellIs" dxfId="11" priority="3" operator="equal">
      <formula>20</formula>
    </cfRule>
    <cfRule type="cellIs" dxfId="10" priority="4" operator="equal">
      <formula>1</formula>
    </cfRule>
  </conditionalFormatting>
  <conditionalFormatting sqref="H9">
    <cfRule type="cellIs" dxfId="9" priority="1" operator="equal">
      <formula>20</formula>
    </cfRule>
    <cfRule type="cellIs" dxfId="8" priority="2" operator="equal">
      <formula>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showGridLines="0" workbookViewId="0"/>
  </sheetViews>
  <sheetFormatPr defaultColWidth="3.875" defaultRowHeight="15.75" x14ac:dyDescent="0.25"/>
  <cols>
    <col min="1" max="1" width="9.5" style="21" bestFit="1" customWidth="1"/>
    <col min="2" max="2" width="7.875" style="21" bestFit="1" customWidth="1"/>
    <col min="3" max="3" width="6.375" style="21" bestFit="1" customWidth="1"/>
    <col min="4" max="4" width="4.375" style="21" bestFit="1" customWidth="1"/>
    <col min="5" max="5" width="5" style="21" bestFit="1" customWidth="1"/>
    <col min="6" max="6" width="6.125" style="21" bestFit="1" customWidth="1"/>
    <col min="7" max="7" width="9.625" style="21" bestFit="1" customWidth="1"/>
    <col min="8" max="8" width="7.875" style="21" bestFit="1" customWidth="1"/>
    <col min="9" max="9" width="6.375" style="21" bestFit="1" customWidth="1"/>
    <col min="10" max="10" width="4.375" style="21" bestFit="1" customWidth="1"/>
    <col min="11" max="11" width="5" style="21" bestFit="1" customWidth="1"/>
    <col min="12" max="16384" width="3.875" style="21"/>
  </cols>
  <sheetData>
    <row r="1" spans="1:11" s="24" customFormat="1" x14ac:dyDescent="0.25">
      <c r="A1" s="151" t="s">
        <v>0</v>
      </c>
      <c r="B1" s="151" t="s">
        <v>117</v>
      </c>
      <c r="C1" s="151" t="s">
        <v>52</v>
      </c>
      <c r="D1" s="86" t="s">
        <v>3</v>
      </c>
      <c r="E1" s="151" t="s">
        <v>53</v>
      </c>
      <c r="G1" s="151" t="s">
        <v>0</v>
      </c>
      <c r="H1" s="151" t="s">
        <v>117</v>
      </c>
      <c r="I1" s="151" t="s">
        <v>52</v>
      </c>
      <c r="J1" s="86" t="s">
        <v>3</v>
      </c>
      <c r="K1" s="151" t="s">
        <v>53</v>
      </c>
    </row>
    <row r="2" spans="1:11" x14ac:dyDescent="0.25">
      <c r="A2" s="74" t="s">
        <v>123</v>
      </c>
      <c r="B2" s="146" t="s">
        <v>54</v>
      </c>
      <c r="C2" s="147">
        <v>6</v>
      </c>
      <c r="D2" s="153">
        <f t="shared" ref="D2:D7" ca="1" si="0">RANDBETWEEN(1,20)</f>
        <v>20</v>
      </c>
      <c r="E2" s="75">
        <f t="shared" ref="E2:E4" ca="1" si="1">D2+C2</f>
        <v>26</v>
      </c>
      <c r="G2" s="145" t="s">
        <v>138</v>
      </c>
      <c r="H2" s="146" t="s">
        <v>54</v>
      </c>
      <c r="I2" s="147">
        <v>12</v>
      </c>
      <c r="J2" s="152">
        <f ca="1">RANDBETWEEN(1,20)</f>
        <v>18</v>
      </c>
      <c r="K2" s="77">
        <f t="shared" ref="K2:K4" ca="1" si="2">J2+I2</f>
        <v>30</v>
      </c>
    </row>
    <row r="3" spans="1:11" x14ac:dyDescent="0.25">
      <c r="A3" s="76" t="s">
        <v>123</v>
      </c>
      <c r="B3" s="146" t="s">
        <v>55</v>
      </c>
      <c r="C3" s="147">
        <v>2</v>
      </c>
      <c r="D3" s="152">
        <f t="shared" ca="1" si="0"/>
        <v>2</v>
      </c>
      <c r="E3" s="77">
        <f t="shared" ca="1" si="1"/>
        <v>4</v>
      </c>
      <c r="G3" s="145" t="s">
        <v>138</v>
      </c>
      <c r="H3" s="146" t="s">
        <v>55</v>
      </c>
      <c r="I3" s="147">
        <v>10</v>
      </c>
      <c r="J3" s="152">
        <f ca="1">RANDBETWEEN(1,20)</f>
        <v>6</v>
      </c>
      <c r="K3" s="77">
        <f t="shared" ca="1" si="2"/>
        <v>16</v>
      </c>
    </row>
    <row r="4" spans="1:11" x14ac:dyDescent="0.25">
      <c r="A4" s="79" t="s">
        <v>123</v>
      </c>
      <c r="B4" s="149" t="s">
        <v>56</v>
      </c>
      <c r="C4" s="150">
        <v>2</v>
      </c>
      <c r="D4" s="154">
        <f t="shared" ca="1" si="0"/>
        <v>9</v>
      </c>
      <c r="E4" s="80">
        <f t="shared" ca="1" si="1"/>
        <v>11</v>
      </c>
      <c r="G4" s="148" t="s">
        <v>138</v>
      </c>
      <c r="H4" s="149" t="s">
        <v>56</v>
      </c>
      <c r="I4" s="150">
        <v>5</v>
      </c>
      <c r="J4" s="154">
        <f ca="1">RANDBETWEEN(1,20)</f>
        <v>6</v>
      </c>
      <c r="K4" s="80">
        <f t="shared" ca="1" si="2"/>
        <v>11</v>
      </c>
    </row>
    <row r="5" spans="1:11" x14ac:dyDescent="0.25">
      <c r="A5" s="74" t="s">
        <v>130</v>
      </c>
      <c r="B5" s="146" t="s">
        <v>54</v>
      </c>
      <c r="C5" s="147">
        <v>4</v>
      </c>
      <c r="D5" s="153">
        <f t="shared" ca="1" si="0"/>
        <v>7</v>
      </c>
      <c r="E5" s="75">
        <f t="shared" ref="E5:E7" ca="1" si="3">D5+C5</f>
        <v>11</v>
      </c>
    </row>
    <row r="6" spans="1:11" x14ac:dyDescent="0.25">
      <c r="A6" s="76" t="s">
        <v>130</v>
      </c>
      <c r="B6" s="146" t="s">
        <v>55</v>
      </c>
      <c r="C6" s="147">
        <v>4</v>
      </c>
      <c r="D6" s="152">
        <f t="shared" ca="1" si="0"/>
        <v>20</v>
      </c>
      <c r="E6" s="77">
        <f t="shared" ca="1" si="3"/>
        <v>24</v>
      </c>
    </row>
    <row r="7" spans="1:11" x14ac:dyDescent="0.25">
      <c r="A7" s="79" t="s">
        <v>130</v>
      </c>
      <c r="B7" s="149" t="s">
        <v>56</v>
      </c>
      <c r="C7" s="150">
        <v>5</v>
      </c>
      <c r="D7" s="154">
        <f t="shared" ca="1" si="0"/>
        <v>17</v>
      </c>
      <c r="E7" s="80">
        <f t="shared" ca="1" si="3"/>
        <v>22</v>
      </c>
    </row>
  </sheetData>
  <conditionalFormatting sqref="G2">
    <cfRule type="cellIs" dxfId="7" priority="15" operator="equal">
      <formula>"No"</formula>
    </cfRule>
    <cfRule type="cellIs" dxfId="6" priority="16" operator="equal">
      <formula>"Yes"</formula>
    </cfRule>
  </conditionalFormatting>
  <conditionalFormatting sqref="G3:G4">
    <cfRule type="cellIs" dxfId="5" priority="13" operator="equal">
      <formula>"No"</formula>
    </cfRule>
    <cfRule type="cellIs" dxfId="4" priority="14" operator="equal">
      <formula>"Yes"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7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.75" x14ac:dyDescent="0.25"/>
  <cols>
    <col min="1" max="1" width="11.875" style="24" bestFit="1" customWidth="1"/>
    <col min="2" max="2" width="6" style="24" customWidth="1"/>
    <col min="3" max="3" width="4.875" style="24" bestFit="1" customWidth="1"/>
    <col min="4" max="4" width="3.625" style="24" bestFit="1" customWidth="1"/>
    <col min="5" max="5" width="6.375" style="24" bestFit="1" customWidth="1"/>
    <col min="6" max="6" width="13.375" style="21" bestFit="1" customWidth="1"/>
    <col min="7" max="7" width="2.875" style="21" bestFit="1" customWidth="1"/>
    <col min="8" max="8" width="6.375" style="21" bestFit="1" customWidth="1"/>
    <col min="9" max="9" width="7.375" style="21" bestFit="1" customWidth="1"/>
    <col min="10" max="10" width="4.25" style="21" bestFit="1" customWidth="1"/>
    <col min="11" max="11" width="4.75" style="21" bestFit="1" customWidth="1"/>
    <col min="12" max="12" width="4.625" style="21" bestFit="1" customWidth="1"/>
    <col min="13" max="13" width="7.25" style="21" bestFit="1" customWidth="1"/>
    <col min="14" max="14" width="5.375" style="21" bestFit="1" customWidth="1"/>
    <col min="15" max="15" width="4.125" style="21" bestFit="1" customWidth="1"/>
    <col min="16" max="16" width="5.375" style="21" bestFit="1" customWidth="1"/>
    <col min="17" max="17" width="6.125" style="21" bestFit="1" customWidth="1"/>
    <col min="18" max="18" width="4.375" style="21" bestFit="1" customWidth="1"/>
    <col min="19" max="19" width="5.75" style="21" bestFit="1" customWidth="1"/>
    <col min="20" max="20" width="6.25" style="21" bestFit="1" customWidth="1"/>
    <col min="21" max="21" width="9" style="21"/>
    <col min="22" max="22" width="7.875" style="21" bestFit="1" customWidth="1"/>
    <col min="23" max="23" width="9" style="21"/>
    <col min="24" max="24" width="7.375" style="21" bestFit="1" customWidth="1"/>
    <col min="25" max="25" width="4.375" style="21" bestFit="1" customWidth="1"/>
    <col min="26" max="26" width="6.625" style="21" hidden="1" customWidth="1"/>
    <col min="27" max="27" width="7.375" style="21" bestFit="1" customWidth="1"/>
    <col min="28" max="28" width="1.5" style="21" customWidth="1"/>
    <col min="29" max="29" width="9.125" style="21" bestFit="1" customWidth="1"/>
    <col min="30" max="16384" width="9" style="21"/>
  </cols>
  <sheetData>
    <row r="1" spans="1:29" s="17" customFormat="1" ht="33" thickTop="1" thickBot="1" x14ac:dyDescent="0.3">
      <c r="A1" s="57" t="s">
        <v>0</v>
      </c>
      <c r="B1" s="122" t="s">
        <v>57</v>
      </c>
      <c r="C1" s="125" t="s">
        <v>58</v>
      </c>
      <c r="D1" s="128" t="s">
        <v>59</v>
      </c>
      <c r="E1" s="163" t="s">
        <v>136</v>
      </c>
      <c r="F1" s="118" t="s">
        <v>60</v>
      </c>
      <c r="G1" s="119"/>
      <c r="H1" s="54" t="s">
        <v>61</v>
      </c>
      <c r="I1" s="16" t="s">
        <v>62</v>
      </c>
      <c r="J1" s="18" t="s">
        <v>63</v>
      </c>
      <c r="K1" s="25" t="s">
        <v>64</v>
      </c>
      <c r="L1" s="28" t="s">
        <v>65</v>
      </c>
      <c r="M1" s="156" t="s">
        <v>66</v>
      </c>
      <c r="N1" s="36" t="s">
        <v>67</v>
      </c>
      <c r="O1" s="39" t="s">
        <v>68</v>
      </c>
      <c r="P1" s="42" t="s">
        <v>69</v>
      </c>
      <c r="Q1" s="45" t="s">
        <v>70</v>
      </c>
      <c r="R1" s="48" t="s">
        <v>71</v>
      </c>
      <c r="S1" s="51" t="s">
        <v>72</v>
      </c>
      <c r="T1" s="33" t="s">
        <v>73</v>
      </c>
      <c r="U1" s="58" t="s">
        <v>74</v>
      </c>
      <c r="V1" s="61" t="s">
        <v>75</v>
      </c>
      <c r="W1" s="68" t="s">
        <v>76</v>
      </c>
      <c r="X1" s="71" t="s">
        <v>77</v>
      </c>
      <c r="Y1" s="65" t="s">
        <v>78</v>
      </c>
      <c r="Z1" s="61" t="s">
        <v>79</v>
      </c>
      <c r="AA1" s="64" t="s">
        <v>80</v>
      </c>
      <c r="AC1" s="167" t="s">
        <v>145</v>
      </c>
    </row>
    <row r="2" spans="1:29" ht="16.5" thickTop="1" x14ac:dyDescent="0.25">
      <c r="A2" s="159" t="s">
        <v>8</v>
      </c>
      <c r="B2" s="123">
        <f>17+1+1</f>
        <v>19</v>
      </c>
      <c r="C2" s="126">
        <f>14+1+1</f>
        <v>16</v>
      </c>
      <c r="D2" s="129">
        <f>21+1+1</f>
        <v>23</v>
      </c>
      <c r="E2" s="164">
        <v>0</v>
      </c>
      <c r="F2" s="120" t="s">
        <v>118</v>
      </c>
      <c r="G2" s="121" t="s">
        <v>119</v>
      </c>
      <c r="H2" s="55">
        <v>28</v>
      </c>
      <c r="I2" s="19">
        <v>32</v>
      </c>
      <c r="J2" s="20"/>
      <c r="K2" s="26"/>
      <c r="L2" s="29"/>
      <c r="M2" s="31"/>
      <c r="N2" s="37"/>
      <c r="O2" s="40"/>
      <c r="P2" s="43"/>
      <c r="Q2" s="46"/>
      <c r="R2" s="49"/>
      <c r="S2" s="52"/>
      <c r="T2" s="34"/>
      <c r="U2" s="59"/>
      <c r="V2" s="62">
        <f t="shared" ref="V2:V8" si="0">SUM(H2:U2)</f>
        <v>60</v>
      </c>
      <c r="W2" s="69"/>
      <c r="X2" s="72"/>
      <c r="Y2" s="66">
        <v>57</v>
      </c>
      <c r="Z2" s="62">
        <f t="shared" ref="Z2:Z8" si="1">Y2+X2-(V2+W2)</f>
        <v>-3</v>
      </c>
      <c r="AA2" s="137">
        <f t="shared" ref="AA2:AA8" si="2">SMALL(Y2:Z2,1)</f>
        <v>-3</v>
      </c>
      <c r="AC2" s="168"/>
    </row>
    <row r="3" spans="1:29" x14ac:dyDescent="0.25">
      <c r="A3" s="160" t="s">
        <v>81</v>
      </c>
      <c r="B3" s="124">
        <f>11+6+4+2+1+1</f>
        <v>25</v>
      </c>
      <c r="C3" s="127">
        <f>13+6+4+2+1+1</f>
        <v>27</v>
      </c>
      <c r="D3" s="130">
        <f>15+6+4+2+1+1</f>
        <v>29</v>
      </c>
      <c r="E3" s="165">
        <v>0</v>
      </c>
      <c r="F3" s="120" t="s">
        <v>118</v>
      </c>
      <c r="G3" s="121" t="s">
        <v>119</v>
      </c>
      <c r="H3" s="56"/>
      <c r="I3" s="22"/>
      <c r="J3" s="23"/>
      <c r="K3" s="27"/>
      <c r="L3" s="30"/>
      <c r="M3" s="32"/>
      <c r="N3" s="38"/>
      <c r="O3" s="41"/>
      <c r="P3" s="44"/>
      <c r="Q3" s="47"/>
      <c r="R3" s="50"/>
      <c r="S3" s="53"/>
      <c r="T3" s="35"/>
      <c r="U3" s="60"/>
      <c r="V3" s="62">
        <f t="shared" si="0"/>
        <v>0</v>
      </c>
      <c r="W3" s="70"/>
      <c r="X3" s="73"/>
      <c r="Y3" s="138">
        <f>47+36</f>
        <v>83</v>
      </c>
      <c r="Z3" s="63">
        <f t="shared" si="1"/>
        <v>83</v>
      </c>
      <c r="AA3" s="137">
        <f t="shared" si="2"/>
        <v>83</v>
      </c>
      <c r="AC3" s="170"/>
    </row>
    <row r="4" spans="1:29" x14ac:dyDescent="0.25">
      <c r="A4" s="160" t="s">
        <v>30</v>
      </c>
      <c r="B4" s="124">
        <f>20+1+1</f>
        <v>22</v>
      </c>
      <c r="C4" s="127">
        <f>15+1+1</f>
        <v>17</v>
      </c>
      <c r="D4" s="130">
        <f>25+1+1</f>
        <v>27</v>
      </c>
      <c r="E4" s="165">
        <v>0</v>
      </c>
      <c r="F4" s="120" t="s">
        <v>118</v>
      </c>
      <c r="G4" s="121" t="s">
        <v>119</v>
      </c>
      <c r="H4" s="56">
        <v>35</v>
      </c>
      <c r="I4" s="22">
        <v>16</v>
      </c>
      <c r="J4" s="23"/>
      <c r="K4" s="27"/>
      <c r="L4" s="30"/>
      <c r="M4" s="32"/>
      <c r="N4" s="38"/>
      <c r="O4" s="41"/>
      <c r="P4" s="44"/>
      <c r="Q4" s="47"/>
      <c r="R4" s="50"/>
      <c r="S4" s="53"/>
      <c r="T4" s="35"/>
      <c r="U4" s="60"/>
      <c r="V4" s="62">
        <f t="shared" si="0"/>
        <v>51</v>
      </c>
      <c r="W4" s="70"/>
      <c r="X4" s="73"/>
      <c r="Y4" s="138">
        <f>63+36</f>
        <v>99</v>
      </c>
      <c r="Z4" s="63">
        <f t="shared" si="1"/>
        <v>48</v>
      </c>
      <c r="AA4" s="137">
        <f t="shared" si="2"/>
        <v>48</v>
      </c>
      <c r="AC4" s="169"/>
    </row>
    <row r="5" spans="1:29" x14ac:dyDescent="0.25">
      <c r="A5" s="160" t="s">
        <v>7</v>
      </c>
      <c r="B5" s="124">
        <f>16+1+1</f>
        <v>18</v>
      </c>
      <c r="C5" s="127">
        <f>18+1+1</f>
        <v>20</v>
      </c>
      <c r="D5" s="130">
        <f>20+1+1</f>
        <v>22</v>
      </c>
      <c r="E5" s="165">
        <v>0</v>
      </c>
      <c r="F5" s="120" t="s">
        <v>118</v>
      </c>
      <c r="G5" s="121" t="s">
        <v>119</v>
      </c>
      <c r="H5" s="56"/>
      <c r="I5" s="22"/>
      <c r="J5" s="23"/>
      <c r="K5" s="27"/>
      <c r="L5" s="30"/>
      <c r="M5" s="32"/>
      <c r="N5" s="38"/>
      <c r="O5" s="41"/>
      <c r="P5" s="44"/>
      <c r="Q5" s="47"/>
      <c r="R5" s="50"/>
      <c r="S5" s="53"/>
      <c r="T5" s="35"/>
      <c r="U5" s="60"/>
      <c r="V5" s="62">
        <f t="shared" si="0"/>
        <v>0</v>
      </c>
      <c r="W5" s="70"/>
      <c r="X5" s="73"/>
      <c r="Y5" s="67">
        <f>54</f>
        <v>54</v>
      </c>
      <c r="Z5" s="63">
        <f t="shared" si="1"/>
        <v>54</v>
      </c>
      <c r="AA5" s="137">
        <f t="shared" si="2"/>
        <v>54</v>
      </c>
      <c r="AC5" s="169"/>
    </row>
    <row r="6" spans="1:29" x14ac:dyDescent="0.25">
      <c r="A6" s="161" t="s">
        <v>123</v>
      </c>
      <c r="B6" s="124">
        <v>21</v>
      </c>
      <c r="C6" s="127">
        <v>11</v>
      </c>
      <c r="D6" s="130">
        <v>22</v>
      </c>
      <c r="E6" s="165">
        <v>0</v>
      </c>
      <c r="F6" s="157" t="s">
        <v>124</v>
      </c>
      <c r="G6" s="121">
        <v>0</v>
      </c>
      <c r="H6" s="56"/>
      <c r="I6" s="22">
        <v>34</v>
      </c>
      <c r="J6" s="23"/>
      <c r="K6" s="27"/>
      <c r="L6" s="30"/>
      <c r="M6" s="32"/>
      <c r="N6" s="38"/>
      <c r="O6" s="41"/>
      <c r="P6" s="44"/>
      <c r="Q6" s="47"/>
      <c r="R6" s="50"/>
      <c r="S6" s="53"/>
      <c r="T6" s="35"/>
      <c r="U6" s="60"/>
      <c r="V6" s="62">
        <f t="shared" si="0"/>
        <v>34</v>
      </c>
      <c r="W6" s="70"/>
      <c r="X6" s="73"/>
      <c r="Y6" s="67">
        <v>83</v>
      </c>
      <c r="Z6" s="63">
        <f t="shared" si="1"/>
        <v>49</v>
      </c>
      <c r="AA6" s="137">
        <f t="shared" si="2"/>
        <v>49</v>
      </c>
      <c r="AC6" s="169"/>
    </row>
    <row r="7" spans="1:29" x14ac:dyDescent="0.25">
      <c r="A7" s="161" t="s">
        <v>130</v>
      </c>
      <c r="B7" s="124">
        <v>15</v>
      </c>
      <c r="C7" s="127">
        <v>10</v>
      </c>
      <c r="D7" s="130">
        <v>15</v>
      </c>
      <c r="E7" s="165" t="s">
        <v>137</v>
      </c>
      <c r="F7" s="157" t="s">
        <v>133</v>
      </c>
      <c r="G7" s="121">
        <v>10</v>
      </c>
      <c r="H7" s="56"/>
      <c r="I7" s="22">
        <v>30</v>
      </c>
      <c r="J7" s="23"/>
      <c r="K7" s="27"/>
      <c r="L7" s="30"/>
      <c r="M7" s="32"/>
      <c r="N7" s="38"/>
      <c r="O7" s="41"/>
      <c r="P7" s="44"/>
      <c r="Q7" s="47"/>
      <c r="R7" s="50"/>
      <c r="S7" s="53"/>
      <c r="T7" s="35"/>
      <c r="U7" s="60"/>
      <c r="V7" s="62">
        <f t="shared" si="0"/>
        <v>30</v>
      </c>
      <c r="W7" s="70"/>
      <c r="X7" s="73"/>
      <c r="Y7" s="67">
        <v>66</v>
      </c>
      <c r="Z7" s="63">
        <f t="shared" ref="Z7" si="3">Y7+X7-(V7+W7)</f>
        <v>36</v>
      </c>
      <c r="AA7" s="137">
        <f t="shared" si="2"/>
        <v>36</v>
      </c>
      <c r="AC7" s="169"/>
    </row>
    <row r="8" spans="1:29" x14ac:dyDescent="0.25">
      <c r="A8" s="162" t="s">
        <v>140</v>
      </c>
      <c r="B8" s="124">
        <v>19</v>
      </c>
      <c r="C8" s="127">
        <v>10</v>
      </c>
      <c r="D8" s="130">
        <v>20</v>
      </c>
      <c r="E8" s="165">
        <v>0</v>
      </c>
      <c r="F8" s="157" t="s">
        <v>124</v>
      </c>
      <c r="G8" s="121">
        <v>0</v>
      </c>
      <c r="H8" s="56"/>
      <c r="I8" s="22">
        <v>128</v>
      </c>
      <c r="J8" s="23">
        <v>0</v>
      </c>
      <c r="K8" s="166" t="s">
        <v>144</v>
      </c>
      <c r="L8" s="30"/>
      <c r="M8" s="32">
        <v>14</v>
      </c>
      <c r="N8" s="38"/>
      <c r="O8" s="41"/>
      <c r="P8" s="44"/>
      <c r="Q8" s="47"/>
      <c r="R8" s="50"/>
      <c r="S8" s="53"/>
      <c r="T8" s="35"/>
      <c r="U8" s="60"/>
      <c r="V8" s="62">
        <f t="shared" si="0"/>
        <v>142</v>
      </c>
      <c r="W8" s="70"/>
      <c r="X8" s="73"/>
      <c r="Y8" s="67">
        <v>114</v>
      </c>
      <c r="Z8" s="63">
        <f t="shared" si="1"/>
        <v>-28</v>
      </c>
      <c r="AA8" s="137">
        <f t="shared" si="2"/>
        <v>-28</v>
      </c>
      <c r="AC8" s="169"/>
    </row>
    <row r="9" spans="1:29" x14ac:dyDescent="0.25">
      <c r="A9" s="162" t="s">
        <v>139</v>
      </c>
      <c r="B9" s="124">
        <v>19</v>
      </c>
      <c r="C9" s="127">
        <v>10</v>
      </c>
      <c r="D9" s="130">
        <v>20</v>
      </c>
      <c r="E9" s="165">
        <v>0</v>
      </c>
      <c r="F9" s="157" t="s">
        <v>124</v>
      </c>
      <c r="G9" s="121">
        <v>0</v>
      </c>
      <c r="H9" s="56"/>
      <c r="I9" s="22">
        <v>81</v>
      </c>
      <c r="J9" s="23">
        <v>0</v>
      </c>
      <c r="K9" s="166" t="s">
        <v>144</v>
      </c>
      <c r="L9" s="30"/>
      <c r="M9" s="32"/>
      <c r="N9" s="38"/>
      <c r="O9" s="41"/>
      <c r="P9" s="44"/>
      <c r="Q9" s="47"/>
      <c r="R9" s="50"/>
      <c r="S9" s="53"/>
      <c r="T9" s="35"/>
      <c r="U9" s="60"/>
      <c r="V9" s="62">
        <f t="shared" ref="V9" si="4">SUM(H9:U9)</f>
        <v>81</v>
      </c>
      <c r="W9" s="70"/>
      <c r="X9" s="73"/>
      <c r="Y9" s="67">
        <v>114</v>
      </c>
      <c r="Z9" s="63">
        <f t="shared" ref="Z9" si="5">Y9+X9-(V9+W9)</f>
        <v>33</v>
      </c>
      <c r="AA9" s="137">
        <f t="shared" ref="AA9" si="6">SMALL(Y9:Z9,1)</f>
        <v>33</v>
      </c>
      <c r="AC9" s="169"/>
    </row>
    <row r="11" spans="1:29" x14ac:dyDescent="0.25">
      <c r="A11" s="83" t="s">
        <v>112</v>
      </c>
      <c r="B11" s="84" t="s">
        <v>113</v>
      </c>
      <c r="C11" s="83"/>
      <c r="D11" s="83"/>
      <c r="E11" s="83"/>
      <c r="F11" s="85"/>
      <c r="I11" s="158"/>
    </row>
    <row r="12" spans="1:29" x14ac:dyDescent="0.25">
      <c r="A12" s="82" t="s">
        <v>82</v>
      </c>
      <c r="B12" s="81" t="s">
        <v>115</v>
      </c>
      <c r="I12" s="158"/>
    </row>
    <row r="13" spans="1:29" x14ac:dyDescent="0.25">
      <c r="A13" s="82" t="s">
        <v>83</v>
      </c>
      <c r="B13" s="81" t="s">
        <v>84</v>
      </c>
      <c r="I13" s="158"/>
    </row>
    <row r="14" spans="1:29" x14ac:dyDescent="0.25">
      <c r="A14" s="82" t="s">
        <v>85</v>
      </c>
      <c r="B14" s="81" t="s">
        <v>86</v>
      </c>
      <c r="I14" s="158"/>
    </row>
    <row r="15" spans="1:29" x14ac:dyDescent="0.25">
      <c r="A15" s="82" t="s">
        <v>87</v>
      </c>
      <c r="B15" s="81" t="s">
        <v>88</v>
      </c>
      <c r="I15" s="158"/>
    </row>
    <row r="16" spans="1:29" x14ac:dyDescent="0.25">
      <c r="A16" s="82" t="s">
        <v>89</v>
      </c>
      <c r="B16" s="81" t="s">
        <v>90</v>
      </c>
      <c r="I16" s="158"/>
    </row>
    <row r="17" spans="1:9" x14ac:dyDescent="0.25">
      <c r="A17" s="82" t="s">
        <v>91</v>
      </c>
      <c r="B17" s="81" t="s">
        <v>92</v>
      </c>
      <c r="I17" s="158"/>
    </row>
    <row r="18" spans="1:9" x14ac:dyDescent="0.25">
      <c r="A18" s="82" t="s">
        <v>93</v>
      </c>
      <c r="B18" s="81" t="s">
        <v>94</v>
      </c>
      <c r="I18" s="158"/>
    </row>
    <row r="19" spans="1:9" x14ac:dyDescent="0.25">
      <c r="A19" s="82" t="s">
        <v>95</v>
      </c>
      <c r="B19" s="81" t="s">
        <v>96</v>
      </c>
      <c r="I19" s="158"/>
    </row>
    <row r="20" spans="1:9" x14ac:dyDescent="0.25">
      <c r="A20" s="82" t="s">
        <v>97</v>
      </c>
      <c r="B20" s="81" t="s">
        <v>98</v>
      </c>
      <c r="I20" s="158"/>
    </row>
    <row r="21" spans="1:9" x14ac:dyDescent="0.25">
      <c r="A21" s="82" t="s">
        <v>99</v>
      </c>
      <c r="B21" s="81" t="s">
        <v>100</v>
      </c>
    </row>
    <row r="22" spans="1:9" x14ac:dyDescent="0.25">
      <c r="A22" s="82" t="s">
        <v>101</v>
      </c>
      <c r="B22" s="81" t="s">
        <v>102</v>
      </c>
    </row>
    <row r="23" spans="1:9" x14ac:dyDescent="0.25">
      <c r="A23" s="82" t="s">
        <v>103</v>
      </c>
      <c r="B23" s="81" t="s">
        <v>104</v>
      </c>
    </row>
    <row r="24" spans="1:9" x14ac:dyDescent="0.25">
      <c r="A24" s="82" t="s">
        <v>105</v>
      </c>
      <c r="B24" s="81" t="s">
        <v>106</v>
      </c>
    </row>
    <row r="25" spans="1:9" x14ac:dyDescent="0.25">
      <c r="A25" s="82" t="s">
        <v>107</v>
      </c>
      <c r="B25" s="81" t="s">
        <v>108</v>
      </c>
    </row>
    <row r="26" spans="1:9" x14ac:dyDescent="0.25">
      <c r="A26" s="82" t="s">
        <v>109</v>
      </c>
      <c r="B26" s="81" t="s">
        <v>110</v>
      </c>
    </row>
    <row r="27" spans="1:9" x14ac:dyDescent="0.25">
      <c r="A27" s="82" t="s">
        <v>111</v>
      </c>
      <c r="B27" s="81" t="s">
        <v>116</v>
      </c>
    </row>
  </sheetData>
  <conditionalFormatting sqref="AA2:AA8">
    <cfRule type="cellIs" dxfId="3" priority="6" stopIfTrue="1" operator="lessThan">
      <formula>0.5</formula>
    </cfRule>
  </conditionalFormatting>
  <conditionalFormatting sqref="AA2:AA8">
    <cfRule type="cellIs" dxfId="2" priority="35" operator="lessThan">
      <formula>Y2/2</formula>
    </cfRule>
  </conditionalFormatting>
  <conditionalFormatting sqref="AA9">
    <cfRule type="cellIs" dxfId="1" priority="1" stopIfTrue="1" operator="lessThan">
      <formula>0.5</formula>
    </cfRule>
  </conditionalFormatting>
  <conditionalFormatting sqref="AA9">
    <cfRule type="cellIs" dxfId="0" priority="2" operator="lessThan">
      <formula>Y9/2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5" customWidth="1"/>
    <col min="2" max="2" width="8.625" style="1" bestFit="1" customWidth="1"/>
    <col min="3" max="3" width="3.875" style="5" customWidth="1"/>
    <col min="4" max="8" width="3.875" style="5" bestFit="1" customWidth="1"/>
    <col min="9" max="14" width="8.75" style="5" customWidth="1"/>
    <col min="15" max="16384" width="9" style="5"/>
  </cols>
  <sheetData>
    <row r="1" spans="1:16" s="1" customFormat="1" ht="17.25" thickTop="1" thickBot="1" x14ac:dyDescent="0.3">
      <c r="B1" s="2"/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4" t="s">
        <v>15</v>
      </c>
    </row>
    <row r="2" spans="1:16" x14ac:dyDescent="0.25">
      <c r="B2" s="6" t="s">
        <v>16</v>
      </c>
      <c r="C2" s="7">
        <f ca="1">RANDBETWEEN(1,3)</f>
        <v>3</v>
      </c>
      <c r="D2" s="7">
        <f ca="1">RANDBETWEEN(1,3)+RANDBETWEEN(1,3)</f>
        <v>2</v>
      </c>
      <c r="E2" s="7">
        <f ca="1">RANDBETWEEN(1,3)+RANDBETWEEN(1,3)+RANDBETWEEN(1,3)</f>
        <v>3</v>
      </c>
      <c r="F2" s="7">
        <f ca="1">RANDBETWEEN(1,3)+RANDBETWEEN(1,3)+RANDBETWEEN(1,3)+RANDBETWEEN(1,3)</f>
        <v>6</v>
      </c>
      <c r="G2" s="7">
        <f ca="1">RANDBETWEEN(1,3)+RANDBETWEEN(1,3)+RANDBETWEEN(1,3)+RANDBETWEEN(1,3)+RANDBETWEEN(1,3)</f>
        <v>10</v>
      </c>
      <c r="H2" s="8">
        <f ca="1">RANDBETWEEN(1,3)+RANDBETWEEN(1,3)+RANDBETWEEN(1,3)+RANDBETWEEN(1,3)+RANDBETWEEN(1,3)+RANDBETWEEN(1,3)</f>
        <v>10</v>
      </c>
      <c r="L2" s="1"/>
      <c r="M2" s="1"/>
      <c r="N2" s="1"/>
      <c r="O2" s="1"/>
      <c r="P2" s="1"/>
    </row>
    <row r="3" spans="1:16" x14ac:dyDescent="0.25">
      <c r="B3" s="9" t="s">
        <v>17</v>
      </c>
      <c r="C3" s="10">
        <f ca="1">RANDBETWEEN(1,4)</f>
        <v>2</v>
      </c>
      <c r="D3" s="10">
        <f ca="1">RANDBETWEEN(1,4)+RANDBETWEEN(1,4)</f>
        <v>7</v>
      </c>
      <c r="E3" s="10">
        <f ca="1">RANDBETWEEN(1,4)+RANDBETWEEN(1,4)+RANDBETWEEN(1,4)</f>
        <v>8</v>
      </c>
      <c r="F3" s="10">
        <f ca="1">RANDBETWEEN(1,4)+RANDBETWEEN(1,4)+RANDBETWEEN(1,4)+RANDBETWEEN(1,4)</f>
        <v>13</v>
      </c>
      <c r="G3" s="10">
        <f ca="1">RANDBETWEEN(1,4)+RANDBETWEEN(1,4)+RANDBETWEEN(1,4)+RANDBETWEEN(1,4)+RANDBETWEEN(1,4)</f>
        <v>11</v>
      </c>
      <c r="H3" s="11">
        <f ca="1">RANDBETWEEN(1,4)+RANDBETWEEN(1,4)+RANDBETWEEN(1,4)+RANDBETWEEN(1,4)+RANDBETWEEN(1,4)+RANDBETWEEN(1,4)</f>
        <v>14</v>
      </c>
      <c r="L3" s="1"/>
      <c r="M3" s="1"/>
      <c r="N3" s="1"/>
      <c r="O3" s="1"/>
      <c r="P3" s="1"/>
    </row>
    <row r="4" spans="1:16" x14ac:dyDescent="0.25">
      <c r="B4" s="9" t="s">
        <v>18</v>
      </c>
      <c r="C4" s="10">
        <f ca="1">RANDBETWEEN(1,6)</f>
        <v>3</v>
      </c>
      <c r="D4" s="10">
        <f ca="1">RANDBETWEEN(1,6)+RANDBETWEEN(1,6)</f>
        <v>7</v>
      </c>
      <c r="E4" s="10">
        <f ca="1">RANDBETWEEN(1,6)+RANDBETWEEN(1,6)+RANDBETWEEN(1,6)</f>
        <v>7</v>
      </c>
      <c r="F4" s="10">
        <f ca="1">RANDBETWEEN(1,6)+RANDBETWEEN(1,6)+RANDBETWEEN(1,6)+RANDBETWEEN(1,6)</f>
        <v>17</v>
      </c>
      <c r="G4" s="10">
        <f ca="1">RANDBETWEEN(1,6)+RANDBETWEEN(1,6)+RANDBETWEEN(1,6)+RANDBETWEEN(1,6)+RANDBETWEEN(1,6)</f>
        <v>14</v>
      </c>
      <c r="H4" s="11">
        <f ca="1">RANDBETWEEN(1,6)+RANDBETWEEN(1,6)+RANDBETWEEN(1,6)+RANDBETWEEN(1,6)+RANDBETWEEN(1,6)+RANDBETWEEN(1,6)</f>
        <v>21</v>
      </c>
      <c r="L4" s="1"/>
      <c r="M4" s="1"/>
      <c r="N4" s="1"/>
      <c r="O4" s="1"/>
      <c r="P4" s="1"/>
    </row>
    <row r="5" spans="1:16" x14ac:dyDescent="0.25">
      <c r="B5" s="9" t="s">
        <v>19</v>
      </c>
      <c r="C5" s="10">
        <f ca="1">RANDBETWEEN(1,8)</f>
        <v>7</v>
      </c>
      <c r="D5" s="10">
        <f ca="1">RANDBETWEEN(1,8)+RANDBETWEEN(1,8)</f>
        <v>10</v>
      </c>
      <c r="E5" s="10">
        <f ca="1">RANDBETWEEN(1,8)+RANDBETWEEN(1,8)+RANDBETWEEN(1,8)</f>
        <v>14</v>
      </c>
      <c r="F5" s="10">
        <f ca="1">RANDBETWEEN(1,8)+RANDBETWEEN(1,8)+RANDBETWEEN(1,8)+RANDBETWEEN(1,8)</f>
        <v>13</v>
      </c>
      <c r="G5" s="10">
        <f ca="1">RANDBETWEEN(1,8)+RANDBETWEEN(1,8)+RANDBETWEEN(1,8)+RANDBETWEEN(1,8)+RANDBETWEEN(1,8)</f>
        <v>19</v>
      </c>
      <c r="H5" s="11">
        <f ca="1">RANDBETWEEN(1,8)+RANDBETWEEN(1,8)+RANDBETWEEN(1,8)+RANDBETWEEN(1,8)+RANDBETWEEN(1,8)+RANDBETWEEN(1,8)</f>
        <v>30</v>
      </c>
      <c r="L5" s="1"/>
      <c r="M5" s="1"/>
      <c r="N5" s="1"/>
      <c r="O5" s="1"/>
      <c r="P5" s="1"/>
    </row>
    <row r="6" spans="1:16" x14ac:dyDescent="0.25">
      <c r="B6" s="9" t="s">
        <v>20</v>
      </c>
      <c r="C6" s="10">
        <f ca="1">RANDBETWEEN(1,10)</f>
        <v>8</v>
      </c>
      <c r="D6" s="10">
        <f ca="1">RANDBETWEEN(1,10)+RANDBETWEEN(1,10)</f>
        <v>9</v>
      </c>
      <c r="E6" s="10">
        <f ca="1">RANDBETWEEN(1,10)+RANDBETWEEN(1,10)+RANDBETWEEN(1,10)</f>
        <v>10</v>
      </c>
      <c r="F6" s="10">
        <f ca="1">RANDBETWEEN(1,10)+RANDBETWEEN(1,10)+RANDBETWEEN(1,10)+RANDBETWEEN(1,10)</f>
        <v>26</v>
      </c>
      <c r="G6" s="10">
        <f ca="1">RANDBETWEEN(1,10)+RANDBETWEEN(1,10)+RANDBETWEEN(1,10)+RANDBETWEEN(1,10)+RANDBETWEEN(1,10)</f>
        <v>22</v>
      </c>
      <c r="H6" s="11">
        <f ca="1">RANDBETWEEN(1,10)+RANDBETWEEN(1,10)+RANDBETWEEN(1,10)+RANDBETWEEN(1,10)+RANDBETWEEN(1,10)+RANDBETWEEN(1,10)</f>
        <v>43</v>
      </c>
      <c r="L6" s="1"/>
      <c r="M6" s="1"/>
      <c r="N6" s="1"/>
      <c r="O6" s="1"/>
      <c r="P6" s="1"/>
    </row>
    <row r="7" spans="1:16" x14ac:dyDescent="0.25">
      <c r="B7" s="9" t="s">
        <v>21</v>
      </c>
      <c r="C7" s="10">
        <f ca="1">RANDBETWEEN(1,12)</f>
        <v>4</v>
      </c>
      <c r="D7" s="10">
        <f ca="1">RANDBETWEEN(1,12)+RANDBETWEEN(1,12)</f>
        <v>10</v>
      </c>
      <c r="E7" s="10">
        <f ca="1">RANDBETWEEN(1,12)+RANDBETWEEN(1,12)+RANDBETWEEN(1,12)</f>
        <v>28</v>
      </c>
      <c r="F7" s="10">
        <f ca="1">RANDBETWEEN(1,12)+RANDBETWEEN(1,12)+RANDBETWEEN(1,12)+RANDBETWEEN(1,12)</f>
        <v>26</v>
      </c>
      <c r="G7" s="10">
        <f ca="1">RANDBETWEEN(1,12)+RANDBETWEEN(1,12)+RANDBETWEEN(1,12)+RANDBETWEEN(1,12)+RANDBETWEEN(1,12)</f>
        <v>25</v>
      </c>
      <c r="H7" s="11">
        <f ca="1">RANDBETWEEN(1,12)+RANDBETWEEN(1,12)+RANDBETWEEN(1,12)+RANDBETWEEN(1,12)+RANDBETWEEN(1,12)+RANDBETWEEN(1,12)</f>
        <v>48</v>
      </c>
      <c r="L7" s="1"/>
      <c r="M7" s="1"/>
      <c r="N7" s="1"/>
      <c r="O7" s="1"/>
      <c r="P7" s="1"/>
    </row>
    <row r="8" spans="1:16" x14ac:dyDescent="0.25">
      <c r="B8" s="9" t="s">
        <v>22</v>
      </c>
      <c r="C8" s="10">
        <f ca="1">RANDBETWEEN(1,20)</f>
        <v>20</v>
      </c>
      <c r="D8" s="10">
        <f ca="1">RANDBETWEEN(1,20)+RANDBETWEEN(1,20)</f>
        <v>34</v>
      </c>
      <c r="E8" s="10">
        <f ca="1">RANDBETWEEN(1,20)+RANDBETWEEN(1,20)+RANDBETWEEN(1,20)</f>
        <v>41</v>
      </c>
      <c r="F8" s="10">
        <f ca="1">RANDBETWEEN(1,20)+RANDBETWEEN(1,20)+RANDBETWEEN(1,20)+RANDBETWEEN(1,20)</f>
        <v>44</v>
      </c>
      <c r="G8" s="10">
        <f ca="1">RANDBETWEEN(1,20)+RANDBETWEEN(1,20)+RANDBETWEEN(1,20)+RANDBETWEEN(1,20)+RANDBETWEEN(1,20)</f>
        <v>50</v>
      </c>
      <c r="H8" s="11">
        <f ca="1">RANDBETWEEN(1,20)+RANDBETWEEN(1,20)+RANDBETWEEN(1,20)+RANDBETWEEN(1,20)+RANDBETWEEN(1,20)+RANDBETWEEN(1,20)</f>
        <v>67</v>
      </c>
      <c r="L8" s="1"/>
      <c r="M8" s="1"/>
      <c r="N8" s="1"/>
      <c r="O8" s="1"/>
      <c r="P8" s="1"/>
    </row>
    <row r="9" spans="1:16" ht="16.5" thickBot="1" x14ac:dyDescent="0.3">
      <c r="B9" s="12" t="s">
        <v>23</v>
      </c>
      <c r="C9" s="13">
        <f ca="1">RANDBETWEEN(1,100)</f>
        <v>8</v>
      </c>
      <c r="D9" s="13">
        <f ca="1">RANDBETWEEN(1,100)+RANDBETWEEN(1,100)</f>
        <v>76</v>
      </c>
      <c r="E9" s="13">
        <f ca="1">RANDBETWEEN(1,100)+RANDBETWEEN(1,100)+RANDBETWEEN(1,100)</f>
        <v>196</v>
      </c>
      <c r="F9" s="13">
        <f ca="1">RANDBETWEEN(1,100)+RANDBETWEEN(1,100)+RANDBETWEEN(1,100)+RANDBETWEEN(1,100)</f>
        <v>188</v>
      </c>
      <c r="G9" s="13">
        <f ca="1">RANDBETWEEN(1,100)+RANDBETWEEN(1,100)+RANDBETWEEN(1,100)+RANDBETWEEN(1,100)+RANDBETWEEN(1,100)</f>
        <v>212</v>
      </c>
      <c r="H9" s="14">
        <f ca="1">RANDBETWEEN(1,100)+RANDBETWEEN(1,100)+RANDBETWEEN(1,100)+RANDBETWEEN(1,100)+RANDBETWEEN(1,100)+RANDBETWEEN(1,100)</f>
        <v>322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2014-04-26T19:59:42Z</cp:lastPrinted>
  <dcterms:created xsi:type="dcterms:W3CDTF">2014-01-30T16:13:23Z</dcterms:created>
  <dcterms:modified xsi:type="dcterms:W3CDTF">2014-04-30T17:34:08Z</dcterms:modified>
</cp:coreProperties>
</file>