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8730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H2" i="2" l="1"/>
  <c r="Y4" i="5" l="1"/>
  <c r="D3" i="5" l="1"/>
  <c r="C3" i="5"/>
  <c r="B3" i="5"/>
  <c r="D14" i="1" l="1"/>
  <c r="D13" i="1"/>
  <c r="D12" i="1"/>
  <c r="D11" i="1"/>
  <c r="D10" i="1"/>
  <c r="D9" i="1"/>
  <c r="D8" i="1"/>
  <c r="D7" i="1"/>
  <c r="D6" i="1"/>
  <c r="D5" i="1"/>
  <c r="D4" i="1"/>
  <c r="D3" i="1"/>
  <c r="D2" i="1"/>
  <c r="D16" i="1"/>
  <c r="V14" i="5" l="1"/>
  <c r="E8" i="1" l="1"/>
  <c r="E12" i="1"/>
  <c r="E4" i="1"/>
  <c r="E3" i="1"/>
  <c r="E10" i="1"/>
  <c r="J22" i="3"/>
  <c r="K22" i="3" s="1"/>
  <c r="J21" i="3"/>
  <c r="K21" i="3" s="1"/>
  <c r="J20" i="3"/>
  <c r="K20" i="3" s="1"/>
  <c r="V13" i="5"/>
  <c r="Z13" i="5" s="1"/>
  <c r="AA13" i="5" s="1"/>
  <c r="Z14" i="5"/>
  <c r="AA14" i="5" s="1"/>
  <c r="V15" i="5"/>
  <c r="Z15" i="5" s="1"/>
  <c r="AA15" i="5" s="1"/>
  <c r="V16" i="5"/>
  <c r="Z16" i="5" s="1"/>
  <c r="AA16" i="5" s="1"/>
  <c r="V17" i="5"/>
  <c r="Z17" i="5" s="1"/>
  <c r="AA17" i="5" s="1"/>
  <c r="J19" i="3"/>
  <c r="K19" i="3" s="1"/>
  <c r="J18" i="3"/>
  <c r="K18" i="3" s="1"/>
  <c r="J17" i="3"/>
  <c r="K17" i="3" s="1"/>
  <c r="J16" i="3"/>
  <c r="K16" i="3" s="1"/>
  <c r="J15" i="3"/>
  <c r="K15" i="3" s="1"/>
  <c r="J14" i="3"/>
  <c r="K14" i="3" s="1"/>
  <c r="J13" i="3"/>
  <c r="K13" i="3" s="1"/>
  <c r="J12" i="3"/>
  <c r="K12" i="3" s="1"/>
  <c r="J11" i="3"/>
  <c r="K11" i="3" s="1"/>
  <c r="I3" i="3"/>
  <c r="C3" i="3" l="1"/>
  <c r="E2" i="2" l="1"/>
  <c r="G2" i="2"/>
  <c r="G3" i="2" l="1"/>
  <c r="C7" i="1" l="1"/>
  <c r="E11" i="1" l="1"/>
  <c r="V12" i="5"/>
  <c r="Z12" i="5" s="1"/>
  <c r="AA12" i="5" s="1"/>
  <c r="Y3" i="5"/>
  <c r="D8" i="3" l="1"/>
  <c r="E8" i="3" s="1"/>
  <c r="D5" i="5" l="1"/>
  <c r="C5" i="5"/>
  <c r="B5" i="5"/>
  <c r="D4" i="5" l="1"/>
  <c r="C4" i="5"/>
  <c r="B4" i="5"/>
  <c r="V6" i="5" l="1"/>
  <c r="Z6" i="5" s="1"/>
  <c r="AA6" i="5" s="1"/>
  <c r="V8" i="5" l="1"/>
  <c r="D7" i="3" l="1"/>
  <c r="E7" i="3" s="1"/>
  <c r="D6" i="3"/>
  <c r="E6" i="3" s="1"/>
  <c r="D5" i="3"/>
  <c r="E5" i="3" s="1"/>
  <c r="Z8" i="5"/>
  <c r="AA8" i="5" s="1"/>
  <c r="H15" i="2" l="1"/>
  <c r="I15" i="2" s="1"/>
  <c r="H14" i="2"/>
  <c r="I14" i="2" s="1"/>
  <c r="D4" i="3"/>
  <c r="E4" i="3" s="1"/>
  <c r="D3" i="3"/>
  <c r="E3" i="3" s="1"/>
  <c r="D2" i="3"/>
  <c r="E2" i="3" s="1"/>
  <c r="H3" i="2"/>
  <c r="I3" i="2" s="1"/>
  <c r="I2" i="2"/>
  <c r="E2" i="1" l="1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J10" i="3"/>
  <c r="K10" i="3" s="1"/>
  <c r="J9" i="3"/>
  <c r="K9" i="3" s="1"/>
  <c r="J8" i="3"/>
  <c r="K8" i="3" s="1"/>
  <c r="J7" i="3"/>
  <c r="K7" i="3" s="1"/>
  <c r="J6" i="3"/>
  <c r="K6" i="3" s="1"/>
  <c r="J5" i="3"/>
  <c r="K5" i="3" s="1"/>
  <c r="J4" i="3"/>
  <c r="K4" i="3" s="1"/>
  <c r="J3" i="3"/>
  <c r="K3" i="3" s="1"/>
  <c r="J2" i="3"/>
  <c r="K2" i="3" s="1"/>
  <c r="V11" i="5" l="1"/>
  <c r="Z11" i="5" s="1"/>
  <c r="AA11" i="5" s="1"/>
  <c r="V10" i="5"/>
  <c r="Z10" i="5" s="1"/>
  <c r="AA10" i="5" s="1"/>
  <c r="D2" i="5" l="1"/>
  <c r="B2" i="5"/>
  <c r="C2" i="5"/>
  <c r="H4" i="2" l="1"/>
  <c r="I4" i="2" s="1"/>
  <c r="V9" i="5" l="1"/>
  <c r="Z9" i="5" s="1"/>
  <c r="AA9" i="5" s="1"/>
  <c r="V7" i="5" l="1"/>
  <c r="V5" i="5"/>
  <c r="V4" i="5"/>
  <c r="V3" i="5"/>
  <c r="I11" i="1" l="1"/>
  <c r="I10" i="1"/>
  <c r="I12" i="1" s="1"/>
  <c r="I13" i="1" s="1"/>
  <c r="I9" i="1"/>
  <c r="E13" i="1" l="1"/>
  <c r="M10" i="1"/>
  <c r="M11" i="1"/>
  <c r="M20" i="1" s="1"/>
  <c r="M12" i="1"/>
  <c r="M13" i="1" l="1"/>
  <c r="M14" i="1" s="1"/>
  <c r="Y5" i="5"/>
  <c r="E6" i="1" l="1"/>
  <c r="E7" i="1" l="1"/>
  <c r="Z7" i="5" l="1"/>
  <c r="AA7" i="5" s="1"/>
  <c r="E14" i="1" l="1"/>
  <c r="M18" i="1" l="1"/>
  <c r="D5" i="4" l="1"/>
  <c r="E5" i="1" l="1"/>
  <c r="E9" i="1"/>
  <c r="V2" i="5" l="1"/>
  <c r="M16" i="1" l="1"/>
  <c r="Z5" i="5"/>
  <c r="AA5" i="5" s="1"/>
  <c r="Z4" i="5"/>
  <c r="AA4" i="5" s="1"/>
  <c r="Z3" i="5"/>
  <c r="AA3" i="5" s="1"/>
  <c r="Z2" i="5"/>
  <c r="AA2" i="5" s="1"/>
  <c r="M17" i="1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G2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G3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G7" authorId="0">
      <text>
        <r>
          <rPr>
            <sz val="12"/>
            <color theme="1"/>
            <rFont val="Times New Roman"/>
            <family val="2"/>
          </rPr>
          <t xml:space="preserve">Weapon Focus + 1
</t>
        </r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B8" authorId="0">
      <text/>
    </comment>
    <comment ref="G8" authorId="0">
      <text>
        <r>
          <rPr>
            <sz val="12"/>
            <color theme="1"/>
            <rFont val="Times New Roman"/>
            <family val="2"/>
          </rPr>
          <t>Weapon Focus</t>
        </r>
      </text>
    </comment>
    <comment ref="B9" authorId="0">
      <text>
        <r>
          <rPr>
            <sz val="12"/>
            <color theme="1"/>
            <rFont val="Times New Roman"/>
            <family val="2"/>
          </rPr>
          <t>1d10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I3" authorId="0">
      <text>
        <r>
          <rPr>
            <sz val="12"/>
            <color theme="1"/>
            <rFont val="Times New Roman"/>
            <family val="2"/>
          </rPr>
          <t>Haste +1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Y3" authorId="0">
      <text>
        <r>
          <rPr>
            <sz val="12"/>
            <color indexed="81"/>
            <rFont val="Times New Roman"/>
            <family val="1"/>
          </rPr>
          <t xml:space="preserve">+36 </t>
        </r>
        <r>
          <rPr>
            <i/>
            <sz val="12"/>
            <color indexed="81"/>
            <rFont val="Times New Roman"/>
            <family val="1"/>
          </rPr>
          <t>bear’s endurance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draconic might +4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Y4" authorId="0">
      <text>
        <r>
          <rPr>
            <sz val="12"/>
            <color indexed="81"/>
            <rFont val="Times New Roman"/>
            <family val="1"/>
          </rPr>
          <t xml:space="preserve">+36 </t>
        </r>
        <r>
          <rPr>
            <i/>
            <sz val="12"/>
            <color indexed="81"/>
            <rFont val="Times New Roman"/>
            <family val="1"/>
          </rPr>
          <t>bear’s endurance</t>
        </r>
      </text>
    </comment>
    <comment ref="F9" authorId="0">
      <text>
        <r>
          <rPr>
            <b/>
            <sz val="12"/>
            <color theme="1"/>
            <rFont val="Times New Roman"/>
            <family val="1"/>
          </rPr>
          <t xml:space="preserve">Immune </t>
        </r>
        <r>
          <rPr>
            <sz val="12"/>
            <color theme="1"/>
            <rFont val="Times New Roman"/>
            <family val="2"/>
          </rPr>
          <t>to fire, poison, mind-affecting spells and abilities, sleep effects, stun, paralysis, death effects; SR 16; resist acid &amp; cold 10.</t>
        </r>
      </text>
    </comment>
  </commentList>
</comments>
</file>

<file path=xl/sharedStrings.xml><?xml version="1.0" encoding="utf-8"?>
<sst xmlns="http://schemas.openxmlformats.org/spreadsheetml/2006/main" count="284" uniqueCount="148">
  <si>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</si>
  <si>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</si>
  <si>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</si>
  <si>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</si>
  <si>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</si>
  <si>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</si>
  <si>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</si>
  <si>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</si>
  <si>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</si>
  <si>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</si>
  <si>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</si>
  <si>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</si>
  <si>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</si>
  <si>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</si>
  <si>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</si>
  <si>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</si>
  <si>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</si>
  <si>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</si>
  <si>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</si>
  <si>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</si>
  <si>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</si>
  <si>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</si>
  <si>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</si>
  <si>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</si>
  <si>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</si>
  <si>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</si>
  <si>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</si>
  <si>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</si>
  <si>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centaur / ranger</t>
  </si>
  <si>
    <t>rogue / diviner / seer</t>
  </si>
  <si>
    <t>Jadin</t>
  </si>
  <si>
    <t>cleric / seeker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</si>
  <si>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</si>
  <si>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</si>
  <si>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</si>
  <si>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</si>
  <si>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</si>
  <si>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</si>
  <si>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</si>
  <si>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</si>
  <si>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</si>
  <si>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</si>
  <si>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</si>
  <si>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</si>
  <si>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</si>
  <si>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</si>
  <si>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</si>
  <si>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</si>
  <si>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</si>
  <si>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</si>
  <si>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</si>
  <si>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</si>
  <si>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</si>
  <si>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</si>
  <si>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</si>
  <si>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</si>
  <si>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</si>
  <si>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</si>
  <si>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</si>
  <si>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</si>
  <si>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</si>
  <si>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</si>
  <si>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</si>
  <si>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</si>
  <si>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</si>
  <si>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</si>
  <si>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</si>
  <si>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</si>
  <si>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</si>
  <si>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</si>
  <si>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</si>
  <si>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</si>
  <si>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</si>
  <si>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</si>
  <si>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</si>
  <si>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</si>
  <si>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</si>
  <si>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</si>
  <si>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</si>
  <si>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</si>
  <si>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</si>
  <si>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Frayed</t>
  </si>
  <si>
    <t>Save vs.</t>
  </si>
  <si>
    <t>see PC file</t>
  </si>
  <si>
    <t>*</t>
  </si>
  <si>
    <t>Info</t>
  </si>
  <si>
    <t>Tengrand</t>
  </si>
  <si>
    <t>none</t>
  </si>
  <si>
    <t>construct / fighter</t>
  </si>
  <si>
    <t>Spell Resist</t>
  </si>
  <si>
    <t>50’/20’</t>
  </si>
  <si>
    <t>Stoneskin Absorbs</t>
  </si>
  <si>
    <t>Persephone</t>
  </si>
  <si>
    <t>dragon shaman</t>
  </si>
  <si>
    <t>hammer, elbows</t>
  </si>
  <si>
    <t>shard hvy xbow</t>
  </si>
  <si>
    <t>1d10</t>
  </si>
  <si>
    <t>boar</t>
  </si>
  <si>
    <t>Balance</t>
  </si>
  <si>
    <t>2d4 + 2 x4</t>
  </si>
  <si>
    <t>MW cold iron greatsword</t>
  </si>
  <si>
    <t>Longsword +1</t>
  </si>
  <si>
    <t>Heavy Crossbow +1</t>
  </si>
  <si>
    <t>2d6+4/19–20</t>
  </si>
  <si>
    <t>Steel Devil</t>
  </si>
  <si>
    <t>Swordwraith</t>
  </si>
  <si>
    <t>20’</t>
  </si>
  <si>
    <t>good</t>
  </si>
  <si>
    <t>+2</t>
  </si>
  <si>
    <t>1d8 +1 +2 (spclztn.) +1 + 1 Str; P.Atk</t>
  </si>
  <si>
    <t>1d10 + 1</t>
  </si>
  <si>
    <t>Drowned</t>
  </si>
  <si>
    <t>are outside</t>
  </si>
  <si>
    <t>Necrosis Carnex</t>
  </si>
  <si>
    <t>Crypt Thing</t>
  </si>
  <si>
    <t>Deathlock</t>
  </si>
  <si>
    <t>Dessicator</t>
  </si>
  <si>
    <t>Entomber</t>
  </si>
  <si>
    <t>Forsaken Shell</t>
  </si>
  <si>
    <t>Necropolitan</t>
  </si>
  <si>
    <t>Skin Kite</t>
  </si>
  <si>
    <t>Voidwraith</t>
  </si>
  <si>
    <t>Necrosis Carnex 1</t>
  </si>
  <si>
    <t>Entomber 1</t>
  </si>
  <si>
    <t>Necrosis Carnex 2</t>
  </si>
  <si>
    <t>Entomber 2</t>
  </si>
  <si>
    <t>Libris Mortis</t>
  </si>
  <si>
    <t>Fiendish Codex I</t>
  </si>
  <si>
    <t>Fiend Folio</t>
  </si>
  <si>
    <t>Slam</t>
  </si>
  <si>
    <t>1d6 + 9 + entomb</t>
  </si>
  <si>
    <t>silver</t>
  </si>
  <si>
    <t>V</t>
  </si>
  <si>
    <t>MM IV</t>
  </si>
  <si>
    <t>2 Entombers</t>
  </si>
  <si>
    <t>1d6 + 2</t>
  </si>
  <si>
    <t>Necrotic Touch Attach</t>
  </si>
  <si>
    <t>2 Claws</t>
  </si>
  <si>
    <t>1d6</t>
  </si>
  <si>
    <t>Skin Slap</t>
  </si>
  <si>
    <t>1d6+10</t>
  </si>
  <si>
    <t>Grapple/Constrict</t>
  </si>
  <si>
    <t>1d6+5</t>
  </si>
  <si>
    <t>Bite</t>
  </si>
  <si>
    <t>1d4</t>
  </si>
  <si>
    <r>
      <t>Jadin</t>
    </r>
    <r>
      <rPr>
        <vertAlign val="superscript"/>
        <sz val="12"/>
        <color theme="1"/>
        <rFont val="Times New Roman"/>
        <family val="1"/>
      </rPr>
      <t>cg</t>
    </r>
  </si>
  <si>
    <t>2 Necrosis Carnexes</t>
  </si>
  <si>
    <t>R10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</si>
</sst>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indexed="81"/>
      <name val="Times New Roman"/>
      <family val="1"/>
    </font>
    <font>
      <sz val="12"/>
      <color indexed="81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b/>
      <i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0"/>
      <name val="Times New Roman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8000"/>
        <bgColor indexed="64"/>
      </patternFill>
    </fill>
  </fills>
  <borders count="61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7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19" borderId="29" xfId="0" applyFont="1" applyFill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0" fillId="18" borderId="27" xfId="0" applyFill="1" applyBorder="1" applyAlignment="1">
      <alignment horizontal="center"/>
    </xf>
    <xf numFmtId="0" fontId="0" fillId="18" borderId="28" xfId="0" applyFill="1" applyBorder="1" applyAlignment="1">
      <alignment horizontal="center"/>
    </xf>
    <xf numFmtId="0" fontId="8" fillId="17" borderId="30" xfId="0" applyFont="1" applyFill="1" applyBorder="1" applyAlignment="1">
      <alignment horizontal="center" vertical="center" wrapText="1"/>
    </xf>
    <xf numFmtId="0" fontId="9" fillId="17" borderId="31" xfId="0" applyFont="1" applyFill="1" applyBorder="1" applyAlignment="1">
      <alignment horizontal="center"/>
    </xf>
    <xf numFmtId="0" fontId="9" fillId="17" borderId="32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0" fillId="9" borderId="36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16" borderId="38" xfId="0" applyFont="1" applyFill="1" applyBorder="1" applyAlignment="1">
      <alignment horizontal="center"/>
    </xf>
    <xf numFmtId="0" fontId="0" fillId="16" borderId="34" xfId="0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2" fillId="3" borderId="46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1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4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right"/>
    </xf>
    <xf numFmtId="0" fontId="2" fillId="3" borderId="41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43" xfId="0" applyFont="1" applyFill="1" applyBorder="1" applyAlignment="1">
      <alignment horizontal="right"/>
    </xf>
    <xf numFmtId="0" fontId="5" fillId="5" borderId="3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6" fillId="9" borderId="56" xfId="0" applyFont="1" applyFill="1" applyBorder="1" applyAlignment="1">
      <alignment horizontal="center" vertical="center" wrapText="1"/>
    </xf>
    <xf numFmtId="0" fontId="0" fillId="14" borderId="21" xfId="0" quotePrefix="1" applyFill="1" applyBorder="1" applyAlignment="1">
      <alignment horizontal="center"/>
    </xf>
    <xf numFmtId="0" fontId="2" fillId="3" borderId="5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15" fillId="9" borderId="26" xfId="0" applyFont="1" applyFill="1" applyBorder="1" applyAlignment="1">
      <alignment horizontal="center" vertical="center" wrapText="1"/>
    </xf>
    <xf numFmtId="0" fontId="15" fillId="9" borderId="27" xfId="0" applyFont="1" applyFill="1" applyBorder="1" applyAlignment="1">
      <alignment horizontal="center"/>
    </xf>
    <xf numFmtId="0" fontId="15" fillId="9" borderId="28" xfId="0" applyFont="1" applyFill="1" applyBorder="1" applyAlignment="1">
      <alignment horizontal="center"/>
    </xf>
    <xf numFmtId="0" fontId="2" fillId="23" borderId="58" xfId="0" applyFont="1" applyFill="1" applyBorder="1" applyAlignment="1">
      <alignment horizontal="center" vertical="center" wrapText="1"/>
    </xf>
    <xf numFmtId="0" fontId="0" fillId="24" borderId="59" xfId="0" applyFill="1" applyBorder="1" applyAlignment="1">
      <alignment horizontal="center"/>
    </xf>
    <xf numFmtId="0" fontId="0" fillId="24" borderId="60" xfId="0" applyFill="1" applyBorder="1" applyAlignment="1">
      <alignment horizontal="center"/>
    </xf>
    <xf numFmtId="164" fontId="0" fillId="5" borderId="49" xfId="0" applyNumberFormat="1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14" borderId="60" xfId="0" applyFill="1" applyBorder="1" applyAlignment="1">
      <alignment horizontal="center"/>
    </xf>
    <xf numFmtId="0" fontId="5" fillId="0" borderId="54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0" fillId="20" borderId="8" xfId="0" applyFill="1" applyBorder="1" applyAlignment="1">
      <alignment horizontal="center"/>
    </xf>
    <xf numFmtId="0" fontId="2" fillId="0" borderId="0" xfId="0" applyFont="1" applyAlignment="1"/>
    <xf numFmtId="0" fontId="16" fillId="25" borderId="8" xfId="0" applyFont="1" applyFill="1" applyBorder="1" applyAlignment="1">
      <alignment horizontal="center"/>
    </xf>
    <xf numFmtId="0" fontId="18" fillId="22" borderId="8" xfId="0" applyFont="1" applyFill="1" applyBorder="1" applyAlignment="1">
      <alignment horizontal="center"/>
    </xf>
    <xf numFmtId="0" fontId="18" fillId="25" borderId="8" xfId="0" applyFont="1" applyFill="1" applyBorder="1" applyAlignment="1">
      <alignment horizontal="center"/>
    </xf>
    <xf numFmtId="0" fontId="0" fillId="6" borderId="28" xfId="0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78"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00FF"/>
      <color rgb="FFFF33CC"/>
      <color rgb="FFFF9999"/>
      <color rgb="FFFF99FF"/>
      <color rgb="FFFF00FF"/>
      <color rgb="FFFFCCFF"/>
      <color rgb="FF00FF00"/>
      <color rgb="FFFF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9</c:v>
                </c:pt>
                <c:pt idx="4">
                  <c:v>8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10</c:v>
                </c:pt>
                <c:pt idx="3">
                  <c:v>10</c:v>
                </c:pt>
                <c:pt idx="4">
                  <c:v>16</c:v>
                </c:pt>
                <c:pt idx="5">
                  <c:v>20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14</c:v>
                </c:pt>
                <c:pt idx="3">
                  <c:v>14</c:v>
                </c:pt>
                <c:pt idx="4">
                  <c:v>10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2</c:v>
                </c:pt>
                <c:pt idx="2">
                  <c:v>6</c:v>
                </c:pt>
                <c:pt idx="3">
                  <c:v>24</c:v>
                </c:pt>
                <c:pt idx="4">
                  <c:v>11</c:v>
                </c:pt>
                <c:pt idx="5">
                  <c:v>25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7</c:v>
                </c:pt>
                <c:pt idx="2">
                  <c:v>20</c:v>
                </c:pt>
                <c:pt idx="3">
                  <c:v>10</c:v>
                </c:pt>
                <c:pt idx="4">
                  <c:v>23</c:v>
                </c:pt>
                <c:pt idx="5">
                  <c:v>23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8</c:v>
                </c:pt>
                <c:pt idx="1">
                  <c:v>14</c:v>
                </c:pt>
                <c:pt idx="2">
                  <c:v>10</c:v>
                </c:pt>
                <c:pt idx="3">
                  <c:v>28</c:v>
                </c:pt>
                <c:pt idx="4">
                  <c:v>39</c:v>
                </c:pt>
                <c:pt idx="5">
                  <c:v>24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12</c:v>
                </c:pt>
                <c:pt idx="1">
                  <c:v>16</c:v>
                </c:pt>
                <c:pt idx="2">
                  <c:v>39</c:v>
                </c:pt>
                <c:pt idx="3">
                  <c:v>49</c:v>
                </c:pt>
                <c:pt idx="4">
                  <c:v>44</c:v>
                </c:pt>
                <c:pt idx="5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669824"/>
        <c:axId val="112671360"/>
        <c:axId val="68594304"/>
      </c:area3DChart>
      <c:catAx>
        <c:axId val="1126698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2671360"/>
        <c:crosses val="autoZero"/>
        <c:auto val="1"/>
        <c:lblAlgn val="ctr"/>
        <c:lblOffset val="100"/>
        <c:noMultiLvlLbl val="0"/>
      </c:catAx>
      <c:valAx>
        <c:axId val="112671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2669824"/>
        <c:crosses val="autoZero"/>
        <c:crossBetween val="midCat"/>
      </c:valAx>
      <c:serAx>
        <c:axId val="68594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267136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8</c:v>
                </c:pt>
                <c:pt idx="4">
                  <c:v>9</c:v>
                </c:pt>
                <c:pt idx="5">
                  <c:v>8</c:v>
                </c:pt>
                <c:pt idx="6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7</c:v>
                </c:pt>
                <c:pt idx="5">
                  <c:v>14</c:v>
                </c:pt>
                <c:pt idx="6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14</c:v>
                </c:pt>
                <c:pt idx="3">
                  <c:v>6</c:v>
                </c:pt>
                <c:pt idx="4">
                  <c:v>20</c:v>
                </c:pt>
                <c:pt idx="5">
                  <c:v>10</c:v>
                </c:pt>
                <c:pt idx="6">
                  <c:v>39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14</c:v>
                </c:pt>
                <c:pt idx="3">
                  <c:v>24</c:v>
                </c:pt>
                <c:pt idx="4">
                  <c:v>10</c:v>
                </c:pt>
                <c:pt idx="5">
                  <c:v>28</c:v>
                </c:pt>
                <c:pt idx="6">
                  <c:v>49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16</c:v>
                </c:pt>
                <c:pt idx="2">
                  <c:v>10</c:v>
                </c:pt>
                <c:pt idx="3">
                  <c:v>11</c:v>
                </c:pt>
                <c:pt idx="4">
                  <c:v>23</c:v>
                </c:pt>
                <c:pt idx="5">
                  <c:v>39</c:v>
                </c:pt>
                <c:pt idx="6">
                  <c:v>44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20</c:v>
                </c:pt>
                <c:pt idx="2">
                  <c:v>20</c:v>
                </c:pt>
                <c:pt idx="3">
                  <c:v>25</c:v>
                </c:pt>
                <c:pt idx="4">
                  <c:v>23</c:v>
                </c:pt>
                <c:pt idx="5">
                  <c:v>24</c:v>
                </c:pt>
                <c:pt idx="6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700800"/>
        <c:axId val="112710784"/>
        <c:axId val="68995264"/>
      </c:area3DChart>
      <c:catAx>
        <c:axId val="112700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2710784"/>
        <c:crosses val="autoZero"/>
        <c:auto val="1"/>
        <c:lblAlgn val="ctr"/>
        <c:lblOffset val="100"/>
        <c:noMultiLvlLbl val="0"/>
      </c:catAx>
      <c:valAx>
        <c:axId val="112710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2700800"/>
        <c:crosses val="autoZero"/>
        <c:crossBetween val="midCat"/>
      </c:valAx>
      <c:serAx>
        <c:axId val="689952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12710784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9</c:v>
                </c:pt>
                <c:pt idx="4">
                  <c:v>8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10</c:v>
                </c:pt>
                <c:pt idx="3">
                  <c:v>10</c:v>
                </c:pt>
                <c:pt idx="4">
                  <c:v>16</c:v>
                </c:pt>
                <c:pt idx="5">
                  <c:v>20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14</c:v>
                </c:pt>
                <c:pt idx="3">
                  <c:v>14</c:v>
                </c:pt>
                <c:pt idx="4">
                  <c:v>10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2</c:v>
                </c:pt>
                <c:pt idx="2">
                  <c:v>6</c:v>
                </c:pt>
                <c:pt idx="3">
                  <c:v>24</c:v>
                </c:pt>
                <c:pt idx="4">
                  <c:v>11</c:v>
                </c:pt>
                <c:pt idx="5">
                  <c:v>25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7</c:v>
                </c:pt>
                <c:pt idx="2">
                  <c:v>20</c:v>
                </c:pt>
                <c:pt idx="3">
                  <c:v>10</c:v>
                </c:pt>
                <c:pt idx="4">
                  <c:v>23</c:v>
                </c:pt>
                <c:pt idx="5">
                  <c:v>23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8</c:v>
                </c:pt>
                <c:pt idx="1">
                  <c:v>14</c:v>
                </c:pt>
                <c:pt idx="2">
                  <c:v>10</c:v>
                </c:pt>
                <c:pt idx="3">
                  <c:v>28</c:v>
                </c:pt>
                <c:pt idx="4">
                  <c:v>39</c:v>
                </c:pt>
                <c:pt idx="5">
                  <c:v>24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12</c:v>
                </c:pt>
                <c:pt idx="1">
                  <c:v>16</c:v>
                </c:pt>
                <c:pt idx="2">
                  <c:v>39</c:v>
                </c:pt>
                <c:pt idx="3">
                  <c:v>49</c:v>
                </c:pt>
                <c:pt idx="4">
                  <c:v>44</c:v>
                </c:pt>
                <c:pt idx="5">
                  <c:v>61</c:v>
                </c:pt>
              </c:numCache>
            </c:numRef>
          </c:val>
        </c:ser>
        <c:bandFmts/>
        <c:axId val="112478848"/>
        <c:axId val="112488832"/>
        <c:axId val="112467968"/>
      </c:surface3DChart>
      <c:catAx>
        <c:axId val="1124788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2488832"/>
        <c:crosses val="autoZero"/>
        <c:auto val="1"/>
        <c:lblAlgn val="ctr"/>
        <c:lblOffset val="100"/>
        <c:noMultiLvlLbl val="0"/>
      </c:catAx>
      <c:valAx>
        <c:axId val="11248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2478848"/>
        <c:crosses val="autoZero"/>
        <c:crossBetween val="midCat"/>
      </c:valAx>
      <c:serAx>
        <c:axId val="1124679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248883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161925</xdr:rowOff>
    </xdr:from>
    <xdr:to>
      <xdr:col>3</xdr:col>
      <xdr:colOff>152400</xdr:colOff>
      <xdr:row>4</xdr:row>
      <xdr:rowOff>19050</xdr:rowOff>
    </xdr:to>
    <xdr:sp macro="" textlink="">
      <xdr:nvSpPr>
        <xdr:cNvPr id="4" name="TextBox 3"/>
        <xdr:cNvSpPr txBox="1"/>
      </xdr:nvSpPr>
      <xdr:spPr>
        <a:xfrm>
          <a:off x="1028700" y="790575"/>
          <a:ext cx="866775" cy="257175"/>
        </a:xfrm>
        <a:prstGeom prst="rect">
          <a:avLst/>
        </a:prstGeom>
        <a:solidFill>
          <a:schemeClr val="lt1">
            <a:alpha val="68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+2 vs. evil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workbookViewId="0"/>
  </sheetViews>
  <sheetFormatPr defaultRowHeight="15.75" x14ac:dyDescent="0.25"/>
  <cols>
    <col min="1" max="1" width="13.75" bestFit="1" customWidth="1"/>
    <col min="2" max="2" width="6.125" style="21" bestFit="1" customWidth="1"/>
    <col min="3" max="3" width="8.375" style="21" bestFit="1" customWidth="1"/>
    <col min="4" max="4" width="4.375" style="21" bestFit="1" customWidth="1"/>
    <col min="5" max="5" width="8.5" style="21" bestFit="1" customWidth="1"/>
    <col min="6" max="6" width="6.625" style="21" bestFit="1" customWidth="1"/>
    <col min="7" max="7" width="2.75" customWidth="1"/>
    <col min="8" max="8" width="14.125" bestFit="1" customWidth="1"/>
    <col min="9" max="9" width="4.75" bestFit="1" customWidth="1"/>
    <col min="10" max="10" width="16.375" bestFit="1" customWidth="1"/>
    <col min="11" max="11" width="2.75" customWidth="1"/>
    <col min="12" max="12" width="19.375" bestFit="1" customWidth="1"/>
    <col min="13" max="13" width="4.75" bestFit="1" customWidth="1"/>
    <col min="14" max="14" width="15.75" bestFit="1" customWidth="1"/>
  </cols>
  <sheetData>
    <row r="1" spans="1:14" s="110" customFormat="1" ht="32.25" thickBot="1" x14ac:dyDescent="0.3">
      <c r="A1" s="108" t="s">
        <v>0</v>
      </c>
      <c r="B1" s="108" t="s">
        <v>1</v>
      </c>
      <c r="C1" s="108" t="s">
        <v>2</v>
      </c>
      <c r="D1" s="109" t="s">
        <v>3</v>
      </c>
      <c r="E1" s="108" t="s">
        <v>4</v>
      </c>
      <c r="F1" s="108" t="s">
        <v>5</v>
      </c>
      <c r="H1" s="111" t="s">
        <v>24</v>
      </c>
      <c r="I1" s="111"/>
      <c r="J1" s="111"/>
      <c r="K1" s="111"/>
      <c r="L1" s="111" t="s">
        <v>25</v>
      </c>
      <c r="M1" s="111"/>
      <c r="N1" s="111"/>
    </row>
    <row r="2" spans="1:14" ht="17.25" thickTop="1" thickBot="1" x14ac:dyDescent="0.3">
      <c r="A2" s="78" t="s">
        <v>104</v>
      </c>
      <c r="B2" s="78">
        <v>2</v>
      </c>
      <c r="C2" s="77">
        <v>3</v>
      </c>
      <c r="D2" s="145">
        <f t="shared" ref="D2:D16" ca="1" si="0">RANDBETWEEN(1,20)</f>
        <v>1</v>
      </c>
      <c r="E2" s="77">
        <f t="shared" ref="E2:E14" ca="1" si="1">SUM(C2:D2)</f>
        <v>4</v>
      </c>
      <c r="F2" s="77" t="s">
        <v>106</v>
      </c>
      <c r="H2" s="88" t="s">
        <v>0</v>
      </c>
      <c r="I2" s="89" t="s">
        <v>26</v>
      </c>
      <c r="J2" s="90" t="s">
        <v>27</v>
      </c>
      <c r="L2" s="99" t="s">
        <v>0</v>
      </c>
      <c r="M2" s="100" t="s">
        <v>26</v>
      </c>
      <c r="N2" s="101" t="s">
        <v>85</v>
      </c>
    </row>
    <row r="3" spans="1:14" x14ac:dyDescent="0.25">
      <c r="A3" s="78" t="s">
        <v>113</v>
      </c>
      <c r="B3" s="78">
        <v>2</v>
      </c>
      <c r="C3" s="77">
        <v>3</v>
      </c>
      <c r="D3" s="145">
        <f t="shared" ca="1" si="0"/>
        <v>8</v>
      </c>
      <c r="E3" s="77">
        <f t="shared" ca="1" si="1"/>
        <v>11</v>
      </c>
      <c r="F3" s="77" t="s">
        <v>9</v>
      </c>
      <c r="H3" s="91" t="s">
        <v>8</v>
      </c>
      <c r="I3" s="92">
        <v>9</v>
      </c>
      <c r="J3" s="93" t="s">
        <v>28</v>
      </c>
      <c r="L3" s="102" t="s">
        <v>105</v>
      </c>
      <c r="M3" s="78">
        <v>7</v>
      </c>
      <c r="N3" s="103" t="s">
        <v>128</v>
      </c>
    </row>
    <row r="4" spans="1:14" x14ac:dyDescent="0.25">
      <c r="A4" s="78" t="s">
        <v>114</v>
      </c>
      <c r="B4" s="78">
        <v>2</v>
      </c>
      <c r="C4" s="77">
        <v>7</v>
      </c>
      <c r="D4" s="145">
        <f t="shared" ca="1" si="0"/>
        <v>3</v>
      </c>
      <c r="E4" s="77">
        <f t="shared" ca="1" si="1"/>
        <v>10</v>
      </c>
      <c r="F4" s="77" t="s">
        <v>6</v>
      </c>
      <c r="H4" s="91" t="s">
        <v>81</v>
      </c>
      <c r="I4" s="94">
        <v>9</v>
      </c>
      <c r="J4" s="93" t="s">
        <v>29</v>
      </c>
      <c r="L4" s="102" t="s">
        <v>114</v>
      </c>
      <c r="M4" s="78">
        <v>3</v>
      </c>
      <c r="N4" s="103" t="s">
        <v>128</v>
      </c>
    </row>
    <row r="5" spans="1:14" x14ac:dyDescent="0.25">
      <c r="A5" s="94" t="s">
        <v>7</v>
      </c>
      <c r="B5" s="94">
        <v>1</v>
      </c>
      <c r="C5" s="77">
        <v>4</v>
      </c>
      <c r="D5" s="145">
        <f t="shared" ca="1" si="0"/>
        <v>7</v>
      </c>
      <c r="E5" s="77">
        <f t="shared" ca="1" si="1"/>
        <v>11</v>
      </c>
      <c r="F5" s="77" t="s">
        <v>6</v>
      </c>
      <c r="H5" s="91" t="s">
        <v>30</v>
      </c>
      <c r="I5" s="94">
        <v>10</v>
      </c>
      <c r="J5" s="93" t="s">
        <v>31</v>
      </c>
      <c r="L5" s="102" t="s">
        <v>104</v>
      </c>
      <c r="M5" s="78">
        <v>6</v>
      </c>
      <c r="N5" s="103" t="s">
        <v>127</v>
      </c>
    </row>
    <row r="6" spans="1:14" ht="18.75" x14ac:dyDescent="0.25">
      <c r="A6" s="94" t="s">
        <v>145</v>
      </c>
      <c r="B6" s="94">
        <v>1</v>
      </c>
      <c r="C6" s="77">
        <v>5</v>
      </c>
      <c r="D6" s="145">
        <f t="shared" ca="1" si="0"/>
        <v>16</v>
      </c>
      <c r="E6" s="77">
        <f t="shared" ca="1" si="1"/>
        <v>21</v>
      </c>
      <c r="F6" s="77" t="s">
        <v>9</v>
      </c>
      <c r="H6" s="91" t="s">
        <v>7</v>
      </c>
      <c r="I6" s="94">
        <v>9</v>
      </c>
      <c r="J6" s="93" t="s">
        <v>32</v>
      </c>
      <c r="L6" s="102" t="s">
        <v>134</v>
      </c>
      <c r="M6" s="78">
        <v>7</v>
      </c>
      <c r="N6" s="103" t="s">
        <v>126</v>
      </c>
    </row>
    <row r="7" spans="1:14" x14ac:dyDescent="0.25">
      <c r="A7" s="94" t="s">
        <v>81</v>
      </c>
      <c r="B7" s="94">
        <v>1</v>
      </c>
      <c r="C7" s="77">
        <f>2</f>
        <v>2</v>
      </c>
      <c r="D7" s="145">
        <f t="shared" ca="1" si="0"/>
        <v>13</v>
      </c>
      <c r="E7" s="77">
        <f t="shared" ca="1" si="1"/>
        <v>15</v>
      </c>
      <c r="F7" s="77" t="s">
        <v>6</v>
      </c>
      <c r="H7" s="91" t="s">
        <v>92</v>
      </c>
      <c r="I7" s="94">
        <v>7</v>
      </c>
      <c r="J7" s="93" t="s">
        <v>93</v>
      </c>
      <c r="L7" s="102" t="s">
        <v>118</v>
      </c>
      <c r="M7" s="78">
        <v>6</v>
      </c>
      <c r="N7" s="103" t="s">
        <v>126</v>
      </c>
    </row>
    <row r="8" spans="1:14" ht="16.5" thickBot="1" x14ac:dyDescent="0.3">
      <c r="A8" s="78" t="s">
        <v>115</v>
      </c>
      <c r="B8" s="78">
        <v>2</v>
      </c>
      <c r="C8" s="77">
        <v>6</v>
      </c>
      <c r="D8" s="145">
        <f t="shared" ca="1" si="0"/>
        <v>14</v>
      </c>
      <c r="E8" s="77">
        <f t="shared" ca="1" si="1"/>
        <v>20</v>
      </c>
      <c r="F8" s="77" t="s">
        <v>6</v>
      </c>
      <c r="H8" s="91" t="s">
        <v>86</v>
      </c>
      <c r="I8" s="94">
        <v>7</v>
      </c>
      <c r="J8" s="93" t="s">
        <v>88</v>
      </c>
      <c r="L8" s="102" t="s">
        <v>115</v>
      </c>
      <c r="M8" s="78">
        <v>3</v>
      </c>
      <c r="N8" s="103" t="s">
        <v>126</v>
      </c>
    </row>
    <row r="9" spans="1:14" ht="16.5" thickBot="1" x14ac:dyDescent="0.3">
      <c r="A9" s="94" t="s">
        <v>8</v>
      </c>
      <c r="B9" s="94">
        <v>1</v>
      </c>
      <c r="C9" s="77">
        <v>3</v>
      </c>
      <c r="D9" s="145">
        <f t="shared" ca="1" si="0"/>
        <v>1</v>
      </c>
      <c r="E9" s="77">
        <f t="shared" ca="1" si="1"/>
        <v>4</v>
      </c>
      <c r="F9" s="77" t="s">
        <v>9</v>
      </c>
      <c r="H9" s="132" t="s">
        <v>33</v>
      </c>
      <c r="I9" s="95">
        <f>AVERAGE(I3:I8)</f>
        <v>8.5</v>
      </c>
      <c r="J9" s="96"/>
      <c r="L9" s="102" t="s">
        <v>146</v>
      </c>
      <c r="M9" s="78">
        <v>5</v>
      </c>
      <c r="N9" s="103" t="s">
        <v>133</v>
      </c>
    </row>
    <row r="10" spans="1:14" x14ac:dyDescent="0.25">
      <c r="A10" s="78" t="s">
        <v>117</v>
      </c>
      <c r="B10" s="78">
        <v>2</v>
      </c>
      <c r="C10" s="77">
        <v>0</v>
      </c>
      <c r="D10" s="145">
        <f t="shared" ca="1" si="0"/>
        <v>2</v>
      </c>
      <c r="E10" s="77">
        <f t="shared" ca="1" si="1"/>
        <v>2</v>
      </c>
      <c r="F10" s="77" t="s">
        <v>6</v>
      </c>
      <c r="H10" s="133" t="s">
        <v>34</v>
      </c>
      <c r="I10" s="97">
        <f>SUM(I3:I8)</f>
        <v>51</v>
      </c>
      <c r="J10" s="93"/>
      <c r="L10" s="135" t="s">
        <v>33</v>
      </c>
      <c r="M10" s="160">
        <f>AVERAGE(M3:M9)</f>
        <v>5.2857142857142856</v>
      </c>
      <c r="N10" s="104"/>
    </row>
    <row r="11" spans="1:14" x14ac:dyDescent="0.25">
      <c r="A11" s="78" t="s">
        <v>105</v>
      </c>
      <c r="B11" s="78">
        <v>2</v>
      </c>
      <c r="C11" s="77">
        <v>5</v>
      </c>
      <c r="D11" s="145">
        <f t="shared" ca="1" si="0"/>
        <v>13</v>
      </c>
      <c r="E11" s="77">
        <f t="shared" ca="1" si="1"/>
        <v>18</v>
      </c>
      <c r="F11" s="77" t="s">
        <v>106</v>
      </c>
      <c r="H11" s="133" t="s">
        <v>35</v>
      </c>
      <c r="I11" s="97">
        <f>COUNT(I3:I8)</f>
        <v>6</v>
      </c>
      <c r="J11" s="93"/>
      <c r="L11" s="136" t="s">
        <v>34</v>
      </c>
      <c r="M11" s="105">
        <f>SUM(M3:M9)</f>
        <v>37</v>
      </c>
      <c r="N11" s="103"/>
    </row>
    <row r="12" spans="1:14" x14ac:dyDescent="0.25">
      <c r="A12" s="78" t="s">
        <v>118</v>
      </c>
      <c r="B12" s="78">
        <v>2</v>
      </c>
      <c r="C12" s="77">
        <v>5</v>
      </c>
      <c r="D12" s="145">
        <f t="shared" ca="1" si="0"/>
        <v>13</v>
      </c>
      <c r="E12" s="77">
        <f t="shared" ca="1" si="1"/>
        <v>18</v>
      </c>
      <c r="F12" s="77" t="s">
        <v>6</v>
      </c>
      <c r="H12" s="133" t="s">
        <v>37</v>
      </c>
      <c r="I12" s="127">
        <f>I10/4</f>
        <v>12.75</v>
      </c>
      <c r="J12" s="93" t="s">
        <v>38</v>
      </c>
      <c r="L12" s="136" t="s">
        <v>35</v>
      </c>
      <c r="M12" s="105">
        <f>COUNT(M3:M9)</f>
        <v>7</v>
      </c>
      <c r="N12" s="103"/>
    </row>
    <row r="13" spans="1:14" ht="16.5" thickBot="1" x14ac:dyDescent="0.3">
      <c r="A13" s="76" t="s">
        <v>92</v>
      </c>
      <c r="B13" s="76">
        <v>1</v>
      </c>
      <c r="C13" s="77">
        <v>2</v>
      </c>
      <c r="D13" s="145">
        <f t="shared" ca="1" si="0"/>
        <v>11</v>
      </c>
      <c r="E13" s="77">
        <f t="shared" ca="1" si="1"/>
        <v>13</v>
      </c>
      <c r="F13" s="77" t="s">
        <v>90</v>
      </c>
      <c r="H13" s="134" t="s">
        <v>39</v>
      </c>
      <c r="I13" s="128">
        <f>I12*2</f>
        <v>25.5</v>
      </c>
      <c r="J13" s="98" t="s">
        <v>40</v>
      </c>
      <c r="L13" s="136" t="s">
        <v>37</v>
      </c>
      <c r="M13" s="125">
        <f>M11/4</f>
        <v>9.25</v>
      </c>
      <c r="N13" s="103" t="s">
        <v>38</v>
      </c>
    </row>
    <row r="14" spans="1:14" ht="17.25" thickTop="1" thickBot="1" x14ac:dyDescent="0.3">
      <c r="A14" s="76" t="s">
        <v>86</v>
      </c>
      <c r="B14" s="76">
        <v>1</v>
      </c>
      <c r="C14" s="77">
        <v>1</v>
      </c>
      <c r="D14" s="145">
        <f t="shared" ca="1" si="0"/>
        <v>1</v>
      </c>
      <c r="E14" s="77">
        <f t="shared" ca="1" si="1"/>
        <v>2</v>
      </c>
      <c r="F14" s="77" t="s">
        <v>6</v>
      </c>
      <c r="L14" s="137" t="s">
        <v>39</v>
      </c>
      <c r="M14" s="126">
        <f>M13*2</f>
        <v>18.5</v>
      </c>
      <c r="N14" s="106" t="s">
        <v>40</v>
      </c>
    </row>
    <row r="15" spans="1:14" ht="16.5" thickTop="1" x14ac:dyDescent="0.25"/>
    <row r="16" spans="1:14" x14ac:dyDescent="0.25">
      <c r="D16" s="145">
        <f t="shared" ca="1" si="0"/>
        <v>10</v>
      </c>
      <c r="L16" s="87" t="s">
        <v>41</v>
      </c>
      <c r="M16" s="130">
        <f>I12</f>
        <v>12.75</v>
      </c>
    </row>
    <row r="17" spans="12:13" x14ac:dyDescent="0.25">
      <c r="L17" s="87" t="s">
        <v>42</v>
      </c>
      <c r="M17" s="130">
        <f>I13</f>
        <v>25.5</v>
      </c>
    </row>
    <row r="18" spans="12:13" x14ac:dyDescent="0.25">
      <c r="L18" s="87" t="s">
        <v>43</v>
      </c>
      <c r="M18" s="130">
        <f>I10</f>
        <v>51</v>
      </c>
    </row>
    <row r="20" spans="12:13" x14ac:dyDescent="0.25">
      <c r="L20" s="15" t="s">
        <v>44</v>
      </c>
      <c r="M20" s="129">
        <f>M11</f>
        <v>37</v>
      </c>
    </row>
  </sheetData>
  <sortState ref="A2:F14">
    <sortCondition descending="1" ref="E2:E14"/>
    <sortCondition descending="1" ref="C2:C14"/>
  </sortState>
  <conditionalFormatting sqref="M20">
    <cfRule type="cellIs" dxfId="77" priority="1" operator="greaterThan">
      <formula>$M$18</formula>
    </cfRule>
    <cfRule type="cellIs" dxfId="76" priority="2" operator="between">
      <formula>$M$17</formula>
      <formula>$M$18</formula>
    </cfRule>
    <cfRule type="cellIs" dxfId="75" priority="3" operator="between">
      <formula>$M$16</formula>
      <formula>$M$17</formula>
    </cfRule>
    <cfRule type="cellIs" dxfId="74" priority="4" operator="lessThan">
      <formula>$M$16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"/>
  <sheetViews>
    <sheetView showGridLines="0" workbookViewId="0"/>
  </sheetViews>
  <sheetFormatPr defaultRowHeight="15.75" x14ac:dyDescent="0.25"/>
  <cols>
    <col min="1" max="1" width="13.75" style="21" bestFit="1" customWidth="1"/>
    <col min="2" max="2" width="20.875" style="21" bestFit="1" customWidth="1"/>
    <col min="3" max="3" width="30.625" style="21" bestFit="1" customWidth="1"/>
    <col min="4" max="4" width="5" style="21" bestFit="1" customWidth="1"/>
    <col min="5" max="5" width="6" style="21" bestFit="1" customWidth="1"/>
    <col min="6" max="6" width="3.875" style="21" bestFit="1" customWidth="1"/>
    <col min="7" max="7" width="6.875" style="21" bestFit="1" customWidth="1"/>
    <col min="8" max="8" width="3.875" style="21" bestFit="1" customWidth="1"/>
    <col min="9" max="9" width="5.25" style="21" bestFit="1" customWidth="1"/>
  </cols>
  <sheetData>
    <row r="1" spans="1:9" ht="16.5" thickBot="1" x14ac:dyDescent="0.3">
      <c r="A1" s="107" t="s">
        <v>0</v>
      </c>
      <c r="B1" s="82" t="s">
        <v>45</v>
      </c>
      <c r="C1" s="82" t="s">
        <v>46</v>
      </c>
      <c r="D1" s="84" t="s">
        <v>47</v>
      </c>
      <c r="E1" s="82" t="s">
        <v>48</v>
      </c>
      <c r="F1" s="82" t="s">
        <v>49</v>
      </c>
      <c r="G1" s="82" t="s">
        <v>50</v>
      </c>
      <c r="H1" s="86" t="s">
        <v>51</v>
      </c>
      <c r="I1" s="83" t="s">
        <v>36</v>
      </c>
    </row>
    <row r="2" spans="1:9" x14ac:dyDescent="0.25">
      <c r="A2" s="76" t="s">
        <v>86</v>
      </c>
      <c r="B2" s="77" t="s">
        <v>94</v>
      </c>
      <c r="C2" s="77" t="s">
        <v>99</v>
      </c>
      <c r="D2" s="85">
        <v>12</v>
      </c>
      <c r="E2" s="77">
        <f>2-3</f>
        <v>-1</v>
      </c>
      <c r="F2" s="77">
        <v>1</v>
      </c>
      <c r="G2" s="161">
        <f t="shared" ref="G2:G3" si="0">0+1</f>
        <v>1</v>
      </c>
      <c r="H2" s="145">
        <f t="shared" ref="H2:H3" ca="1" si="1">RANDBETWEEN(1,20)</f>
        <v>6</v>
      </c>
      <c r="I2" s="77">
        <f t="shared" ref="I2:I3" ca="1" si="2">SUM(D2:H2)</f>
        <v>19</v>
      </c>
    </row>
    <row r="3" spans="1:9" x14ac:dyDescent="0.25">
      <c r="A3" s="76" t="s">
        <v>86</v>
      </c>
      <c r="B3" s="77" t="s">
        <v>95</v>
      </c>
      <c r="C3" s="77" t="s">
        <v>96</v>
      </c>
      <c r="D3" s="85">
        <v>12</v>
      </c>
      <c r="E3" s="77">
        <v>1</v>
      </c>
      <c r="F3" s="77">
        <v>1</v>
      </c>
      <c r="G3" s="161">
        <f t="shared" si="0"/>
        <v>1</v>
      </c>
      <c r="H3" s="145">
        <f t="shared" ca="1" si="1"/>
        <v>12</v>
      </c>
      <c r="I3" s="77">
        <f t="shared" ca="1" si="2"/>
        <v>27</v>
      </c>
    </row>
    <row r="4" spans="1:9" x14ac:dyDescent="0.25">
      <c r="A4" s="76"/>
      <c r="B4" s="77"/>
      <c r="C4" s="77"/>
      <c r="D4" s="85"/>
      <c r="E4" s="77"/>
      <c r="F4" s="77">
        <v>0</v>
      </c>
      <c r="G4" s="77">
        <v>0</v>
      </c>
      <c r="H4" s="145">
        <f t="shared" ref="H4" ca="1" si="3">RANDBETWEEN(1,20)</f>
        <v>7</v>
      </c>
      <c r="I4" s="77">
        <f t="shared" ref="I4" ca="1" si="4">SUM(D4:H4)</f>
        <v>7</v>
      </c>
    </row>
    <row r="5" spans="1:9" ht="16.5" thickBot="1" x14ac:dyDescent="0.3"/>
    <row r="6" spans="1:9" ht="16.5" thickBot="1" x14ac:dyDescent="0.3">
      <c r="A6" s="107" t="s">
        <v>0</v>
      </c>
      <c r="B6" s="82" t="s">
        <v>45</v>
      </c>
      <c r="C6" s="82" t="s">
        <v>46</v>
      </c>
      <c r="D6" s="84" t="s">
        <v>47</v>
      </c>
      <c r="E6" s="82" t="s">
        <v>48</v>
      </c>
      <c r="F6" s="82" t="s">
        <v>49</v>
      </c>
      <c r="G6" s="82" t="s">
        <v>50</v>
      </c>
      <c r="H6" s="86" t="s">
        <v>51</v>
      </c>
      <c r="I6" s="83" t="s">
        <v>36</v>
      </c>
    </row>
    <row r="7" spans="1:9" x14ac:dyDescent="0.25">
      <c r="A7" s="78" t="s">
        <v>104</v>
      </c>
      <c r="B7" s="77" t="s">
        <v>100</v>
      </c>
      <c r="C7" s="77" t="s">
        <v>103</v>
      </c>
      <c r="D7" s="85">
        <v>6</v>
      </c>
      <c r="E7" s="77">
        <v>3</v>
      </c>
      <c r="F7" s="77">
        <v>1</v>
      </c>
      <c r="G7" s="77">
        <v>2</v>
      </c>
      <c r="H7" s="145">
        <f t="shared" ref="H7:H15" ca="1" si="5">RANDBETWEEN(1,20)</f>
        <v>5</v>
      </c>
      <c r="I7" s="77">
        <f t="shared" ref="I7:I13" ca="1" si="6">SUM(D7:H7)</f>
        <v>17</v>
      </c>
    </row>
    <row r="8" spans="1:9" x14ac:dyDescent="0.25">
      <c r="A8" s="78" t="s">
        <v>105</v>
      </c>
      <c r="B8" s="77" t="s">
        <v>101</v>
      </c>
      <c r="C8" s="77" t="s">
        <v>109</v>
      </c>
      <c r="D8" s="85">
        <v>5</v>
      </c>
      <c r="E8" s="77">
        <v>3</v>
      </c>
      <c r="F8" s="77">
        <v>1</v>
      </c>
      <c r="G8" s="77">
        <v>1</v>
      </c>
      <c r="H8" s="145">
        <f t="shared" ca="1" si="5"/>
        <v>2</v>
      </c>
      <c r="I8" s="77">
        <f t="shared" ca="1" si="6"/>
        <v>12</v>
      </c>
    </row>
    <row r="9" spans="1:9" x14ac:dyDescent="0.25">
      <c r="A9" s="78" t="s">
        <v>105</v>
      </c>
      <c r="B9" s="77" t="s">
        <v>102</v>
      </c>
      <c r="C9" s="77" t="s">
        <v>110</v>
      </c>
      <c r="D9" s="85">
        <v>5</v>
      </c>
      <c r="E9" s="77">
        <v>1</v>
      </c>
      <c r="F9" s="77">
        <v>1</v>
      </c>
      <c r="G9" s="77">
        <v>0</v>
      </c>
      <c r="H9" s="145">
        <f t="shared" ca="1" si="5"/>
        <v>10</v>
      </c>
      <c r="I9" s="77">
        <f t="shared" ca="1" si="6"/>
        <v>17</v>
      </c>
    </row>
    <row r="10" spans="1:9" x14ac:dyDescent="0.25">
      <c r="A10" s="78" t="s">
        <v>117</v>
      </c>
      <c r="B10" s="77" t="s">
        <v>129</v>
      </c>
      <c r="C10" s="77" t="s">
        <v>130</v>
      </c>
      <c r="D10" s="85">
        <v>4</v>
      </c>
      <c r="E10" s="77">
        <v>6</v>
      </c>
      <c r="F10" s="77">
        <v>0</v>
      </c>
      <c r="G10" s="77">
        <v>0</v>
      </c>
      <c r="H10" s="145">
        <f t="shared" ca="1" si="5"/>
        <v>16</v>
      </c>
      <c r="I10" s="77">
        <f t="shared" ca="1" si="6"/>
        <v>26</v>
      </c>
    </row>
    <row r="11" spans="1:9" x14ac:dyDescent="0.25">
      <c r="A11" s="78" t="s">
        <v>113</v>
      </c>
      <c r="B11" s="77" t="s">
        <v>136</v>
      </c>
      <c r="C11" s="77" t="s">
        <v>135</v>
      </c>
      <c r="D11" s="85">
        <v>5</v>
      </c>
      <c r="E11" s="77">
        <v>0</v>
      </c>
      <c r="F11" s="77">
        <v>0</v>
      </c>
      <c r="G11" s="77">
        <v>0</v>
      </c>
      <c r="H11" s="145">
        <f t="shared" ca="1" si="5"/>
        <v>9</v>
      </c>
      <c r="I11" s="77">
        <f t="shared" ca="1" si="6"/>
        <v>14</v>
      </c>
    </row>
    <row r="12" spans="1:9" x14ac:dyDescent="0.25">
      <c r="A12" s="78" t="s">
        <v>114</v>
      </c>
      <c r="B12" s="77" t="s">
        <v>137</v>
      </c>
      <c r="C12" s="77" t="s">
        <v>138</v>
      </c>
      <c r="D12" s="85">
        <v>3</v>
      </c>
      <c r="E12" s="77">
        <v>4</v>
      </c>
      <c r="F12" s="77">
        <v>0</v>
      </c>
      <c r="G12" s="77">
        <v>0</v>
      </c>
      <c r="H12" s="145">
        <f t="shared" ca="1" si="5"/>
        <v>18</v>
      </c>
      <c r="I12" s="77">
        <f t="shared" ca="1" si="6"/>
        <v>25</v>
      </c>
    </row>
    <row r="13" spans="1:9" x14ac:dyDescent="0.25">
      <c r="A13" s="78" t="s">
        <v>118</v>
      </c>
      <c r="B13" s="77" t="s">
        <v>139</v>
      </c>
      <c r="C13" s="77" t="s">
        <v>140</v>
      </c>
      <c r="D13" s="85">
        <v>7</v>
      </c>
      <c r="E13" s="77">
        <v>0</v>
      </c>
      <c r="F13" s="77">
        <v>0</v>
      </c>
      <c r="G13" s="77">
        <v>0</v>
      </c>
      <c r="H13" s="145">
        <f t="shared" ca="1" si="5"/>
        <v>1</v>
      </c>
      <c r="I13" s="77">
        <f t="shared" ca="1" si="6"/>
        <v>8</v>
      </c>
    </row>
    <row r="14" spans="1:9" x14ac:dyDescent="0.25">
      <c r="A14" s="78" t="s">
        <v>118</v>
      </c>
      <c r="B14" s="77" t="s">
        <v>141</v>
      </c>
      <c r="C14" s="77" t="s">
        <v>142</v>
      </c>
      <c r="D14" s="85">
        <v>7</v>
      </c>
      <c r="E14" s="77">
        <v>5</v>
      </c>
      <c r="F14" s="77">
        <v>0</v>
      </c>
      <c r="G14" s="77">
        <v>0</v>
      </c>
      <c r="H14" s="145">
        <f t="shared" ca="1" si="5"/>
        <v>11</v>
      </c>
      <c r="I14" s="77">
        <f t="shared" ref="I14" ca="1" si="7">SUM(D14:H14)</f>
        <v>23</v>
      </c>
    </row>
    <row r="15" spans="1:9" x14ac:dyDescent="0.25">
      <c r="A15" s="78" t="s">
        <v>115</v>
      </c>
      <c r="B15" s="77" t="s">
        <v>143</v>
      </c>
      <c r="C15" s="77" t="s">
        <v>144</v>
      </c>
      <c r="D15" s="85">
        <v>1</v>
      </c>
      <c r="E15" s="77">
        <v>0</v>
      </c>
      <c r="F15" s="77">
        <v>0</v>
      </c>
      <c r="G15" s="77">
        <v>0</v>
      </c>
      <c r="H15" s="145">
        <f t="shared" ca="1" si="5"/>
        <v>14</v>
      </c>
      <c r="I15" s="77">
        <f t="shared" ref="I15" ca="1" si="8">SUM(D15:H15)</f>
        <v>15</v>
      </c>
    </row>
  </sheetData>
  <conditionalFormatting sqref="H4 H9:H11">
    <cfRule type="cellIs" dxfId="73" priority="53" operator="equal">
      <formula>20</formula>
    </cfRule>
    <cfRule type="cellIs" dxfId="72" priority="54" operator="equal">
      <formula>1</formula>
    </cfRule>
  </conditionalFormatting>
  <conditionalFormatting sqref="H8">
    <cfRule type="cellIs" dxfId="71" priority="29" operator="equal">
      <formula>20</formula>
    </cfRule>
    <cfRule type="cellIs" dxfId="70" priority="30" operator="equal">
      <formula>1</formula>
    </cfRule>
  </conditionalFormatting>
  <conditionalFormatting sqref="G10:G11">
    <cfRule type="cellIs" dxfId="69" priority="45" operator="equal">
      <formula>"No"</formula>
    </cfRule>
    <cfRule type="cellIs" dxfId="68" priority="46" operator="equal">
      <formula>"Yes"</formula>
    </cfRule>
  </conditionalFormatting>
  <conditionalFormatting sqref="G9">
    <cfRule type="cellIs" dxfId="67" priority="43" operator="equal">
      <formula>"No"</formula>
    </cfRule>
    <cfRule type="cellIs" dxfId="66" priority="44" operator="equal">
      <formula>"Yes"</formula>
    </cfRule>
  </conditionalFormatting>
  <conditionalFormatting sqref="G9">
    <cfRule type="cellIs" dxfId="65" priority="41" operator="equal">
      <formula>"No"</formula>
    </cfRule>
    <cfRule type="cellIs" dxfId="64" priority="42" operator="equal">
      <formula>"Yes"</formula>
    </cfRule>
  </conditionalFormatting>
  <conditionalFormatting sqref="G12:G13">
    <cfRule type="cellIs" dxfId="63" priority="39" operator="equal">
      <formula>"No"</formula>
    </cfRule>
    <cfRule type="cellIs" dxfId="62" priority="40" operator="equal">
      <formula>"Yes"</formula>
    </cfRule>
  </conditionalFormatting>
  <conditionalFormatting sqref="G12:G13">
    <cfRule type="cellIs" dxfId="61" priority="37" operator="equal">
      <formula>"No"</formula>
    </cfRule>
    <cfRule type="cellIs" dxfId="60" priority="38" operator="equal">
      <formula>"Yes"</formula>
    </cfRule>
  </conditionalFormatting>
  <conditionalFormatting sqref="H7 H12:H13">
    <cfRule type="cellIs" dxfId="59" priority="35" operator="equal">
      <formula>20</formula>
    </cfRule>
    <cfRule type="cellIs" dxfId="58" priority="36" operator="equal">
      <formula>1</formula>
    </cfRule>
  </conditionalFormatting>
  <conditionalFormatting sqref="G8">
    <cfRule type="cellIs" dxfId="57" priority="33" operator="equal">
      <formula>"No"</formula>
    </cfRule>
    <cfRule type="cellIs" dxfId="56" priority="34" operator="equal">
      <formula>"Yes"</formula>
    </cfRule>
  </conditionalFormatting>
  <conditionalFormatting sqref="G8">
    <cfRule type="cellIs" dxfId="55" priority="31" operator="equal">
      <formula>"No"</formula>
    </cfRule>
    <cfRule type="cellIs" dxfId="54" priority="32" operator="equal">
      <formula>"Yes"</formula>
    </cfRule>
  </conditionalFormatting>
  <conditionalFormatting sqref="H2:H3">
    <cfRule type="cellIs" dxfId="53" priority="27" operator="equal">
      <formula>20</formula>
    </cfRule>
    <cfRule type="cellIs" dxfId="52" priority="28" operator="equal">
      <formula>1</formula>
    </cfRule>
  </conditionalFormatting>
  <conditionalFormatting sqref="G14">
    <cfRule type="cellIs" dxfId="51" priority="25" operator="equal">
      <formula>"No"</formula>
    </cfRule>
    <cfRule type="cellIs" dxfId="50" priority="26" operator="equal">
      <formula>"Yes"</formula>
    </cfRule>
  </conditionalFormatting>
  <conditionalFormatting sqref="G14">
    <cfRule type="cellIs" dxfId="49" priority="23" operator="equal">
      <formula>"No"</formula>
    </cfRule>
    <cfRule type="cellIs" dxfId="48" priority="24" operator="equal">
      <formula>"Yes"</formula>
    </cfRule>
  </conditionalFormatting>
  <conditionalFormatting sqref="H14">
    <cfRule type="cellIs" dxfId="47" priority="21" operator="equal">
      <formula>20</formula>
    </cfRule>
    <cfRule type="cellIs" dxfId="46" priority="22" operator="equal">
      <formula>1</formula>
    </cfRule>
  </conditionalFormatting>
  <conditionalFormatting sqref="G15">
    <cfRule type="cellIs" dxfId="45" priority="19" operator="equal">
      <formula>"No"</formula>
    </cfRule>
    <cfRule type="cellIs" dxfId="44" priority="20" operator="equal">
      <formula>"Yes"</formula>
    </cfRule>
  </conditionalFormatting>
  <conditionalFormatting sqref="G15">
    <cfRule type="cellIs" dxfId="43" priority="17" operator="equal">
      <formula>"No"</formula>
    </cfRule>
    <cfRule type="cellIs" dxfId="42" priority="18" operator="equal">
      <formula>"Yes"</formula>
    </cfRule>
  </conditionalFormatting>
  <conditionalFormatting sqref="H15">
    <cfRule type="cellIs" dxfId="41" priority="15" operator="equal">
      <formula>20</formula>
    </cfRule>
    <cfRule type="cellIs" dxfId="40" priority="16" operator="equal">
      <formula>1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defaultColWidth="3.875" defaultRowHeight="15.75" x14ac:dyDescent="0.25"/>
  <cols>
    <col min="1" max="1" width="9.5" style="21" bestFit="1" customWidth="1"/>
    <col min="2" max="2" width="7.875" style="21" bestFit="1" customWidth="1"/>
    <col min="3" max="3" width="6.375" style="21" bestFit="1" customWidth="1"/>
    <col min="4" max="4" width="4.375" style="21" bestFit="1" customWidth="1"/>
    <col min="5" max="5" width="5" style="21" bestFit="1" customWidth="1"/>
    <col min="6" max="6" width="6.125" style="21" bestFit="1" customWidth="1"/>
    <col min="7" max="7" width="13.75" style="21" bestFit="1" customWidth="1"/>
    <col min="8" max="8" width="7.875" style="21" bestFit="1" customWidth="1"/>
    <col min="9" max="9" width="6.375" style="21" bestFit="1" customWidth="1"/>
    <col min="10" max="10" width="4.375" style="21" bestFit="1" customWidth="1"/>
    <col min="11" max="11" width="5" style="21" bestFit="1" customWidth="1"/>
    <col min="12" max="16384" width="3.875" style="21"/>
  </cols>
  <sheetData>
    <row r="1" spans="1:11" s="24" customFormat="1" x14ac:dyDescent="0.25">
      <c r="A1" s="144" t="s">
        <v>0</v>
      </c>
      <c r="B1" s="144" t="s">
        <v>82</v>
      </c>
      <c r="C1" s="144" t="s">
        <v>52</v>
      </c>
      <c r="D1" s="81" t="s">
        <v>3</v>
      </c>
      <c r="E1" s="144" t="s">
        <v>53</v>
      </c>
      <c r="G1" s="144" t="s">
        <v>0</v>
      </c>
      <c r="H1" s="144" t="s">
        <v>82</v>
      </c>
      <c r="I1" s="144" t="s">
        <v>52</v>
      </c>
      <c r="J1" s="81" t="s">
        <v>3</v>
      </c>
      <c r="K1" s="144" t="s">
        <v>53</v>
      </c>
    </row>
    <row r="2" spans="1:11" x14ac:dyDescent="0.25">
      <c r="A2" s="74" t="s">
        <v>86</v>
      </c>
      <c r="B2" s="139" t="s">
        <v>54</v>
      </c>
      <c r="C2" s="140">
        <v>6</v>
      </c>
      <c r="D2" s="146">
        <f t="shared" ref="D2:D8" ca="1" si="0">RANDBETWEEN(1,20)</f>
        <v>17</v>
      </c>
      <c r="E2" s="75">
        <f t="shared" ref="E2:E4" ca="1" si="1">D2+C2</f>
        <v>23</v>
      </c>
      <c r="G2" s="138" t="s">
        <v>104</v>
      </c>
      <c r="H2" s="139" t="s">
        <v>54</v>
      </c>
      <c r="I2" s="140">
        <v>9</v>
      </c>
      <c r="J2" s="145">
        <f ca="1">RANDBETWEEN(1,20)</f>
        <v>15</v>
      </c>
      <c r="K2" s="77">
        <f t="shared" ref="K2:K10" ca="1" si="2">J2+I2</f>
        <v>24</v>
      </c>
    </row>
    <row r="3" spans="1:11" x14ac:dyDescent="0.25">
      <c r="A3" s="76" t="s">
        <v>86</v>
      </c>
      <c r="B3" s="139" t="s">
        <v>55</v>
      </c>
      <c r="C3" s="163">
        <f>2</f>
        <v>2</v>
      </c>
      <c r="D3" s="145">
        <f t="shared" ca="1" si="0"/>
        <v>2</v>
      </c>
      <c r="E3" s="77">
        <f t="shared" ca="1" si="1"/>
        <v>4</v>
      </c>
      <c r="G3" s="138" t="s">
        <v>104</v>
      </c>
      <c r="H3" s="139" t="s">
        <v>55</v>
      </c>
      <c r="I3" s="164">
        <f>4+1</f>
        <v>5</v>
      </c>
      <c r="J3" s="145">
        <f ca="1">RANDBETWEEN(1,20)</f>
        <v>13</v>
      </c>
      <c r="K3" s="77">
        <f t="shared" ca="1" si="2"/>
        <v>18</v>
      </c>
    </row>
    <row r="4" spans="1:11" x14ac:dyDescent="0.25">
      <c r="A4" s="79" t="s">
        <v>86</v>
      </c>
      <c r="B4" s="142" t="s">
        <v>56</v>
      </c>
      <c r="C4" s="143">
        <v>2</v>
      </c>
      <c r="D4" s="147">
        <f t="shared" ca="1" si="0"/>
        <v>8</v>
      </c>
      <c r="E4" s="80">
        <f t="shared" ca="1" si="1"/>
        <v>10</v>
      </c>
      <c r="G4" s="141" t="s">
        <v>104</v>
      </c>
      <c r="H4" s="142" t="s">
        <v>56</v>
      </c>
      <c r="I4" s="143">
        <v>4</v>
      </c>
      <c r="J4" s="147">
        <f ca="1">RANDBETWEEN(1,20)</f>
        <v>3</v>
      </c>
      <c r="K4" s="80">
        <f t="shared" ca="1" si="2"/>
        <v>7</v>
      </c>
    </row>
    <row r="5" spans="1:11" x14ac:dyDescent="0.25">
      <c r="A5" s="74"/>
      <c r="B5" s="139" t="s">
        <v>54</v>
      </c>
      <c r="C5" s="140"/>
      <c r="D5" s="146">
        <f t="shared" ca="1" si="0"/>
        <v>12</v>
      </c>
      <c r="E5" s="75">
        <f t="shared" ref="E5:E7" ca="1" si="3">D5+C5</f>
        <v>12</v>
      </c>
      <c r="G5" s="138" t="s">
        <v>105</v>
      </c>
      <c r="H5" s="139" t="s">
        <v>54</v>
      </c>
      <c r="I5" s="140">
        <v>5</v>
      </c>
      <c r="J5" s="146">
        <f t="shared" ref="J5:J22" ca="1" si="4">RANDBETWEEN(1,20)</f>
        <v>6</v>
      </c>
      <c r="K5" s="75">
        <f t="shared" ca="1" si="2"/>
        <v>11</v>
      </c>
    </row>
    <row r="6" spans="1:11" x14ac:dyDescent="0.25">
      <c r="A6" s="76"/>
      <c r="B6" s="139" t="s">
        <v>55</v>
      </c>
      <c r="C6" s="140"/>
      <c r="D6" s="145">
        <f t="shared" ca="1" si="0"/>
        <v>1</v>
      </c>
      <c r="E6" s="77">
        <f t="shared" ca="1" si="3"/>
        <v>1</v>
      </c>
      <c r="G6" s="138" t="s">
        <v>105</v>
      </c>
      <c r="H6" s="139" t="s">
        <v>55</v>
      </c>
      <c r="I6" s="140">
        <v>3</v>
      </c>
      <c r="J6" s="145">
        <f t="shared" ca="1" si="4"/>
        <v>6</v>
      </c>
      <c r="K6" s="77">
        <f t="shared" ca="1" si="2"/>
        <v>9</v>
      </c>
    </row>
    <row r="7" spans="1:11" x14ac:dyDescent="0.25">
      <c r="A7" s="79"/>
      <c r="B7" s="142" t="s">
        <v>56</v>
      </c>
      <c r="C7" s="143"/>
      <c r="D7" s="147">
        <f t="shared" ca="1" si="0"/>
        <v>17</v>
      </c>
      <c r="E7" s="80">
        <f t="shared" ca="1" si="3"/>
        <v>17</v>
      </c>
      <c r="G7" s="141" t="s">
        <v>105</v>
      </c>
      <c r="H7" s="142" t="s">
        <v>56</v>
      </c>
      <c r="I7" s="143">
        <v>3</v>
      </c>
      <c r="J7" s="147">
        <f t="shared" ca="1" si="4"/>
        <v>10</v>
      </c>
      <c r="K7" s="80">
        <f t="shared" ca="1" si="2"/>
        <v>13</v>
      </c>
    </row>
    <row r="8" spans="1:11" x14ac:dyDescent="0.25">
      <c r="A8" s="79"/>
      <c r="B8" s="142" t="s">
        <v>98</v>
      </c>
      <c r="C8" s="143"/>
      <c r="D8" s="147">
        <f t="shared" ca="1" si="0"/>
        <v>2</v>
      </c>
      <c r="E8" s="80">
        <f t="shared" ref="E8" ca="1" si="5">D8+C8</f>
        <v>2</v>
      </c>
      <c r="G8" s="138" t="s">
        <v>117</v>
      </c>
      <c r="H8" s="139" t="s">
        <v>54</v>
      </c>
      <c r="I8" s="140">
        <v>4</v>
      </c>
      <c r="J8" s="146">
        <f t="shared" ca="1" si="4"/>
        <v>15</v>
      </c>
      <c r="K8" s="75">
        <f t="shared" ca="1" si="2"/>
        <v>19</v>
      </c>
    </row>
    <row r="9" spans="1:11" x14ac:dyDescent="0.25">
      <c r="G9" s="138" t="s">
        <v>117</v>
      </c>
      <c r="H9" s="139" t="s">
        <v>55</v>
      </c>
      <c r="I9" s="140">
        <v>4</v>
      </c>
      <c r="J9" s="145">
        <f t="shared" ca="1" si="4"/>
        <v>2</v>
      </c>
      <c r="K9" s="77">
        <f t="shared" ca="1" si="2"/>
        <v>6</v>
      </c>
    </row>
    <row r="10" spans="1:11" x14ac:dyDescent="0.25">
      <c r="G10" s="141" t="s">
        <v>117</v>
      </c>
      <c r="H10" s="142" t="s">
        <v>56</v>
      </c>
      <c r="I10" s="143">
        <v>8</v>
      </c>
      <c r="J10" s="147">
        <f t="shared" ca="1" si="4"/>
        <v>20</v>
      </c>
      <c r="K10" s="80">
        <f t="shared" ca="1" si="2"/>
        <v>28</v>
      </c>
    </row>
    <row r="11" spans="1:11" x14ac:dyDescent="0.25">
      <c r="G11" s="138" t="s">
        <v>113</v>
      </c>
      <c r="H11" s="139" t="s">
        <v>54</v>
      </c>
      <c r="I11" s="140">
        <v>3</v>
      </c>
      <c r="J11" s="146">
        <f t="shared" ca="1" si="4"/>
        <v>20</v>
      </c>
      <c r="K11" s="75">
        <f t="shared" ref="K11:K19" ca="1" si="6">J11+I11</f>
        <v>23</v>
      </c>
    </row>
    <row r="12" spans="1:11" x14ac:dyDescent="0.25">
      <c r="G12" s="138" t="s">
        <v>113</v>
      </c>
      <c r="H12" s="139" t="s">
        <v>55</v>
      </c>
      <c r="I12" s="140">
        <v>4</v>
      </c>
      <c r="J12" s="145">
        <f t="shared" ca="1" si="4"/>
        <v>9</v>
      </c>
      <c r="K12" s="77">
        <f t="shared" ca="1" si="6"/>
        <v>13</v>
      </c>
    </row>
    <row r="13" spans="1:11" x14ac:dyDescent="0.25">
      <c r="G13" s="141" t="s">
        <v>113</v>
      </c>
      <c r="H13" s="142" t="s">
        <v>56</v>
      </c>
      <c r="I13" s="143">
        <v>5</v>
      </c>
      <c r="J13" s="147">
        <f t="shared" ca="1" si="4"/>
        <v>11</v>
      </c>
      <c r="K13" s="80">
        <f t="shared" ca="1" si="6"/>
        <v>16</v>
      </c>
    </row>
    <row r="14" spans="1:11" x14ac:dyDescent="0.25">
      <c r="G14" s="138" t="s">
        <v>114</v>
      </c>
      <c r="H14" s="139" t="s">
        <v>54</v>
      </c>
      <c r="I14" s="140">
        <v>2</v>
      </c>
      <c r="J14" s="146">
        <f t="shared" ca="1" si="4"/>
        <v>3</v>
      </c>
      <c r="K14" s="75">
        <f t="shared" ca="1" si="6"/>
        <v>5</v>
      </c>
    </row>
    <row r="15" spans="1:11" x14ac:dyDescent="0.25">
      <c r="G15" s="138" t="s">
        <v>114</v>
      </c>
      <c r="H15" s="139" t="s">
        <v>55</v>
      </c>
      <c r="I15" s="140">
        <v>5</v>
      </c>
      <c r="J15" s="145">
        <f t="shared" ca="1" si="4"/>
        <v>10</v>
      </c>
      <c r="K15" s="77">
        <f t="shared" ca="1" si="6"/>
        <v>15</v>
      </c>
    </row>
    <row r="16" spans="1:11" x14ac:dyDescent="0.25">
      <c r="G16" s="141" t="s">
        <v>114</v>
      </c>
      <c r="H16" s="142" t="s">
        <v>56</v>
      </c>
      <c r="I16" s="143">
        <v>7</v>
      </c>
      <c r="J16" s="147">
        <f t="shared" ca="1" si="4"/>
        <v>12</v>
      </c>
      <c r="K16" s="80">
        <f t="shared" ca="1" si="6"/>
        <v>19</v>
      </c>
    </row>
    <row r="17" spans="7:11" x14ac:dyDescent="0.25">
      <c r="G17" s="138" t="s">
        <v>118</v>
      </c>
      <c r="H17" s="139" t="s">
        <v>54</v>
      </c>
      <c r="I17" s="140">
        <v>4</v>
      </c>
      <c r="J17" s="146">
        <f t="shared" ca="1" si="4"/>
        <v>12</v>
      </c>
      <c r="K17" s="75">
        <f t="shared" ca="1" si="6"/>
        <v>16</v>
      </c>
    </row>
    <row r="18" spans="7:11" x14ac:dyDescent="0.25">
      <c r="G18" s="138" t="s">
        <v>118</v>
      </c>
      <c r="H18" s="139" t="s">
        <v>55</v>
      </c>
      <c r="I18" s="140">
        <v>7</v>
      </c>
      <c r="J18" s="145">
        <f t="shared" ca="1" si="4"/>
        <v>17</v>
      </c>
      <c r="K18" s="77">
        <f t="shared" ca="1" si="6"/>
        <v>24</v>
      </c>
    </row>
    <row r="19" spans="7:11" x14ac:dyDescent="0.25">
      <c r="G19" s="141" t="s">
        <v>118</v>
      </c>
      <c r="H19" s="142" t="s">
        <v>56</v>
      </c>
      <c r="I19" s="143">
        <v>9</v>
      </c>
      <c r="J19" s="147">
        <f t="shared" ca="1" si="4"/>
        <v>9</v>
      </c>
      <c r="K19" s="80">
        <f t="shared" ca="1" si="6"/>
        <v>18</v>
      </c>
    </row>
    <row r="20" spans="7:11" x14ac:dyDescent="0.25">
      <c r="G20" s="138" t="s">
        <v>115</v>
      </c>
      <c r="H20" s="139" t="s">
        <v>54</v>
      </c>
      <c r="I20" s="140">
        <v>1</v>
      </c>
      <c r="J20" s="146">
        <f t="shared" ca="1" si="4"/>
        <v>13</v>
      </c>
      <c r="K20" s="75">
        <f t="shared" ref="K20:K22" ca="1" si="7">J20+I20</f>
        <v>14</v>
      </c>
    </row>
    <row r="21" spans="7:11" x14ac:dyDescent="0.25">
      <c r="G21" s="138" t="s">
        <v>115</v>
      </c>
      <c r="H21" s="139" t="s">
        <v>55</v>
      </c>
      <c r="I21" s="140">
        <v>3</v>
      </c>
      <c r="J21" s="145">
        <f t="shared" ca="1" si="4"/>
        <v>10</v>
      </c>
      <c r="K21" s="77">
        <f t="shared" ca="1" si="7"/>
        <v>13</v>
      </c>
    </row>
    <row r="22" spans="7:11" x14ac:dyDescent="0.25">
      <c r="G22" s="141" t="s">
        <v>115</v>
      </c>
      <c r="H22" s="142" t="s">
        <v>56</v>
      </c>
      <c r="I22" s="143">
        <v>4</v>
      </c>
      <c r="J22" s="147">
        <f t="shared" ca="1" si="4"/>
        <v>4</v>
      </c>
      <c r="K22" s="80">
        <f t="shared" ca="1" si="7"/>
        <v>8</v>
      </c>
    </row>
  </sheetData>
  <conditionalFormatting sqref="G5">
    <cfRule type="cellIs" dxfId="39" priority="43" operator="equal">
      <formula>"No"</formula>
    </cfRule>
    <cfRule type="cellIs" dxfId="38" priority="44" operator="equal">
      <formula>"Yes"</formula>
    </cfRule>
  </conditionalFormatting>
  <conditionalFormatting sqref="G6:G7">
    <cfRule type="cellIs" dxfId="37" priority="41" operator="equal">
      <formula>"No"</formula>
    </cfRule>
    <cfRule type="cellIs" dxfId="36" priority="42" operator="equal">
      <formula>"Yes"</formula>
    </cfRule>
  </conditionalFormatting>
  <conditionalFormatting sqref="G2">
    <cfRule type="cellIs" dxfId="35" priority="39" operator="equal">
      <formula>"No"</formula>
    </cfRule>
    <cfRule type="cellIs" dxfId="34" priority="40" operator="equal">
      <formula>"Yes"</formula>
    </cfRule>
  </conditionalFormatting>
  <conditionalFormatting sqref="G3:G4">
    <cfRule type="cellIs" dxfId="33" priority="37" operator="equal">
      <formula>"No"</formula>
    </cfRule>
    <cfRule type="cellIs" dxfId="32" priority="38" operator="equal">
      <formula>"Yes"</formula>
    </cfRule>
  </conditionalFormatting>
  <conditionalFormatting sqref="G8">
    <cfRule type="cellIs" dxfId="31" priority="35" operator="equal">
      <formula>"No"</formula>
    </cfRule>
    <cfRule type="cellIs" dxfId="30" priority="36" operator="equal">
      <formula>"Yes"</formula>
    </cfRule>
  </conditionalFormatting>
  <conditionalFormatting sqref="G9:G10">
    <cfRule type="cellIs" dxfId="29" priority="33" operator="equal">
      <formula>"No"</formula>
    </cfRule>
    <cfRule type="cellIs" dxfId="28" priority="34" operator="equal">
      <formula>"Yes"</formula>
    </cfRule>
  </conditionalFormatting>
  <conditionalFormatting sqref="G11">
    <cfRule type="cellIs" dxfId="27" priority="15" operator="equal">
      <formula>"No"</formula>
    </cfRule>
    <cfRule type="cellIs" dxfId="26" priority="16" operator="equal">
      <formula>"Yes"</formula>
    </cfRule>
  </conditionalFormatting>
  <conditionalFormatting sqref="G12:G13">
    <cfRule type="cellIs" dxfId="25" priority="13" operator="equal">
      <formula>"No"</formula>
    </cfRule>
    <cfRule type="cellIs" dxfId="24" priority="14" operator="equal">
      <formula>"Yes"</formula>
    </cfRule>
  </conditionalFormatting>
  <conditionalFormatting sqref="G14">
    <cfRule type="cellIs" dxfId="23" priority="11" operator="equal">
      <formula>"No"</formula>
    </cfRule>
    <cfRule type="cellIs" dxfId="22" priority="12" operator="equal">
      <formula>"Yes"</formula>
    </cfRule>
  </conditionalFormatting>
  <conditionalFormatting sqref="G15:G16">
    <cfRule type="cellIs" dxfId="21" priority="9" operator="equal">
      <formula>"No"</formula>
    </cfRule>
    <cfRule type="cellIs" dxfId="20" priority="10" operator="equal">
      <formula>"Yes"</formula>
    </cfRule>
  </conditionalFormatting>
  <conditionalFormatting sqref="G17">
    <cfRule type="cellIs" dxfId="19" priority="7" operator="equal">
      <formula>"No"</formula>
    </cfRule>
    <cfRule type="cellIs" dxfId="18" priority="8" operator="equal">
      <formula>"Yes"</formula>
    </cfRule>
  </conditionalFormatting>
  <conditionalFormatting sqref="G18:G19">
    <cfRule type="cellIs" dxfId="17" priority="5" operator="equal">
      <formula>"No"</formula>
    </cfRule>
    <cfRule type="cellIs" dxfId="16" priority="6" operator="equal">
      <formula>"Yes"</formula>
    </cfRule>
  </conditionalFormatting>
  <conditionalFormatting sqref="G20">
    <cfRule type="cellIs" dxfId="15" priority="3" operator="equal">
      <formula>"No"</formula>
    </cfRule>
    <cfRule type="cellIs" dxfId="14" priority="4" operator="equal">
      <formula>"Yes"</formula>
    </cfRule>
  </conditionalFormatting>
  <conditionalFormatting sqref="G21:G22">
    <cfRule type="cellIs" dxfId="13" priority="1" operator="equal">
      <formula>"No"</formula>
    </cfRule>
    <cfRule type="cellIs" dxfId="12" priority="2" operator="equal">
      <formula>"Yes"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75" x14ac:dyDescent="0.25"/>
  <cols>
    <col min="1" max="1" width="16.5" style="24" bestFit="1" customWidth="1"/>
    <col min="2" max="2" width="6.375" style="24" customWidth="1"/>
    <col min="3" max="3" width="4.875" style="24" bestFit="1" customWidth="1"/>
    <col min="4" max="4" width="3.625" style="24" bestFit="1" customWidth="1"/>
    <col min="5" max="5" width="6.375" style="24" bestFit="1" customWidth="1"/>
    <col min="6" max="6" width="14.5" style="21" bestFit="1" customWidth="1"/>
    <col min="7" max="7" width="2.875" style="21" bestFit="1" customWidth="1"/>
    <col min="8" max="8" width="6.375" style="21" bestFit="1" customWidth="1"/>
    <col min="9" max="9" width="7.375" style="21" bestFit="1" customWidth="1"/>
    <col min="10" max="10" width="4.25" style="21" bestFit="1" customWidth="1"/>
    <col min="11" max="11" width="4.75" style="21" bestFit="1" customWidth="1"/>
    <col min="12" max="12" width="4.625" style="21" bestFit="1" customWidth="1"/>
    <col min="13" max="13" width="7.25" style="21" bestFit="1" customWidth="1"/>
    <col min="14" max="14" width="5.375" style="21" bestFit="1" customWidth="1"/>
    <col min="15" max="15" width="4.125" style="21" bestFit="1" customWidth="1"/>
    <col min="16" max="16" width="5.375" style="21" bestFit="1" customWidth="1"/>
    <col min="17" max="17" width="6.125" style="21" bestFit="1" customWidth="1"/>
    <col min="18" max="18" width="4.375" style="21" customWidth="1"/>
    <col min="19" max="19" width="5.75" style="21" customWidth="1"/>
    <col min="20" max="20" width="6.25" style="21" customWidth="1"/>
    <col min="21" max="21" width="9" style="21" customWidth="1"/>
    <col min="22" max="22" width="7.875" style="21" bestFit="1" customWidth="1"/>
    <col min="23" max="23" width="9" style="21"/>
    <col min="24" max="24" width="7.375" style="21" bestFit="1" customWidth="1"/>
    <col min="25" max="25" width="4.375" style="21" bestFit="1" customWidth="1"/>
    <col min="26" max="26" width="6.625" style="21" hidden="1" customWidth="1"/>
    <col min="27" max="27" width="7.375" style="21" bestFit="1" customWidth="1"/>
    <col min="28" max="28" width="1.5" style="21" customWidth="1"/>
    <col min="29" max="29" width="9.125" style="21" bestFit="1" customWidth="1"/>
    <col min="30" max="16384" width="9" style="21"/>
  </cols>
  <sheetData>
    <row r="1" spans="1:29" s="17" customFormat="1" ht="33" thickTop="1" thickBot="1" x14ac:dyDescent="0.3">
      <c r="A1" s="57" t="s">
        <v>0</v>
      </c>
      <c r="B1" s="116" t="s">
        <v>57</v>
      </c>
      <c r="C1" s="119" t="s">
        <v>58</v>
      </c>
      <c r="D1" s="122" t="s">
        <v>59</v>
      </c>
      <c r="E1" s="154" t="s">
        <v>89</v>
      </c>
      <c r="F1" s="112" t="s">
        <v>60</v>
      </c>
      <c r="G1" s="113"/>
      <c r="H1" s="54" t="s">
        <v>61</v>
      </c>
      <c r="I1" s="16" t="s">
        <v>62</v>
      </c>
      <c r="J1" s="18" t="s">
        <v>63</v>
      </c>
      <c r="K1" s="25" t="s">
        <v>64</v>
      </c>
      <c r="L1" s="28" t="s">
        <v>65</v>
      </c>
      <c r="M1" s="148" t="s">
        <v>66</v>
      </c>
      <c r="N1" s="36" t="s">
        <v>67</v>
      </c>
      <c r="O1" s="39" t="s">
        <v>68</v>
      </c>
      <c r="P1" s="42" t="s">
        <v>69</v>
      </c>
      <c r="Q1" s="45" t="s">
        <v>70</v>
      </c>
      <c r="R1" s="48" t="s">
        <v>71</v>
      </c>
      <c r="S1" s="51" t="s">
        <v>72</v>
      </c>
      <c r="T1" s="33" t="s">
        <v>73</v>
      </c>
      <c r="U1" s="58" t="s">
        <v>74</v>
      </c>
      <c r="V1" s="61" t="s">
        <v>75</v>
      </c>
      <c r="W1" s="68" t="s">
        <v>76</v>
      </c>
      <c r="X1" s="71" t="s">
        <v>77</v>
      </c>
      <c r="Y1" s="65" t="s">
        <v>78</v>
      </c>
      <c r="Z1" s="61" t="s">
        <v>79</v>
      </c>
      <c r="AA1" s="64" t="s">
        <v>80</v>
      </c>
      <c r="AC1" s="157" t="s">
        <v>91</v>
      </c>
    </row>
    <row r="2" spans="1:29" ht="16.5" thickTop="1" x14ac:dyDescent="0.25">
      <c r="A2" s="150" t="s">
        <v>8</v>
      </c>
      <c r="B2" s="117">
        <f>17+1+1</f>
        <v>19</v>
      </c>
      <c r="C2" s="120">
        <f>14+1+1</f>
        <v>16</v>
      </c>
      <c r="D2" s="123">
        <f>21+1+1</f>
        <v>23</v>
      </c>
      <c r="E2" s="155">
        <v>0</v>
      </c>
      <c r="F2" s="114" t="s">
        <v>83</v>
      </c>
      <c r="G2" s="115" t="s">
        <v>84</v>
      </c>
      <c r="H2" s="55"/>
      <c r="I2" s="19"/>
      <c r="J2" s="20"/>
      <c r="K2" s="26"/>
      <c r="L2" s="29"/>
      <c r="M2" s="31"/>
      <c r="N2" s="37"/>
      <c r="O2" s="40"/>
      <c r="P2" s="43"/>
      <c r="Q2" s="46"/>
      <c r="R2" s="49"/>
      <c r="S2" s="52"/>
      <c r="T2" s="34"/>
      <c r="U2" s="59"/>
      <c r="V2" s="62">
        <f t="shared" ref="V2:V8" si="0">SUM(H2:U2)</f>
        <v>0</v>
      </c>
      <c r="W2" s="69"/>
      <c r="X2" s="72"/>
      <c r="Y2" s="66">
        <v>57</v>
      </c>
      <c r="Z2" s="62">
        <f t="shared" ref="Z2:Z7" si="1">Y2+X2-(V2+W2)</f>
        <v>57</v>
      </c>
      <c r="AA2" s="131">
        <f t="shared" ref="AA2:AA7" si="2">SMALL(Y2:Z2,1)</f>
        <v>57</v>
      </c>
      <c r="AC2" s="158"/>
    </row>
    <row r="3" spans="1:29" x14ac:dyDescent="0.25">
      <c r="A3" s="151" t="s">
        <v>81</v>
      </c>
      <c r="B3" s="118">
        <f>11+2+1</f>
        <v>14</v>
      </c>
      <c r="C3" s="121">
        <f>13+2+1</f>
        <v>16</v>
      </c>
      <c r="D3" s="124">
        <f>15+2+1</f>
        <v>18</v>
      </c>
      <c r="E3" s="156">
        <v>0</v>
      </c>
      <c r="F3" s="114" t="s">
        <v>83</v>
      </c>
      <c r="G3" s="115" t="s">
        <v>84</v>
      </c>
      <c r="H3" s="56"/>
      <c r="I3" s="22"/>
      <c r="J3" s="23"/>
      <c r="K3" s="27"/>
      <c r="L3" s="30"/>
      <c r="M3" s="32"/>
      <c r="N3" s="38"/>
      <c r="O3" s="41"/>
      <c r="P3" s="44"/>
      <c r="Q3" s="47"/>
      <c r="R3" s="50"/>
      <c r="S3" s="53"/>
      <c r="T3" s="35"/>
      <c r="U3" s="60"/>
      <c r="V3" s="62">
        <f t="shared" si="0"/>
        <v>0</v>
      </c>
      <c r="W3" s="70"/>
      <c r="X3" s="73"/>
      <c r="Y3" s="67">
        <f>47</f>
        <v>47</v>
      </c>
      <c r="Z3" s="63">
        <f t="shared" si="1"/>
        <v>47</v>
      </c>
      <c r="AA3" s="131">
        <f t="shared" si="2"/>
        <v>47</v>
      </c>
      <c r="AC3" s="159"/>
    </row>
    <row r="4" spans="1:29" x14ac:dyDescent="0.25">
      <c r="A4" s="151" t="s">
        <v>30</v>
      </c>
      <c r="B4" s="118">
        <f>20</f>
        <v>20</v>
      </c>
      <c r="C4" s="121">
        <f>15+2</f>
        <v>17</v>
      </c>
      <c r="D4" s="124">
        <f>23+2</f>
        <v>25</v>
      </c>
      <c r="E4" s="156">
        <v>0</v>
      </c>
      <c r="F4" s="114" t="s">
        <v>83</v>
      </c>
      <c r="G4" s="115" t="s">
        <v>84</v>
      </c>
      <c r="H4" s="56">
        <v>41</v>
      </c>
      <c r="I4" s="22"/>
      <c r="J4" s="23"/>
      <c r="K4" s="27"/>
      <c r="L4" s="30"/>
      <c r="M4" s="32"/>
      <c r="N4" s="38"/>
      <c r="O4" s="41"/>
      <c r="P4" s="44"/>
      <c r="Q4" s="47"/>
      <c r="R4" s="50"/>
      <c r="S4" s="53"/>
      <c r="T4" s="35"/>
      <c r="U4" s="60"/>
      <c r="V4" s="62">
        <f t="shared" si="0"/>
        <v>41</v>
      </c>
      <c r="W4" s="70"/>
      <c r="X4" s="73"/>
      <c r="Y4" s="170">
        <f>70+20</f>
        <v>90</v>
      </c>
      <c r="Z4" s="63">
        <f t="shared" si="1"/>
        <v>49</v>
      </c>
      <c r="AA4" s="131">
        <f t="shared" si="2"/>
        <v>49</v>
      </c>
      <c r="AC4" s="159"/>
    </row>
    <row r="5" spans="1:29" x14ac:dyDescent="0.25">
      <c r="A5" s="151" t="s">
        <v>7</v>
      </c>
      <c r="B5" s="118">
        <f>16</f>
        <v>16</v>
      </c>
      <c r="C5" s="121">
        <f>18</f>
        <v>18</v>
      </c>
      <c r="D5" s="124">
        <f>20</f>
        <v>20</v>
      </c>
      <c r="E5" s="156">
        <v>0</v>
      </c>
      <c r="F5" s="114" t="s">
        <v>83</v>
      </c>
      <c r="G5" s="115" t="s">
        <v>84</v>
      </c>
      <c r="H5" s="56"/>
      <c r="I5" s="22"/>
      <c r="J5" s="23"/>
      <c r="K5" s="27"/>
      <c r="L5" s="30"/>
      <c r="M5" s="32"/>
      <c r="N5" s="38"/>
      <c r="O5" s="41"/>
      <c r="P5" s="44"/>
      <c r="Q5" s="47"/>
      <c r="R5" s="50"/>
      <c r="S5" s="53"/>
      <c r="T5" s="35"/>
      <c r="U5" s="60"/>
      <c r="V5" s="62">
        <f t="shared" si="0"/>
        <v>0</v>
      </c>
      <c r="W5" s="70"/>
      <c r="X5" s="73"/>
      <c r="Y5" s="67">
        <f>54</f>
        <v>54</v>
      </c>
      <c r="Z5" s="63">
        <f t="shared" si="1"/>
        <v>54</v>
      </c>
      <c r="AA5" s="131">
        <f t="shared" si="2"/>
        <v>54</v>
      </c>
      <c r="AC5" s="159"/>
    </row>
    <row r="6" spans="1:29" x14ac:dyDescent="0.25">
      <c r="A6" s="152" t="s">
        <v>92</v>
      </c>
      <c r="B6" s="118">
        <v>17</v>
      </c>
      <c r="C6" s="121">
        <v>11</v>
      </c>
      <c r="D6" s="124">
        <v>18</v>
      </c>
      <c r="E6" s="156">
        <v>0</v>
      </c>
      <c r="F6" s="149" t="s">
        <v>87</v>
      </c>
      <c r="G6" s="115">
        <v>0</v>
      </c>
      <c r="H6" s="56"/>
      <c r="I6" s="22">
        <v>3</v>
      </c>
      <c r="J6" s="23"/>
      <c r="K6" s="27"/>
      <c r="L6" s="30"/>
      <c r="M6" s="32"/>
      <c r="N6" s="38"/>
      <c r="O6" s="41"/>
      <c r="P6" s="44"/>
      <c r="Q6" s="47"/>
      <c r="R6" s="50"/>
      <c r="S6" s="53"/>
      <c r="T6" s="35"/>
      <c r="U6" s="60"/>
      <c r="V6" s="62">
        <f t="shared" ref="V6" si="3">SUM(H6:U6)</f>
        <v>3</v>
      </c>
      <c r="W6" s="70"/>
      <c r="X6" s="73">
        <v>3</v>
      </c>
      <c r="Y6" s="67">
        <v>51</v>
      </c>
      <c r="Z6" s="63">
        <f t="shared" ref="Z6" si="4">Y6+X6-(V6+W6)</f>
        <v>51</v>
      </c>
      <c r="AA6" s="131">
        <f t="shared" ref="AA6" si="5">SMALL(Y6:Z6,1)</f>
        <v>51</v>
      </c>
      <c r="AC6" s="162">
        <v>0</v>
      </c>
    </row>
    <row r="7" spans="1:29" x14ac:dyDescent="0.25">
      <c r="A7" s="152" t="s">
        <v>86</v>
      </c>
      <c r="B7" s="118">
        <v>21</v>
      </c>
      <c r="C7" s="121">
        <v>11</v>
      </c>
      <c r="D7" s="124">
        <v>22</v>
      </c>
      <c r="E7" s="156">
        <v>0</v>
      </c>
      <c r="F7" s="149" t="s">
        <v>87</v>
      </c>
      <c r="G7" s="115">
        <v>0</v>
      </c>
      <c r="H7" s="56">
        <v>23</v>
      </c>
      <c r="I7" s="22"/>
      <c r="J7" s="23"/>
      <c r="K7" s="27"/>
      <c r="L7" s="30"/>
      <c r="M7" s="32"/>
      <c r="N7" s="38"/>
      <c r="O7" s="41"/>
      <c r="P7" s="44"/>
      <c r="Q7" s="47"/>
      <c r="R7" s="50"/>
      <c r="S7" s="53"/>
      <c r="T7" s="35">
        <v>7</v>
      </c>
      <c r="U7" s="60"/>
      <c r="V7" s="62">
        <f t="shared" si="0"/>
        <v>30</v>
      </c>
      <c r="W7" s="70"/>
      <c r="X7" s="73"/>
      <c r="Y7" s="67">
        <v>83</v>
      </c>
      <c r="Z7" s="63">
        <f t="shared" si="1"/>
        <v>53</v>
      </c>
      <c r="AA7" s="131">
        <f t="shared" si="2"/>
        <v>53</v>
      </c>
      <c r="AC7" s="162">
        <v>50</v>
      </c>
    </row>
    <row r="8" spans="1:29" x14ac:dyDescent="0.25">
      <c r="A8" s="152" t="s">
        <v>97</v>
      </c>
      <c r="B8" s="118">
        <v>16</v>
      </c>
      <c r="C8" s="121">
        <v>10</v>
      </c>
      <c r="D8" s="124">
        <v>16</v>
      </c>
      <c r="E8" s="156">
        <v>0</v>
      </c>
      <c r="F8" s="149" t="s">
        <v>87</v>
      </c>
      <c r="G8" s="115">
        <v>0</v>
      </c>
      <c r="H8" s="56"/>
      <c r="I8" s="22"/>
      <c r="J8" s="23"/>
      <c r="K8" s="27"/>
      <c r="L8" s="30"/>
      <c r="M8" s="32"/>
      <c r="N8" s="38"/>
      <c r="O8" s="41"/>
      <c r="P8" s="44"/>
      <c r="Q8" s="47"/>
      <c r="R8" s="50"/>
      <c r="S8" s="53"/>
      <c r="T8" s="35"/>
      <c r="U8" s="60"/>
      <c r="V8" s="62">
        <f t="shared" si="0"/>
        <v>0</v>
      </c>
      <c r="W8" s="70"/>
      <c r="X8" s="73"/>
      <c r="Y8" s="67">
        <v>25</v>
      </c>
      <c r="Z8" s="63">
        <f t="shared" ref="Z8" si="6">Y8+X8-(V8+W8)</f>
        <v>25</v>
      </c>
      <c r="AA8" s="131">
        <f t="shared" ref="AA8" si="7">SMALL(Y8:Z8,1)</f>
        <v>25</v>
      </c>
      <c r="AC8" s="159"/>
    </row>
    <row r="9" spans="1:29" x14ac:dyDescent="0.25">
      <c r="A9" s="153" t="s">
        <v>104</v>
      </c>
      <c r="B9" s="118">
        <v>26</v>
      </c>
      <c r="C9" s="121">
        <v>9</v>
      </c>
      <c r="D9" s="124">
        <v>27</v>
      </c>
      <c r="E9" s="156">
        <v>0</v>
      </c>
      <c r="F9" s="149" t="s">
        <v>107</v>
      </c>
      <c r="G9" s="115">
        <v>5</v>
      </c>
      <c r="H9" s="56">
        <v>53</v>
      </c>
      <c r="I9" s="22"/>
      <c r="J9" s="165">
        <v>0</v>
      </c>
      <c r="K9" s="168" t="s">
        <v>147</v>
      </c>
      <c r="L9" s="169" t="s">
        <v>147</v>
      </c>
      <c r="M9" s="32">
        <v>3</v>
      </c>
      <c r="N9" s="38"/>
      <c r="O9" s="41"/>
      <c r="P9" s="44"/>
      <c r="Q9" s="47"/>
      <c r="R9" s="50"/>
      <c r="S9" s="53"/>
      <c r="T9" s="35"/>
      <c r="U9" s="60"/>
      <c r="V9" s="62">
        <f t="shared" ref="V9" si="8">SUM(H9:U9)</f>
        <v>56</v>
      </c>
      <c r="W9" s="70"/>
      <c r="X9" s="73"/>
      <c r="Y9" s="67">
        <v>51</v>
      </c>
      <c r="Z9" s="63">
        <f t="shared" ref="Z9" si="9">Y9+X9-(V9+W9)</f>
        <v>-5</v>
      </c>
      <c r="AA9" s="131">
        <f t="shared" ref="AA9" si="10">SMALL(Y9:Z9,1)</f>
        <v>-5</v>
      </c>
      <c r="AC9" s="159"/>
    </row>
    <row r="10" spans="1:29" x14ac:dyDescent="0.25">
      <c r="A10" s="153" t="s">
        <v>105</v>
      </c>
      <c r="B10" s="118">
        <v>19</v>
      </c>
      <c r="C10" s="121">
        <v>11</v>
      </c>
      <c r="D10" s="124">
        <v>20</v>
      </c>
      <c r="E10" s="156">
        <v>0</v>
      </c>
      <c r="F10" s="149" t="s">
        <v>108</v>
      </c>
      <c r="G10" s="115">
        <v>10</v>
      </c>
      <c r="H10" s="56"/>
      <c r="I10" s="22">
        <v>41</v>
      </c>
      <c r="J10" s="23">
        <v>5</v>
      </c>
      <c r="K10" s="27"/>
      <c r="L10" s="30"/>
      <c r="M10" s="32"/>
      <c r="N10" s="38"/>
      <c r="O10" s="41"/>
      <c r="P10" s="44"/>
      <c r="Q10" s="47"/>
      <c r="R10" s="50"/>
      <c r="S10" s="53"/>
      <c r="T10" s="35"/>
      <c r="U10" s="60"/>
      <c r="V10" s="62">
        <f t="shared" ref="V10:V11" si="11">SUM(H10:U10)</f>
        <v>46</v>
      </c>
      <c r="W10" s="70"/>
      <c r="X10" s="73"/>
      <c r="Y10" s="67">
        <v>32</v>
      </c>
      <c r="Z10" s="63">
        <f t="shared" ref="Z10:Z11" si="12">Y10+X10-(V10+W10)</f>
        <v>-14</v>
      </c>
      <c r="AA10" s="131">
        <f t="shared" ref="AA10:AA11" si="13">SMALL(Y10:Z10,1)</f>
        <v>-14</v>
      </c>
      <c r="AC10" s="159"/>
    </row>
    <row r="11" spans="1:29" x14ac:dyDescent="0.25">
      <c r="A11" s="153" t="s">
        <v>123</v>
      </c>
      <c r="B11" s="118">
        <v>21</v>
      </c>
      <c r="C11" s="121">
        <v>10</v>
      </c>
      <c r="D11" s="124">
        <v>21</v>
      </c>
      <c r="E11" s="156">
        <v>0</v>
      </c>
      <c r="F11" s="149" t="s">
        <v>131</v>
      </c>
      <c r="G11" s="115">
        <v>5</v>
      </c>
      <c r="H11" s="56"/>
      <c r="I11" s="22">
        <v>11</v>
      </c>
      <c r="J11" s="23"/>
      <c r="K11" s="27"/>
      <c r="L11" s="30"/>
      <c r="M11" s="32"/>
      <c r="N11" s="38"/>
      <c r="O11" s="41"/>
      <c r="P11" s="44"/>
      <c r="Q11" s="47"/>
      <c r="R11" s="50"/>
      <c r="S11" s="53"/>
      <c r="T11" s="35">
        <v>58</v>
      </c>
      <c r="U11" s="60"/>
      <c r="V11" s="62">
        <f t="shared" si="11"/>
        <v>69</v>
      </c>
      <c r="W11" s="70"/>
      <c r="X11" s="73"/>
      <c r="Y11" s="67">
        <v>52</v>
      </c>
      <c r="Z11" s="63">
        <f t="shared" si="12"/>
        <v>-17</v>
      </c>
      <c r="AA11" s="131">
        <f t="shared" si="13"/>
        <v>-17</v>
      </c>
      <c r="AC11" s="159"/>
    </row>
    <row r="12" spans="1:29" x14ac:dyDescent="0.25">
      <c r="A12" s="153" t="s">
        <v>125</v>
      </c>
      <c r="B12" s="118">
        <v>21</v>
      </c>
      <c r="C12" s="121">
        <v>10</v>
      </c>
      <c r="D12" s="124">
        <v>21</v>
      </c>
      <c r="E12" s="156">
        <v>0</v>
      </c>
      <c r="F12" s="149" t="s">
        <v>131</v>
      </c>
      <c r="G12" s="115">
        <v>5</v>
      </c>
      <c r="H12" s="56"/>
      <c r="I12" s="22">
        <v>52</v>
      </c>
      <c r="J12" s="23">
        <v>18</v>
      </c>
      <c r="K12" s="27"/>
      <c r="L12" s="30"/>
      <c r="M12" s="32">
        <v>16</v>
      </c>
      <c r="N12" s="38"/>
      <c r="O12" s="41"/>
      <c r="P12" s="44"/>
      <c r="Q12" s="47"/>
      <c r="R12" s="50"/>
      <c r="S12" s="53"/>
      <c r="T12" s="35"/>
      <c r="U12" s="60"/>
      <c r="V12" s="62">
        <f t="shared" ref="V12" si="14">SUM(H12:U12)</f>
        <v>86</v>
      </c>
      <c r="W12" s="70"/>
      <c r="X12" s="73"/>
      <c r="Y12" s="67">
        <v>52</v>
      </c>
      <c r="Z12" s="63">
        <f t="shared" ref="Z12" si="15">Y12+X12-(V12+W12)</f>
        <v>-34</v>
      </c>
      <c r="AA12" s="131">
        <f t="shared" ref="AA12" si="16">SMALL(Y12:Z12,1)</f>
        <v>-34</v>
      </c>
      <c r="AC12" s="159"/>
    </row>
    <row r="13" spans="1:29" x14ac:dyDescent="0.25">
      <c r="A13" s="153" t="s">
        <v>122</v>
      </c>
      <c r="B13" s="118">
        <v>18</v>
      </c>
      <c r="C13" s="121">
        <v>17</v>
      </c>
      <c r="D13" s="124">
        <v>21</v>
      </c>
      <c r="E13" s="156">
        <v>0</v>
      </c>
      <c r="F13" s="149" t="s">
        <v>87</v>
      </c>
      <c r="G13" s="115">
        <v>0</v>
      </c>
      <c r="H13" s="56">
        <v>36</v>
      </c>
      <c r="I13" s="22"/>
      <c r="J13" s="23"/>
      <c r="K13" s="27"/>
      <c r="L13" s="30"/>
      <c r="M13" s="32"/>
      <c r="N13" s="38"/>
      <c r="O13" s="41"/>
      <c r="P13" s="167" t="s">
        <v>132</v>
      </c>
      <c r="Q13" s="47"/>
      <c r="R13" s="50"/>
      <c r="S13" s="53"/>
      <c r="T13" s="35"/>
      <c r="U13" s="60"/>
      <c r="V13" s="62">
        <f t="shared" ref="V13:V17" si="17">SUM(H13:U13)</f>
        <v>36</v>
      </c>
      <c r="W13" s="70"/>
      <c r="X13" s="73"/>
      <c r="Y13" s="67">
        <v>28</v>
      </c>
      <c r="Z13" s="63">
        <f t="shared" ref="Z13:Z17" si="18">Y13+X13-(V13+W13)</f>
        <v>-8</v>
      </c>
      <c r="AA13" s="131">
        <f t="shared" ref="AA13:AA17" si="19">SMALL(Y13:Z13,1)</f>
        <v>-8</v>
      </c>
      <c r="AC13" s="159"/>
    </row>
    <row r="14" spans="1:29" x14ac:dyDescent="0.25">
      <c r="A14" s="153" t="s">
        <v>124</v>
      </c>
      <c r="B14" s="118">
        <v>18</v>
      </c>
      <c r="C14" s="121">
        <v>17</v>
      </c>
      <c r="D14" s="124">
        <v>21</v>
      </c>
      <c r="E14" s="156">
        <v>0</v>
      </c>
      <c r="F14" s="149" t="s">
        <v>87</v>
      </c>
      <c r="G14" s="115">
        <v>0</v>
      </c>
      <c r="H14" s="56">
        <v>26</v>
      </c>
      <c r="I14" s="22"/>
      <c r="J14" s="23"/>
      <c r="K14" s="27"/>
      <c r="L14" s="30"/>
      <c r="M14" s="32"/>
      <c r="N14" s="38"/>
      <c r="O14" s="41"/>
      <c r="P14" s="167" t="s">
        <v>132</v>
      </c>
      <c r="Q14" s="47"/>
      <c r="R14" s="50"/>
      <c r="S14" s="53"/>
      <c r="T14" s="35"/>
      <c r="U14" s="60"/>
      <c r="V14" s="62">
        <f t="shared" ref="V14" si="20">SUM(H14:U14)</f>
        <v>26</v>
      </c>
      <c r="W14" s="70"/>
      <c r="X14" s="73"/>
      <c r="Y14" s="67">
        <v>24</v>
      </c>
      <c r="Z14" s="63">
        <f t="shared" si="18"/>
        <v>-2</v>
      </c>
      <c r="AA14" s="131">
        <f t="shared" si="19"/>
        <v>-2</v>
      </c>
      <c r="AC14" s="159"/>
    </row>
    <row r="15" spans="1:29" x14ac:dyDescent="0.25">
      <c r="A15" s="153" t="s">
        <v>114</v>
      </c>
      <c r="B15" s="118">
        <v>14</v>
      </c>
      <c r="C15" s="121">
        <v>13</v>
      </c>
      <c r="D15" s="124">
        <v>17</v>
      </c>
      <c r="E15" s="156">
        <v>0</v>
      </c>
      <c r="F15" s="149" t="s">
        <v>87</v>
      </c>
      <c r="G15" s="115">
        <v>0</v>
      </c>
      <c r="H15" s="56"/>
      <c r="I15" s="22">
        <v>81</v>
      </c>
      <c r="J15" s="23"/>
      <c r="K15" s="27"/>
      <c r="L15" s="30"/>
      <c r="M15" s="32"/>
      <c r="N15" s="38"/>
      <c r="O15" s="41"/>
      <c r="P15" s="44"/>
      <c r="Q15" s="47"/>
      <c r="R15" s="50"/>
      <c r="S15" s="53"/>
      <c r="T15" s="35"/>
      <c r="U15" s="60"/>
      <c r="V15" s="62">
        <f t="shared" si="17"/>
        <v>81</v>
      </c>
      <c r="W15" s="70"/>
      <c r="X15" s="73"/>
      <c r="Y15" s="67">
        <v>39</v>
      </c>
      <c r="Z15" s="63">
        <f t="shared" si="18"/>
        <v>-42</v>
      </c>
      <c r="AA15" s="131">
        <f t="shared" si="19"/>
        <v>-42</v>
      </c>
      <c r="AC15" s="159"/>
    </row>
    <row r="16" spans="1:29" x14ac:dyDescent="0.25">
      <c r="A16" s="153" t="s">
        <v>118</v>
      </c>
      <c r="B16" s="118">
        <v>16</v>
      </c>
      <c r="C16" s="121">
        <v>11</v>
      </c>
      <c r="D16" s="124">
        <v>17</v>
      </c>
      <c r="E16" s="156">
        <v>0</v>
      </c>
      <c r="F16" s="149" t="s">
        <v>87</v>
      </c>
      <c r="G16" s="115">
        <v>0</v>
      </c>
      <c r="H16" s="56"/>
      <c r="I16" s="22">
        <v>91</v>
      </c>
      <c r="J16" s="23"/>
      <c r="K16" s="27"/>
      <c r="L16" s="30"/>
      <c r="M16" s="32">
        <v>15</v>
      </c>
      <c r="N16" s="38"/>
      <c r="O16" s="41"/>
      <c r="P16" s="44"/>
      <c r="Q16" s="47"/>
      <c r="R16" s="50"/>
      <c r="S16" s="53"/>
      <c r="T16" s="35"/>
      <c r="U16" s="60"/>
      <c r="V16" s="62">
        <f t="shared" si="17"/>
        <v>106</v>
      </c>
      <c r="W16" s="70"/>
      <c r="X16" s="73"/>
      <c r="Y16" s="67">
        <v>105</v>
      </c>
      <c r="Z16" s="63">
        <f t="shared" si="18"/>
        <v>-1</v>
      </c>
      <c r="AA16" s="131">
        <f t="shared" si="19"/>
        <v>-1</v>
      </c>
      <c r="AC16" s="159"/>
    </row>
    <row r="17" spans="1:29" x14ac:dyDescent="0.25">
      <c r="A17" s="153" t="s">
        <v>115</v>
      </c>
      <c r="B17" s="118">
        <v>11</v>
      </c>
      <c r="C17" s="121">
        <v>12</v>
      </c>
      <c r="D17" s="124">
        <v>13</v>
      </c>
      <c r="E17" s="156">
        <v>0</v>
      </c>
      <c r="F17" s="149" t="s">
        <v>87</v>
      </c>
      <c r="G17" s="115">
        <v>0</v>
      </c>
      <c r="H17" s="56"/>
      <c r="I17" s="22">
        <v>27</v>
      </c>
      <c r="J17" s="23"/>
      <c r="K17" s="27"/>
      <c r="L17" s="30"/>
      <c r="M17" s="32"/>
      <c r="N17" s="38"/>
      <c r="O17" s="41"/>
      <c r="P17" s="44"/>
      <c r="Q17" s="47"/>
      <c r="R17" s="50"/>
      <c r="S17" s="53"/>
      <c r="T17" s="35"/>
      <c r="U17" s="60"/>
      <c r="V17" s="62">
        <f t="shared" si="17"/>
        <v>27</v>
      </c>
      <c r="W17" s="70"/>
      <c r="X17" s="73"/>
      <c r="Y17" s="67">
        <v>19</v>
      </c>
      <c r="Z17" s="63">
        <f t="shared" si="18"/>
        <v>-8</v>
      </c>
      <c r="AA17" s="131">
        <f t="shared" si="19"/>
        <v>-8</v>
      </c>
      <c r="AC17" s="159"/>
    </row>
    <row r="21" spans="1:29" x14ac:dyDescent="0.25">
      <c r="A21" s="24" t="s">
        <v>111</v>
      </c>
      <c r="B21" s="166" t="s">
        <v>112</v>
      </c>
    </row>
    <row r="22" spans="1:29" x14ac:dyDescent="0.25">
      <c r="A22" s="24" t="s">
        <v>116</v>
      </c>
    </row>
    <row r="23" spans="1:29" x14ac:dyDescent="0.25">
      <c r="A23" s="24" t="s">
        <v>119</v>
      </c>
    </row>
    <row r="24" spans="1:29" x14ac:dyDescent="0.25">
      <c r="A24" s="24" t="s">
        <v>120</v>
      </c>
    </row>
    <row r="25" spans="1:29" x14ac:dyDescent="0.25">
      <c r="A25" s="24" t="s">
        <v>121</v>
      </c>
    </row>
  </sheetData>
  <conditionalFormatting sqref="AA2:AA5 AA7 AA10:AA11 AA13:AA17">
    <cfRule type="cellIs" dxfId="11" priority="24" stopIfTrue="1" operator="lessThan">
      <formula>0.5</formula>
    </cfRule>
  </conditionalFormatting>
  <conditionalFormatting sqref="AA2:AA5 AA7 AA10:AA11 AA13:AA17">
    <cfRule type="cellIs" dxfId="10" priority="53" operator="lessThan">
      <formula>Y2/2</formula>
    </cfRule>
  </conditionalFormatting>
  <conditionalFormatting sqref="AA9">
    <cfRule type="cellIs" dxfId="9" priority="19" stopIfTrue="1" operator="lessThan">
      <formula>0.5</formula>
    </cfRule>
  </conditionalFormatting>
  <conditionalFormatting sqref="AA9">
    <cfRule type="cellIs" dxfId="8" priority="20" operator="lessThan">
      <formula>Y9/2</formula>
    </cfRule>
  </conditionalFormatting>
  <conditionalFormatting sqref="AA8">
    <cfRule type="cellIs" dxfId="7" priority="9" stopIfTrue="1" operator="lessThan">
      <formula>0.5</formula>
    </cfRule>
  </conditionalFormatting>
  <conditionalFormatting sqref="AA8">
    <cfRule type="cellIs" dxfId="6" priority="10" operator="lessThan">
      <formula>Y8/2</formula>
    </cfRule>
  </conditionalFormatting>
  <conditionalFormatting sqref="AA6">
    <cfRule type="cellIs" dxfId="5" priority="7" stopIfTrue="1" operator="lessThan">
      <formula>0.5</formula>
    </cfRule>
  </conditionalFormatting>
  <conditionalFormatting sqref="AA6">
    <cfRule type="cellIs" dxfId="4" priority="8" operator="lessThan">
      <formula>Y6/2</formula>
    </cfRule>
  </conditionalFormatting>
  <conditionalFormatting sqref="AA12">
    <cfRule type="cellIs" dxfId="3" priority="6" operator="lessThan">
      <formula>Y12/2</formula>
    </cfRule>
  </conditionalFormatting>
  <conditionalFormatting sqref="AA12">
    <cfRule type="cellIs" dxfId="2" priority="5" stopIfTrue="1" operator="lessThan">
      <formula>0.5</formula>
    </cfRule>
  </conditionalFormatting>
  <conditionalFormatting sqref="AA13">
    <cfRule type="cellIs" dxfId="1" priority="2" operator="lessThan">
      <formula>Y13/2</formula>
    </cfRule>
  </conditionalFormatting>
  <conditionalFormatting sqref="AA13">
    <cfRule type="cellIs" dxfId="0" priority="1" stopIfTrue="1" operator="lessThan">
      <formula>0.5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5" customWidth="1"/>
    <col min="2" max="2" width="8.625" style="1" bestFit="1" customWidth="1"/>
    <col min="3" max="3" width="3.875" style="5" customWidth="1"/>
    <col min="4" max="8" width="3.875" style="5" bestFit="1" customWidth="1"/>
    <col min="9" max="14" width="8.75" style="5" customWidth="1"/>
    <col min="15" max="16384" width="9" style="5"/>
  </cols>
  <sheetData>
    <row r="1" spans="1:16" s="1" customFormat="1" ht="17.25" thickTop="1" thickBot="1" x14ac:dyDescent="0.3"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x14ac:dyDescent="0.25">
      <c r="B2" s="6" t="s">
        <v>16</v>
      </c>
      <c r="C2" s="7">
        <f ca="1">RANDBETWEEN(1,3)</f>
        <v>2</v>
      </c>
      <c r="D2" s="7">
        <f ca="1">RANDBETWEEN(1,3)+RANDBETWEEN(1,3)</f>
        <v>5</v>
      </c>
      <c r="E2" s="7">
        <f ca="1">RANDBETWEEN(1,3)+RANDBETWEEN(1,3)+RANDBETWEEN(1,3)</f>
        <v>5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8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x14ac:dyDescent="0.25">
      <c r="B3" s="9" t="s">
        <v>17</v>
      </c>
      <c r="C3" s="10">
        <f ca="1">RANDBETWEEN(1,4)</f>
        <v>4</v>
      </c>
      <c r="D3" s="10">
        <f ca="1">RANDBETWEEN(1,4)+RANDBETWEEN(1,4)</f>
        <v>4</v>
      </c>
      <c r="E3" s="10">
        <f ca="1">RANDBETWEEN(1,4)+RANDBETWEEN(1,4)+RANDBETWEEN(1,4)</f>
        <v>10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16</v>
      </c>
      <c r="H3" s="11">
        <f ca="1">RANDBETWEEN(1,4)+RANDBETWEEN(1,4)+RANDBETWEEN(1,4)+RANDBETWEEN(1,4)+RANDBETWEEN(1,4)+RANDBETWEEN(1,4)</f>
        <v>20</v>
      </c>
      <c r="L3" s="1"/>
      <c r="M3" s="1"/>
      <c r="N3" s="1"/>
      <c r="O3" s="1"/>
      <c r="P3" s="1"/>
    </row>
    <row r="4" spans="1:16" x14ac:dyDescent="0.25">
      <c r="B4" s="9" t="s">
        <v>18</v>
      </c>
      <c r="C4" s="10">
        <f ca="1">RANDBETWEEN(1,6)</f>
        <v>2</v>
      </c>
      <c r="D4" s="10">
        <f ca="1">RANDBETWEEN(1,6)+RANDBETWEEN(1,6)</f>
        <v>5</v>
      </c>
      <c r="E4" s="10">
        <f ca="1">RANDBETWEEN(1,6)+RANDBETWEEN(1,6)+RANDBETWEEN(1,6)</f>
        <v>14</v>
      </c>
      <c r="F4" s="10">
        <f ca="1">RANDBETWEEN(1,6)+RANDBETWEEN(1,6)+RANDBETWEEN(1,6)+RANDBETWEEN(1,6)</f>
        <v>14</v>
      </c>
      <c r="G4" s="10">
        <f ca="1">RANDBETWEEN(1,6)+RANDBETWEEN(1,6)+RANDBETWEEN(1,6)+RANDBETWEEN(1,6)+RANDBETWEEN(1,6)</f>
        <v>10</v>
      </c>
      <c r="H4" s="11">
        <f ca="1">RANDBETWEEN(1,6)+RANDBETWEEN(1,6)+RANDBETWEEN(1,6)+RANDBETWEEN(1,6)+RANDBETWEEN(1,6)+RANDBETWEEN(1,6)</f>
        <v>20</v>
      </c>
      <c r="L4" s="1"/>
      <c r="M4" s="1"/>
      <c r="N4" s="1"/>
      <c r="O4" s="1"/>
      <c r="P4" s="1"/>
    </row>
    <row r="5" spans="1:16" x14ac:dyDescent="0.25">
      <c r="B5" s="9" t="s">
        <v>19</v>
      </c>
      <c r="C5" s="10">
        <f ca="1">RANDBETWEEN(1,8)</f>
        <v>8</v>
      </c>
      <c r="D5" s="10">
        <f ca="1">RANDBETWEEN(1,8)+RANDBETWEEN(1,8)</f>
        <v>2</v>
      </c>
      <c r="E5" s="10">
        <f ca="1">RANDBETWEEN(1,8)+RANDBETWEEN(1,8)+RANDBETWEEN(1,8)</f>
        <v>6</v>
      </c>
      <c r="F5" s="10">
        <f ca="1">RANDBETWEEN(1,8)+RANDBETWEEN(1,8)+RANDBETWEEN(1,8)+RANDBETWEEN(1,8)</f>
        <v>24</v>
      </c>
      <c r="G5" s="10">
        <f ca="1">RANDBETWEEN(1,8)+RANDBETWEEN(1,8)+RANDBETWEEN(1,8)+RANDBETWEEN(1,8)+RANDBETWEEN(1,8)</f>
        <v>11</v>
      </c>
      <c r="H5" s="11">
        <f ca="1">RANDBETWEEN(1,8)+RANDBETWEEN(1,8)+RANDBETWEEN(1,8)+RANDBETWEEN(1,8)+RANDBETWEEN(1,8)+RANDBETWEEN(1,8)</f>
        <v>25</v>
      </c>
      <c r="L5" s="1"/>
      <c r="M5" s="1"/>
      <c r="N5" s="1"/>
      <c r="O5" s="1"/>
      <c r="P5" s="1"/>
    </row>
    <row r="6" spans="1:16" x14ac:dyDescent="0.25">
      <c r="B6" s="9" t="s">
        <v>20</v>
      </c>
      <c r="C6" s="10">
        <f ca="1">RANDBETWEEN(1,10)</f>
        <v>9</v>
      </c>
      <c r="D6" s="10">
        <f ca="1">RANDBETWEEN(1,10)+RANDBETWEEN(1,10)</f>
        <v>7</v>
      </c>
      <c r="E6" s="10">
        <f ca="1">RANDBETWEEN(1,10)+RANDBETWEEN(1,10)+RANDBETWEEN(1,10)</f>
        <v>20</v>
      </c>
      <c r="F6" s="10">
        <f ca="1">RANDBETWEEN(1,10)+RANDBETWEEN(1,10)+RANDBETWEEN(1,10)+RANDBETWEEN(1,10)</f>
        <v>10</v>
      </c>
      <c r="G6" s="10">
        <f ca="1">RANDBETWEEN(1,10)+RANDBETWEEN(1,10)+RANDBETWEEN(1,10)+RANDBETWEEN(1,10)+RANDBETWEEN(1,10)</f>
        <v>23</v>
      </c>
      <c r="H6" s="11">
        <f ca="1">RANDBETWEEN(1,10)+RANDBETWEEN(1,10)+RANDBETWEEN(1,10)+RANDBETWEEN(1,10)+RANDBETWEEN(1,10)+RANDBETWEEN(1,10)</f>
        <v>23</v>
      </c>
      <c r="L6" s="1"/>
      <c r="M6" s="1"/>
      <c r="N6" s="1"/>
      <c r="O6" s="1"/>
      <c r="P6" s="1"/>
    </row>
    <row r="7" spans="1:16" x14ac:dyDescent="0.25">
      <c r="B7" s="9" t="s">
        <v>21</v>
      </c>
      <c r="C7" s="10">
        <f ca="1">RANDBETWEEN(1,12)</f>
        <v>8</v>
      </c>
      <c r="D7" s="10">
        <f ca="1">RANDBETWEEN(1,12)+RANDBETWEEN(1,12)</f>
        <v>14</v>
      </c>
      <c r="E7" s="10">
        <f ca="1">RANDBETWEEN(1,12)+RANDBETWEEN(1,12)+RANDBETWEEN(1,12)</f>
        <v>10</v>
      </c>
      <c r="F7" s="10">
        <f ca="1">RANDBETWEEN(1,12)+RANDBETWEEN(1,12)+RANDBETWEEN(1,12)+RANDBETWEEN(1,12)</f>
        <v>28</v>
      </c>
      <c r="G7" s="10">
        <f ca="1">RANDBETWEEN(1,12)+RANDBETWEEN(1,12)+RANDBETWEEN(1,12)+RANDBETWEEN(1,12)+RANDBETWEEN(1,12)</f>
        <v>39</v>
      </c>
      <c r="H7" s="11">
        <f ca="1">RANDBETWEEN(1,12)+RANDBETWEEN(1,12)+RANDBETWEEN(1,12)+RANDBETWEEN(1,12)+RANDBETWEEN(1,12)+RANDBETWEEN(1,12)</f>
        <v>24</v>
      </c>
      <c r="L7" s="1"/>
      <c r="M7" s="1"/>
      <c r="N7" s="1"/>
      <c r="O7" s="1"/>
      <c r="P7" s="1"/>
    </row>
    <row r="8" spans="1:16" x14ac:dyDescent="0.25">
      <c r="B8" s="9" t="s">
        <v>22</v>
      </c>
      <c r="C8" s="10">
        <f ca="1">RANDBETWEEN(1,20)</f>
        <v>12</v>
      </c>
      <c r="D8" s="10">
        <f ca="1">RANDBETWEEN(1,20)+RANDBETWEEN(1,20)</f>
        <v>16</v>
      </c>
      <c r="E8" s="10">
        <f ca="1">RANDBETWEEN(1,20)+RANDBETWEEN(1,20)+RANDBETWEEN(1,20)</f>
        <v>39</v>
      </c>
      <c r="F8" s="10">
        <f ca="1">RANDBETWEEN(1,20)+RANDBETWEEN(1,20)+RANDBETWEEN(1,20)+RANDBETWEEN(1,20)</f>
        <v>49</v>
      </c>
      <c r="G8" s="10">
        <f ca="1">RANDBETWEEN(1,20)+RANDBETWEEN(1,20)+RANDBETWEEN(1,20)+RANDBETWEEN(1,20)+RANDBETWEEN(1,20)</f>
        <v>44</v>
      </c>
      <c r="H8" s="11">
        <f ca="1">RANDBETWEEN(1,20)+RANDBETWEEN(1,20)+RANDBETWEEN(1,20)+RANDBETWEEN(1,20)+RANDBETWEEN(1,20)+RANDBETWEEN(1,20)</f>
        <v>61</v>
      </c>
      <c r="L8" s="1"/>
      <c r="M8" s="1"/>
      <c r="N8" s="1"/>
      <c r="O8" s="1"/>
      <c r="P8" s="1"/>
    </row>
    <row r="9" spans="1:16" ht="16.5" thickBot="1" x14ac:dyDescent="0.3">
      <c r="B9" s="12" t="s">
        <v>23</v>
      </c>
      <c r="C9" s="13">
        <f ca="1">RANDBETWEEN(1,100)</f>
        <v>15</v>
      </c>
      <c r="D9" s="13">
        <f ca="1">RANDBETWEEN(1,100)+RANDBETWEEN(1,100)</f>
        <v>103</v>
      </c>
      <c r="E9" s="13">
        <f ca="1">RANDBETWEEN(1,100)+RANDBETWEEN(1,100)+RANDBETWEEN(1,100)</f>
        <v>181</v>
      </c>
      <c r="F9" s="13">
        <f ca="1">RANDBETWEEN(1,100)+RANDBETWEEN(1,100)+RANDBETWEEN(1,100)+RANDBETWEEN(1,100)</f>
        <v>155</v>
      </c>
      <c r="G9" s="13">
        <f ca="1">RANDBETWEEN(1,100)+RANDBETWEEN(1,100)+RANDBETWEEN(1,100)+RANDBETWEEN(1,100)+RANDBETWEEN(1,100)</f>
        <v>292</v>
      </c>
      <c r="H9" s="14">
        <f ca="1">RANDBETWEEN(1,100)+RANDBETWEEN(1,100)+RANDBETWEEN(1,100)+RANDBETWEEN(1,100)+RANDBETWEEN(1,100)+RANDBETWEEN(1,100)</f>
        <v>304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2014-04-26T19:59:42Z</cp:lastPrinted>
  <dcterms:created xsi:type="dcterms:W3CDTF">2014-01-30T16:13:23Z</dcterms:created>
  <dcterms:modified xsi:type="dcterms:W3CDTF">2014-07-04T02:56:29Z</dcterms:modified>
</cp:coreProperties>
</file>