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65" windowWidth="11910" windowHeight="10545" tabRatio="638"/>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File'!$A$1:$H$22</definedName>
    <definedName name="_xlnm.Print_Area" localSheetId="1">Skills!$A$1:$K$28</definedName>
    <definedName name="_xlnm.Print_Area" localSheetId="2">Solonor!$A$1:$I$42</definedName>
    <definedName name="_xlnm.Print_Area" localSheetId="3">Spells!#REF!</definedName>
  </definedNames>
  <calcPr calcId="145621"/>
</workbook>
</file>

<file path=xl/calcChain.xml><?xml version="1.0" encoding="utf-8"?>
<calcChain xmlns="http://schemas.openxmlformats.org/spreadsheetml/2006/main">
  <c r="B10" i="4" l="1"/>
  <c r="B6" i="4" l="1"/>
  <c r="C9" i="6" l="1"/>
  <c r="C10" i="6"/>
  <c r="C11" i="6"/>
  <c r="C12" i="6"/>
  <c r="C13" i="6"/>
  <c r="C14" i="6"/>
  <c r="C3" i="6"/>
  <c r="B8" i="4" l="1"/>
  <c r="I5" i="6" l="1"/>
  <c r="I4" i="6"/>
  <c r="H12" i="6" l="1"/>
  <c r="I12" i="6"/>
  <c r="D12" i="6"/>
  <c r="J12" i="6" l="1"/>
  <c r="B9" i="4"/>
  <c r="C27" i="26" l="1"/>
  <c r="C29" i="26"/>
  <c r="C30" i="26"/>
  <c r="E43" i="15"/>
  <c r="D9" i="6" l="1"/>
  <c r="D10" i="6"/>
  <c r="D11" i="6"/>
  <c r="D13" i="6"/>
  <c r="D14" i="6"/>
  <c r="B13" i="4" l="1"/>
  <c r="C31" i="26" l="1"/>
  <c r="C26" i="26" l="1"/>
  <c r="I11" i="6" l="1"/>
  <c r="C19" i="26" l="1"/>
  <c r="C20" i="26"/>
  <c r="C21" i="26"/>
  <c r="C22" i="26"/>
  <c r="C23" i="26"/>
  <c r="C24" i="26"/>
  <c r="C25" i="26"/>
  <c r="C28" i="26"/>
  <c r="H29" i="15" l="1"/>
  <c r="L7" i="26" l="1"/>
  <c r="G24" i="6" l="1"/>
  <c r="H40" i="15" l="1"/>
  <c r="H39" i="15"/>
  <c r="H38" i="15"/>
  <c r="H37" i="15"/>
  <c r="H36" i="15"/>
  <c r="H35" i="15"/>
  <c r="H34" i="15"/>
  <c r="H33" i="15"/>
  <c r="H32" i="15"/>
  <c r="H31" i="15"/>
  <c r="H30" i="15"/>
  <c r="H28" i="15"/>
  <c r="H27" i="15"/>
  <c r="H26" i="15"/>
  <c r="H25" i="15"/>
  <c r="H24" i="15"/>
  <c r="H23" i="15"/>
  <c r="H22" i="15"/>
  <c r="H21" i="15"/>
  <c r="H20" i="15"/>
  <c r="H19" i="15"/>
  <c r="H18" i="15"/>
  <c r="H17" i="15"/>
  <c r="H16" i="15"/>
  <c r="H15" i="15"/>
  <c r="H14" i="15"/>
  <c r="H13" i="15"/>
  <c r="H12" i="15"/>
  <c r="I3" i="6" l="1"/>
  <c r="H3" i="15" l="1"/>
  <c r="H4" i="15"/>
  <c r="I9" i="6" l="1"/>
  <c r="I10" i="6"/>
  <c r="I13" i="6"/>
  <c r="I14" i="6"/>
  <c r="C16" i="6" l="1"/>
  <c r="C17" i="6"/>
  <c r="I16" i="6" l="1"/>
  <c r="B43" i="15" l="1"/>
  <c r="C9" i="20"/>
  <c r="G27" i="19" l="1"/>
  <c r="M31" i="6"/>
  <c r="G28" i="19" l="1"/>
  <c r="K7" i="26"/>
  <c r="I12" i="26" l="1"/>
  <c r="I13" i="26" s="1"/>
  <c r="I14" i="26" l="1"/>
  <c r="I10" i="26"/>
  <c r="I17" i="6" l="1"/>
  <c r="J7" i="26" l="1"/>
  <c r="C20" i="19" l="1"/>
  <c r="C24" i="19"/>
  <c r="I7" i="26" l="1"/>
  <c r="G25" i="6" l="1"/>
  <c r="G7" i="26" l="1"/>
  <c r="H7" i="26"/>
  <c r="M7" i="26"/>
  <c r="N7" i="26"/>
  <c r="H41" i="15" l="1"/>
  <c r="H11" i="15"/>
  <c r="H10" i="15"/>
  <c r="H9" i="15"/>
  <c r="H8" i="15"/>
  <c r="E9" i="4" l="1"/>
  <c r="I6" i="6" l="1"/>
  <c r="H5" i="15" l="1"/>
  <c r="C13" i="4" l="1"/>
  <c r="C12" i="4"/>
  <c r="C4" i="26" s="1"/>
  <c r="C11" i="4"/>
  <c r="D25" i="15" s="1"/>
  <c r="C10" i="4"/>
  <c r="C9" i="4"/>
  <c r="C8" i="4"/>
  <c r="E11" i="4" l="1"/>
  <c r="E12" i="4" s="1"/>
  <c r="H11" i="6"/>
  <c r="J11" i="6" s="1"/>
  <c r="H10" i="6"/>
  <c r="D3" i="15"/>
  <c r="E3" i="15" s="1"/>
  <c r="E10" i="4"/>
  <c r="H9" i="6"/>
  <c r="J9" i="6" s="1"/>
  <c r="H13" i="6"/>
  <c r="J13" i="6" s="1"/>
  <c r="H3" i="6"/>
  <c r="H4" i="6" s="1"/>
  <c r="H6" i="6"/>
  <c r="J6" i="6" s="1"/>
  <c r="H17" i="6"/>
  <c r="J17" i="6" s="1"/>
  <c r="H16" i="6"/>
  <c r="J16" i="6" s="1"/>
  <c r="D4" i="15"/>
  <c r="H14" i="6"/>
  <c r="J14" i="6" s="1"/>
  <c r="J10" i="6"/>
  <c r="C13" i="26"/>
  <c r="C9" i="26"/>
  <c r="C16" i="26"/>
  <c r="C8" i="26"/>
  <c r="C14" i="26"/>
  <c r="C12" i="26"/>
  <c r="C15" i="26"/>
  <c r="C18" i="26"/>
  <c r="C3" i="26"/>
  <c r="C6" i="26"/>
  <c r="C11" i="26"/>
  <c r="C17" i="26"/>
  <c r="C7" i="26"/>
  <c r="C10" i="26"/>
  <c r="I11" i="26"/>
  <c r="I15" i="26"/>
  <c r="B7" i="4"/>
  <c r="E25" i="15"/>
  <c r="G25" i="15"/>
  <c r="I25" i="15" s="1"/>
  <c r="C5" i="26"/>
  <c r="D5" i="15"/>
  <c r="H42" i="15"/>
  <c r="H7" i="15"/>
  <c r="H6" i="15"/>
  <c r="H5" i="6" l="1"/>
  <c r="J5" i="6" s="1"/>
  <c r="J4" i="6"/>
  <c r="J3" i="6"/>
  <c r="G3" i="15"/>
  <c r="I3" i="15" s="1"/>
  <c r="E4" i="15"/>
  <c r="G4" i="15"/>
  <c r="I4" i="15" s="1"/>
  <c r="E13" i="4"/>
  <c r="E5" i="15"/>
  <c r="G5" i="15"/>
  <c r="I5" i="15" s="1"/>
  <c r="D24" i="15" l="1"/>
  <c r="E24" i="15" l="1"/>
  <c r="G24" i="15"/>
  <c r="I24" i="15" s="1"/>
  <c r="D30" i="15"/>
  <c r="E30" i="15" l="1"/>
  <c r="G30" i="15"/>
  <c r="I30" i="15" s="1"/>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I7" i="15" s="1"/>
  <c r="E11" i="15"/>
  <c r="G11" i="15"/>
  <c r="I11"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2" i="15"/>
  <c r="G42" i="15"/>
  <c r="I42" i="15" s="1"/>
  <c r="E14" i="15"/>
  <c r="G14" i="15"/>
  <c r="I14" i="15" s="1"/>
  <c r="E28" i="15"/>
  <c r="G28" i="15"/>
  <c r="I28" i="15" s="1"/>
  <c r="E32" i="15"/>
  <c r="G32" i="15"/>
  <c r="I32" i="15" s="1"/>
  <c r="E37" i="15"/>
  <c r="G37" i="15"/>
  <c r="I37" i="15" s="1"/>
  <c r="E35" i="15"/>
  <c r="G35" i="15"/>
  <c r="I35" i="15" s="1"/>
  <c r="E19" i="15"/>
  <c r="G19" i="15"/>
  <c r="I19" i="15" s="1"/>
  <c r="E9" i="15"/>
  <c r="G9" i="15"/>
  <c r="I9"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authors>
    <author>Alexis Álvarez</author>
  </authors>
  <commentList>
    <comment ref="C4" authorId="0">
      <text>
        <r>
          <rPr>
            <sz val="12"/>
            <color indexed="81"/>
            <rFont val="Times New Roman"/>
            <family val="1"/>
          </rPr>
          <t>Seeker of the Misty Isle</t>
        </r>
      </text>
    </comment>
    <comment ref="C6" authorId="0">
      <text>
        <r>
          <rPr>
            <i/>
            <sz val="12"/>
            <color indexed="81"/>
            <rFont val="Times New Roman"/>
            <family val="1"/>
          </rPr>
          <t>divine power</t>
        </r>
        <r>
          <rPr>
            <sz val="12"/>
            <color indexed="81"/>
            <rFont val="Times New Roman"/>
            <family val="1"/>
          </rPr>
          <t xml:space="preserve"> BAB = ECL
</t>
        </r>
        <r>
          <rPr>
            <i/>
            <sz val="12"/>
            <color indexed="81"/>
            <rFont val="Times New Roman"/>
            <family val="1"/>
          </rPr>
          <t>divine favor +3</t>
        </r>
        <r>
          <rPr>
            <sz val="12"/>
            <color indexed="81"/>
            <rFont val="Times New Roman"/>
            <family val="1"/>
          </rPr>
          <t xml:space="preserve">
</t>
        </r>
        <r>
          <rPr>
            <i/>
            <sz val="12"/>
            <color indexed="81"/>
            <rFont val="Times New Roman"/>
            <family val="1"/>
          </rPr>
          <t>bless +1   haste +1</t>
        </r>
      </text>
    </comment>
    <comment ref="E7" authorId="0">
      <text>
        <r>
          <rPr>
            <sz val="12"/>
            <color indexed="81"/>
            <rFont val="Times New Roman"/>
            <family val="1"/>
          </rPr>
          <t>Boots of Leaping and Striding</t>
        </r>
      </text>
    </comment>
    <comment ref="B8" authorId="0">
      <text>
        <r>
          <rPr>
            <i/>
            <sz val="12"/>
            <color indexed="81"/>
            <rFont val="Times New Roman"/>
            <family val="1"/>
          </rPr>
          <t>divine power +6 
bull’s strength +4
draconic might +5</t>
        </r>
      </text>
    </comment>
    <comment ref="E8" authorId="0">
      <text>
        <r>
          <rPr>
            <sz val="12"/>
            <color indexed="81"/>
            <rFont val="Times New Roman"/>
            <family val="1"/>
          </rPr>
          <t>See PHB 162</t>
        </r>
      </text>
    </comment>
    <comment ref="B9" authorId="0">
      <text>
        <r>
          <rPr>
            <sz val="12"/>
            <color indexed="81"/>
            <rFont val="Times New Roman"/>
            <family val="1"/>
          </rPr>
          <t xml:space="preserve">16 + 4 </t>
        </r>
        <r>
          <rPr>
            <i/>
            <sz val="12"/>
            <color indexed="81"/>
            <rFont val="Times New Roman"/>
            <family val="1"/>
          </rPr>
          <t>cat’s grace</t>
        </r>
      </text>
    </comment>
    <comment ref="B10" authorId="0">
      <text>
        <r>
          <rPr>
            <i/>
            <sz val="12"/>
            <color indexed="81"/>
            <rFont val="Times New Roman"/>
            <family val="1"/>
          </rPr>
          <t>divine power +6 
bear’s endurance +4
draconic might +5</t>
        </r>
      </text>
    </comment>
    <comment ref="E10" authorId="0">
      <text>
        <r>
          <rPr>
            <sz val="12"/>
            <color indexed="81"/>
            <rFont val="Times New Roman"/>
            <family val="1"/>
          </rPr>
          <t>[(6 * 8 Cleric) * 75%] + [(4 * 8 Seeker) * 75%] + (10 * 1 Con)</t>
        </r>
      </text>
    </comment>
    <comment ref="E11" authorId="0">
      <text>
        <r>
          <rPr>
            <i/>
            <sz val="12"/>
            <color indexed="81"/>
            <rFont val="Times New Roman"/>
            <family val="1"/>
          </rPr>
          <t xml:space="preserve">cat’s grace </t>
        </r>
        <r>
          <rPr>
            <sz val="12"/>
            <color indexed="81"/>
            <rFont val="Times New Roman"/>
            <family val="1"/>
          </rPr>
          <t>bonus included;
+2 prot. f. evil</t>
        </r>
      </text>
    </comment>
    <comment ref="E12" authorId="0">
      <text>
        <r>
          <rPr>
            <i/>
            <sz val="12"/>
            <color indexed="81"/>
            <rFont val="Times New Roman"/>
            <family val="1"/>
          </rPr>
          <t>draconic might natural armor +2</t>
        </r>
      </text>
    </comment>
  </commentList>
</comments>
</file>

<file path=xl/comments2.xml><?xml version="1.0" encoding="utf-8"?>
<comments xmlns="http://schemas.openxmlformats.org/spreadsheetml/2006/main">
  <authors>
    <author>Alexis Álvarez</author>
  </authors>
  <commentList>
    <comment ref="F3" authorId="0">
      <text>
        <r>
          <rPr>
            <i/>
            <sz val="12"/>
            <color indexed="81"/>
            <rFont val="Times New Roman"/>
            <family val="1"/>
          </rPr>
          <t>nightshield +3</t>
        </r>
      </text>
    </comment>
    <comment ref="F4" authorId="0">
      <text>
        <r>
          <rPr>
            <i/>
            <sz val="12"/>
            <color indexed="81"/>
            <rFont val="Times New Roman"/>
            <family val="1"/>
          </rPr>
          <t>nightshield +3</t>
        </r>
      </text>
    </comment>
    <comment ref="F5" authorId="0">
      <text>
        <r>
          <rPr>
            <i/>
            <sz val="12"/>
            <color indexed="81"/>
            <rFont val="Times New Roman"/>
            <family val="1"/>
          </rPr>
          <t>nightshield +3</t>
        </r>
      </text>
    </comment>
    <comment ref="F26" authorId="0">
      <text>
        <r>
          <rPr>
            <sz val="12"/>
            <color indexed="81"/>
            <rFont val="Times New Roman"/>
            <family val="1"/>
          </rPr>
          <t>Elf bonus</t>
        </r>
      </text>
    </comment>
    <comment ref="F32" authorId="0">
      <text>
        <r>
          <rPr>
            <sz val="12"/>
            <color indexed="81"/>
            <rFont val="Times New Roman"/>
            <family val="1"/>
          </rPr>
          <t>Elf bonus</t>
        </r>
      </text>
    </comment>
    <comment ref="F37" authorId="0">
      <text>
        <r>
          <rPr>
            <sz val="12"/>
            <color indexed="81"/>
            <rFont val="Times New Roman"/>
            <family val="1"/>
          </rPr>
          <t>Elf bonus</t>
        </r>
      </text>
    </comment>
  </commentList>
</comments>
</file>

<file path=xl/comments3.xml><?xml version="1.0" encoding="utf-8"?>
<comments xmlns="http://schemas.openxmlformats.org/spreadsheetml/2006/main">
  <authors>
    <author>Alexis Álvarez</author>
  </authors>
  <commentList>
    <comment ref="E9" authorId="0">
      <text>
        <r>
          <rPr>
            <sz val="12"/>
            <color indexed="81"/>
            <rFont val="Times New Roman"/>
            <family val="1"/>
          </rPr>
          <t>Sulphur or phosphorous</t>
        </r>
      </text>
    </comment>
    <comment ref="E11" authorId="0">
      <text>
        <r>
          <rPr>
            <sz val="12"/>
            <color indexed="81"/>
            <rFont val="Times New Roman"/>
            <family val="1"/>
          </rPr>
          <t>Copper wire</t>
        </r>
      </text>
    </comment>
    <comment ref="E14" authorId="0">
      <text>
        <r>
          <rPr>
            <sz val="12"/>
            <color indexed="81"/>
            <rFont val="Times New Roman"/>
            <family val="1"/>
          </rPr>
          <t>Prism, lens, or monocle</t>
        </r>
      </text>
    </comment>
    <comment ref="E24" authorId="0">
      <text>
        <r>
          <rPr>
            <sz val="12"/>
            <color indexed="81"/>
            <rFont val="Times New Roman"/>
            <family val="1"/>
          </rPr>
          <t>Bacteria culture</t>
        </r>
      </text>
    </comment>
    <comment ref="E37" authorId="0">
      <text>
        <r>
          <rPr>
            <sz val="12"/>
            <color indexed="81"/>
            <rFont val="Times New Roman"/>
            <family val="1"/>
          </rPr>
          <t>Imbued weapon</t>
        </r>
      </text>
    </comment>
    <comment ref="E44" authorId="0">
      <text>
        <r>
          <rPr>
            <sz val="12"/>
            <color indexed="81"/>
            <rFont val="Times New Roman"/>
            <family val="1"/>
          </rPr>
          <t>Parchment w/ holy text</t>
        </r>
      </text>
    </comment>
    <comment ref="E47" authorId="0">
      <text>
        <r>
          <rPr>
            <sz val="12"/>
            <color indexed="81"/>
            <rFont val="Times New Roman"/>
            <family val="1"/>
          </rPr>
          <t>Humanoid phalanges</t>
        </r>
      </text>
    </comment>
    <comment ref="E49" authorId="0">
      <text>
        <r>
          <rPr>
            <sz val="12"/>
            <color indexed="81"/>
            <rFont val="Times New Roman"/>
            <family val="1"/>
          </rPr>
          <t>piece of string &amp; bit of wood</t>
        </r>
      </text>
    </comment>
    <comment ref="E52" authorId="0">
      <text>
        <r>
          <rPr>
            <sz val="12"/>
            <color indexed="81"/>
            <rFont val="Times New Roman"/>
            <family val="1"/>
          </rPr>
          <t>25 gp of sticks and bones</t>
        </r>
      </text>
    </comment>
    <comment ref="E58" authorId="0">
      <text>
        <r>
          <rPr>
            <sz val="12"/>
            <color indexed="81"/>
            <rFont val="Times New Roman"/>
            <family val="1"/>
          </rPr>
          <t>Pinch of cat fur</t>
        </r>
      </text>
    </comment>
    <comment ref="E60" authorId="0">
      <text>
        <r>
          <rPr>
            <sz val="12"/>
            <color indexed="81"/>
            <rFont val="Times New Roman"/>
            <family val="1"/>
          </rPr>
          <t>Holy water, silver dust.</t>
        </r>
      </text>
    </comment>
    <comment ref="E73" authorId="0">
      <text>
        <r>
          <rPr>
            <sz val="12"/>
            <color indexed="81"/>
            <rFont val="Times New Roman"/>
            <family val="1"/>
          </rPr>
          <t>Eagle feathers or droppings</t>
        </r>
      </text>
    </comment>
    <comment ref="E79" authorId="0">
      <text>
        <r>
          <rPr>
            <sz val="12"/>
            <color indexed="81"/>
            <rFont val="Times New Roman"/>
            <family val="1"/>
          </rPr>
          <t>Dumathoin symbol, salt, copper pieces</t>
        </r>
      </text>
    </comment>
    <comment ref="E85" authorId="0">
      <text>
        <r>
          <rPr>
            <sz val="12"/>
            <color indexed="81"/>
            <rFont val="Times New Roman"/>
            <family val="1"/>
          </rPr>
          <t>Feathers or pinch of owl droppings</t>
        </r>
      </text>
    </comment>
    <comment ref="E86" authorId="0">
      <text>
        <r>
          <rPr>
            <sz val="12"/>
            <color indexed="81"/>
            <rFont val="Times New Roman"/>
            <family val="1"/>
          </rPr>
          <t>Silver wire knot</t>
        </r>
      </text>
    </comment>
    <comment ref="E91" authorId="0">
      <text>
        <r>
          <rPr>
            <sz val="12"/>
            <color indexed="81"/>
            <rFont val="Times New Roman"/>
            <family val="1"/>
          </rPr>
          <t>25 gp of sticks and bones</t>
        </r>
      </text>
    </comment>
    <comment ref="E94" authorId="0">
      <text/>
    </comment>
    <comment ref="E101" authorId="0">
      <text>
        <r>
          <rPr>
            <sz val="12"/>
            <color indexed="81"/>
            <rFont val="Times New Roman"/>
            <family val="1"/>
          </rPr>
          <t>A tiny bag, a small (not lit) candle, and a carved bone from any humanoid.</t>
        </r>
      </text>
    </comment>
    <comment ref="E106" authorId="0">
      <text/>
    </comment>
    <comment ref="E108" authorId="0">
      <text>
        <r>
          <rPr>
            <sz val="12"/>
            <color indexed="81"/>
            <rFont val="Times New Roman"/>
            <family val="1"/>
          </rPr>
          <t>Black onyx gem</t>
        </r>
      </text>
    </comment>
    <comment ref="E109" authorId="0">
      <text>
        <r>
          <rPr>
            <sz val="12"/>
            <color indexed="81"/>
            <rFont val="Times New Roman"/>
            <family val="1"/>
          </rPr>
          <t>Stone earth from home plane</t>
        </r>
      </text>
    </comment>
    <comment ref="E111" authorId="0">
      <text>
        <r>
          <rPr>
            <sz val="12"/>
            <color indexed="81"/>
            <rFont val="Times New Roman"/>
            <family val="1"/>
          </rPr>
          <t>ruby dust &amp; blood</t>
        </r>
      </text>
    </comment>
    <comment ref="E120" authorId="0">
      <text>
        <r>
          <rPr>
            <sz val="12"/>
            <color indexed="81"/>
            <rFont val="Times New Roman"/>
            <family val="1"/>
          </rPr>
          <t>Phosphorous, sulfur, or other combustible powder</t>
        </r>
      </text>
    </comment>
    <comment ref="E127" authorId="0">
      <text>
        <r>
          <rPr>
            <sz val="12"/>
            <color indexed="81"/>
            <rFont val="Times New Roman"/>
            <family val="1"/>
          </rPr>
          <t>magic potion</t>
        </r>
      </text>
    </comment>
    <comment ref="E128" authorId="0">
      <text>
        <r>
          <rPr>
            <sz val="12"/>
            <color indexed="81"/>
            <rFont val="Times New Roman"/>
            <family val="1"/>
          </rPr>
          <t>phosphorous</t>
        </r>
      </text>
    </comment>
    <comment ref="E131" authorId="0">
      <text>
        <r>
          <rPr>
            <sz val="12"/>
            <color indexed="81"/>
            <rFont val="Times New Roman"/>
            <family val="1"/>
          </rPr>
          <t>Dumathoin symbol</t>
        </r>
      </text>
    </comment>
    <comment ref="E138" authorId="0">
      <text>
        <r>
          <rPr>
            <sz val="12"/>
            <color indexed="81"/>
            <rFont val="Times New Roman"/>
            <family val="1"/>
          </rPr>
          <t>Holy symbol</t>
        </r>
      </text>
    </comment>
    <comment ref="E139" authorId="0">
      <text>
        <r>
          <rPr>
            <sz val="12"/>
            <color indexed="81"/>
            <rFont val="Times New Roman"/>
            <family val="1"/>
          </rPr>
          <t>Metal object with which to outline circle</t>
        </r>
      </text>
    </comment>
    <comment ref="E140" authorId="0">
      <text>
        <r>
          <rPr>
            <sz val="12"/>
            <color indexed="81"/>
            <rFont val="Times New Roman"/>
            <family val="1"/>
          </rPr>
          <t>Metal object with which to outline circle</t>
        </r>
      </text>
    </comment>
    <comment ref="E143" authorId="0">
      <text>
        <r>
          <rPr>
            <sz val="12"/>
            <color indexed="81"/>
            <rFont val="Times New Roman"/>
            <family val="1"/>
          </rPr>
          <t>Chameleon skin</t>
        </r>
      </text>
    </comment>
    <comment ref="E152" authorId="0">
      <text>
        <r>
          <rPr>
            <sz val="12"/>
            <color indexed="81"/>
            <rFont val="Times New Roman"/>
            <family val="1"/>
          </rPr>
          <t>small dagger</t>
        </r>
      </text>
    </comment>
    <comment ref="E156" authorId="0">
      <text/>
    </comment>
    <comment ref="E158" authorId="0">
      <text>
        <r>
          <rPr>
            <sz val="12"/>
            <rFont val="Times New Roman"/>
            <family val="1"/>
          </rPr>
          <t>Bag and candle</t>
        </r>
      </text>
    </comment>
    <comment ref="E159" authorId="0">
      <text>
        <r>
          <rPr>
            <sz val="12"/>
            <color indexed="81"/>
            <rFont val="Times New Roman"/>
            <family val="1"/>
          </rPr>
          <t>A tiny bag, a small (not lit) candle, and a carved bone from any humanoid.</t>
        </r>
      </text>
    </comment>
    <comment ref="E160" authorId="0">
      <text/>
    </comment>
    <comment ref="E161" authorId="0">
      <text/>
    </comment>
    <comment ref="E162" authorId="0">
      <text/>
    </comment>
    <comment ref="E163" authorId="0">
      <text/>
    </comment>
    <comment ref="E164" authorId="0">
      <text>
        <r>
          <rPr>
            <sz val="12"/>
            <color indexed="81"/>
            <rFont val="Times New Roman"/>
            <family val="1"/>
          </rPr>
          <t>heart of a dwarven child</t>
        </r>
      </text>
    </comment>
    <comment ref="E170" authorId="0">
      <text>
        <r>
          <rPr>
            <sz val="12"/>
            <color indexed="81"/>
            <rFont val="Times New Roman"/>
            <family val="1"/>
          </rPr>
          <t>Flawless, 250-GP gemstone</t>
        </r>
      </text>
    </comment>
    <comment ref="E171" authorId="0">
      <text>
        <r>
          <rPr>
            <sz val="12"/>
            <color indexed="81"/>
            <rFont val="Times New Roman"/>
            <family val="1"/>
          </rPr>
          <t>bird of prey talon</t>
        </r>
      </text>
    </comment>
    <comment ref="E179" authorId="0">
      <text/>
    </comment>
    <comment ref="E185" authorId="0">
      <text>
        <r>
          <rPr>
            <sz val="12"/>
            <color indexed="81"/>
            <rFont val="Times New Roman"/>
            <family val="1"/>
          </rPr>
          <t>Item distasteful to target</t>
        </r>
      </text>
    </comment>
    <comment ref="E186" authorId="0">
      <text>
        <r>
          <rPr>
            <sz val="12"/>
            <color indexed="81"/>
            <rFont val="Times New Roman"/>
            <family val="1"/>
          </rPr>
          <t>Herbal inhalant applied under nostrils, smoked, or imbibed</t>
        </r>
      </text>
    </comment>
    <comment ref="E192" authorId="0">
      <text/>
    </comment>
    <comment ref="E196" authorId="0">
      <text>
        <r>
          <rPr>
            <sz val="12"/>
            <color indexed="81"/>
            <rFont val="Times New Roman"/>
            <family val="1"/>
          </rPr>
          <t>heart of an elven child</t>
        </r>
      </text>
    </comment>
    <comment ref="E198" authorId="0">
      <text>
        <r>
          <rPr>
            <sz val="12"/>
            <color indexed="81"/>
            <rFont val="Times New Roman"/>
            <family val="1"/>
          </rPr>
          <t>Dumathoin symbol</t>
        </r>
      </text>
    </comment>
    <comment ref="E201" authorId="0">
      <text>
        <r>
          <rPr>
            <sz val="12"/>
            <color indexed="81"/>
            <rFont val="Times New Roman"/>
            <family val="1"/>
          </rPr>
          <t>Item distasteful to target</t>
        </r>
      </text>
    </comment>
    <comment ref="E204" authorId="0">
      <text>
        <r>
          <rPr>
            <sz val="12"/>
            <color indexed="81"/>
            <rFont val="Times New Roman"/>
            <family val="1"/>
          </rPr>
          <t>Charcoal</t>
        </r>
      </text>
    </comment>
    <comment ref="E208" authorId="0">
      <text>
        <r>
          <rPr>
            <sz val="12"/>
            <color indexed="81"/>
            <rFont val="Times New Roman"/>
            <family val="1"/>
          </rPr>
          <t>humanoid brain tissue</t>
        </r>
      </text>
    </comment>
    <comment ref="E212" authorId="0">
      <text>
        <r>
          <rPr>
            <sz val="12"/>
            <color indexed="81"/>
            <rFont val="Times New Roman"/>
            <family val="1"/>
          </rPr>
          <t>Parchment w/ unholy text</t>
        </r>
      </text>
    </comment>
    <comment ref="E213" authorId="0">
      <text>
        <r>
          <rPr>
            <sz val="12"/>
            <color indexed="81"/>
            <rFont val="Times New Roman"/>
            <family val="1"/>
          </rPr>
          <t>dandelion fluff and herbs</t>
        </r>
      </text>
    </comment>
    <comment ref="E214" authorId="0">
      <text>
        <r>
          <rPr>
            <sz val="12"/>
            <color indexed="81"/>
            <rFont val="Times New Roman"/>
            <family val="1"/>
          </rPr>
          <t>Vial of holy water</t>
        </r>
      </text>
    </comment>
    <comment ref="E217" authorId="0">
      <text/>
    </comment>
    <comment ref="E224" authorId="0">
      <text>
        <r>
          <rPr>
            <sz val="12"/>
            <rFont val="Times New Roman"/>
            <family val="1"/>
          </rPr>
          <t>Bag and candle</t>
        </r>
      </text>
    </comment>
    <comment ref="E225" authorId="0">
      <text>
        <r>
          <rPr>
            <sz val="12"/>
            <color indexed="81"/>
            <rFont val="Times New Roman"/>
            <family val="1"/>
          </rPr>
          <t>A tiny bag, a small (not lit) candle, and a carved bone from any humanoid.</t>
        </r>
      </text>
    </comment>
    <comment ref="E226" authorId="0">
      <text>
        <r>
          <rPr>
            <sz val="12"/>
            <color indexed="81"/>
            <rFont val="Times New Roman"/>
            <family val="1"/>
          </rPr>
          <t>flask of wine and loaf of bread</t>
        </r>
      </text>
    </comment>
    <comment ref="E228" authorId="0">
      <text/>
    </comment>
    <comment ref="E230" authorId="0">
      <text>
        <r>
          <rPr>
            <sz val="12"/>
            <color indexed="81"/>
            <rFont val="Times New Roman"/>
            <family val="1"/>
          </rPr>
          <t>25 GPs' worth of powdered silver</t>
        </r>
      </text>
    </comment>
    <comment ref="E231" authorId="0">
      <text>
        <r>
          <rPr>
            <sz val="12"/>
            <color indexed="81"/>
            <rFont val="Times New Roman"/>
            <family val="1"/>
          </rPr>
          <t>handful of sand</t>
        </r>
      </text>
    </comment>
  </commentList>
</comments>
</file>

<file path=xl/comments4.xml><?xml version="1.0" encoding="utf-8"?>
<comments xmlns="http://schemas.openxmlformats.org/spreadsheetml/2006/main">
  <authors>
    <author>Alexis Álvarez</author>
  </authors>
  <commentList>
    <comment ref="I13" authorId="0">
      <text>
        <r>
          <rPr>
            <sz val="12"/>
            <color indexed="81"/>
            <rFont val="Times New Roman"/>
            <family val="1"/>
          </rPr>
          <t>Know: Religion synergy +2</t>
        </r>
      </text>
    </comment>
  </commentList>
</comments>
</file>

<file path=xl/comments5.xml><?xml version="1.0" encoding="utf-8"?>
<comments xmlns="http://schemas.openxmlformats.org/spreadsheetml/2006/main">
  <authors>
    <author>Alexis Álvarez</author>
  </authors>
  <commentList>
    <comment ref="A2" authorId="0">
      <text>
        <r>
          <rPr>
            <sz val="12"/>
            <color indexed="81"/>
            <rFont val="Times New Roman"/>
            <family val="1"/>
          </rPr>
          <t xml:space="preserve">You are a known and respected ally of dragons.
</t>
        </r>
        <r>
          <rPr>
            <b/>
            <sz val="12"/>
            <color indexed="81"/>
            <rFont val="Times New Roman"/>
            <family val="1"/>
          </rPr>
          <t xml:space="preserve">Prerequisites:  </t>
        </r>
        <r>
          <rPr>
            <sz val="12"/>
            <color indexed="81"/>
            <rFont val="Times New Roman"/>
            <family val="1"/>
          </rPr>
          <t xml:space="preserve">Cha 11, Speak Language (Draconic).
</t>
        </r>
        <r>
          <rPr>
            <b/>
            <sz val="12"/>
            <color indexed="81"/>
            <rFont val="Times New Roman"/>
            <family val="1"/>
          </rPr>
          <t xml:space="preserve">Benefit:  </t>
        </r>
        <r>
          <rPr>
            <sz val="12"/>
            <color indexed="81"/>
            <rFont val="Times New Roman"/>
            <family val="1"/>
          </rPr>
          <t xml:space="preserve">You gain a +4 bonus on Diplomacy checks made to adjust the attitude of a dragon, and a +2 bonus on Ride checks made when you are mounted on a dragon.
In addition, you gain a +4 bonus on saves against the frightful presence of good dragons.
</t>
        </r>
        <r>
          <rPr>
            <b/>
            <sz val="12"/>
            <color indexed="81"/>
            <rFont val="Times New Roman"/>
            <family val="1"/>
          </rPr>
          <t xml:space="preserve">Special:  </t>
        </r>
        <r>
          <rPr>
            <sz val="12"/>
            <color indexed="81"/>
            <rFont val="Times New Roman"/>
            <family val="1"/>
          </rPr>
          <t>You can’t select this feat if you have already taken the Dragonthrall feat.
Draconomicon 105</t>
        </r>
      </text>
    </comment>
    <comment ref="A3" authorId="0">
      <text>
        <r>
          <rPr>
            <sz val="12"/>
            <color indexed="81"/>
            <rFont val="Times New Roman"/>
            <family val="1"/>
          </rPr>
          <t xml:space="preserve">Your zeal on the battlefield allows you to deal extra damage in combat.
</t>
        </r>
        <r>
          <rPr>
            <b/>
            <sz val="12"/>
            <color indexed="81"/>
            <rFont val="Times New Roman"/>
            <family val="1"/>
          </rPr>
          <t xml:space="preserve">Prerequisites:  </t>
        </r>
        <r>
          <rPr>
            <sz val="12"/>
            <color indexed="81"/>
            <rFont val="Times New Roman"/>
            <family val="1"/>
          </rPr>
          <t xml:space="preserve">Ability to cast 4th-level spells, access to the War domain.
</t>
        </r>
        <r>
          <rPr>
            <b/>
            <sz val="12"/>
            <color indexed="81"/>
            <rFont val="Times New Roman"/>
            <family val="1"/>
          </rPr>
          <t xml:space="preserve">Benefit:  </t>
        </r>
        <r>
          <rPr>
            <sz val="12"/>
            <color indexed="81"/>
            <rFont val="Times New Roman"/>
            <family val="1"/>
          </rPr>
          <t>As long as you have a 4th-level or higher War domain spell available to cast, you gain a bonus on your weapon damage rolls equal to the level of the highest-level War spell you have available to cast.
As a secondary benefit, you gain a +1 competence bonus to your caster level when casting force spells.
Complete Adventurer 60</t>
        </r>
      </text>
    </comment>
    <comment ref="A4"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A5"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8" authorId="0">
      <text>
        <r>
          <rPr>
            <b/>
            <sz val="12"/>
            <color indexed="81"/>
            <rFont val="Times New Roman"/>
            <family val="1"/>
          </rPr>
          <t>From Seeker of Misty Isle (level 1)
Travel Domain Spells</t>
        </r>
        <r>
          <rPr>
            <sz val="12"/>
            <color indexed="81"/>
            <rFont val="Times New Roman"/>
            <family val="1"/>
          </rPr>
          <t xml:space="preserve">
1 Longstrider:  Increases your speed.
2 Locate Object:  Senses direction toward object (specific or type).
3 Fly:  Subject flies at speed of 60 ft.
4 Dimension Door:  Teleports you short distance.
5 Teleport:  Instantly transports you as far as 100 miles/level.
6 Find the Path:  Shows most direct way to a location.
7 Teleport, Greater:  As teleport, but no range limit and no off-target arrival.
8 Phase Door:  Creates an invisible passage through wood or stone.
9 Astral Projection:  Projects you and companions onto Astral Plane.
PHB 188</t>
        </r>
      </text>
    </comment>
    <comment ref="A9" authorId="0">
      <text>
        <r>
          <rPr>
            <sz val="12"/>
            <color indexed="81"/>
            <rFont val="Times New Roman"/>
            <family val="1"/>
          </rPr>
          <t>Longsword, rapier, longbow (including composite longbow), and shortbow (including composite shortbow) as bonus feats. Elves esteem the arts of swordplay and archery, so all elves are familiar with these weapons.
PHB 16</t>
        </r>
      </text>
    </comment>
    <comment ref="C10" authorId="0">
      <text>
        <r>
          <rPr>
            <sz val="12"/>
            <color indexed="81"/>
            <rFont val="Times New Roman"/>
            <family val="1"/>
          </rPr>
          <t>At 4th level, the seeker can ignore the normal –5 penalty for accelerated movement when she uses the following skills:  Balance, Climb, Hide, Move Silently, and Survival (for following tracks).  Her penalty for accelerated tumbling is reduced from –10 to –5.
Complete Divine 62</t>
        </r>
      </text>
    </comment>
  </commentList>
</comments>
</file>

<file path=xl/comments6.xml><?xml version="1.0" encoding="utf-8"?>
<comments xmlns="http://schemas.openxmlformats.org/spreadsheetml/2006/main">
  <authors>
    <author>Alexis Álvarez</author>
  </authors>
  <commentList>
    <comment ref="C3" authorId="0">
      <text>
        <r>
          <rPr>
            <sz val="12"/>
            <color indexed="81"/>
            <rFont val="Times New Roman"/>
            <family val="1"/>
          </rPr>
          <t>+2 Weapon; +2 Strength; + 4 Holy Warrior; +1 Divine Favor</t>
        </r>
      </text>
    </comment>
    <comment ref="A5" authorId="0">
      <text>
        <r>
          <rPr>
            <b/>
            <sz val="12"/>
            <color indexed="81"/>
            <rFont val="Times New Roman"/>
            <family val="1"/>
          </rPr>
          <t xml:space="preserve">Price (Item Level):  </t>
        </r>
        <r>
          <rPr>
            <sz val="12"/>
            <color indexed="81"/>
            <rFont val="Times New Roman"/>
            <family val="1"/>
          </rPr>
          <t xml:space="preserve">2,802 gp (7th)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11th
</t>
        </r>
        <r>
          <rPr>
            <b/>
            <sz val="12"/>
            <color indexed="81"/>
            <rFont val="Times New Roman"/>
            <family val="1"/>
          </rPr>
          <t xml:space="preserve">Aura:  </t>
        </r>
        <r>
          <rPr>
            <sz val="12"/>
            <color indexed="81"/>
            <rFont val="Times New Roman"/>
            <family val="1"/>
          </rPr>
          <t xml:space="preserve">Moderate; (DC 20)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½ lb.
This throwing knife is made from a seamless piece of shining black metal.
This knife functions as a +1 dagger.  In addition, a meteoric knife has three charges, which are renewed each day at dawn.
Spending 1 or more charges enhances the dagger’s magical properties as described below.  The effects last for 1 round.
</t>
        </r>
        <r>
          <rPr>
            <b/>
            <sz val="12"/>
            <color indexed="81"/>
            <rFont val="Times New Roman"/>
            <family val="1"/>
          </rPr>
          <t xml:space="preserve">1 charge:  </t>
        </r>
        <r>
          <rPr>
            <sz val="12"/>
            <color indexed="81"/>
            <rFont val="Times New Roman"/>
            <family val="1"/>
          </rPr>
          <t xml:space="preserve">The dagger gains the returning property.
</t>
        </r>
        <r>
          <rPr>
            <b/>
            <sz val="12"/>
            <color indexed="81"/>
            <rFont val="Times New Roman"/>
            <family val="1"/>
          </rPr>
          <t xml:space="preserve">2 charges:  </t>
        </r>
        <r>
          <rPr>
            <sz val="12"/>
            <color indexed="81"/>
            <rFont val="Times New Roman"/>
            <family val="1"/>
          </rPr>
          <t xml:space="preserve">The dagger gains the flaming and returning properties.
</t>
        </r>
        <r>
          <rPr>
            <b/>
            <sz val="12"/>
            <color indexed="81"/>
            <rFont val="Times New Roman"/>
            <family val="1"/>
          </rPr>
          <t xml:space="preserve">3 charges:  </t>
        </r>
        <r>
          <rPr>
            <sz val="12"/>
            <color indexed="81"/>
            <rFont val="Times New Roman"/>
            <family val="1"/>
          </rPr>
          <t xml:space="preserve">The dagger gains the flaming and returning properties (DMG 224–225).
In addition, if it hits a creature, it deals normal damage and creates an explosion of fire that deals an extra 3d6 points of fire damage to the target and all creatures adjacent to it (Reflex DC 14 half).
</t>
        </r>
        <r>
          <rPr>
            <b/>
            <sz val="12"/>
            <color indexed="81"/>
            <rFont val="Times New Roman"/>
            <family val="1"/>
          </rPr>
          <t xml:space="preserve">Prerequisites:  </t>
        </r>
        <r>
          <rPr>
            <sz val="12"/>
            <color indexed="81"/>
            <rFont val="Times New Roman"/>
            <family val="1"/>
          </rPr>
          <t xml:space="preserve">Craft Magic Arms and Armor, fireball, telekinesis.
</t>
        </r>
        <r>
          <rPr>
            <b/>
            <sz val="12"/>
            <color indexed="81"/>
            <rFont val="Times New Roman"/>
            <family val="1"/>
          </rPr>
          <t xml:space="preserve">Cost to Create:  </t>
        </r>
        <r>
          <rPr>
            <sz val="12"/>
            <color indexed="81"/>
            <rFont val="Times New Roman"/>
            <family val="1"/>
          </rPr>
          <t>1,250 gp (plus 302 gp for masterwork dagger), 100 XP, 3 days.  
MIC 53</t>
        </r>
      </text>
    </comment>
    <comment ref="A9" authorId="0">
      <text>
        <r>
          <rPr>
            <b/>
            <sz val="12"/>
            <color indexed="81"/>
            <rFont val="Times New Roman"/>
            <family val="1"/>
          </rPr>
          <t xml:space="preserve">Price (Item Level): </t>
        </r>
        <r>
          <rPr>
            <sz val="12"/>
            <color indexed="81"/>
            <rFont val="Times New Roman"/>
            <family val="1"/>
          </rPr>
          <t xml:space="preserve"> 3,400 gp (8th)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20th
</t>
        </r>
        <r>
          <rPr>
            <b/>
            <sz val="12"/>
            <color indexed="81"/>
            <rFont val="Times New Roman"/>
            <family val="1"/>
          </rPr>
          <t xml:space="preserve">Aura:  </t>
        </r>
        <r>
          <rPr>
            <sz val="12"/>
            <color indexed="81"/>
            <rFont val="Times New Roman"/>
            <family val="1"/>
          </rPr>
          <t xml:space="preserve">Strong; (DC 25)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3 lb.
This elegant composite longbow is carved of rowan and inlaid with silver tracery in an elven design.  Its tips are shod with silver, and its grip is wound with blue metal wire.
When you wield this bow, it functions as a +1 composite longbow if you are chaotic good, neutral good, or chaotic neutral.  It adjusts its pull automatically, allowing you to add your full Strength bonus to your damage roll with each arrow fired.
</t>
        </r>
        <r>
          <rPr>
            <b/>
            <sz val="12"/>
            <color indexed="81"/>
            <rFont val="Times New Roman"/>
            <family val="1"/>
          </rPr>
          <t xml:space="preserve">Relic Power:  </t>
        </r>
        <r>
          <rPr>
            <sz val="12"/>
            <color indexed="81"/>
            <rFont val="Times New Roman"/>
            <family val="1"/>
          </rPr>
          <t xml:space="preserve">If you have established the proper divine connection, this bow gains the frost and drow bane weapon properties (DMG 224).
To use the relic power, you must worship Corellon Larethian and either sacrifi ce a 5th-level divine spell slot or have the True Believer feat and at least 9 HD.
</t>
        </r>
        <r>
          <rPr>
            <b/>
            <sz val="12"/>
            <color indexed="81"/>
            <rFont val="Times New Roman"/>
            <family val="1"/>
          </rPr>
          <t xml:space="preserve">Lore:  </t>
        </r>
        <r>
          <rPr>
            <sz val="12"/>
            <color indexed="81"/>
            <rFont val="Times New Roman"/>
            <family val="1"/>
          </rPr>
          <t xml:space="preserve">Corellon Larethian gave the original bow of the wintermoon to the elf hero Seskaya more than two thousand years ago, but his clerics have since made several copies (Knowledge [religion] DC 20).
</t>
        </r>
        <r>
          <rPr>
            <b/>
            <sz val="12"/>
            <color indexed="81"/>
            <rFont val="Times New Roman"/>
            <family val="1"/>
          </rPr>
          <t xml:space="preserve">Prerequisites:  </t>
        </r>
        <r>
          <rPr>
            <sz val="12"/>
            <color indexed="81"/>
            <rFont val="Times New Roman"/>
            <family val="1"/>
          </rPr>
          <t xml:space="preserve">Craft Magic Arms and Armor, Sanctify Relic, </t>
        </r>
        <r>
          <rPr>
            <i/>
            <sz val="12"/>
            <color indexed="81"/>
            <rFont val="Times New Roman"/>
            <family val="1"/>
          </rPr>
          <t>ice storm, summon monster I</t>
        </r>
        <r>
          <rPr>
            <sz val="12"/>
            <color indexed="81"/>
            <rFont val="Times New Roman"/>
            <family val="1"/>
          </rPr>
          <t xml:space="preserve">.
</t>
        </r>
        <r>
          <rPr>
            <b/>
            <sz val="12"/>
            <color indexed="81"/>
            <rFont val="Times New Roman"/>
            <family val="1"/>
          </rPr>
          <t xml:space="preserve">Cost to Create:  </t>
        </r>
        <r>
          <rPr>
            <sz val="12"/>
            <color indexed="81"/>
            <rFont val="Times New Roman"/>
            <family val="1"/>
          </rPr>
          <t>1,500 gp (plus 400 gp for masterwork composite longbow), 120 XP, 3 days.
MIC 48</t>
        </r>
      </text>
    </comment>
    <comment ref="C9" authorId="0">
      <text>
        <r>
          <rPr>
            <sz val="12"/>
            <color indexed="81"/>
            <rFont val="Times New Roman"/>
            <family val="1"/>
          </rPr>
          <t>+2 Weapon; +2 Strength; + 4 Holy Warrior; +1 Divine Favor</t>
        </r>
      </text>
    </comment>
    <comment ref="D9" authorId="0">
      <text>
        <r>
          <rPr>
            <sz val="12"/>
            <color indexed="81"/>
            <rFont val="Times New Roman"/>
            <family val="1"/>
          </rPr>
          <t>+2 Weapon</t>
        </r>
      </text>
    </comment>
    <comment ref="C10" authorId="0">
      <text>
        <r>
          <rPr>
            <sz val="12"/>
            <color indexed="81"/>
            <rFont val="Times New Roman"/>
            <family val="1"/>
          </rPr>
          <t>+2 Weapon; +2 Strength; + 4 Holy Warrior; +1 Divine Favor</t>
        </r>
      </text>
    </comment>
    <comment ref="D10" authorId="0">
      <text>
        <r>
          <rPr>
            <sz val="12"/>
            <color indexed="81"/>
            <rFont val="Times New Roman"/>
            <family val="1"/>
          </rPr>
          <t>+2 Weapon</t>
        </r>
      </text>
    </comment>
    <comment ref="C11" authorId="0">
      <text>
        <r>
          <rPr>
            <sz val="12"/>
            <color indexed="81"/>
            <rFont val="Times New Roman"/>
            <family val="1"/>
          </rPr>
          <t>+2 Weapon; +2 Strength; + 4 Holy Warrior; +1 Divine Favor</t>
        </r>
      </text>
    </comment>
    <comment ref="D11" authorId="0">
      <text>
        <r>
          <rPr>
            <sz val="12"/>
            <color indexed="81"/>
            <rFont val="Times New Roman"/>
            <family val="1"/>
          </rPr>
          <t>+2 Weapon</t>
        </r>
      </text>
    </comment>
    <comment ref="C12" authorId="0">
      <text>
        <r>
          <rPr>
            <sz val="12"/>
            <color indexed="81"/>
            <rFont val="Times New Roman"/>
            <family val="1"/>
          </rPr>
          <t>+2 Weapon; +2 Strength; + 4 Holy Warrior; +1 Divine Favor</t>
        </r>
      </text>
    </comment>
    <comment ref="D12" authorId="0">
      <text>
        <r>
          <rPr>
            <sz val="12"/>
            <color indexed="81"/>
            <rFont val="Times New Roman"/>
            <family val="1"/>
          </rPr>
          <t>+2 Weapon</t>
        </r>
      </text>
    </comment>
    <comment ref="C13" authorId="0">
      <text>
        <r>
          <rPr>
            <sz val="12"/>
            <color indexed="81"/>
            <rFont val="Times New Roman"/>
            <family val="1"/>
          </rPr>
          <t>+2 Weapon; +2 Strength; + 4 Holy Warrior; +1 Divine Favor</t>
        </r>
      </text>
    </comment>
    <comment ref="D13" authorId="0">
      <text>
        <r>
          <rPr>
            <sz val="12"/>
            <color indexed="81"/>
            <rFont val="Times New Roman"/>
            <family val="1"/>
          </rPr>
          <t>+2 Weapon</t>
        </r>
      </text>
    </comment>
    <comment ref="C14" authorId="0">
      <text>
        <r>
          <rPr>
            <sz val="12"/>
            <color indexed="81"/>
            <rFont val="Times New Roman"/>
            <family val="1"/>
          </rPr>
          <t>+2 Weapon; +2 Strength; + 4 Holy Warrior; +1 Divine Favor</t>
        </r>
      </text>
    </comment>
    <comment ref="D14" authorId="0">
      <text>
        <r>
          <rPr>
            <sz val="12"/>
            <color indexed="81"/>
            <rFont val="Times New Roman"/>
            <family val="1"/>
          </rPr>
          <t>+2 Weapon</t>
        </r>
      </text>
    </comment>
    <comment ref="D19" authorId="0">
      <text>
        <r>
          <rPr>
            <sz val="12"/>
            <color indexed="81"/>
            <rFont val="Times New Roman"/>
            <family val="1"/>
          </rPr>
          <t>Balance, Climb, Escape Artist, Hide, Jump, Move Silently, Sleight of Hand, Tumble.</t>
        </r>
      </text>
    </comment>
  </commentList>
</comments>
</file>

<file path=xl/comments7.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1,400 gp (5th)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conjuration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 pewter chime hangs from this simple leather ankle-band.
An anklet of translocation allows you to make short dimensional hops.  When it is
activated, you can instantly teleport (with no chance of error) up to 10 feet.  The new space must be within line of sight and line of effect.
You can’t use the anklet to move into a space occupied by another creature, nor can you teleport into a solid object; if you attempt to do so, the anklet’s activation is wasted.  You can bring along objects weighing up to your maximum load, but you
can’t bring another creature with you.
An anklet of translocation functions two times per day.
</t>
        </r>
        <r>
          <rPr>
            <b/>
            <sz val="12"/>
            <color indexed="81"/>
            <rFont val="Times New Roman"/>
            <family val="1"/>
          </rPr>
          <t xml:space="preserve">Prerequisites:  </t>
        </r>
        <r>
          <rPr>
            <sz val="12"/>
            <color indexed="81"/>
            <rFont val="Times New Roman"/>
            <family val="1"/>
          </rPr>
          <t xml:space="preserve">Craft Wondrous Item, dimension door.
</t>
        </r>
        <r>
          <rPr>
            <b/>
            <sz val="12"/>
            <color indexed="81"/>
            <rFont val="Times New Roman"/>
            <family val="1"/>
          </rPr>
          <t xml:space="preserve">Cost to Create:  </t>
        </r>
        <r>
          <rPr>
            <sz val="12"/>
            <color indexed="81"/>
            <rFont val="Times New Roman"/>
            <family val="1"/>
          </rPr>
          <t>700 gp, 56 XP, 2 days.
MIC 71</t>
        </r>
      </text>
    </comment>
    <comment ref="A6" authorId="0">
      <text>
        <r>
          <rPr>
            <sz val="12"/>
            <color indexed="81"/>
            <rFont val="Times New Roman"/>
            <family val="1"/>
          </rPr>
          <t>These boots increase the wearer’s base land speed by 10’.  In addition to this striding ability (considered an enhancement bonus), these boots allow the wearer to make great leaps.  She can jump with a +5 competence bonus on Jump checks.
Faint transmutation; CL 3rd; Craft Wondrous Item, longstrider, creator must have 5 ranks in the Jump skill; Price 5,500 gp; Weight 1 lb.
DMG 250</t>
        </r>
      </text>
    </comment>
    <comment ref="A7"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9" authorId="0">
      <text>
        <r>
          <rPr>
            <sz val="12"/>
            <color indexed="81"/>
            <rFont val="Times New Roman"/>
            <family val="1"/>
          </rPr>
          <t>This ring might seem to be a ring of spell storing upon first examination.  However, while it allows a single spell of 1st through 6th level to be cast into it, that spell cannot be cast out of the ring again. Instead, should that spell ever be cast upon the wearer, the spell is immediately countered, as a counterspell action, requiring no action (or even knowledge) on the wearer’s part.  Once so used, the spell cast within the ring is gone.  A new spell (or the same one as before) may be placed in it again.
DMG 230</t>
        </r>
      </text>
    </comment>
  </commentList>
</comments>
</file>

<file path=xl/sharedStrings.xml><?xml version="1.0" encoding="utf-8"?>
<sst xmlns="http://schemas.openxmlformats.org/spreadsheetml/2006/main" count="2058" uniqueCount="582">
  <si>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</si>
  <si>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</si>
  <si>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</si>
  <si>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</si>
  <si>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</si>
  <si>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</si>
  <si>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</si>
  <si>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</si>
  <si>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</si>
  <si>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</si>
  <si>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</si>
  <si>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</si>
  <si>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</si>
  <si>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</si>
  <si>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</si>
  <si>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</si>
  <si>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</si>
  <si>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</si>
  <si>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</si>
  <si>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</si>
  <si>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</si>
  <si>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</si>
  <si>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</si>
  <si>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</si>
  <si>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</si>
  <si>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</si>
  <si>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</si>
  <si>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</si>
  <si>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</si>
  <si>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</si>
  <si>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</si>
  <si>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</si>
  <si>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</si>
  <si>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</si>
  <si>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</si>
  <si>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</si>
  <si>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</si>
  <si>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</si>
  <si>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</si>
  <si>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</si>
  <si>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</si>
  <si>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</si>
  <si>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</si>
  <si>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</si>
  <si>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</si>
  <si>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</si>
  <si>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</si>
  <si>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</si>
  <si>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</si>
  <si>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</si>
  <si>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</si>
  <si>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</si>
  <si>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</si>
  <si>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</si>
  <si>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</si>
  <si>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</si>
  <si>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</si>
  <si>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</si>
  <si>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</si>
  <si>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</si>
  <si>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</si>
  <si>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</si>
  <si>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</si>
  <si>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</si>
  <si>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</si>
  <si>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</si>
  <si>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</si>
  <si>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</si>
  <si>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</si>
  <si>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</si>
  <si>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</si>
  <si>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</si>
  <si>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</si>
  <si>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</si>
  <si>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</si>
  <si>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</si>
  <si>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</si>
  <si>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</si>
  <si>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</si>
  <si>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</si>
  <si>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</si>
  <si>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</si>
  <si>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</si>
  <si>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</si>
  <si>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</si>
  <si>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</si>
  <si>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</si>
  <si>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</si>
  <si>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</si>
  <si>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</si>
  <si>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</si>
  <si>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</si>
  <si>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</si>
  <si>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</si>
  <si>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</si>
  <si>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</si>
  <si>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</si>
  <si>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</si>
  <si>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</si>
  <si>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</si>
  <si>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</si>
  <si>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</si>
  <si>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</si>
  <si>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</si>
  <si>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</si>
  <si>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</si>
  <si>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</si>
  <si>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</si>
  <si>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</si>
  <si>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</si>
  <si>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</si>
  <si>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Endure Elements</t>
  </si>
  <si>
    <t>24 hours</t>
  </si>
  <si>
    <t>Obscuring Mist</t>
  </si>
  <si>
    <t>1 day/lvl</t>
  </si>
  <si>
    <t>Speak with Animals</t>
  </si>
  <si>
    <t>30’ radius</t>
  </si>
  <si>
    <t>400’ + 40’/lvl</t>
  </si>
  <si>
    <t>Sleight of Hand</t>
  </si>
  <si>
    <t>Survival</t>
  </si>
  <si>
    <t>Craft:  (type)</t>
  </si>
  <si>
    <t>Attack Bonus:</t>
  </si>
  <si>
    <t>Class Features</t>
  </si>
  <si>
    <t>Touch AC:</t>
  </si>
  <si>
    <t>DC</t>
  </si>
  <si>
    <t>Weapon Proficiencies</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</si>
  <si>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</si>
  <si>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</si>
  <si>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</si>
  <si>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</si>
  <si>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</si>
  <si>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</si>
  <si>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</si>
  <si>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</si>
  <si>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</si>
  <si>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</si>
  <si>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</si>
  <si>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</si>
  <si>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</si>
  <si>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</si>
  <si>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</si>
  <si>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</si>
  <si>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</si>
  <si>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</si>
  <si>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</si>
  <si>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</si>
  <si>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</si>
  <si>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</si>
  <si>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</si>
  <si>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</si>
  <si>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</si>
  <si>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</si>
  <si>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</si>
  <si>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</si>
  <si>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</si>
  <si>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</si>
  <si>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</si>
  <si>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</si>
  <si>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</si>
  <si>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</si>
  <si>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</si>
  <si>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10 min.</t>
  </si>
  <si>
    <t>Cure Minor Wounds</t>
  </si>
  <si>
    <t>Detect Magic</t>
  </si>
  <si>
    <t>Guidance</t>
  </si>
  <si>
    <t>Mending</t>
  </si>
  <si>
    <t>Read Magic</t>
  </si>
  <si>
    <t>Resistance</t>
  </si>
  <si>
    <t>V M</t>
  </si>
  <si>
    <t>Permanent</t>
  </si>
  <si>
    <t>PHB 297</t>
  </si>
  <si>
    <t>1st</t>
  </si>
  <si>
    <t>2nd</t>
  </si>
  <si>
    <t>3rd</t>
  </si>
  <si>
    <t>4th</t>
  </si>
  <si>
    <t>5th</t>
  </si>
  <si>
    <t>6th</t>
  </si>
  <si>
    <t>Spells per Day</t>
  </si>
  <si>
    <t>Spell Level</t>
  </si>
  <si>
    <t>0th</t>
  </si>
  <si>
    <t>7th</t>
  </si>
  <si>
    <t>Wisdom Bonus</t>
  </si>
  <si>
    <t>Total Divine</t>
  </si>
  <si>
    <t>Feats</t>
  </si>
  <si>
    <t>x2</t>
  </si>
  <si>
    <t>Bludgeon</t>
  </si>
  <si>
    <t>Roll</t>
  </si>
  <si>
    <t>Skill/Save</t>
  </si>
  <si>
    <t>Actual Speed:</t>
  </si>
  <si>
    <t>30’</t>
  </si>
  <si>
    <t>50’</t>
  </si>
  <si>
    <t>FF AC:</t>
  </si>
  <si>
    <t>Chaotic Good</t>
  </si>
  <si>
    <t>Cleric Spells</t>
  </si>
  <si>
    <t>cleric 1</t>
  </si>
  <si>
    <t>Cleric</t>
  </si>
  <si>
    <t>Aid</t>
  </si>
  <si>
    <t>Shield of Faith</t>
  </si>
  <si>
    <t>Domain</t>
  </si>
  <si>
    <t>Necromancy</t>
  </si>
  <si>
    <t>Transmutation</t>
  </si>
  <si>
    <t>Message</t>
  </si>
  <si>
    <t>Purify Food &amp; Drink</t>
  </si>
  <si>
    <t>0’</t>
  </si>
  <si>
    <t>Command</t>
  </si>
  <si>
    <t>Comprehend Lang.</t>
  </si>
  <si>
    <t>Curse Water</t>
  </si>
  <si>
    <t>Deathwatch</t>
  </si>
  <si>
    <t>Detect Law</t>
  </si>
  <si>
    <t>Detect Undead</t>
  </si>
  <si>
    <t>Divine Favor</t>
  </si>
  <si>
    <t>Doom</t>
  </si>
  <si>
    <t>Entropic Shield</t>
  </si>
  <si>
    <t>Impede</t>
  </si>
  <si>
    <t>Enchantment</t>
  </si>
  <si>
    <t>1 hour/lvl</t>
  </si>
  <si>
    <t>Magic Weapon</t>
  </si>
  <si>
    <t>V S F/DF</t>
  </si>
  <si>
    <t>Protection from Law</t>
  </si>
  <si>
    <t>Sanctuary</t>
  </si>
  <si>
    <t>Summon Monster I</t>
  </si>
  <si>
    <t>Summon Undead I</t>
  </si>
  <si>
    <t>Unseen Servant</t>
  </si>
  <si>
    <t>Augury/Oracle</t>
  </si>
  <si>
    <t>Bewildering Substitution</t>
  </si>
  <si>
    <t>Illusion</t>
  </si>
  <si>
    <t>Bewildering Visions</t>
  </si>
  <si>
    <t>Calm Emotions</t>
  </si>
  <si>
    <t>Conduit of Life</t>
  </si>
  <si>
    <t>Darkness</t>
  </si>
  <si>
    <t>V M/DF</t>
  </si>
  <si>
    <t>Death Knell</t>
  </si>
  <si>
    <t>Desecrate</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</si>
  <si>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</si>
  <si>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</si>
  <si>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</si>
  <si>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</si>
  <si>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</si>
  <si>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</si>
  <si>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</si>
  <si>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</si>
  <si>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</si>
  <si>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</si>
  <si>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</si>
  <si>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</si>
  <si>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</si>
  <si>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</si>
  <si>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</si>
  <si>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Summon Undead II</t>
  </si>
  <si>
    <t>Turn Anathema</t>
  </si>
  <si>
    <t>Undetectable Alignment</t>
  </si>
  <si>
    <t>Zone of Truth</t>
  </si>
  <si>
    <t>Animate Dead</t>
  </si>
  <si>
    <t>Bestow Curse</t>
  </si>
  <si>
    <t>Bolster Aura</t>
  </si>
  <si>
    <t>Continual Flame</t>
  </si>
  <si>
    <t>Create Food &amp; Water</t>
  </si>
  <si>
    <t>60’ radius</t>
  </si>
  <si>
    <t>Deeper Darkness</t>
  </si>
  <si>
    <t>Deific Bastion</t>
  </si>
  <si>
    <t>Footsteps of the Divine</t>
  </si>
  <si>
    <t>Glyph of Warding</t>
  </si>
  <si>
    <t>Discharge</t>
  </si>
  <si>
    <t>Illusory Script</t>
  </si>
  <si>
    <t>Invisibility Purge</t>
  </si>
  <si>
    <t>Light of Wisdom</t>
  </si>
  <si>
    <t>Locate Object</t>
  </si>
  <si>
    <t>M</t>
  </si>
  <si>
    <t>10’ radius</t>
  </si>
  <si>
    <t>Magic Circle v Law</t>
  </si>
  <si>
    <t>Magic Vestment</t>
  </si>
  <si>
    <t>Obscure Object</t>
  </si>
  <si>
    <t>8 hours</t>
  </si>
  <si>
    <t>Prayer</t>
  </si>
  <si>
    <t>Rem. Blind/Deafness</t>
  </si>
  <si>
    <t>Remove Curse</t>
  </si>
  <si>
    <t>Searing Light</t>
  </si>
  <si>
    <t>Speak with Dead</t>
  </si>
  <si>
    <t>Subdue Aura</t>
  </si>
  <si>
    <t>Summon Monster III</t>
  </si>
  <si>
    <t>Tongues</t>
  </si>
  <si>
    <t>Water Walk</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</si>
  <si>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</si>
  <si>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</si>
  <si>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</si>
  <si>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</si>
  <si>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</si>
  <si>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</si>
  <si>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</si>
  <si>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</si>
  <si>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</si>
  <si>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</si>
  <si>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</si>
  <si>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</si>
  <si>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</si>
  <si>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Domain Spell</t>
  </si>
  <si>
    <t>Jadin</t>
  </si>
  <si>
    <t>Lazarin</t>
  </si>
  <si>
    <t>Played by Bill Kmet</t>
  </si>
  <si>
    <t>Snow Elf</t>
  </si>
  <si>
    <t>Weapon Focus:  Longbow</t>
  </si>
  <si>
    <t>Knowledge:  Arcana</t>
  </si>
  <si>
    <t>Blessed Aim</t>
  </si>
  <si>
    <t>True Strike</t>
  </si>
  <si>
    <t>Arrows</t>
  </si>
  <si>
    <t>Holy Symbol of Solonor Thelandira</t>
  </si>
  <si>
    <t>Cleric’s Vestments</t>
  </si>
  <si>
    <t>six</t>
  </si>
  <si>
    <t>Magic Weapon Oil</t>
  </si>
  <si>
    <t>Turn Undead</t>
  </si>
  <si>
    <t>Spells Granted by Solonor Thelandira</t>
  </si>
  <si>
    <t>Point Blank Shot</t>
  </si>
  <si>
    <t>Longbow (from War domain)</t>
  </si>
  <si>
    <t>War</t>
  </si>
  <si>
    <t>V F</t>
  </si>
  <si>
    <t>Elf</t>
  </si>
  <si>
    <t>Cat’s Grace</t>
  </si>
  <si>
    <t>Snare</t>
  </si>
  <si>
    <t>+2 versus Enchantments</t>
  </si>
  <si>
    <t>Racial Abilities</t>
  </si>
  <si>
    <t>Immunity to Sleep</t>
  </si>
  <si>
    <t>Low-light Vision</t>
  </si>
  <si>
    <t>2</t>
  </si>
  <si>
    <t>x3</t>
  </si>
  <si>
    <t>110’</t>
  </si>
  <si>
    <t>Male</t>
  </si>
  <si>
    <t>Common, Elven, Dwarven</t>
  </si>
  <si>
    <t>Perform:  [type]</t>
  </si>
  <si>
    <t>Profession:  [type]</t>
  </si>
  <si>
    <t>cleric 2</t>
  </si>
  <si>
    <t>Blunt Arrows</t>
  </si>
  <si>
    <t>Backpack</t>
  </si>
  <si>
    <t>Waterskin</t>
  </si>
  <si>
    <t>Flint &amp; Steel</t>
  </si>
  <si>
    <t>Sacks</t>
  </si>
  <si>
    <t>Silk Rope</t>
  </si>
  <si>
    <t>Flask</t>
  </si>
  <si>
    <t>Bless</t>
  </si>
  <si>
    <t>Guiding Light</t>
  </si>
  <si>
    <t>Ebon Eyes</t>
  </si>
  <si>
    <t>Sign</t>
  </si>
  <si>
    <t>Light of Lunia</t>
  </si>
  <si>
    <t>Scrolls and Potions</t>
  </si>
  <si>
    <t>CLev</t>
  </si>
  <si>
    <t>cleric 3</t>
  </si>
  <si>
    <t>Turning Undead</t>
  </si>
  <si>
    <t>Smokesticks</t>
  </si>
  <si>
    <t>Mirror, Steel</t>
  </si>
  <si>
    <t>Oil Flask</t>
  </si>
  <si>
    <t>Ink (1 oz. vial)</t>
  </si>
  <si>
    <t>Inkpen</t>
  </si>
  <si>
    <t>Parchment</t>
  </si>
  <si>
    <t>cleric 4</t>
  </si>
  <si>
    <t>cleric 5</t>
  </si>
  <si>
    <t>+1</t>
  </si>
  <si>
    <t>MW Morningstar</t>
  </si>
  <si>
    <t>Nimbus of Light</t>
  </si>
  <si>
    <t>Nightshield</t>
  </si>
  <si>
    <t>Initiative:</t>
  </si>
  <si>
    <t>6th:  Rapid Shot</t>
  </si>
  <si>
    <t>Kuo-toa Charms</t>
  </si>
  <si>
    <t>Value</t>
  </si>
  <si>
    <t>Spiritual Longbow</t>
  </si>
  <si>
    <t>Elven Weapons</t>
  </si>
  <si>
    <t>1d8+</t>
  </si>
  <si>
    <t>Equity on this page:</t>
  </si>
  <si>
    <t>Total Equity:</t>
  </si>
  <si>
    <t>Seeker</t>
  </si>
  <si>
    <t>Class Skill from Travel Domain</t>
  </si>
  <si>
    <t>cleric 6</t>
  </si>
  <si>
    <t>seeker 1</t>
  </si>
  <si>
    <t>Fly</t>
  </si>
  <si>
    <t>Divine Power</t>
  </si>
  <si>
    <t>3rd:  Holy Warrior</t>
  </si>
  <si>
    <t>2nd Shot</t>
  </si>
  <si>
    <t>Abyssal Might</t>
  </si>
  <si>
    <t>Aerial Alacrity</t>
  </si>
  <si>
    <t>Air Walk</t>
  </si>
  <si>
    <t>Aligned Aura</t>
  </si>
  <si>
    <t>Assay Resistance</t>
  </si>
  <si>
    <t>Assay Spell Resistance</t>
  </si>
  <si>
    <t>Astral Hospice</t>
  </si>
  <si>
    <t>Beast Claws</t>
  </si>
  <si>
    <t>Blight</t>
  </si>
  <si>
    <t>Blindsight</t>
  </si>
  <si>
    <t>Blood of the Martyr</t>
  </si>
  <si>
    <t>Castigate</t>
  </si>
  <si>
    <t>Celestial Brilliance</t>
  </si>
  <si>
    <t>Claws of the Savage</t>
  </si>
  <si>
    <t>Confound</t>
  </si>
  <si>
    <t>Control Water</t>
  </si>
  <si>
    <t>Cure Critical Wounds</t>
  </si>
  <si>
    <t>Dampen Magic</t>
  </si>
  <si>
    <t>Death Ward</t>
  </si>
  <si>
    <t>Dimensional Anchor</t>
  </si>
  <si>
    <t>Discern Lies</t>
  </si>
  <si>
    <t>Dismissal</t>
  </si>
  <si>
    <t>Divine Storm</t>
  </si>
  <si>
    <t>Dragon Blight</t>
  </si>
  <si>
    <t>Dust to Dust</t>
  </si>
  <si>
    <t>Focus Touchstone Energy</t>
  </si>
  <si>
    <t>Freedom of Movement</t>
  </si>
  <si>
    <t>Giant Vermin</t>
  </si>
  <si>
    <t>Greater Status</t>
  </si>
  <si>
    <t>Harrier</t>
  </si>
  <si>
    <t>Hell’s Power</t>
  </si>
  <si>
    <t>Identify Transgressor</t>
  </si>
  <si>
    <t>Imbue w Spell Ability</t>
  </si>
  <si>
    <t>Inflict Critical Wounds</t>
  </si>
  <si>
    <t>Light of Purity</t>
  </si>
  <si>
    <t>Magic Weapon, Greater</t>
  </si>
  <si>
    <t>Moral Façade</t>
  </si>
  <si>
    <t>Nchaser’s Glowing Orb</t>
  </si>
  <si>
    <t>Neutralize Poison</t>
  </si>
  <si>
    <t>Planar Ally, Lesser</t>
  </si>
  <si>
    <t>Planar Tolerance</t>
  </si>
  <si>
    <t>Poison</t>
  </si>
  <si>
    <t>Psychic Poison</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</si>
  <si>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</si>
  <si>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</si>
  <si>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</si>
  <si>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</si>
  <si>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</si>
  <si>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</si>
  <si>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</si>
  <si>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</si>
  <si>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</si>
  <si>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</si>
  <si>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</si>
  <si>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</si>
  <si>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</si>
  <si>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</si>
  <si>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Stop Heart</t>
  </si>
  <si>
    <t>Summon Monster IV</t>
  </si>
  <si>
    <t>Summon Undead IV</t>
  </si>
  <si>
    <t>Sustain</t>
  </si>
  <si>
    <t>Sword of Conscience</t>
  </si>
  <si>
    <t>Unfailing Endurance</t>
  </si>
  <si>
    <t>Wall of Good</t>
  </si>
  <si>
    <t>Wall of Sand</t>
  </si>
  <si>
    <t>Weapon of the Deity</t>
  </si>
  <si>
    <t>Weather Eye</t>
  </si>
  <si>
    <t>V S M Demon</t>
  </si>
  <si>
    <t>Book of Vile Darkness</t>
  </si>
  <si>
    <t>Swift</t>
  </si>
  <si>
    <t>Races of the Wild</t>
  </si>
  <si>
    <t>PHB</t>
  </si>
  <si>
    <t>20’ or 60’</t>
  </si>
  <si>
    <t>Complete Champion</t>
  </si>
  <si>
    <t>Complete Arcane</t>
  </si>
  <si>
    <t>Spell Compendium</t>
  </si>
  <si>
    <t>Planar Handbook</t>
  </si>
  <si>
    <t>Defenders of the Faith</t>
  </si>
  <si>
    <t>Magic of Faerûn</t>
  </si>
  <si>
    <t>Book of Exalted Deeds</t>
  </si>
  <si>
    <t>Dragons of Faerûn</t>
  </si>
  <si>
    <t>V S M Devil</t>
  </si>
  <si>
    <t>V S Drug Locat.</t>
  </si>
  <si>
    <t>V S DF0 min</t>
  </si>
  <si>
    <t>Player’s Guide to Faerûn</t>
  </si>
  <si>
    <t>20’</t>
  </si>
  <si>
    <t>Unapproachable East</t>
  </si>
  <si>
    <t>S</t>
  </si>
  <si>
    <t>Champions of Valor</t>
  </si>
  <si>
    <t>10+1 rnd/lvl</t>
  </si>
  <si>
    <t>12 hours</t>
  </si>
  <si>
    <t>S Drug</t>
  </si>
  <si>
    <t>Libris Mortis</t>
  </si>
  <si>
    <t>6 hrs/lvl</t>
  </si>
  <si>
    <t>V DF</t>
  </si>
  <si>
    <t>Conc. + 1/lvl</t>
  </si>
  <si>
    <t>1+1 mile/lvl</t>
  </si>
  <si>
    <t>Complete Divine</t>
  </si>
  <si>
    <t>PHB II</t>
  </si>
  <si>
    <t>Reference</t>
  </si>
  <si>
    <t>Page</t>
  </si>
  <si>
    <t>Amanuensis</t>
  </si>
  <si>
    <t>No Light</t>
  </si>
  <si>
    <t>Virtue</t>
  </si>
  <si>
    <t>Blade of Blood</t>
  </si>
  <si>
    <t>Consecrate</t>
  </si>
  <si>
    <t>Divine Flame</t>
  </si>
  <si>
    <t>15’</t>
  </si>
  <si>
    <t>Deific Vengeance</t>
  </si>
  <si>
    <t>Divine Insight</t>
  </si>
  <si>
    <t>Complete Adventurer</t>
  </si>
  <si>
    <t>Divine Zephyr</t>
  </si>
  <si>
    <t>Eagle’s Splendor</t>
  </si>
  <si>
    <t>Ease Pain</t>
  </si>
  <si>
    <t>S DF</t>
  </si>
  <si>
    <t>Estanna’s Stew</t>
  </si>
  <si>
    <t>Interfaith Blessing</t>
  </si>
  <si>
    <t>Restoration, Lesser</t>
  </si>
  <si>
    <t>Owl’s Wisdom</t>
  </si>
  <si>
    <t>Master Cavalier</t>
  </si>
  <si>
    <t>Portal Well</t>
  </si>
  <si>
    <t>Resist Energy</t>
  </si>
  <si>
    <t>Soul Ward</t>
  </si>
  <si>
    <t>Stay the Hand</t>
  </si>
  <si>
    <t>Status</t>
  </si>
  <si>
    <t>Sweet Water</t>
  </si>
  <si>
    <t>Wave of Grief</t>
  </si>
  <si>
    <t>S M</t>
  </si>
  <si>
    <t>Affliction</t>
  </si>
  <si>
    <t>Attune Form</t>
  </si>
  <si>
    <t>Bladebane</t>
  </si>
  <si>
    <t>Blessed Sight</t>
  </si>
  <si>
    <t>Blindness/Deafness</t>
  </si>
  <si>
    <t>Briar Web</t>
  </si>
  <si>
    <t>Chain of Eyes</t>
  </si>
  <si>
    <t>Circle Dance</t>
  </si>
  <si>
    <t>Curse of the Brute</t>
  </si>
  <si>
    <t>Energize Potion</t>
  </si>
  <si>
    <t>Flame of Faith</t>
  </si>
  <si>
    <t>Forest Eyes</t>
  </si>
  <si>
    <t>Unlimited</t>
  </si>
  <si>
    <t>Heart’s Ease</t>
  </si>
  <si>
    <t>Hesitate</t>
  </si>
  <si>
    <t>1 IA</t>
  </si>
  <si>
    <t>Inspired Aim</t>
  </si>
  <si>
    <t>40’</t>
  </si>
  <si>
    <t>Protection from Energy</t>
  </si>
  <si>
    <t>Refreshment</t>
  </si>
  <si>
    <t>Remove Nausea</t>
  </si>
  <si>
    <t>Resist Energy, Mass</t>
  </si>
  <si>
    <t>Ring of Blades</t>
  </si>
  <si>
    <t>Summon Undead III</t>
  </si>
  <si>
    <t>DMG 220</t>
  </si>
  <si>
    <t>+1d6</t>
  </si>
  <si>
    <t>-</t>
  </si>
  <si>
    <t>Grapple</t>
  </si>
  <si>
    <t>Bow of the Wintermoon +2</t>
  </si>
  <si>
    <t>Crystal of Electricity Assault</t>
  </si>
  <si>
    <t>Mithral Chain Shirt +2</t>
  </si>
  <si>
    <t>Ring of Counterspell</t>
  </si>
  <si>
    <t>Potion of Sanctuary</t>
  </si>
  <si>
    <t>MW Potion Belt</t>
  </si>
  <si>
    <t>Holds 10 vials</t>
  </si>
  <si>
    <r>
      <t xml:space="preserve">Spell:  </t>
    </r>
    <r>
      <rPr>
        <i/>
        <sz val="12"/>
        <rFont val="Times New Roman"/>
        <family val="1"/>
      </rPr>
      <t>dispel magic</t>
    </r>
  </si>
  <si>
    <t>Domain 1:  Elf</t>
  </si>
  <si>
    <t>Domain 2:  War</t>
  </si>
  <si>
    <t>Domain 3:  Travel</t>
  </si>
  <si>
    <t>All Armor and Shields (not tower)</t>
  </si>
  <si>
    <t>1d8</t>
  </si>
  <si>
    <t>+1 within 30’</t>
  </si>
  <si>
    <t>Bludgeoning damage</t>
  </si>
  <si>
    <t>bonus</t>
  </si>
  <si>
    <t>seeker 2</t>
  </si>
  <si>
    <t>seeker 3</t>
  </si>
  <si>
    <t>9th:  Extend Spell</t>
  </si>
  <si>
    <t>Remove Fear</t>
  </si>
  <si>
    <t>Divine Favor (extended)</t>
  </si>
  <si>
    <t>Magic Circle vs Evil</t>
  </si>
  <si>
    <t>Resist Energy, mass</t>
  </si>
  <si>
    <t>Bear’s Endurance</t>
  </si>
  <si>
    <t>Healing Belt</t>
  </si>
  <si>
    <t>Wand of Cure Moderate Wounds</t>
  </si>
  <si>
    <t>Boots of Striding and Springing</t>
  </si>
  <si>
    <t>Anklet of Translocation</t>
  </si>
  <si>
    <t>Flame Strike</t>
  </si>
  <si>
    <t>MW Morningstar, 2nd Attack</t>
  </si>
  <si>
    <t>Swiftfooted</t>
  </si>
  <si>
    <t>seeker 4</t>
  </si>
  <si>
    <t>1st:  Dragonfriend</t>
  </si>
  <si>
    <t>Align Weapon</t>
  </si>
  <si>
    <t>Ghost Touch Weapon</t>
  </si>
  <si>
    <t>True Seeing</t>
  </si>
  <si>
    <t>Righteous Wrath of the Faithful</t>
  </si>
  <si>
    <t>þ</t>
  </si>
  <si>
    <t>49 charges</t>
  </si>
  <si>
    <t>Bow, 2nd Shot</t>
  </si>
  <si>
    <t>Bow, Rapid Firing</t>
  </si>
  <si>
    <r>
      <t xml:space="preserve">Bow, </t>
    </r>
    <r>
      <rPr>
        <i/>
        <sz val="12"/>
        <rFont val="Times New Roman"/>
        <family val="1"/>
      </rPr>
      <t>haste</t>
    </r>
  </si>
  <si>
    <r>
      <t xml:space="preserve">Bow, </t>
    </r>
    <r>
      <rPr>
        <i/>
        <sz val="12"/>
        <rFont val="Times New Roman"/>
        <family val="1"/>
      </rPr>
      <t>divine power</t>
    </r>
  </si>
  <si>
    <t>Meteoric Knife</t>
  </si>
  <si>
    <t>1</t>
  </si>
  <si>
    <t>1d4</t>
  </si>
  <si>
    <t>19-20, x2</t>
  </si>
  <si>
    <t>Prcg/Slsh</t>
  </si>
  <si>
    <t>+3d6 fire (Ref. DC 14, ½)</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</si>
  <si>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</si>
  <si>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Simple Weapons, Martial Weapons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</si>
</sst>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6">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2"/>
      <color indexed="81"/>
      <name val="Times New Roman"/>
      <family val="1"/>
    </font>
    <font>
      <i/>
      <sz val="20"/>
      <color indexed="17"/>
      <name val="Times New Roman"/>
      <family val="1"/>
    </font>
    <font>
      <i/>
      <sz val="20"/>
      <color rgb="FF0000FF"/>
      <name val="Times New Roman"/>
      <family val="1"/>
    </font>
    <font>
      <i/>
      <sz val="12"/>
      <name val="Times New Roman"/>
      <family val="1"/>
    </font>
    <font>
      <sz val="12"/>
      <color theme="9" tint="0.39997558519241921"/>
      <name val="Times New Roman"/>
      <family val="1"/>
    </font>
  </fonts>
  <fills count="23">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0" tint="-0.249977111117893"/>
        <bgColor indexed="55"/>
      </patternFill>
    </fill>
    <fill>
      <patternFill patternType="solid">
        <fgColor rgb="FFFFFF0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009900"/>
        <bgColor indexed="64"/>
      </patternFill>
    </fill>
  </fills>
  <borders count="12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style="double">
        <color indexed="64"/>
      </right>
      <top style="medium">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double">
        <color indexed="64"/>
      </right>
      <top/>
      <bottom style="double">
        <color indexed="64"/>
      </bottom>
      <diagonal/>
    </border>
    <border>
      <left style="hair">
        <color indexed="64"/>
      </left>
      <right style="double">
        <color indexed="64"/>
      </right>
      <top style="medium">
        <color indexed="64"/>
      </top>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8" fillId="0" borderId="0"/>
    <xf numFmtId="0" fontId="1" fillId="0" borderId="0"/>
    <xf numFmtId="0" fontId="41" fillId="0" borderId="0"/>
    <xf numFmtId="0" fontId="1" fillId="0" borderId="0"/>
    <xf numFmtId="0" fontId="1" fillId="0" borderId="0"/>
  </cellStyleXfs>
  <cellXfs count="560">
    <xf numFmtId="0" fontId="0" fillId="0" borderId="0" xfId="0"/>
    <xf numFmtId="9" fontId="6" fillId="0" borderId="25" xfId="2" applyFont="1" applyFill="1" applyBorder="1" applyAlignment="1">
      <alignment horizontal="center" vertical="center" shrinkToFit="1"/>
    </xf>
    <xf numFmtId="0" fontId="11" fillId="3" borderId="69" xfId="0" applyFont="1" applyFill="1" applyBorder="1" applyAlignment="1">
      <alignment horizontal="centerContinuous" vertical="center"/>
    </xf>
    <xf numFmtId="0" fontId="11" fillId="3" borderId="41" xfId="0" applyFont="1" applyFill="1" applyBorder="1" applyAlignment="1">
      <alignment horizontal="center" vertical="center"/>
    </xf>
    <xf numFmtId="0" fontId="11" fillId="3" borderId="41" xfId="0" applyFont="1" applyFill="1" applyBorder="1" applyAlignment="1">
      <alignment horizontal="center" vertical="center" wrapText="1"/>
    </xf>
    <xf numFmtId="0" fontId="11" fillId="3" borderId="41" xfId="0" applyNumberFormat="1" applyFont="1" applyFill="1" applyBorder="1" applyAlignment="1">
      <alignment horizontal="center" vertical="center" wrapText="1"/>
    </xf>
    <xf numFmtId="0" fontId="48" fillId="14" borderId="40" xfId="0" applyNumberFormat="1" applyFont="1" applyFill="1" applyBorder="1" applyAlignment="1">
      <alignment horizontal="center" vertical="center" wrapText="1"/>
    </xf>
    <xf numFmtId="0" fontId="11" fillId="3" borderId="41" xfId="0" applyNumberFormat="1" applyFont="1" applyFill="1" applyBorder="1" applyAlignment="1">
      <alignment horizontal="center" vertical="center"/>
    </xf>
    <xf numFmtId="0" fontId="11" fillId="3" borderId="70" xfId="0" applyFont="1" applyFill="1" applyBorder="1" applyAlignment="1">
      <alignment horizontal="center" vertical="center"/>
    </xf>
    <xf numFmtId="0" fontId="3" fillId="0" borderId="0" xfId="0" applyFont="1" applyBorder="1" applyAlignment="1">
      <alignment vertical="center"/>
    </xf>
    <xf numFmtId="0" fontId="53" fillId="0" borderId="33" xfId="0" applyFont="1" applyBorder="1" applyAlignment="1">
      <alignment horizontal="centerContinuous" vertical="center" wrapText="1"/>
    </xf>
    <xf numFmtId="0" fontId="54" fillId="0" borderId="33" xfId="0" applyFont="1" applyBorder="1" applyAlignment="1">
      <alignment horizontal="centerContinuous" vertical="center" wrapText="1"/>
    </xf>
    <xf numFmtId="0" fontId="6" fillId="0" borderId="24" xfId="8" applyFont="1" applyFill="1" applyBorder="1" applyAlignment="1">
      <alignment horizontal="center" vertical="center" shrinkToFit="1"/>
    </xf>
    <xf numFmtId="0" fontId="6" fillId="0" borderId="25" xfId="2" applyNumberFormat="1" applyFont="1" applyFill="1" applyBorder="1" applyAlignment="1">
      <alignment horizontal="center" vertical="center" shrinkToFit="1"/>
    </xf>
    <xf numFmtId="9" fontId="6" fillId="0" borderId="25" xfId="2" applyFont="1" applyBorder="1" applyAlignment="1">
      <alignment horizontal="center" vertical="center" shrinkToFit="1"/>
    </xf>
    <xf numFmtId="9" fontId="6" fillId="0" borderId="14" xfId="2" applyFont="1" applyFill="1" applyBorder="1" applyAlignment="1">
      <alignment horizontal="center" vertical="center" shrinkToFit="1"/>
    </xf>
    <xf numFmtId="0" fontId="6" fillId="0" borderId="24" xfId="8" applyFont="1" applyBorder="1" applyAlignment="1">
      <alignment horizontal="center" vertical="center" wrapText="1"/>
    </xf>
    <xf numFmtId="0" fontId="6" fillId="11" borderId="24" xfId="8" applyFont="1" applyFill="1" applyBorder="1" applyAlignment="1">
      <alignment horizontal="center" vertical="center"/>
    </xf>
    <xf numFmtId="9" fontId="6" fillId="0" borderId="24" xfId="2" applyFont="1" applyBorder="1" applyAlignment="1">
      <alignment horizontal="center" vertical="center" shrinkToFit="1"/>
    </xf>
    <xf numFmtId="0" fontId="6" fillId="0" borderId="25" xfId="2" applyNumberFormat="1" applyFont="1" applyBorder="1" applyAlignment="1">
      <alignment horizontal="center" vertical="center" shrinkToFit="1"/>
    </xf>
    <xf numFmtId="9" fontId="6" fillId="0" borderId="24" xfId="2" applyFont="1" applyFill="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3" fillId="0" borderId="75" xfId="0" applyFont="1" applyFill="1" applyBorder="1" applyAlignment="1">
      <alignment horizontal="right" vertical="center"/>
    </xf>
    <xf numFmtId="0" fontId="3" fillId="0" borderId="77" xfId="0" applyFont="1" applyFill="1" applyBorder="1" applyAlignment="1">
      <alignment horizontal="right" vertical="center"/>
    </xf>
    <xf numFmtId="0" fontId="49" fillId="15" borderId="95" xfId="0" applyFont="1" applyFill="1" applyBorder="1" applyAlignment="1">
      <alignment horizontal="right" vertical="center"/>
    </xf>
    <xf numFmtId="0" fontId="49" fillId="15" borderId="75" xfId="0" applyFont="1" applyFill="1" applyBorder="1" applyAlignment="1">
      <alignment horizontal="right" vertical="center"/>
    </xf>
    <xf numFmtId="0" fontId="6" fillId="0" borderId="24" xfId="0" applyFont="1" applyBorder="1" applyAlignment="1">
      <alignment horizontal="center" vertical="center" shrinkToFit="1"/>
    </xf>
    <xf numFmtId="0" fontId="6" fillId="0" borderId="26" xfId="0" applyNumberFormat="1" applyFont="1" applyFill="1" applyBorder="1" applyAlignment="1">
      <alignment horizontal="center" vertical="center" wrapText="1"/>
    </xf>
    <xf numFmtId="0" fontId="1" fillId="0" borderId="25" xfId="2" applyNumberFormat="1" applyFont="1" applyFill="1" applyBorder="1" applyAlignment="1">
      <alignment horizontal="center" vertical="center" shrinkToFit="1"/>
    </xf>
    <xf numFmtId="0" fontId="6" fillId="0" borderId="26" xfId="0" quotePrefix="1" applyNumberFormat="1" applyFont="1" applyFill="1" applyBorder="1" applyAlignment="1">
      <alignment horizontal="center" vertical="center" wrapText="1"/>
    </xf>
    <xf numFmtId="0" fontId="6" fillId="0" borderId="26" xfId="8" applyNumberFormat="1" applyFont="1" applyFill="1" applyBorder="1" applyAlignment="1">
      <alignment horizontal="center" vertical="center" wrapText="1"/>
    </xf>
    <xf numFmtId="0" fontId="24" fillId="0" borderId="33" xfId="0" applyFont="1" applyBorder="1" applyAlignment="1">
      <alignment horizontal="centerContinuous" vertical="center" wrapText="1"/>
    </xf>
    <xf numFmtId="9" fontId="6" fillId="0" borderId="51" xfId="2" applyFont="1" applyFill="1" applyBorder="1" applyAlignment="1">
      <alignment horizontal="center" vertical="center" shrinkToFit="1"/>
    </xf>
    <xf numFmtId="0" fontId="6" fillId="0" borderId="59" xfId="0" applyFont="1" applyFill="1" applyBorder="1" applyAlignment="1">
      <alignment horizontal="centerContinuous" vertical="center"/>
    </xf>
    <xf numFmtId="0" fontId="36" fillId="2" borderId="66" xfId="0" applyFont="1" applyFill="1" applyBorder="1" applyAlignment="1">
      <alignment horizontal="right" vertical="center"/>
    </xf>
    <xf numFmtId="0" fontId="37" fillId="2" borderId="67" xfId="0" applyFont="1" applyFill="1" applyBorder="1" applyAlignment="1">
      <alignment horizontal="left" vertical="center"/>
    </xf>
    <xf numFmtId="0" fontId="19" fillId="2" borderId="67" xfId="0" applyFont="1" applyFill="1" applyBorder="1" applyAlignment="1">
      <alignment horizontal="left" vertical="center"/>
    </xf>
    <xf numFmtId="0" fontId="3" fillId="2" borderId="67" xfId="0" applyFont="1" applyFill="1" applyBorder="1" applyAlignment="1">
      <alignment horizontal="centerContinuous" vertical="center"/>
    </xf>
    <xf numFmtId="0" fontId="4" fillId="2" borderId="67" xfId="0" applyFont="1" applyFill="1" applyBorder="1" applyAlignment="1">
      <alignment horizontal="centerContinuous" vertical="center"/>
    </xf>
    <xf numFmtId="0" fontId="35" fillId="2" borderId="68"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71" xfId="0" applyFont="1" applyFill="1" applyBorder="1" applyAlignment="1">
      <alignment horizontal="right" vertical="center"/>
    </xf>
    <xf numFmtId="0" fontId="5" fillId="4" borderId="72" xfId="0" applyFont="1" applyFill="1" applyBorder="1" applyAlignment="1">
      <alignment horizontal="right" vertical="center"/>
    </xf>
    <xf numFmtId="49" fontId="6" fillId="0" borderId="73"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0" fontId="51"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7" fillId="4" borderId="56"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4" xfId="0" applyFont="1" applyFill="1" applyBorder="1" applyAlignment="1">
      <alignment horizontal="right" vertical="center"/>
    </xf>
    <xf numFmtId="164" fontId="5" fillId="9"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27" xfId="0" applyFont="1" applyBorder="1" applyAlignment="1">
      <alignment horizontal="center" vertical="center"/>
    </xf>
    <xf numFmtId="0" fontId="42" fillId="2" borderId="4" xfId="0" applyFont="1" applyFill="1" applyBorder="1" applyAlignment="1">
      <alignment horizontal="right" vertical="center"/>
    </xf>
    <xf numFmtId="0" fontId="10" fillId="4" borderId="54"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4" borderId="55" xfId="0" applyFont="1" applyFill="1" applyBorder="1" applyAlignment="1">
      <alignment horizontal="right" vertical="center"/>
    </xf>
    <xf numFmtId="49" fontId="6" fillId="0" borderId="12" xfId="0" applyNumberFormat="1"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62" fillId="0" borderId="22"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45"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1" fontId="6" fillId="0" borderId="24" xfId="0" applyNumberFormat="1" applyFont="1" applyFill="1" applyBorder="1" applyAlignment="1">
      <alignment horizontal="center" vertical="center" wrapText="1"/>
    </xf>
    <xf numFmtId="0" fontId="43" fillId="14"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7"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6" fillId="0" borderId="34" xfId="0" applyFont="1" applyFill="1" applyBorder="1" applyAlignment="1">
      <alignment vertical="center"/>
    </xf>
    <xf numFmtId="0" fontId="5" fillId="0" borderId="50" xfId="0" applyFont="1" applyFill="1" applyBorder="1" applyAlignment="1">
      <alignment horizontal="center" vertical="center"/>
    </xf>
    <xf numFmtId="0" fontId="6" fillId="0" borderId="50" xfId="0" applyFont="1" applyFill="1" applyBorder="1" applyAlignment="1">
      <alignment horizontal="center" vertical="center"/>
    </xf>
    <xf numFmtId="0" fontId="48" fillId="0" borderId="50" xfId="0" applyFont="1" applyFill="1" applyBorder="1" applyAlignment="1">
      <alignment horizontal="center" vertical="center" wrapText="1"/>
    </xf>
    <xf numFmtId="1" fontId="6" fillId="0" borderId="50" xfId="0" applyNumberFormat="1" applyFont="1" applyFill="1" applyBorder="1" applyAlignment="1">
      <alignment horizontal="center" vertical="center" wrapText="1"/>
    </xf>
    <xf numFmtId="0" fontId="43" fillId="14" borderId="50" xfId="0" applyNumberFormat="1" applyFont="1" applyFill="1" applyBorder="1" applyAlignment="1">
      <alignment horizontal="center" vertical="center"/>
    </xf>
    <xf numFmtId="0" fontId="6" fillId="0" borderId="36"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5" fillId="0" borderId="24"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2" fillId="0" borderId="24"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8" fillId="0" borderId="0" xfId="0" applyFont="1" applyBorder="1" applyAlignment="1">
      <alignment vertical="center"/>
    </xf>
    <xf numFmtId="0" fontId="9" fillId="8" borderId="1" xfId="0" applyFont="1" applyFill="1" applyBorder="1" applyAlignment="1">
      <alignment vertical="center"/>
    </xf>
    <xf numFmtId="0" fontId="6" fillId="8" borderId="24" xfId="0" applyNumberFormat="1" applyFont="1" applyFill="1" applyBorder="1" applyAlignment="1">
      <alignment horizontal="center" vertical="center"/>
    </xf>
    <xf numFmtId="49" fontId="26" fillId="8" borderId="24" xfId="0" applyNumberFormat="1" applyFont="1" applyFill="1" applyBorder="1" applyAlignment="1">
      <alignment horizontal="center" vertical="center"/>
    </xf>
    <xf numFmtId="0" fontId="26" fillId="8" borderId="25" xfId="0" applyNumberFormat="1" applyFont="1" applyFill="1" applyBorder="1" applyAlignment="1">
      <alignment horizontal="center" vertical="center"/>
    </xf>
    <xf numFmtId="0" fontId="9" fillId="8" borderId="25"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5" fillId="5" borderId="24" xfId="0" applyNumberFormat="1" applyFont="1" applyFill="1" applyBorder="1" applyAlignment="1">
      <alignment horizontal="center" vertical="center"/>
    </xf>
    <xf numFmtId="0" fontId="15"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5" fillId="6" borderId="24" xfId="0" applyNumberFormat="1" applyFont="1" applyFill="1" applyBorder="1" applyAlignment="1">
      <alignment horizontal="center" vertical="center"/>
    </xf>
    <xf numFmtId="0" fontId="15"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21" fillId="10" borderId="1" xfId="0" applyFont="1" applyFill="1" applyBorder="1" applyAlignment="1">
      <alignment vertical="center"/>
    </xf>
    <xf numFmtId="0" fontId="6" fillId="10" borderId="24" xfId="0" applyNumberFormat="1" applyFont="1" applyFill="1" applyBorder="1" applyAlignment="1">
      <alignment horizontal="center" vertical="center"/>
    </xf>
    <xf numFmtId="49" fontId="27" fillId="10" borderId="24" xfId="0" applyNumberFormat="1" applyFont="1" applyFill="1" applyBorder="1" applyAlignment="1">
      <alignment horizontal="center" vertical="center"/>
    </xf>
    <xf numFmtId="0" fontId="27" fillId="10" borderId="25" xfId="0" applyNumberFormat="1" applyFont="1" applyFill="1" applyBorder="1" applyAlignment="1">
      <alignment horizontal="center" vertical="center"/>
    </xf>
    <xf numFmtId="0" fontId="21" fillId="10" borderId="25" xfId="0" applyNumberFormat="1" applyFont="1" applyFill="1" applyBorder="1" applyAlignment="1">
      <alignment horizontal="center" vertical="center"/>
    </xf>
    <xf numFmtId="49" fontId="6" fillId="10" borderId="25" xfId="0" applyNumberFormat="1" applyFont="1" applyFill="1" applyBorder="1" applyAlignment="1">
      <alignment horizontal="center" vertical="center"/>
    </xf>
    <xf numFmtId="0" fontId="6" fillId="10" borderId="26"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4" xfId="0" applyNumberFormat="1" applyFont="1" applyFill="1" applyBorder="1" applyAlignment="1">
      <alignment horizontal="center" vertical="center"/>
    </xf>
    <xf numFmtId="0" fontId="22" fillId="7" borderId="25" xfId="0" applyNumberFormat="1" applyFont="1" applyFill="1" applyBorder="1" applyAlignment="1">
      <alignment horizontal="center" vertical="center"/>
    </xf>
    <xf numFmtId="0" fontId="13" fillId="6" borderId="25" xfId="0" applyNumberFormat="1" applyFont="1" applyFill="1" applyBorder="1" applyAlignment="1">
      <alignment horizontal="center" vertical="center"/>
    </xf>
    <xf numFmtId="0" fontId="10" fillId="8" borderId="1" xfId="0" applyFont="1" applyFill="1" applyBorder="1" applyAlignment="1">
      <alignment vertical="center"/>
    </xf>
    <xf numFmtId="49" fontId="15" fillId="8" borderId="24" xfId="0" applyNumberFormat="1" applyFont="1" applyFill="1" applyBorder="1" applyAlignment="1">
      <alignment horizontal="center" vertical="center"/>
    </xf>
    <xf numFmtId="0" fontId="15"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1" fillId="0" borderId="25"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2" fillId="5" borderId="25" xfId="0" applyNumberFormat="1" applyFont="1" applyFill="1" applyBorder="1" applyAlignment="1">
      <alignment horizontal="center" vertical="center"/>
    </xf>
    <xf numFmtId="0" fontId="13" fillId="10" borderId="1" xfId="0" applyFont="1" applyFill="1" applyBorder="1" applyAlignment="1">
      <alignment vertical="center"/>
    </xf>
    <xf numFmtId="49" fontId="22" fillId="10" borderId="24" xfId="0" applyNumberFormat="1" applyFont="1" applyFill="1" applyBorder="1" applyAlignment="1">
      <alignment horizontal="center" vertical="center"/>
    </xf>
    <xf numFmtId="0" fontId="22" fillId="10" borderId="25" xfId="0" applyNumberFormat="1" applyFont="1" applyFill="1" applyBorder="1" applyAlignment="1">
      <alignment horizontal="center" vertical="center"/>
    </xf>
    <xf numFmtId="0" fontId="13" fillId="10" borderId="25" xfId="0" applyNumberFormat="1" applyFont="1" applyFill="1" applyBorder="1" applyAlignment="1">
      <alignment horizontal="center" vertical="center"/>
    </xf>
    <xf numFmtId="0" fontId="13" fillId="11" borderId="1" xfId="0" applyFont="1" applyFill="1" applyBorder="1" applyAlignment="1">
      <alignment vertical="center"/>
    </xf>
    <xf numFmtId="0" fontId="6" fillId="11" borderId="24" xfId="0" applyNumberFormat="1" applyFont="1" applyFill="1" applyBorder="1" applyAlignment="1">
      <alignment horizontal="center" vertical="center"/>
    </xf>
    <xf numFmtId="49" fontId="27" fillId="11" borderId="24" xfId="0" applyNumberFormat="1" applyFont="1" applyFill="1" applyBorder="1" applyAlignment="1">
      <alignment horizontal="center" vertical="center"/>
    </xf>
    <xf numFmtId="0" fontId="27" fillId="11" borderId="25" xfId="0" applyNumberFormat="1" applyFont="1" applyFill="1" applyBorder="1" applyAlignment="1">
      <alignment horizontal="center" vertical="center"/>
    </xf>
    <xf numFmtId="0" fontId="21" fillId="11" borderId="25" xfId="0" applyNumberFormat="1" applyFont="1" applyFill="1" applyBorder="1" applyAlignment="1">
      <alignment horizontal="center" vertical="center"/>
    </xf>
    <xf numFmtId="49" fontId="6" fillId="11" borderId="25" xfId="0" applyNumberFormat="1" applyFont="1" applyFill="1" applyBorder="1" applyAlignment="1">
      <alignment horizontal="center" vertical="center"/>
    </xf>
    <xf numFmtId="49" fontId="6" fillId="18" borderId="25" xfId="0" applyNumberFormat="1" applyFont="1" applyFill="1" applyBorder="1" applyAlignment="1">
      <alignment horizontal="center" vertical="center"/>
    </xf>
    <xf numFmtId="0" fontId="6" fillId="11" borderId="26" xfId="0" applyNumberFormat="1" applyFont="1" applyFill="1" applyBorder="1" applyAlignment="1">
      <alignment horizontal="center" vertical="center"/>
    </xf>
    <xf numFmtId="0" fontId="10" fillId="11" borderId="1" xfId="0" applyFont="1" applyFill="1" applyBorder="1" applyAlignment="1">
      <alignment vertical="center"/>
    </xf>
    <xf numFmtId="49" fontId="15" fillId="11" borderId="24" xfId="0" applyNumberFormat="1" applyFont="1" applyFill="1" applyBorder="1" applyAlignment="1">
      <alignment horizontal="center" vertical="center"/>
    </xf>
    <xf numFmtId="0" fontId="15" fillId="11" borderId="25" xfId="0" applyNumberFormat="1" applyFont="1" applyFill="1" applyBorder="1" applyAlignment="1">
      <alignment horizontal="center" vertical="center"/>
    </xf>
    <xf numFmtId="0" fontId="10" fillId="11" borderId="25" xfId="0" applyNumberFormat="1" applyFont="1" applyFill="1" applyBorder="1" applyAlignment="1">
      <alignment horizontal="center" vertical="center"/>
    </xf>
    <xf numFmtId="0" fontId="6" fillId="11" borderId="26"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4" xfId="0" applyNumberFormat="1" applyFont="1" applyFill="1" applyBorder="1" applyAlignment="1">
      <alignment horizontal="center" vertical="center"/>
    </xf>
    <xf numFmtId="49" fontId="23" fillId="4" borderId="24" xfId="0" applyNumberFormat="1" applyFont="1" applyFill="1" applyBorder="1" applyAlignment="1">
      <alignment horizontal="center" vertical="center"/>
    </xf>
    <xf numFmtId="0" fontId="23" fillId="4" borderId="25"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6"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4" xfId="0" applyNumberFormat="1" applyFont="1" applyFill="1" applyBorder="1" applyAlignment="1">
      <alignment horizontal="center" vertical="center"/>
    </xf>
    <xf numFmtId="0" fontId="22"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9" xfId="0" applyNumberFormat="1" applyFont="1" applyFill="1" applyBorder="1" applyAlignment="1">
      <alignment horizontal="center" vertical="center"/>
    </xf>
    <xf numFmtId="49" fontId="23" fillId="0" borderId="49" xfId="0" applyNumberFormat="1" applyFont="1" applyFill="1" applyBorder="1" applyAlignment="1">
      <alignment horizontal="center" vertical="center"/>
    </xf>
    <xf numFmtId="0" fontId="23" fillId="0" borderId="51" xfId="0" applyNumberFormat="1" applyFont="1" applyFill="1" applyBorder="1" applyAlignment="1">
      <alignment horizontal="center" vertical="center"/>
    </xf>
    <xf numFmtId="0" fontId="12" fillId="0" borderId="51" xfId="0" applyNumberFormat="1" applyFont="1" applyFill="1" applyBorder="1" applyAlignment="1">
      <alignment horizontal="center" vertical="center"/>
    </xf>
    <xf numFmtId="49" fontId="6" fillId="0" borderId="51" xfId="0" applyNumberFormat="1" applyFont="1" applyFill="1" applyBorder="1" applyAlignment="1">
      <alignment horizontal="center" vertical="center"/>
    </xf>
    <xf numFmtId="0" fontId="43" fillId="14" borderId="49" xfId="0" applyNumberFormat="1" applyFont="1" applyFill="1" applyBorder="1" applyAlignment="1">
      <alignment horizontal="center" vertical="center"/>
    </xf>
    <xf numFmtId="0" fontId="6" fillId="0" borderId="38"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3" fillId="0" borderId="22" xfId="0" applyFont="1" applyBorder="1" applyAlignment="1">
      <alignment horizontal="centerContinuous" vertical="center"/>
    </xf>
    <xf numFmtId="0" fontId="26" fillId="0" borderId="1" xfId="8" applyFont="1" applyFill="1" applyBorder="1" applyAlignment="1">
      <alignment horizontal="center" vertical="center" shrinkToFit="1"/>
    </xf>
    <xf numFmtId="0" fontId="6" fillId="0" borderId="24" xfId="8" applyFont="1" applyFill="1" applyBorder="1" applyAlignment="1">
      <alignment horizontal="center" vertical="center" wrapText="1"/>
    </xf>
    <xf numFmtId="0" fontId="1" fillId="0" borderId="25" xfId="0" applyFont="1" applyFill="1" applyBorder="1" applyAlignment="1">
      <alignment horizontal="center" vertical="center" shrinkToFit="1"/>
    </xf>
    <xf numFmtId="0" fontId="6" fillId="0" borderId="25" xfId="8" applyFont="1" applyFill="1" applyBorder="1" applyAlignment="1">
      <alignment horizontal="center" vertical="center" wrapText="1"/>
    </xf>
    <xf numFmtId="0" fontId="26" fillId="0" borderId="34" xfId="8" applyFont="1" applyFill="1" applyBorder="1" applyAlignment="1">
      <alignment horizontal="center" vertical="center" shrinkToFit="1"/>
    </xf>
    <xf numFmtId="0" fontId="6" fillId="0" borderId="50" xfId="8" applyFont="1" applyFill="1" applyBorder="1" applyAlignment="1">
      <alignment horizontal="center" vertical="center" wrapText="1"/>
    </xf>
    <xf numFmtId="0" fontId="6" fillId="11" borderId="50" xfId="8" applyFont="1" applyFill="1" applyBorder="1" applyAlignment="1">
      <alignment horizontal="center" vertical="center"/>
    </xf>
    <xf numFmtId="9" fontId="6" fillId="0" borderId="50" xfId="2" applyFont="1" applyFill="1" applyBorder="1" applyAlignment="1">
      <alignment horizontal="center" vertical="center" shrinkToFit="1"/>
    </xf>
    <xf numFmtId="0" fontId="26" fillId="0" borderId="88" xfId="8" applyFont="1" applyFill="1" applyBorder="1" applyAlignment="1">
      <alignment horizontal="center" vertical="center" shrinkToFit="1"/>
    </xf>
    <xf numFmtId="0" fontId="6" fillId="0" borderId="50" xfId="8" applyFont="1" applyBorder="1" applyAlignment="1">
      <alignment horizontal="center" vertical="center" wrapText="1"/>
    </xf>
    <xf numFmtId="0" fontId="6" fillId="0" borderId="14" xfId="0" applyFont="1" applyFill="1" applyBorder="1" applyAlignment="1">
      <alignment horizontal="center" vertical="center" shrinkToFit="1"/>
    </xf>
    <xf numFmtId="0" fontId="6" fillId="0" borderId="37" xfId="0" applyNumberFormat="1" applyFont="1" applyFill="1" applyBorder="1" applyAlignment="1">
      <alignment horizontal="center" vertical="center" wrapText="1"/>
    </xf>
    <xf numFmtId="0" fontId="6" fillId="0" borderId="25" xfId="0" applyFont="1" applyFill="1" applyBorder="1" applyAlignment="1">
      <alignment horizontal="center" vertical="center" wrapText="1"/>
    </xf>
    <xf numFmtId="9" fontId="6" fillId="0" borderId="49" xfId="2" applyFont="1" applyFill="1" applyBorder="1" applyAlignment="1">
      <alignment horizontal="center" vertical="center" shrinkToFit="1"/>
    </xf>
    <xf numFmtId="0" fontId="6" fillId="0" borderId="51" xfId="2" applyNumberFormat="1" applyFont="1" applyFill="1" applyBorder="1" applyAlignment="1">
      <alignment horizontal="center" vertical="center" shrinkToFit="1"/>
    </xf>
    <xf numFmtId="0" fontId="55" fillId="0" borderId="30" xfId="0" applyFont="1" applyBorder="1" applyAlignment="1">
      <alignment horizontal="centerContinuous" vertical="center" wrapText="1"/>
    </xf>
    <xf numFmtId="0" fontId="5" fillId="0" borderId="31" xfId="0" applyFont="1" applyBorder="1" applyAlignment="1">
      <alignment horizontal="centerContinuous" vertical="center" wrapText="1"/>
    </xf>
    <xf numFmtId="0" fontId="5" fillId="0" borderId="32" xfId="0" applyFont="1" applyBorder="1" applyAlignment="1">
      <alignment horizontal="centerContinuous" vertical="center" wrapText="1"/>
    </xf>
    <xf numFmtId="0" fontId="6" fillId="0" borderId="0" xfId="0" applyFont="1" applyBorder="1" applyAlignment="1">
      <alignment vertical="center" wrapText="1"/>
    </xf>
    <xf numFmtId="0" fontId="1" fillId="0" borderId="0" xfId="0" applyFont="1" applyBorder="1" applyAlignment="1">
      <alignment vertical="center" wrapText="1"/>
    </xf>
    <xf numFmtId="0" fontId="55" fillId="0" borderId="0"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39" fillId="0" borderId="0" xfId="0" applyFont="1" applyBorder="1" applyAlignment="1">
      <alignment horizontal="centerContinuous" vertical="center" wrapText="1"/>
    </xf>
    <xf numFmtId="0" fontId="11" fillId="15" borderId="34" xfId="0" applyFont="1" applyFill="1" applyBorder="1" applyAlignment="1">
      <alignment horizontal="centerContinuous" vertical="center" wrapText="1"/>
    </xf>
    <xf numFmtId="0" fontId="11" fillId="15" borderId="35" xfId="0" applyFont="1" applyFill="1" applyBorder="1" applyAlignment="1">
      <alignment horizontal="center" vertical="center" wrapText="1"/>
    </xf>
    <xf numFmtId="0" fontId="11" fillId="15" borderId="36" xfId="0" applyFont="1" applyFill="1" applyBorder="1" applyAlignment="1">
      <alignment horizontal="center" vertical="center" wrapText="1"/>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56" fillId="0" borderId="1" xfId="0" applyFont="1" applyFill="1" applyBorder="1" applyAlignment="1">
      <alignment horizontal="center" vertical="center" shrinkToFit="1"/>
    </xf>
    <xf numFmtId="0" fontId="6" fillId="0" borderId="24" xfId="0" applyFont="1" applyBorder="1" applyAlignment="1">
      <alignment horizontal="center" vertical="center"/>
    </xf>
    <xf numFmtId="0" fontId="34" fillId="9" borderId="26"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4" xfId="0" applyFont="1" applyBorder="1" applyAlignment="1">
      <alignment horizontal="right" vertical="center" wrapText="1"/>
    </xf>
    <xf numFmtId="0" fontId="1" fillId="0" borderId="61" xfId="0" applyFont="1" applyBorder="1" applyAlignment="1">
      <alignment horizontal="center" vertical="center" wrapText="1"/>
    </xf>
    <xf numFmtId="0" fontId="1" fillId="0" borderId="62" xfId="0" applyFont="1" applyBorder="1" applyAlignment="1">
      <alignment horizontal="center" vertical="center" wrapText="1"/>
    </xf>
    <xf numFmtId="0" fontId="1" fillId="12" borderId="62" xfId="0" applyFont="1" applyFill="1" applyBorder="1" applyAlignment="1">
      <alignment horizontal="center" vertical="center" wrapText="1"/>
    </xf>
    <xf numFmtId="0" fontId="1" fillId="12" borderId="63" xfId="0" applyFont="1" applyFill="1" applyBorder="1" applyAlignment="1">
      <alignment horizontal="center" vertical="center" wrapText="1"/>
    </xf>
    <xf numFmtId="0" fontId="3" fillId="0" borderId="39" xfId="0" applyFont="1" applyBorder="1" applyAlignment="1">
      <alignment horizontal="right" vertical="center" wrapText="1"/>
    </xf>
    <xf numFmtId="0" fontId="1" fillId="0" borderId="60" xfId="0" applyFont="1" applyBorder="1" applyAlignment="1">
      <alignment horizontal="center" vertical="center" wrapText="1"/>
    </xf>
    <xf numFmtId="0" fontId="1" fillId="0" borderId="43" xfId="0" applyFont="1" applyBorder="1" applyAlignment="1">
      <alignment horizontal="center" vertical="center" wrapText="1"/>
    </xf>
    <xf numFmtId="0" fontId="1" fillId="12" borderId="43" xfId="0" applyFont="1" applyFill="1" applyBorder="1" applyAlignment="1">
      <alignment horizontal="center" vertical="center" wrapText="1"/>
    </xf>
    <xf numFmtId="0" fontId="1" fillId="12" borderId="44" xfId="0" applyFont="1" applyFill="1" applyBorder="1" applyAlignment="1">
      <alignment horizontal="center" vertical="center" wrapText="1"/>
    </xf>
    <xf numFmtId="0" fontId="56" fillId="0" borderId="34" xfId="0" applyFont="1" applyBorder="1" applyAlignment="1">
      <alignment horizontal="center" vertical="center" shrinkToFit="1"/>
    </xf>
    <xf numFmtId="0" fontId="6" fillId="0" borderId="50" xfId="0" applyFont="1" applyBorder="1" applyAlignment="1">
      <alignment horizontal="center" vertical="center"/>
    </xf>
    <xf numFmtId="0" fontId="3" fillId="0" borderId="52" xfId="0" applyFont="1" applyBorder="1" applyAlignment="1">
      <alignment horizontal="right" vertical="center" wrapText="1"/>
    </xf>
    <xf numFmtId="0" fontId="40" fillId="15" borderId="65" xfId="0" applyFont="1" applyFill="1" applyBorder="1" applyAlignment="1">
      <alignment horizontal="center" vertical="center" wrapText="1"/>
    </xf>
    <xf numFmtId="0" fontId="40" fillId="15" borderId="45" xfId="0" applyFont="1" applyFill="1" applyBorder="1" applyAlignment="1">
      <alignment horizontal="center" vertical="center" wrapText="1"/>
    </xf>
    <xf numFmtId="0" fontId="3" fillId="12" borderId="45" xfId="0" applyFont="1" applyFill="1" applyBorder="1" applyAlignment="1">
      <alignment horizontal="center" vertical="center" wrapText="1"/>
    </xf>
    <xf numFmtId="0" fontId="3" fillId="12" borderId="46" xfId="0" applyFont="1" applyFill="1" applyBorder="1" applyAlignment="1">
      <alignment horizontal="center" vertical="center" wrapText="1"/>
    </xf>
    <xf numFmtId="0" fontId="55" fillId="0" borderId="90" xfId="0" applyFont="1" applyBorder="1" applyAlignment="1">
      <alignment horizontal="centerContinuous" vertical="center"/>
    </xf>
    <xf numFmtId="0" fontId="55" fillId="0" borderId="91" xfId="0" applyFont="1" applyBorder="1" applyAlignment="1">
      <alignment horizontal="centerContinuous" vertical="center"/>
    </xf>
    <xf numFmtId="0" fontId="58" fillId="0" borderId="92" xfId="0" applyFont="1" applyBorder="1" applyAlignment="1">
      <alignment horizontal="centerContinuous" vertical="center"/>
    </xf>
    <xf numFmtId="0" fontId="59" fillId="0" borderId="93" xfId="0" applyFont="1" applyFill="1" applyBorder="1" applyAlignment="1">
      <alignment horizontal="centerContinuous" vertical="center"/>
    </xf>
    <xf numFmtId="0" fontId="56" fillId="0" borderId="1" xfId="0" applyFont="1" applyBorder="1" applyAlignment="1">
      <alignment horizontal="center" vertical="center" shrinkToFit="1"/>
    </xf>
    <xf numFmtId="0" fontId="3" fillId="0" borderId="96" xfId="0" applyFont="1" applyBorder="1" applyAlignment="1">
      <alignment vertical="center"/>
    </xf>
    <xf numFmtId="0" fontId="3" fillId="0" borderId="75" xfId="0" applyFont="1" applyBorder="1" applyAlignment="1">
      <alignment horizontal="right" vertical="center"/>
    </xf>
    <xf numFmtId="0" fontId="1" fillId="0" borderId="106" xfId="0" applyFont="1" applyFill="1" applyBorder="1" applyAlignment="1">
      <alignment horizontal="centerContinuous" vertical="center"/>
    </xf>
    <xf numFmtId="0" fontId="3" fillId="0" borderId="97" xfId="0" applyFont="1" applyBorder="1" applyAlignment="1">
      <alignment vertical="center"/>
    </xf>
    <xf numFmtId="0" fontId="3" fillId="0" borderId="77" xfId="0" applyFont="1" applyBorder="1" applyAlignment="1">
      <alignment horizontal="right" vertical="center"/>
    </xf>
    <xf numFmtId="49" fontId="1" fillId="0" borderId="84" xfId="0" applyNumberFormat="1" applyFont="1" applyFill="1" applyBorder="1" applyAlignment="1">
      <alignment horizontal="centerContinuous" vertical="center"/>
    </xf>
    <xf numFmtId="0" fontId="56" fillId="0" borderId="34" xfId="0" applyFont="1" applyFill="1" applyBorder="1" applyAlignment="1">
      <alignment horizontal="center" vertical="center" shrinkToFit="1"/>
    </xf>
    <xf numFmtId="49" fontId="50" fillId="15" borderId="94" xfId="0" applyNumberFormat="1" applyFont="1" applyFill="1" applyBorder="1" applyAlignment="1">
      <alignment vertical="center"/>
    </xf>
    <xf numFmtId="0" fontId="50" fillId="15" borderId="107" xfId="0" applyNumberFormat="1" applyFont="1" applyFill="1" applyBorder="1" applyAlignment="1">
      <alignment horizontal="centerContinuous" vertical="center"/>
    </xf>
    <xf numFmtId="49" fontId="1" fillId="0" borderId="96" xfId="0" applyNumberFormat="1" applyFont="1" applyFill="1" applyBorder="1" applyAlignment="1">
      <alignment vertical="center"/>
    </xf>
    <xf numFmtId="1" fontId="1" fillId="0" borderId="103" xfId="0" applyNumberFormat="1" applyFont="1" applyFill="1" applyBorder="1" applyAlignment="1">
      <alignment horizontal="centerContinuous" vertical="center"/>
    </xf>
    <xf numFmtId="0" fontId="46" fillId="0" borderId="1" xfId="0" applyFont="1" applyFill="1" applyBorder="1" applyAlignment="1">
      <alignment horizontal="center" vertical="center" shrinkToFit="1"/>
    </xf>
    <xf numFmtId="0" fontId="50" fillId="15" borderId="96" xfId="0" applyNumberFormat="1" applyFont="1" applyFill="1" applyBorder="1" applyAlignment="1">
      <alignment vertical="center"/>
    </xf>
    <xf numFmtId="0" fontId="50" fillId="15" borderId="103" xfId="0" applyNumberFormat="1" applyFont="1" applyFill="1" applyBorder="1" applyAlignment="1">
      <alignment horizontal="centerContinuous" vertical="center"/>
    </xf>
    <xf numFmtId="0" fontId="1" fillId="0" borderId="96" xfId="0" applyNumberFormat="1" applyFont="1" applyFill="1" applyBorder="1" applyAlignment="1">
      <alignment vertical="center"/>
    </xf>
    <xf numFmtId="49" fontId="1" fillId="0" borderId="103" xfId="0" applyNumberFormat="1" applyFont="1" applyFill="1" applyBorder="1" applyAlignment="1">
      <alignment horizontal="centerContinuous" vertical="center"/>
    </xf>
    <xf numFmtId="49" fontId="1" fillId="0" borderId="97" xfId="0" applyNumberFormat="1" applyFont="1" applyFill="1" applyBorder="1" applyAlignment="1">
      <alignment vertical="center"/>
    </xf>
    <xf numFmtId="0" fontId="1" fillId="17" borderId="84" xfId="0" applyNumberFormat="1" applyFont="1" applyFill="1" applyBorder="1" applyAlignment="1">
      <alignment horizontal="centerContinuous" vertical="center"/>
    </xf>
    <xf numFmtId="0" fontId="6" fillId="0" borderId="0" xfId="0" applyFont="1" applyBorder="1" applyAlignment="1">
      <alignment horizontal="left" vertical="center" wrapText="1"/>
    </xf>
    <xf numFmtId="0" fontId="6" fillId="0" borderId="49" xfId="0" applyFont="1" applyFill="1" applyBorder="1" applyAlignment="1">
      <alignment horizontal="center" vertical="center"/>
    </xf>
    <xf numFmtId="0" fontId="5" fillId="0" borderId="0" xfId="0" applyFont="1" applyBorder="1" applyAlignment="1">
      <alignment horizontal="right" vertical="center" wrapText="1"/>
    </xf>
    <xf numFmtId="0" fontId="52" fillId="0" borderId="33" xfId="0" applyFont="1" applyBorder="1" applyAlignment="1">
      <alignment horizontal="centerContinuous" vertical="center"/>
    </xf>
    <xf numFmtId="0" fontId="6" fillId="0" borderId="0" xfId="0" applyFont="1" applyBorder="1" applyAlignment="1">
      <alignment horizontal="center" vertical="center" wrapText="1"/>
    </xf>
    <xf numFmtId="0" fontId="56" fillId="0" borderId="58" xfId="0" applyFont="1" applyFill="1" applyBorder="1" applyAlignment="1">
      <alignment horizontal="center" vertical="center" shrinkToFit="1"/>
    </xf>
    <xf numFmtId="0" fontId="60" fillId="0" borderId="39" xfId="0" quotePrefix="1" applyFont="1" applyFill="1" applyBorder="1" applyAlignment="1">
      <alignment horizontal="center" vertical="center" shrinkToFit="1"/>
    </xf>
    <xf numFmtId="0" fontId="57" fillId="15" borderId="33" xfId="0" applyFont="1" applyFill="1" applyBorder="1" applyAlignment="1">
      <alignment horizontal="centerContinuous" vertical="center"/>
    </xf>
    <xf numFmtId="0" fontId="60" fillId="0" borderId="58" xfId="0" quotePrefix="1" applyFont="1" applyFill="1" applyBorder="1" applyAlignment="1">
      <alignment horizontal="center" vertical="center" shrinkToFit="1"/>
    </xf>
    <xf numFmtId="0" fontId="26" fillId="0" borderId="89" xfId="0" applyFont="1" applyFill="1" applyBorder="1" applyAlignment="1">
      <alignment horizontal="centerContinuous" vertical="center" shrinkToFit="1"/>
    </xf>
    <xf numFmtId="0" fontId="60" fillId="0" borderId="59" xfId="0" applyFont="1" applyFill="1" applyBorder="1" applyAlignment="1">
      <alignment horizontal="center" vertical="center" shrinkToFit="1"/>
    </xf>
    <xf numFmtId="0" fontId="6" fillId="0" borderId="57" xfId="0" applyFont="1" applyFill="1" applyBorder="1" applyAlignment="1">
      <alignment horizontal="centerContinuous" vertical="center"/>
    </xf>
    <xf numFmtId="0" fontId="6" fillId="0" borderId="58" xfId="0" applyFont="1" applyFill="1" applyBorder="1" applyAlignment="1">
      <alignment horizontal="centerContinuous" vertical="center"/>
    </xf>
    <xf numFmtId="0" fontId="6" fillId="0" borderId="52" xfId="0" applyFont="1" applyFill="1" applyBorder="1" applyAlignment="1">
      <alignment horizontal="centerContinuous" vertical="center"/>
    </xf>
    <xf numFmtId="0" fontId="6" fillId="0" borderId="59" xfId="0" quotePrefix="1" applyFont="1" applyFill="1" applyBorder="1" applyAlignment="1">
      <alignment horizontal="centerContinuous" vertical="center"/>
    </xf>
    <xf numFmtId="0" fontId="6" fillId="0" borderId="52" xfId="0" quotePrefix="1"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0" fillId="13" borderId="16" xfId="0" applyFont="1" applyFill="1" applyBorder="1" applyAlignment="1">
      <alignment horizontal="center" vertical="center"/>
    </xf>
    <xf numFmtId="0" fontId="20" fillId="13" borderId="17" xfId="0" applyFont="1" applyFill="1" applyBorder="1" applyAlignment="1">
      <alignment horizontal="center" vertical="center"/>
    </xf>
    <xf numFmtId="49" fontId="20" fillId="13" borderId="17" xfId="0" applyNumberFormat="1" applyFont="1" applyFill="1" applyBorder="1" applyAlignment="1">
      <alignment horizontal="center" vertical="center"/>
    </xf>
    <xf numFmtId="0" fontId="20" fillId="13" borderId="21" xfId="0" applyFont="1" applyFill="1" applyBorder="1" applyAlignment="1">
      <alignment horizontal="center" vertical="center"/>
    </xf>
    <xf numFmtId="0" fontId="49" fillId="14" borderId="21" xfId="0" applyFont="1" applyFill="1" applyBorder="1" applyAlignment="1">
      <alignment horizontal="center" vertical="center"/>
    </xf>
    <xf numFmtId="0" fontId="20" fillId="13" borderId="18" xfId="0" applyFont="1" applyFill="1" applyBorder="1" applyAlignment="1">
      <alignment horizontal="center" vertical="center"/>
    </xf>
    <xf numFmtId="0" fontId="20" fillId="13" borderId="33"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13" borderId="21" xfId="0" applyFont="1" applyFill="1" applyBorder="1" applyAlignment="1">
      <alignment horizontal="centerContinuous" vertical="center"/>
    </xf>
    <xf numFmtId="0" fontId="20" fillId="13" borderId="74" xfId="0" applyFont="1" applyFill="1" applyBorder="1" applyAlignment="1">
      <alignment horizontal="centerContinuous" vertical="center"/>
    </xf>
    <xf numFmtId="0" fontId="20" fillId="13" borderId="53" xfId="0" applyFont="1" applyFill="1" applyBorder="1" applyAlignment="1">
      <alignment horizontal="centerContinuous" vertical="center"/>
    </xf>
    <xf numFmtId="164" fontId="1" fillId="0" borderId="75" xfId="0" applyNumberFormat="1" applyFont="1" applyFill="1" applyBorder="1" applyAlignment="1">
      <alignment horizontal="centerContinuous" vertical="center"/>
    </xf>
    <xf numFmtId="0" fontId="4" fillId="0" borderId="76" xfId="0" quotePrefix="1" applyFont="1" applyBorder="1" applyAlignment="1">
      <alignment horizontal="centerContinuous" vertical="center"/>
    </xf>
    <xf numFmtId="164" fontId="1" fillId="0" borderId="77" xfId="0" applyNumberFormat="1" applyFont="1" applyFill="1" applyBorder="1" applyAlignment="1">
      <alignment horizontal="centerContinuous" vertical="center"/>
    </xf>
    <xf numFmtId="0" fontId="1" fillId="0" borderId="78" xfId="0" applyFont="1" applyFill="1" applyBorder="1" applyAlignment="1">
      <alignment horizontal="centerContinuous" vertical="center"/>
    </xf>
    <xf numFmtId="0" fontId="17" fillId="0" borderId="0" xfId="0" applyFont="1" applyBorder="1" applyAlignment="1">
      <alignment horizontal="right" vertical="center"/>
    </xf>
    <xf numFmtId="0" fontId="20" fillId="13" borderId="19" xfId="0" applyFont="1" applyFill="1" applyBorder="1" applyAlignment="1">
      <alignment horizontal="centerContinuous" vertical="center"/>
    </xf>
    <xf numFmtId="0" fontId="20" fillId="13" borderId="20" xfId="0" applyFont="1" applyFill="1" applyBorder="1" applyAlignment="1">
      <alignment horizontal="centerContinuous" vertical="center"/>
    </xf>
    <xf numFmtId="0" fontId="1" fillId="0" borderId="98" xfId="0" applyFont="1" applyFill="1" applyBorder="1" applyAlignment="1">
      <alignment horizontal="centerContinuous" vertical="center"/>
    </xf>
    <xf numFmtId="0" fontId="1" fillId="0" borderId="99" xfId="0" applyFont="1" applyFill="1" applyBorder="1" applyAlignment="1">
      <alignment horizontal="centerContinuous" vertical="center"/>
    </xf>
    <xf numFmtId="49" fontId="1" fillId="0" borderId="99" xfId="0" applyNumberFormat="1" applyFont="1" applyFill="1" applyBorder="1" applyAlignment="1">
      <alignment horizontal="centerContinuous" vertical="center"/>
    </xf>
    <xf numFmtId="0" fontId="4" fillId="0" borderId="100" xfId="0" applyFont="1" applyFill="1" applyBorder="1" applyAlignment="1">
      <alignment horizontal="centerContinuous" vertical="center"/>
    </xf>
    <xf numFmtId="0" fontId="1" fillId="0" borderId="97" xfId="0" applyFont="1" applyFill="1" applyBorder="1" applyAlignment="1">
      <alignment horizontal="centerContinuous" vertical="center"/>
    </xf>
    <xf numFmtId="0" fontId="1" fillId="0" borderId="77" xfId="0" applyFont="1" applyFill="1" applyBorder="1" applyAlignment="1">
      <alignment horizontal="centerContinuous" vertical="center"/>
    </xf>
    <xf numFmtId="49" fontId="1" fillId="0" borderId="77" xfId="0" applyNumberFormat="1" applyFont="1" applyFill="1" applyBorder="1" applyAlignment="1">
      <alignment horizontal="centerContinuous" vertical="center"/>
    </xf>
    <xf numFmtId="0" fontId="4" fillId="0" borderId="78" xfId="0" applyFont="1" applyFill="1" applyBorder="1" applyAlignment="1">
      <alignment horizontal="centerContinuous" vertical="center"/>
    </xf>
    <xf numFmtId="0" fontId="20" fillId="13" borderId="102" xfId="0" applyFont="1" applyFill="1" applyBorder="1" applyAlignment="1">
      <alignment horizontal="center" vertical="center"/>
    </xf>
    <xf numFmtId="0" fontId="1" fillId="0" borderId="113" xfId="0" applyFont="1" applyFill="1" applyBorder="1" applyAlignment="1">
      <alignment horizontal="centerContinuous" vertical="center" shrinkToFit="1"/>
    </xf>
    <xf numFmtId="0" fontId="20" fillId="0" borderId="114" xfId="0" applyFont="1" applyFill="1" applyBorder="1" applyAlignment="1">
      <alignment horizontal="centerContinuous" vertical="center"/>
    </xf>
    <xf numFmtId="0" fontId="1" fillId="0" borderId="115" xfId="0" applyFont="1" applyFill="1" applyBorder="1" applyAlignment="1">
      <alignment horizontal="centerContinuous" vertical="center"/>
    </xf>
    <xf numFmtId="0" fontId="1" fillId="0" borderId="97" xfId="0" applyFont="1" applyFill="1" applyBorder="1" applyAlignment="1">
      <alignment horizontal="centerContinuous" vertical="center" shrinkToFit="1"/>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0" fillId="3" borderId="40" xfId="0" applyFont="1" applyFill="1" applyBorder="1" applyAlignment="1">
      <alignment horizontal="center" vertical="center"/>
    </xf>
    <xf numFmtId="164" fontId="20" fillId="3" borderId="41" xfId="0" applyNumberFormat="1" applyFont="1" applyFill="1" applyBorder="1" applyAlignment="1">
      <alignment horizontal="center" vertical="center"/>
    </xf>
    <xf numFmtId="0" fontId="20" fillId="3" borderId="40" xfId="0" applyFont="1" applyFill="1" applyBorder="1" applyAlignment="1">
      <alignment horizontal="right" vertical="center"/>
    </xf>
    <xf numFmtId="0" fontId="20" fillId="3" borderId="42" xfId="0" applyFont="1" applyFill="1" applyBorder="1" applyAlignment="1">
      <alignment vertical="center"/>
    </xf>
    <xf numFmtId="164" fontId="20" fillId="3" borderId="33" xfId="0" applyNumberFormat="1" applyFont="1" applyFill="1" applyBorder="1" applyAlignment="1">
      <alignment horizontal="center" vertical="center"/>
    </xf>
    <xf numFmtId="0" fontId="1" fillId="0" borderId="85" xfId="0" applyFont="1" applyBorder="1" applyAlignment="1">
      <alignment horizontal="center" vertical="center" shrinkToFit="1"/>
    </xf>
    <xf numFmtId="0" fontId="4" fillId="0" borderId="86" xfId="0" applyFont="1" applyBorder="1" applyAlignment="1">
      <alignment horizontal="center" vertical="center" shrinkToFit="1"/>
    </xf>
    <xf numFmtId="164" fontId="1" fillId="0" borderId="86" xfId="0" applyNumberFormat="1" applyFont="1" applyBorder="1" applyAlignment="1">
      <alignment horizontal="center" vertical="center" shrinkToFit="1"/>
    </xf>
    <xf numFmtId="0" fontId="4" fillId="0" borderId="86" xfId="0" applyFont="1" applyBorder="1" applyAlignment="1">
      <alignment horizontal="left" vertical="center"/>
    </xf>
    <xf numFmtId="0" fontId="4" fillId="0" borderId="87" xfId="0" applyFont="1" applyBorder="1" applyAlignment="1">
      <alignment horizontal="left" vertical="center" shrinkToFit="1"/>
    </xf>
    <xf numFmtId="164" fontId="1" fillId="0" borderId="89" xfId="0" applyNumberFormat="1" applyFont="1" applyBorder="1" applyAlignment="1">
      <alignment horizontal="center" vertical="center" shrinkToFit="1"/>
    </xf>
    <xf numFmtId="164" fontId="4" fillId="0" borderId="89" xfId="0" applyNumberFormat="1" applyFont="1" applyBorder="1" applyAlignment="1">
      <alignment horizontal="center" vertical="center" shrinkToFit="1"/>
    </xf>
    <xf numFmtId="0" fontId="1" fillId="0" borderId="81" xfId="0" applyFont="1" applyBorder="1" applyAlignment="1">
      <alignment horizontal="center" vertical="center" shrinkToFit="1"/>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shrinkToFit="1"/>
    </xf>
    <xf numFmtId="0" fontId="4" fillId="0" borderId="45" xfId="0" applyFont="1" applyBorder="1" applyAlignment="1">
      <alignment horizontal="left" vertical="center"/>
    </xf>
    <xf numFmtId="0" fontId="4" fillId="0" borderId="46" xfId="0" applyFont="1" applyBorder="1" applyAlignment="1">
      <alignment horizontal="left" vertical="center" shrinkToFit="1"/>
    </xf>
    <xf numFmtId="164" fontId="1" fillId="0" borderId="52"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79" xfId="0" applyFont="1" applyBorder="1" applyAlignment="1">
      <alignment horizontal="center" vertical="center" shrinkToFit="1"/>
    </xf>
    <xf numFmtId="0" fontId="1" fillId="0" borderId="48" xfId="0" applyFont="1" applyBorder="1" applyAlignment="1">
      <alignment horizontal="center" vertical="center" shrinkToFit="1"/>
    </xf>
    <xf numFmtId="164" fontId="4" fillId="0" borderId="48"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7" xfId="0" applyFont="1" applyBorder="1" applyAlignment="1">
      <alignment horizontal="left" vertical="center" shrinkToFit="1"/>
    </xf>
    <xf numFmtId="0" fontId="1" fillId="0" borderId="0" xfId="0" applyFont="1" applyBorder="1" applyAlignment="1">
      <alignment horizontal="center" vertical="center"/>
    </xf>
    <xf numFmtId="164" fontId="4" fillId="0" borderId="57" xfId="0" applyNumberFormat="1" applyFont="1" applyBorder="1" applyAlignment="1">
      <alignment horizontal="center" vertical="center" shrinkToFit="1"/>
    </xf>
    <xf numFmtId="0" fontId="1" fillId="0" borderId="108" xfId="0" applyFont="1" applyBorder="1" applyAlignment="1">
      <alignment horizontal="center" vertical="center" shrinkToFit="1"/>
    </xf>
    <xf numFmtId="0" fontId="1" fillId="0" borderId="109" xfId="0" applyFont="1" applyBorder="1" applyAlignment="1">
      <alignment horizontal="center" vertical="center" shrinkToFit="1"/>
    </xf>
    <xf numFmtId="164" fontId="1" fillId="0" borderId="109" xfId="0" applyNumberFormat="1" applyFont="1" applyBorder="1" applyAlignment="1">
      <alignment horizontal="center" vertical="center" shrinkToFit="1"/>
    </xf>
    <xf numFmtId="0" fontId="4" fillId="0" borderId="109" xfId="0" applyFont="1" applyBorder="1" applyAlignment="1">
      <alignment horizontal="left" vertical="center"/>
    </xf>
    <xf numFmtId="0" fontId="4" fillId="0" borderId="110" xfId="0" applyFont="1" applyBorder="1" applyAlignment="1">
      <alignment horizontal="left" vertical="center" shrinkToFit="1"/>
    </xf>
    <xf numFmtId="164" fontId="1" fillId="0" borderId="59" xfId="0" applyNumberFormat="1"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43" xfId="0" applyFont="1" applyBorder="1" applyAlignment="1">
      <alignment horizontal="center" vertical="center" shrinkToFit="1"/>
    </xf>
    <xf numFmtId="164" fontId="1" fillId="0" borderId="43" xfId="0" applyNumberFormat="1" applyFont="1" applyBorder="1" applyAlignment="1">
      <alignment horizontal="center" vertical="center" shrinkToFit="1"/>
    </xf>
    <xf numFmtId="0" fontId="1" fillId="0" borderId="43" xfId="0" applyFont="1" applyBorder="1" applyAlignment="1">
      <alignment horizontal="left" vertical="center"/>
    </xf>
    <xf numFmtId="0" fontId="4" fillId="0" borderId="44" xfId="0" applyFont="1" applyBorder="1" applyAlignment="1">
      <alignment horizontal="left" vertical="center" shrinkToFit="1"/>
    </xf>
    <xf numFmtId="164" fontId="1" fillId="0" borderId="39" xfId="0" applyNumberFormat="1" applyFont="1" applyBorder="1" applyAlignment="1">
      <alignment horizontal="center" vertical="center" shrinkToFit="1"/>
    </xf>
    <xf numFmtId="0" fontId="4" fillId="0" borderId="43" xfId="0" applyFont="1" applyBorder="1" applyAlignment="1">
      <alignment horizontal="left" vertical="center"/>
    </xf>
    <xf numFmtId="164" fontId="4" fillId="0" borderId="43" xfId="0" applyNumberFormat="1" applyFont="1" applyBorder="1" applyAlignment="1">
      <alignment horizontal="center" vertical="center" shrinkToFit="1"/>
    </xf>
    <xf numFmtId="164" fontId="4" fillId="0" borderId="39" xfId="0" applyNumberFormat="1" applyFont="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60" xfId="0" applyFont="1" applyBorder="1" applyAlignment="1">
      <alignment horizontal="center" vertical="center" shrinkToFit="1"/>
    </xf>
    <xf numFmtId="0" fontId="6" fillId="0" borderId="25" xfId="0" applyNumberFormat="1" applyFont="1" applyFill="1" applyBorder="1" applyAlignment="1">
      <alignment horizontal="center" vertical="center" shrinkToFit="1"/>
    </xf>
    <xf numFmtId="164" fontId="1" fillId="0" borderId="0" xfId="0" applyNumberFormat="1" applyFont="1" applyBorder="1" applyAlignment="1">
      <alignment vertical="center"/>
    </xf>
    <xf numFmtId="0" fontId="26" fillId="0" borderId="112" xfId="0" applyFont="1" applyFill="1" applyBorder="1" applyAlignment="1">
      <alignment horizontal="centerContinuous" vertical="center" shrinkToFit="1"/>
    </xf>
    <xf numFmtId="0" fontId="60" fillId="0" borderId="59" xfId="0" quotePrefix="1" applyFont="1" applyFill="1" applyBorder="1" applyAlignment="1">
      <alignment horizontal="center" vertical="center" shrinkToFit="1"/>
    </xf>
    <xf numFmtId="0" fontId="10" fillId="10" borderId="1" xfId="0" applyFont="1" applyFill="1" applyBorder="1" applyAlignment="1">
      <alignment vertical="center"/>
    </xf>
    <xf numFmtId="49" fontId="15" fillId="10" borderId="24" xfId="0" applyNumberFormat="1" applyFont="1" applyFill="1" applyBorder="1" applyAlignment="1">
      <alignment horizontal="center" vertical="center"/>
    </xf>
    <xf numFmtId="0" fontId="15" fillId="10" borderId="25" xfId="0" applyNumberFormat="1" applyFont="1" applyFill="1" applyBorder="1" applyAlignment="1">
      <alignment horizontal="center" vertical="center"/>
    </xf>
    <xf numFmtId="0" fontId="10" fillId="10" borderId="25" xfId="0" applyNumberFormat="1" applyFont="1" applyFill="1" applyBorder="1" applyAlignment="1">
      <alignment horizontal="center" vertical="center"/>
    </xf>
    <xf numFmtId="0" fontId="6" fillId="10" borderId="26" xfId="0" quotePrefix="1" applyNumberFormat="1" applyFont="1" applyFill="1" applyBorder="1" applyAlignment="1">
      <alignment horizontal="center" vertical="center"/>
    </xf>
    <xf numFmtId="0" fontId="1" fillId="0" borderId="81" xfId="0" applyFont="1" applyFill="1" applyBorder="1" applyAlignment="1">
      <alignment horizontal="center" vertical="center" shrinkToFit="1"/>
    </xf>
    <xf numFmtId="0" fontId="1" fillId="0" borderId="86" xfId="0" applyFont="1" applyBorder="1" applyAlignment="1">
      <alignment horizontal="left" vertical="center"/>
    </xf>
    <xf numFmtId="0" fontId="46" fillId="0" borderId="25" xfId="0" applyNumberFormat="1" applyFont="1" applyFill="1" applyBorder="1" applyAlignment="1">
      <alignment horizontal="center" vertical="center"/>
    </xf>
    <xf numFmtId="9" fontId="6" fillId="0" borderId="25" xfId="3" applyFont="1" applyFill="1" applyBorder="1" applyAlignment="1">
      <alignment horizontal="center" vertical="center" shrinkToFit="1"/>
    </xf>
    <xf numFmtId="0" fontId="6" fillId="0" borderId="25" xfId="3" applyNumberFormat="1" applyFont="1" applyFill="1" applyBorder="1" applyAlignment="1">
      <alignment horizontal="center" vertical="center" shrinkToFit="1"/>
    </xf>
    <xf numFmtId="0" fontId="6" fillId="0" borderId="25" xfId="5" applyNumberFormat="1" applyFont="1" applyFill="1" applyBorder="1" applyAlignment="1">
      <alignment horizontal="center" vertical="center"/>
    </xf>
    <xf numFmtId="9" fontId="6" fillId="0" borderId="24" xfId="3" applyFont="1" applyFill="1" applyBorder="1" applyAlignment="1">
      <alignment horizontal="center" vertical="center" shrinkToFit="1"/>
    </xf>
    <xf numFmtId="0" fontId="6" fillId="0" borderId="26" xfId="0" applyNumberFormat="1" applyFont="1" applyFill="1" applyBorder="1" applyAlignment="1">
      <alignment horizontal="center" vertical="center" shrinkToFit="1"/>
    </xf>
    <xf numFmtId="0" fontId="6" fillId="0" borderId="25" xfId="0" applyNumberFormat="1" applyFont="1" applyFill="1" applyBorder="1" applyAlignment="1">
      <alignment horizontal="center" vertical="center" wrapText="1"/>
    </xf>
    <xf numFmtId="0" fontId="6" fillId="0" borderId="24" xfId="5" applyFont="1" applyBorder="1" applyAlignment="1">
      <alignment horizontal="center" vertical="center" shrinkToFit="1"/>
    </xf>
    <xf numFmtId="0" fontId="6" fillId="0" borderId="26" xfId="5" applyNumberFormat="1" applyFont="1" applyBorder="1" applyAlignment="1">
      <alignment horizontal="center" vertical="center" wrapText="1"/>
    </xf>
    <xf numFmtId="9" fontId="6" fillId="11" borderId="50" xfId="2" applyFont="1" applyFill="1" applyBorder="1" applyAlignment="1">
      <alignment horizontal="center" vertical="center" shrinkToFit="1"/>
    </xf>
    <xf numFmtId="0" fontId="6" fillId="11" borderId="49" xfId="8" applyFont="1" applyFill="1" applyBorder="1" applyAlignment="1">
      <alignment horizontal="center" vertical="center"/>
    </xf>
    <xf numFmtId="0" fontId="6" fillId="0" borderId="51" xfId="0" applyNumberFormat="1" applyFont="1" applyFill="1" applyBorder="1" applyAlignment="1">
      <alignment horizontal="center" vertical="center" shrinkToFit="1"/>
    </xf>
    <xf numFmtId="9" fontId="6" fillId="0" borderId="50" xfId="2" applyFont="1" applyBorder="1" applyAlignment="1">
      <alignment horizontal="center" vertical="center" shrinkToFit="1"/>
    </xf>
    <xf numFmtId="9" fontId="6" fillId="0" borderId="14" xfId="2" applyFont="1" applyBorder="1" applyAlignment="1">
      <alignment horizontal="center" vertical="center" shrinkToFit="1"/>
    </xf>
    <xf numFmtId="0" fontId="6" fillId="0" borderId="14" xfId="2" applyNumberFormat="1" applyFont="1" applyBorder="1" applyAlignment="1">
      <alignment horizontal="center" vertical="center" shrinkToFit="1"/>
    </xf>
    <xf numFmtId="0" fontId="6" fillId="0" borderId="26" xfId="0" quotePrefix="1" applyNumberFormat="1" applyFont="1" applyBorder="1" applyAlignment="1">
      <alignment horizontal="center" vertical="center" wrapText="1"/>
    </xf>
    <xf numFmtId="0" fontId="6" fillId="0" borderId="26" xfId="5" applyNumberFormat="1" applyFont="1" applyFill="1" applyBorder="1" applyAlignment="1">
      <alignment horizontal="center" vertical="center"/>
    </xf>
    <xf numFmtId="0" fontId="6" fillId="0" borderId="14" xfId="0" applyNumberFormat="1"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26" xfId="0" applyNumberFormat="1" applyFont="1" applyBorder="1" applyAlignment="1">
      <alignment horizontal="center" vertical="center" wrapText="1"/>
    </xf>
    <xf numFmtId="0" fontId="56" fillId="0" borderId="34" xfId="8" applyFont="1" applyFill="1" applyBorder="1" applyAlignment="1">
      <alignment horizontal="center" vertical="center" shrinkToFit="1"/>
    </xf>
    <xf numFmtId="0" fontId="56" fillId="0" borderId="1" xfId="5" applyFont="1" applyFill="1" applyBorder="1" applyAlignment="1">
      <alignment horizontal="center" vertical="center" shrinkToFit="1"/>
    </xf>
    <xf numFmtId="0" fontId="56" fillId="0" borderId="8" xfId="0" applyFont="1" applyFill="1" applyBorder="1" applyAlignment="1">
      <alignment horizontal="center" vertical="center" shrinkToFit="1"/>
    </xf>
    <xf numFmtId="0" fontId="6" fillId="0" borderId="49" xfId="8" applyFont="1" applyFill="1" applyBorder="1" applyAlignment="1">
      <alignment horizontal="center" vertical="center" wrapText="1"/>
    </xf>
    <xf numFmtId="0" fontId="6" fillId="0" borderId="38" xfId="0" applyNumberFormat="1" applyFont="1" applyFill="1" applyBorder="1" applyAlignment="1">
      <alignment horizontal="center" vertical="center" wrapText="1"/>
    </xf>
    <xf numFmtId="0" fontId="34" fillId="9" borderId="38" xfId="2" applyNumberFormat="1" applyFont="1" applyFill="1" applyBorder="1" applyAlignment="1">
      <alignment horizontal="center" vertical="center" shrinkToFit="1"/>
    </xf>
    <xf numFmtId="0" fontId="34" fillId="9" borderId="37" xfId="2" applyNumberFormat="1" applyFont="1" applyFill="1" applyBorder="1" applyAlignment="1">
      <alignment horizontal="center" vertical="center" shrinkToFit="1"/>
    </xf>
    <xf numFmtId="1" fontId="1" fillId="0" borderId="111" xfId="0" applyNumberFormat="1" applyFont="1" applyBorder="1" applyAlignment="1">
      <alignment horizontal="center" vertical="center"/>
    </xf>
    <xf numFmtId="1" fontId="1" fillId="11" borderId="59" xfId="0" applyNumberFormat="1" applyFont="1" applyFill="1" applyBorder="1" applyAlignment="1">
      <alignment horizontal="center" vertical="center"/>
    </xf>
    <xf numFmtId="1" fontId="1" fillId="0" borderId="39" xfId="0" applyNumberFormat="1" applyFont="1" applyFill="1" applyBorder="1" applyAlignment="1">
      <alignment horizontal="center" vertical="center"/>
    </xf>
    <xf numFmtId="1" fontId="1" fillId="11" borderId="89" xfId="0" applyNumberFormat="1" applyFont="1" applyFill="1" applyBorder="1" applyAlignment="1">
      <alignment horizontal="center" vertical="center"/>
    </xf>
    <xf numFmtId="1" fontId="1" fillId="11" borderId="52" xfId="0" applyNumberFormat="1" applyFont="1" applyFill="1" applyBorder="1" applyAlignment="1">
      <alignment horizontal="center" vertical="center"/>
    </xf>
    <xf numFmtId="1" fontId="1" fillId="0" borderId="112" xfId="0" applyNumberFormat="1" applyFont="1" applyFill="1" applyBorder="1" applyAlignment="1">
      <alignment horizontal="center" vertical="center"/>
    </xf>
    <xf numFmtId="1" fontId="1" fillId="0" borderId="52" xfId="0" applyNumberFormat="1" applyFont="1" applyFill="1" applyBorder="1" applyAlignment="1">
      <alignment horizontal="center" vertical="center"/>
    </xf>
    <xf numFmtId="1" fontId="1" fillId="0" borderId="57"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49" fontId="6" fillId="0" borderId="104" xfId="0" applyNumberFormat="1" applyFont="1" applyFill="1" applyBorder="1" applyAlignment="1">
      <alignment horizontal="centerContinuous" vertical="center"/>
    </xf>
    <xf numFmtId="0" fontId="1" fillId="0" borderId="105" xfId="0" applyFont="1" applyFill="1" applyBorder="1" applyAlignment="1">
      <alignment horizontal="centerContinuous" vertical="center"/>
    </xf>
    <xf numFmtId="164" fontId="1" fillId="0" borderId="89" xfId="0" quotePrefix="1" applyNumberFormat="1" applyFont="1" applyBorder="1" applyAlignment="1">
      <alignment horizontal="center" vertical="center" shrinkToFit="1"/>
    </xf>
    <xf numFmtId="0" fontId="4" fillId="0" borderId="116" xfId="0" applyFont="1" applyBorder="1" applyAlignment="1">
      <alignment horizontal="center" vertical="center"/>
    </xf>
    <xf numFmtId="0" fontId="4" fillId="0" borderId="2" xfId="0" applyFont="1" applyBorder="1" applyAlignment="1">
      <alignment horizontal="center" vertical="center"/>
    </xf>
    <xf numFmtId="0" fontId="4" fillId="0" borderId="101" xfId="0" applyFont="1" applyBorder="1" applyAlignment="1">
      <alignment horizontal="center" vertical="center"/>
    </xf>
    <xf numFmtId="0" fontId="4" fillId="20" borderId="76" xfId="0" applyFont="1" applyFill="1" applyBorder="1" applyAlignment="1">
      <alignment horizontal="center" vertical="center"/>
    </xf>
    <xf numFmtId="0" fontId="4" fillId="20" borderId="10" xfId="0" applyFont="1" applyFill="1" applyBorder="1" applyAlignment="1">
      <alignment horizontal="center" vertical="center"/>
    </xf>
    <xf numFmtId="0" fontId="1" fillId="0" borderId="118" xfId="0" applyFont="1" applyBorder="1" applyAlignment="1">
      <alignment horizontal="center" vertical="center"/>
    </xf>
    <xf numFmtId="0" fontId="1" fillId="19" borderId="118" xfId="0" quotePrefix="1" applyNumberFormat="1" applyFont="1" applyFill="1" applyBorder="1" applyAlignment="1">
      <alignment horizontal="center" vertical="center"/>
    </xf>
    <xf numFmtId="49" fontId="1" fillId="0" borderId="118" xfId="0" applyNumberFormat="1" applyFont="1" applyBorder="1" applyAlignment="1">
      <alignment horizontal="center" vertical="center"/>
    </xf>
    <xf numFmtId="164" fontId="1" fillId="0" borderId="118" xfId="0" applyNumberFormat="1" applyFont="1" applyBorder="1" applyAlignment="1">
      <alignment horizontal="center" vertical="center"/>
    </xf>
    <xf numFmtId="0" fontId="1" fillId="0" borderId="118" xfId="0" quotePrefix="1" applyNumberFormat="1" applyFont="1" applyFill="1" applyBorder="1" applyAlignment="1">
      <alignment horizontal="center" vertical="center"/>
    </xf>
    <xf numFmtId="1" fontId="50" fillId="14" borderId="118" xfId="0" applyNumberFormat="1" applyFont="1" applyFill="1" applyBorder="1" applyAlignment="1">
      <alignment horizontal="center" vertical="center"/>
    </xf>
    <xf numFmtId="1" fontId="1" fillId="0" borderId="118" xfId="0" applyNumberFormat="1" applyFont="1" applyFill="1" applyBorder="1" applyAlignment="1">
      <alignment horizontal="center" vertical="center"/>
    </xf>
    <xf numFmtId="0" fontId="1" fillId="19" borderId="120" xfId="0" quotePrefix="1" applyNumberFormat="1" applyFont="1" applyFill="1" applyBorder="1" applyAlignment="1">
      <alignment horizontal="center" vertical="center"/>
    </xf>
    <xf numFmtId="0" fontId="1" fillId="11" borderId="120" xfId="0" applyFont="1" applyFill="1" applyBorder="1" applyAlignment="1">
      <alignment horizontal="center" vertical="center"/>
    </xf>
    <xf numFmtId="49" fontId="1" fillId="11" borderId="120" xfId="0" applyNumberFormat="1" applyFont="1" applyFill="1" applyBorder="1" applyAlignment="1">
      <alignment horizontal="center" vertical="center"/>
    </xf>
    <xf numFmtId="164" fontId="1" fillId="11" borderId="120" xfId="0" applyNumberFormat="1" applyFont="1" applyFill="1" applyBorder="1" applyAlignment="1">
      <alignment horizontal="center" vertical="center"/>
    </xf>
    <xf numFmtId="0" fontId="1" fillId="0" borderId="120" xfId="0" quotePrefix="1" applyNumberFormat="1" applyFont="1" applyFill="1" applyBorder="1" applyAlignment="1">
      <alignment horizontal="center" vertical="center"/>
    </xf>
    <xf numFmtId="1" fontId="50" fillId="14" borderId="120" xfId="0" applyNumberFormat="1" applyFont="1" applyFill="1" applyBorder="1" applyAlignment="1">
      <alignment horizontal="center" vertical="center"/>
    </xf>
    <xf numFmtId="1" fontId="1" fillId="0" borderId="120" xfId="0" applyNumberFormat="1" applyFont="1" applyFill="1" applyBorder="1" applyAlignment="1">
      <alignment horizontal="center" vertical="center"/>
    </xf>
    <xf numFmtId="0" fontId="1" fillId="19" borderId="109" xfId="0" quotePrefix="1" applyNumberFormat="1" applyFont="1" applyFill="1" applyBorder="1" applyAlignment="1">
      <alignment horizontal="center" vertical="center"/>
    </xf>
    <xf numFmtId="0" fontId="1" fillId="11" borderId="109" xfId="0" applyFont="1" applyFill="1" applyBorder="1" applyAlignment="1">
      <alignment horizontal="center" vertical="center"/>
    </xf>
    <xf numFmtId="49" fontId="1" fillId="11" borderId="109" xfId="0" applyNumberFormat="1" applyFont="1" applyFill="1" applyBorder="1" applyAlignment="1">
      <alignment horizontal="center" vertical="center"/>
    </xf>
    <xf numFmtId="164" fontId="1" fillId="11" borderId="109" xfId="0" applyNumberFormat="1" applyFont="1" applyFill="1" applyBorder="1" applyAlignment="1">
      <alignment horizontal="center" vertical="center"/>
    </xf>
    <xf numFmtId="0" fontId="1" fillId="0" borderId="109" xfId="0" quotePrefix="1" applyNumberFormat="1" applyFont="1" applyFill="1" applyBorder="1" applyAlignment="1">
      <alignment horizontal="center" vertical="center"/>
    </xf>
    <xf numFmtId="1" fontId="50" fillId="14" borderId="109" xfId="0" applyNumberFormat="1" applyFont="1" applyFill="1" applyBorder="1" applyAlignment="1">
      <alignment horizontal="center" vertical="center"/>
    </xf>
    <xf numFmtId="1" fontId="1" fillId="0" borderId="109" xfId="0" applyNumberFormat="1" applyFont="1" applyFill="1" applyBorder="1" applyAlignment="1">
      <alignment horizontal="center" vertical="center"/>
    </xf>
    <xf numFmtId="0" fontId="1" fillId="0" borderId="43" xfId="0" applyFont="1" applyBorder="1" applyAlignment="1">
      <alignment horizontal="center" vertical="center"/>
    </xf>
    <xf numFmtId="49" fontId="1" fillId="0" borderId="43" xfId="0" applyNumberFormat="1" applyFont="1" applyBorder="1" applyAlignment="1">
      <alignment horizontal="center" vertical="center"/>
    </xf>
    <xf numFmtId="164" fontId="1" fillId="0" borderId="43" xfId="0" applyNumberFormat="1" applyFont="1" applyFill="1" applyBorder="1" applyAlignment="1">
      <alignment horizontal="center" vertical="center"/>
    </xf>
    <xf numFmtId="0" fontId="1" fillId="0" borderId="108" xfId="0" applyFont="1" applyBorder="1" applyAlignment="1">
      <alignment horizontal="center" vertical="center"/>
    </xf>
    <xf numFmtId="164" fontId="1" fillId="11" borderId="43" xfId="0" applyNumberFormat="1" applyFont="1" applyFill="1" applyBorder="1" applyAlignment="1">
      <alignment horizontal="center" vertical="center"/>
    </xf>
    <xf numFmtId="0" fontId="1" fillId="20" borderId="43" xfId="0" applyFont="1" applyFill="1" applyBorder="1" applyAlignment="1">
      <alignment horizontal="center" vertical="center"/>
    </xf>
    <xf numFmtId="0" fontId="1" fillId="20" borderId="43" xfId="2" applyNumberFormat="1" applyFont="1" applyFill="1" applyBorder="1" applyAlignment="1">
      <alignment horizontal="center" vertical="center"/>
    </xf>
    <xf numFmtId="164" fontId="1" fillId="20" borderId="43" xfId="0" applyNumberFormat="1" applyFont="1" applyFill="1" applyBorder="1" applyAlignment="1">
      <alignment horizontal="center" vertical="center"/>
    </xf>
    <xf numFmtId="1" fontId="50" fillId="14" borderId="43" xfId="0" applyNumberFormat="1" applyFont="1" applyFill="1" applyBorder="1" applyAlignment="1">
      <alignment horizontal="center" vertical="center"/>
    </xf>
    <xf numFmtId="1" fontId="1" fillId="0" borderId="43" xfId="0" applyNumberFormat="1" applyFont="1" applyFill="1" applyBorder="1" applyAlignment="1">
      <alignment horizontal="center" vertical="center"/>
    </xf>
    <xf numFmtId="0" fontId="1" fillId="20" borderId="122" xfId="0" applyFont="1" applyFill="1" applyBorder="1" applyAlignment="1">
      <alignment horizontal="center" vertical="center"/>
    </xf>
    <xf numFmtId="0" fontId="1" fillId="20" borderId="122" xfId="2" applyNumberFormat="1" applyFont="1" applyFill="1" applyBorder="1" applyAlignment="1">
      <alignment horizontal="center" vertical="center"/>
    </xf>
    <xf numFmtId="164" fontId="1" fillId="20" borderId="122" xfId="0" applyNumberFormat="1" applyFont="1" applyFill="1" applyBorder="1" applyAlignment="1">
      <alignment horizontal="center" vertical="center"/>
    </xf>
    <xf numFmtId="1" fontId="50" fillId="14" borderId="122" xfId="0" applyNumberFormat="1" applyFont="1" applyFill="1" applyBorder="1" applyAlignment="1">
      <alignment horizontal="center" vertical="center"/>
    </xf>
    <xf numFmtId="1" fontId="1" fillId="0" borderId="122" xfId="0" applyNumberFormat="1" applyFont="1" applyFill="1" applyBorder="1" applyAlignment="1">
      <alignment horizontal="center" vertical="center"/>
    </xf>
    <xf numFmtId="0" fontId="1" fillId="0" borderId="81"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5" xfId="0" quotePrefix="1" applyFont="1" applyFill="1" applyBorder="1" applyAlignment="1">
      <alignment horizontal="center" vertical="center"/>
    </xf>
    <xf numFmtId="9" fontId="1" fillId="0" borderId="45" xfId="0" applyNumberFormat="1" applyFont="1" applyFill="1" applyBorder="1" applyAlignment="1">
      <alignment horizontal="center" vertical="center"/>
    </xf>
    <xf numFmtId="164" fontId="1" fillId="0" borderId="45" xfId="0" applyNumberFormat="1" applyFont="1" applyFill="1" applyBorder="1" applyAlignment="1">
      <alignment horizontal="center" vertical="center"/>
    </xf>
    <xf numFmtId="0" fontId="4" fillId="0" borderId="48" xfId="0" applyFont="1" applyFill="1" applyBorder="1" applyAlignment="1">
      <alignment horizontal="centerContinuous" vertical="center"/>
    </xf>
    <xf numFmtId="164" fontId="1" fillId="0" borderId="48" xfId="0" applyNumberFormat="1" applyFont="1" applyFill="1" applyBorder="1" applyAlignment="1">
      <alignment horizontal="center" vertical="center"/>
    </xf>
    <xf numFmtId="49" fontId="1" fillId="0" borderId="48" xfId="0" applyNumberFormat="1" applyFont="1" applyFill="1" applyBorder="1" applyAlignment="1">
      <alignment horizontal="center" vertical="center"/>
    </xf>
    <xf numFmtId="0" fontId="4" fillId="0" borderId="45" xfId="0" applyFont="1" applyFill="1" applyBorder="1" applyAlignment="1">
      <alignment horizontal="centerContinuous" vertical="center"/>
    </xf>
    <xf numFmtId="49" fontId="1" fillId="0" borderId="45" xfId="0" applyNumberFormat="1" applyFont="1" applyFill="1" applyBorder="1" applyAlignment="1">
      <alignment horizontal="center" vertical="center"/>
    </xf>
    <xf numFmtId="0" fontId="4" fillId="0" borderId="123" xfId="0" applyFont="1" applyFill="1" applyBorder="1" applyAlignment="1">
      <alignment horizontal="centerContinuous" vertical="center"/>
    </xf>
    <xf numFmtId="0" fontId="4" fillId="0" borderId="65" xfId="0" applyFont="1" applyFill="1" applyBorder="1" applyAlignment="1">
      <alignment horizontal="centerContinuous" vertical="center"/>
    </xf>
    <xf numFmtId="49" fontId="1" fillId="0" borderId="114" xfId="0" applyNumberFormat="1" applyFont="1" applyFill="1" applyBorder="1" applyAlignment="1">
      <alignment horizontal="centerContinuous" vertical="center"/>
    </xf>
    <xf numFmtId="0" fontId="1" fillId="0" borderId="86" xfId="0" applyFont="1" applyFill="1" applyBorder="1" applyAlignment="1">
      <alignment horizontal="center" vertical="center"/>
    </xf>
    <xf numFmtId="0" fontId="1" fillId="0" borderId="79" xfId="0" applyFont="1" applyFill="1" applyBorder="1" applyAlignment="1">
      <alignment horizontal="center" vertical="center" shrinkToFit="1"/>
    </xf>
    <xf numFmtId="0" fontId="1" fillId="0" borderId="118" xfId="0" applyFont="1" applyFill="1" applyBorder="1" applyAlignment="1">
      <alignment horizontal="center" vertical="center"/>
    </xf>
    <xf numFmtId="9" fontId="1" fillId="0" borderId="118" xfId="0" applyNumberFormat="1" applyFont="1" applyFill="1" applyBorder="1" applyAlignment="1">
      <alignment horizontal="center" vertical="center"/>
    </xf>
    <xf numFmtId="164" fontId="1" fillId="0" borderId="118" xfId="0" applyNumberFormat="1" applyFont="1" applyFill="1" applyBorder="1" applyAlignment="1">
      <alignment horizontal="center" vertical="center"/>
    </xf>
    <xf numFmtId="0" fontId="1" fillId="11" borderId="109" xfId="0" applyNumberFormat="1" applyFont="1" applyFill="1" applyBorder="1" applyAlignment="1">
      <alignment horizontal="center" vertical="center"/>
    </xf>
    <xf numFmtId="0" fontId="1" fillId="11" borderId="43" xfId="0" applyFont="1" applyFill="1" applyBorder="1" applyAlignment="1">
      <alignment horizontal="center" vertical="center"/>
    </xf>
    <xf numFmtId="49" fontId="1" fillId="11" borderId="43" xfId="0" applyNumberFormat="1" applyFont="1" applyFill="1" applyBorder="1" applyAlignment="1">
      <alignment horizontal="center" vertical="center"/>
    </xf>
    <xf numFmtId="0" fontId="1" fillId="11" borderId="109" xfId="0" quotePrefix="1" applyNumberFormat="1" applyFont="1" applyFill="1" applyBorder="1" applyAlignment="1">
      <alignment horizontal="center" vertical="center"/>
    </xf>
    <xf numFmtId="1" fontId="50" fillId="11" borderId="109" xfId="0" applyNumberFormat="1" applyFont="1" applyFill="1" applyBorder="1" applyAlignment="1">
      <alignment horizontal="center" vertical="center"/>
    </xf>
    <xf numFmtId="1" fontId="1" fillId="11" borderId="109" xfId="0" applyNumberFormat="1" applyFont="1" applyFill="1" applyBorder="1" applyAlignment="1">
      <alignment horizontal="center" vertical="center"/>
    </xf>
    <xf numFmtId="0" fontId="4" fillId="11" borderId="10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1" fillId="0" borderId="121" xfId="0" applyFont="1" applyBorder="1" applyAlignment="1">
      <alignment horizontal="center" vertical="center"/>
    </xf>
    <xf numFmtId="49" fontId="1" fillId="0" borderId="122" xfId="2" applyNumberFormat="1" applyFont="1" applyBorder="1" applyAlignment="1">
      <alignment horizontal="center" vertical="center"/>
    </xf>
    <xf numFmtId="0" fontId="1" fillId="0" borderId="122" xfId="0" applyFont="1" applyBorder="1" applyAlignment="1">
      <alignment horizontal="center" vertical="center" shrinkToFit="1"/>
    </xf>
    <xf numFmtId="164" fontId="1" fillId="0" borderId="122" xfId="0" applyNumberFormat="1" applyFont="1" applyBorder="1" applyAlignment="1">
      <alignment horizontal="center" vertical="center"/>
    </xf>
    <xf numFmtId="0" fontId="1" fillId="0" borderId="125" xfId="0" applyFont="1" applyBorder="1" applyAlignment="1">
      <alignment horizontal="center" vertical="center"/>
    </xf>
    <xf numFmtId="0" fontId="1" fillId="0" borderId="126" xfId="0" applyFont="1" applyFill="1" applyBorder="1" applyAlignment="1">
      <alignment horizontal="center" vertical="center"/>
    </xf>
    <xf numFmtId="0" fontId="1" fillId="0" borderId="124" xfId="0" applyFont="1" applyFill="1" applyBorder="1" applyAlignment="1">
      <alignment horizontal="center" vertical="center"/>
    </xf>
    <xf numFmtId="0" fontId="1" fillId="21" borderId="60" xfId="0" quotePrefix="1" applyFont="1" applyFill="1" applyBorder="1" applyAlignment="1">
      <alignment horizontal="center" vertical="center"/>
    </xf>
    <xf numFmtId="0" fontId="1" fillId="0" borderId="112" xfId="0" applyFont="1" applyFill="1" applyBorder="1" applyAlignment="1">
      <alignment horizontal="center" vertical="center"/>
    </xf>
    <xf numFmtId="0" fontId="1" fillId="19" borderId="118" xfId="0" applyNumberFormat="1" applyFont="1" applyFill="1" applyBorder="1" applyAlignment="1">
      <alignment horizontal="center" vertical="center"/>
    </xf>
    <xf numFmtId="0" fontId="1" fillId="19" borderId="120" xfId="0" applyNumberFormat="1" applyFont="1" applyFill="1" applyBorder="1" applyAlignment="1">
      <alignment horizontal="center" vertical="center"/>
    </xf>
    <xf numFmtId="0" fontId="1" fillId="19" borderId="109" xfId="0" applyNumberFormat="1" applyFont="1" applyFill="1" applyBorder="1" applyAlignment="1">
      <alignment horizontal="center" vertical="center"/>
    </xf>
    <xf numFmtId="0" fontId="1" fillId="0" borderId="45" xfId="0" applyFont="1" applyBorder="1" applyAlignment="1">
      <alignment horizontal="left" vertical="center"/>
    </xf>
    <xf numFmtId="164" fontId="1" fillId="0" borderId="89" xfId="0" applyNumberFormat="1" applyFont="1" applyFill="1" applyBorder="1" applyAlignment="1">
      <alignment horizontal="center" vertical="center"/>
    </xf>
    <xf numFmtId="0" fontId="25" fillId="0" borderId="14" xfId="0" applyNumberFormat="1" applyFont="1" applyFill="1" applyBorder="1" applyAlignment="1">
      <alignment horizontal="center" vertical="center"/>
    </xf>
    <xf numFmtId="0" fontId="26" fillId="0" borderId="52" xfId="0" applyFont="1" applyBorder="1" applyAlignment="1">
      <alignment horizontal="centerContinuous" vertical="center" shrinkToFit="1"/>
    </xf>
    <xf numFmtId="0" fontId="6" fillId="8" borderId="26" xfId="0" quotePrefix="1" applyNumberFormat="1" applyFont="1" applyFill="1" applyBorder="1" applyAlignment="1">
      <alignment horizontal="center" vertical="center"/>
    </xf>
    <xf numFmtId="0" fontId="6" fillId="5" borderId="26" xfId="0" quotePrefix="1" applyNumberFormat="1" applyFont="1" applyFill="1" applyBorder="1" applyAlignment="1">
      <alignment horizontal="center" vertical="center"/>
    </xf>
    <xf numFmtId="1" fontId="6" fillId="0" borderId="24" xfId="0" applyNumberFormat="1" applyFont="1" applyBorder="1" applyAlignment="1">
      <alignment horizontal="center" vertical="center"/>
    </xf>
    <xf numFmtId="1" fontId="6" fillId="0" borderId="50" xfId="0" applyNumberFormat="1" applyFont="1" applyBorder="1" applyAlignment="1">
      <alignment horizontal="center" vertical="center"/>
    </xf>
    <xf numFmtId="1" fontId="6" fillId="0" borderId="24" xfId="0" applyNumberFormat="1" applyFont="1" applyFill="1" applyBorder="1" applyAlignment="1">
      <alignment horizontal="center" vertical="center"/>
    </xf>
    <xf numFmtId="1" fontId="6" fillId="0" borderId="50" xfId="0" applyNumberFormat="1" applyFont="1" applyFill="1" applyBorder="1" applyAlignment="1">
      <alignment horizontal="center" vertical="center"/>
    </xf>
    <xf numFmtId="1" fontId="6" fillId="0" borderId="49" xfId="0" applyNumberFormat="1" applyFont="1" applyFill="1" applyBorder="1" applyAlignment="1">
      <alignment horizontal="center" vertical="center"/>
    </xf>
    <xf numFmtId="0" fontId="1" fillId="0" borderId="0" xfId="0" quotePrefix="1" applyFont="1" applyBorder="1" applyAlignment="1">
      <alignment vertical="center"/>
    </xf>
    <xf numFmtId="0" fontId="6" fillId="0" borderId="23" xfId="0" quotePrefix="1" applyFont="1" applyFill="1" applyBorder="1" applyAlignment="1">
      <alignment horizontal="center" vertical="center"/>
    </xf>
    <xf numFmtId="1" fontId="65" fillId="22" borderId="39" xfId="0" applyNumberFormat="1" applyFont="1" applyFill="1" applyBorder="1" applyAlignment="1">
      <alignment horizontal="center" vertical="center"/>
    </xf>
    <xf numFmtId="164" fontId="4" fillId="0" borderId="122" xfId="0" applyNumberFormat="1" applyFont="1" applyBorder="1" applyAlignment="1">
      <alignment horizontal="center" vertical="center"/>
    </xf>
    <xf numFmtId="1" fontId="4" fillId="0" borderId="122" xfId="0" applyNumberFormat="1" applyFont="1" applyFill="1" applyBorder="1" applyAlignment="1">
      <alignment horizontal="center" vertical="center"/>
    </xf>
    <xf numFmtId="0" fontId="3" fillId="0" borderId="127" xfId="0" applyFont="1" applyBorder="1" applyAlignment="1">
      <alignment horizontal="center" vertical="center"/>
    </xf>
    <xf numFmtId="0" fontId="1" fillId="0" borderId="117" xfId="0" applyFont="1" applyBorder="1" applyAlignment="1">
      <alignment horizontal="center" vertical="center"/>
    </xf>
    <xf numFmtId="49" fontId="1" fillId="0" borderId="118" xfId="2" applyNumberFormat="1" applyFont="1" applyBorder="1" applyAlignment="1">
      <alignment horizontal="center" vertical="center"/>
    </xf>
    <xf numFmtId="0" fontId="1" fillId="0" borderId="118" xfId="0" applyFont="1" applyBorder="1" applyAlignment="1">
      <alignment horizontal="center" vertical="center" shrinkToFit="1"/>
    </xf>
    <xf numFmtId="164" fontId="4" fillId="0" borderId="118" xfId="0" applyNumberFormat="1" applyFont="1" applyBorder="1" applyAlignment="1">
      <alignment horizontal="center" vertical="center"/>
    </xf>
    <xf numFmtId="0" fontId="4" fillId="0" borderId="128" xfId="0" applyFont="1" applyFill="1" applyBorder="1" applyAlignment="1">
      <alignment horizontal="center" vertical="center"/>
    </xf>
    <xf numFmtId="0" fontId="4" fillId="0" borderId="110" xfId="0" applyFont="1" applyFill="1" applyBorder="1" applyAlignment="1">
      <alignment horizontal="center" vertical="center"/>
    </xf>
    <xf numFmtId="49" fontId="1" fillId="11" borderId="109" xfId="2" applyNumberFormat="1" applyFont="1" applyFill="1" applyBorder="1" applyAlignment="1">
      <alignment horizontal="center" vertical="center"/>
    </xf>
    <xf numFmtId="0" fontId="1" fillId="11" borderId="109" xfId="0" applyFont="1" applyFill="1" applyBorder="1" applyAlignment="1">
      <alignment horizontal="center" vertical="center" shrinkToFit="1"/>
    </xf>
    <xf numFmtId="164" fontId="4" fillId="11" borderId="109" xfId="0" applyNumberFormat="1" applyFont="1" applyFill="1" applyBorder="1" applyAlignment="1">
      <alignment horizontal="center" vertical="center"/>
    </xf>
    <xf numFmtId="1" fontId="6" fillId="0" borderId="27" xfId="0" applyNumberFormat="1" applyFont="1" applyFill="1" applyBorder="1" applyAlignment="1">
      <alignment horizontal="center" vertical="center"/>
    </xf>
    <xf numFmtId="0" fontId="8" fillId="19" borderId="3" xfId="0" quotePrefix="1" applyFont="1" applyFill="1" applyBorder="1" applyAlignment="1">
      <alignment horizontal="center" vertical="center"/>
    </xf>
    <xf numFmtId="0" fontId="6" fillId="19" borderId="24" xfId="0" applyFont="1" applyFill="1" applyBorder="1" applyAlignment="1">
      <alignment horizontal="center" vertical="center" wrapText="1"/>
    </xf>
    <xf numFmtId="0" fontId="6" fillId="19" borderId="50" xfId="0" applyFont="1" applyFill="1" applyBorder="1" applyAlignment="1">
      <alignment horizontal="center" vertical="center" wrapText="1"/>
    </xf>
    <xf numFmtId="0" fontId="1" fillId="0" borderId="119" xfId="0" applyFont="1" applyBorder="1" applyAlignment="1">
      <alignment horizontal="center" vertical="center"/>
    </xf>
    <xf numFmtId="0" fontId="1" fillId="20" borderId="80" xfId="0" applyFont="1" applyFill="1" applyBorder="1" applyAlignment="1">
      <alignment horizontal="center" vertical="center"/>
    </xf>
    <xf numFmtId="0" fontId="1" fillId="20" borderId="121" xfId="0" applyFont="1" applyFill="1" applyBorder="1" applyAlignment="1">
      <alignment horizontal="center" vertical="center"/>
    </xf>
    <xf numFmtId="0" fontId="1" fillId="0" borderId="109" xfId="0" applyFont="1" applyFill="1" applyBorder="1" applyAlignment="1">
      <alignment horizontal="center" vertical="center"/>
    </xf>
    <xf numFmtId="49" fontId="1" fillId="0" borderId="109" xfId="2" applyNumberFormat="1" applyFont="1" applyFill="1" applyBorder="1" applyAlignment="1">
      <alignment horizontal="center" vertical="center"/>
    </xf>
    <xf numFmtId="0" fontId="1" fillId="0" borderId="109" xfId="0" applyFont="1" applyFill="1" applyBorder="1" applyAlignment="1">
      <alignment horizontal="center" vertical="center" shrinkToFit="1"/>
    </xf>
    <xf numFmtId="164" fontId="4" fillId="0" borderId="109" xfId="0" applyNumberFormat="1" applyFont="1" applyFill="1" applyBorder="1" applyAlignment="1">
      <alignment horizontal="center" vertical="center"/>
    </xf>
    <xf numFmtId="1" fontId="1" fillId="0" borderId="59" xfId="0" applyNumberFormat="1" applyFont="1" applyFill="1" applyBorder="1" applyAlignment="1">
      <alignment horizontal="center" vertical="center"/>
    </xf>
    <xf numFmtId="0" fontId="1" fillId="0" borderId="80" xfId="0" applyFont="1" applyBorder="1" applyAlignment="1">
      <alignment horizontal="center" vertical="center"/>
    </xf>
    <xf numFmtId="0" fontId="1" fillId="0" borderId="110" xfId="0" quotePrefix="1" applyFont="1" applyFill="1" applyBorder="1" applyAlignment="1">
      <alignment horizontal="center" vertical="center"/>
    </xf>
    <xf numFmtId="0" fontId="6" fillId="19" borderId="3" xfId="0" quotePrefix="1" applyFont="1" applyFill="1" applyBorder="1" applyAlignment="1">
      <alignment horizontal="center" vertical="center"/>
    </xf>
    <xf numFmtId="0" fontId="11" fillId="16" borderId="69" xfId="8" applyFont="1" applyFill="1" applyBorder="1" applyAlignment="1">
      <alignment horizontal="centerContinuous" vertical="center" wrapText="1"/>
    </xf>
    <xf numFmtId="0" fontId="11" fillId="16" borderId="41" xfId="8" applyFont="1" applyFill="1" applyBorder="1" applyAlignment="1">
      <alignment horizontal="center" vertical="center" wrapText="1"/>
    </xf>
    <xf numFmtId="0" fontId="11" fillId="16" borderId="41" xfId="8" applyFont="1" applyFill="1" applyBorder="1" applyAlignment="1">
      <alignment horizontal="center" vertical="center"/>
    </xf>
    <xf numFmtId="0" fontId="11" fillId="15" borderId="41" xfId="0" applyFont="1" applyFill="1" applyBorder="1" applyAlignment="1">
      <alignment horizontal="center" vertical="center" wrapText="1"/>
    </xf>
    <xf numFmtId="0" fontId="11" fillId="15" borderId="70" xfId="0" applyNumberFormat="1" applyFont="1" applyFill="1" applyBorder="1" applyAlignment="1">
      <alignment horizontal="centerContinuous" vertical="center" wrapText="1"/>
    </xf>
    <xf numFmtId="0" fontId="6" fillId="19" borderId="82" xfId="0" applyNumberFormat="1" applyFont="1" applyFill="1" applyBorder="1" applyAlignment="1">
      <alignment horizontal="centerContinuous" vertical="center"/>
    </xf>
    <xf numFmtId="0" fontId="1" fillId="19" borderId="83" xfId="0" applyFont="1" applyFill="1" applyBorder="1" applyAlignment="1">
      <alignment horizontal="centerContinuous" vertical="center"/>
    </xf>
    <xf numFmtId="49" fontId="15" fillId="0" borderId="37" xfId="0" applyNumberFormat="1" applyFont="1" applyBorder="1" applyAlignment="1">
      <alignment horizontal="center" shrinkToFit="1"/>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607">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9900"/>
      <color rgb="FFCCFFCC"/>
      <color rgb="FF0000FF"/>
      <color rgb="FFCCCC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1</xdr:row>
      <xdr:rowOff>66675</xdr:rowOff>
    </xdr:from>
    <xdr:to>
      <xdr:col>6</xdr:col>
      <xdr:colOff>966976</xdr:colOff>
      <xdr:row>12</xdr:row>
      <xdr:rowOff>155720</xdr:rowOff>
    </xdr:to>
    <xdr:pic>
      <xdr:nvPicPr>
        <xdr:cNvPr id="5" name="Picture 4" descr="C:\A\Jue\SoF\Images\NPC\Primes\Elves &amp; Fey\archerepent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8225" y="438150"/>
          <a:ext cx="1929001" cy="2441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13</xdr:row>
      <xdr:rowOff>57151</xdr:rowOff>
    </xdr:from>
    <xdr:to>
      <xdr:col>6</xdr:col>
      <xdr:colOff>971550</xdr:colOff>
      <xdr:row>21</xdr:row>
      <xdr:rowOff>171450</xdr:rowOff>
    </xdr:to>
    <xdr:sp macro="" textlink="">
      <xdr:nvSpPr>
        <xdr:cNvPr id="1084" name="Text Box 60"/>
        <xdr:cNvSpPr txBox="1">
          <a:spLocks noChangeArrowheads="1"/>
        </xdr:cNvSpPr>
      </xdr:nvSpPr>
      <xdr:spPr bwMode="auto">
        <a:xfrm>
          <a:off x="57150" y="3000376"/>
          <a:ext cx="6724650" cy="1800224"/>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400" b="1" i="0" u="none" strike="noStrike" baseline="0">
              <a:solidFill>
                <a:srgbClr val="000000"/>
              </a:solidFill>
              <a:latin typeface="Times New Roman"/>
              <a:cs typeface="Times New Roman"/>
            </a:rPr>
            <a:t>Current status</a:t>
          </a:r>
        </a:p>
        <a:p>
          <a:pPr algn="ctr" rtl="0">
            <a:defRPr sz="1000"/>
          </a:pPr>
          <a:endParaRPr lang="en-US" sz="1400" b="1"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523875</xdr:colOff>
      <xdr:row>1</xdr:row>
      <xdr:rowOff>123825</xdr:rowOff>
    </xdr:from>
    <xdr:to>
      <xdr:col>2</xdr:col>
      <xdr:colOff>559734</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showGridLines="0" tabSelected="1" zoomScaleNormal="100" workbookViewId="0"/>
  </sheetViews>
  <sheetFormatPr defaultColWidth="13" defaultRowHeight="15.75"/>
  <cols>
    <col min="1" max="1" width="22.625" style="80" customWidth="1"/>
    <col min="2" max="2" width="10" style="81" customWidth="1"/>
    <col min="3" max="3" width="5.125" style="81" customWidth="1"/>
    <col min="4" max="4" width="13.75" style="80" bestFit="1" customWidth="1"/>
    <col min="5" max="5" width="11.375" style="81" bestFit="1" customWidth="1"/>
    <col min="6" max="6" width="13.375" style="80" customWidth="1"/>
    <col min="7" max="7" width="13.375" style="81" customWidth="1"/>
    <col min="8" max="16384" width="13" style="40"/>
  </cols>
  <sheetData>
    <row r="1" spans="1:7" ht="29.25" thickTop="1" thickBot="1">
      <c r="A1" s="34" t="s">
        <v>296</v>
      </c>
      <c r="B1" s="35" t="s">
        <v>297</v>
      </c>
      <c r="C1" s="36"/>
      <c r="D1" s="37"/>
      <c r="E1" s="38"/>
      <c r="F1" s="37"/>
      <c r="G1" s="39" t="s">
        <v>298</v>
      </c>
    </row>
    <row r="2" spans="1:7" ht="17.25" thickTop="1">
      <c r="A2" s="41" t="s">
        <v>0</v>
      </c>
      <c r="B2" s="42" t="s">
        <v>299</v>
      </c>
      <c r="C2" s="42"/>
      <c r="D2" s="43" t="s">
        <v>1</v>
      </c>
      <c r="E2" s="44" t="s">
        <v>325</v>
      </c>
      <c r="F2" s="45"/>
      <c r="G2" s="46"/>
    </row>
    <row r="3" spans="1:7" ht="16.5">
      <c r="A3" s="41" t="s">
        <v>66</v>
      </c>
      <c r="B3" s="42" t="s">
        <v>195</v>
      </c>
      <c r="C3" s="42"/>
      <c r="D3" s="43" t="s">
        <v>67</v>
      </c>
      <c r="E3" s="44">
        <v>6</v>
      </c>
      <c r="F3" s="43"/>
      <c r="G3" s="46"/>
    </row>
    <row r="4" spans="1:7" ht="16.5">
      <c r="A4" s="41" t="s">
        <v>66</v>
      </c>
      <c r="B4" s="42" t="s">
        <v>367</v>
      </c>
      <c r="C4" s="42"/>
      <c r="D4" s="43" t="s">
        <v>67</v>
      </c>
      <c r="E4" s="44">
        <v>4</v>
      </c>
      <c r="F4" s="43"/>
      <c r="G4" s="46"/>
    </row>
    <row r="5" spans="1:7" ht="17.25" thickBot="1">
      <c r="A5" s="41" t="s">
        <v>68</v>
      </c>
      <c r="B5" s="42" t="s">
        <v>192</v>
      </c>
      <c r="C5" s="42"/>
      <c r="D5" s="43"/>
      <c r="E5" s="44"/>
      <c r="F5" s="43"/>
      <c r="G5" s="46"/>
    </row>
    <row r="6" spans="1:7" ht="17.25" thickTop="1">
      <c r="A6" s="47" t="s">
        <v>121</v>
      </c>
      <c r="B6" s="557">
        <f>7+1</f>
        <v>8</v>
      </c>
      <c r="C6" s="558"/>
      <c r="D6" s="48" t="s">
        <v>90</v>
      </c>
      <c r="E6" s="49" t="s">
        <v>189</v>
      </c>
      <c r="F6" s="50"/>
      <c r="G6" s="46"/>
    </row>
    <row r="7" spans="1:7" ht="17.25" thickBot="1">
      <c r="A7" s="51" t="s">
        <v>358</v>
      </c>
      <c r="B7" s="428" t="str">
        <f>C9</f>
        <v>+5</v>
      </c>
      <c r="C7" s="429"/>
      <c r="D7" s="52" t="s">
        <v>188</v>
      </c>
      <c r="E7" s="53" t="s">
        <v>520</v>
      </c>
      <c r="F7" s="50"/>
      <c r="G7" s="46"/>
    </row>
    <row r="8" spans="1:7" ht="17.25" thickTop="1">
      <c r="A8" s="54" t="s">
        <v>2</v>
      </c>
      <c r="B8" s="551">
        <f>14+4</f>
        <v>18</v>
      </c>
      <c r="C8" s="513" t="str">
        <f t="shared" ref="C8:C13" si="0">IF(B8&gt;9.9,CONCATENATE("+",ROUNDDOWN((B8-10)/2,0)),ROUNDUP((B8-10)/2,0))</f>
        <v>+4</v>
      </c>
      <c r="D8" s="55" t="s">
        <v>88</v>
      </c>
      <c r="E8" s="559" t="s">
        <v>580</v>
      </c>
      <c r="F8" s="50"/>
      <c r="G8" s="46"/>
    </row>
    <row r="9" spans="1:7" ht="16.5">
      <c r="A9" s="56" t="s">
        <v>3</v>
      </c>
      <c r="B9" s="538">
        <f>16+4</f>
        <v>20</v>
      </c>
      <c r="C9" s="57" t="str">
        <f t="shared" si="0"/>
        <v>+5</v>
      </c>
      <c r="D9" s="58" t="s">
        <v>89</v>
      </c>
      <c r="E9" s="59">
        <f>SUM(Martial!G6:G24)+SUM(Equipment!C3:C17)</f>
        <v>42.5</v>
      </c>
      <c r="F9" s="50"/>
      <c r="G9" s="46"/>
    </row>
    <row r="10" spans="1:7" ht="16.5">
      <c r="A10" s="60" t="s">
        <v>13</v>
      </c>
      <c r="B10" s="61">
        <f>12+4</f>
        <v>16</v>
      </c>
      <c r="C10" s="62" t="str">
        <f t="shared" si="0"/>
        <v>+3</v>
      </c>
      <c r="D10" s="58" t="s">
        <v>15</v>
      </c>
      <c r="E10" s="63">
        <f>ROUNDUP(((E3*8)*0.75)+((E4*8)*0.75)+((E3+E4)*C10),0)</f>
        <v>90</v>
      </c>
      <c r="F10" s="50"/>
      <c r="G10" s="46"/>
    </row>
    <row r="11" spans="1:7" ht="16.5">
      <c r="A11" s="64" t="s">
        <v>14</v>
      </c>
      <c r="B11" s="61">
        <v>14</v>
      </c>
      <c r="C11" s="57" t="str">
        <f t="shared" si="0"/>
        <v>+2</v>
      </c>
      <c r="D11" s="65" t="s">
        <v>123</v>
      </c>
      <c r="E11" s="537">
        <f>10+C9</f>
        <v>15</v>
      </c>
      <c r="F11" s="41"/>
      <c r="G11" s="46"/>
    </row>
    <row r="12" spans="1:7" ht="16.5">
      <c r="A12" s="66" t="s">
        <v>16</v>
      </c>
      <c r="B12" s="61">
        <v>16</v>
      </c>
      <c r="C12" s="57" t="str">
        <f t="shared" si="0"/>
        <v>+3</v>
      </c>
      <c r="D12" s="65" t="s">
        <v>65</v>
      </c>
      <c r="E12" s="537">
        <f>E11+SUM(Martial!B20:B21)</f>
        <v>21</v>
      </c>
      <c r="F12" s="50"/>
      <c r="G12" s="46"/>
    </row>
    <row r="13" spans="1:7" ht="17.25" thickBot="1">
      <c r="A13" s="67" t="s">
        <v>12</v>
      </c>
      <c r="B13" s="523">
        <f>10</f>
        <v>10</v>
      </c>
      <c r="C13" s="68" t="str">
        <f t="shared" si="0"/>
        <v>+0</v>
      </c>
      <c r="D13" s="69" t="s">
        <v>191</v>
      </c>
      <c r="E13" s="70">
        <f>E12-C9</f>
        <v>16</v>
      </c>
      <c r="F13" s="50"/>
      <c r="G13" s="46"/>
    </row>
    <row r="14" spans="1:7" s="9" customFormat="1" ht="17.25" thickTop="1">
      <c r="A14" s="71"/>
      <c r="B14" s="72"/>
      <c r="C14" s="72"/>
      <c r="D14" s="72"/>
      <c r="E14" s="72"/>
      <c r="F14" s="72"/>
      <c r="G14" s="73"/>
    </row>
    <row r="15" spans="1:7" s="9" customFormat="1" ht="16.5">
      <c r="A15" s="74"/>
      <c r="B15" s="75"/>
      <c r="C15" s="75"/>
      <c r="D15" s="75"/>
      <c r="E15" s="75"/>
      <c r="F15" s="75"/>
      <c r="G15" s="76"/>
    </row>
    <row r="16" spans="1:7" s="9" customFormat="1" ht="16.5">
      <c r="A16" s="74"/>
      <c r="B16" s="75"/>
      <c r="C16" s="75"/>
      <c r="D16" s="75"/>
      <c r="E16" s="75"/>
      <c r="F16" s="75"/>
      <c r="G16" s="76"/>
    </row>
    <row r="17" spans="1:7" s="9" customFormat="1" ht="16.5">
      <c r="A17" s="74"/>
      <c r="B17" s="75"/>
      <c r="C17" s="75"/>
      <c r="D17" s="75"/>
      <c r="E17" s="75"/>
      <c r="F17" s="75"/>
      <c r="G17" s="76"/>
    </row>
    <row r="18" spans="1:7" s="9" customFormat="1" ht="16.5">
      <c r="A18" s="74"/>
      <c r="B18" s="75"/>
      <c r="C18" s="75"/>
      <c r="D18" s="75"/>
      <c r="E18" s="75"/>
      <c r="F18" s="75"/>
      <c r="G18" s="76"/>
    </row>
    <row r="19" spans="1:7" s="9" customFormat="1" ht="16.5">
      <c r="A19" s="74"/>
      <c r="B19" s="75"/>
      <c r="C19" s="75"/>
      <c r="D19" s="75"/>
      <c r="E19" s="75"/>
      <c r="F19" s="75"/>
      <c r="G19" s="76"/>
    </row>
    <row r="20" spans="1:7" s="9" customFormat="1" ht="16.5">
      <c r="A20" s="74"/>
      <c r="B20" s="75"/>
      <c r="C20" s="75"/>
      <c r="D20" s="75"/>
      <c r="E20" s="75"/>
      <c r="F20" s="75"/>
      <c r="G20" s="76"/>
    </row>
    <row r="21" spans="1:7" s="9" customFormat="1" ht="16.5">
      <c r="A21" s="74"/>
      <c r="B21" s="75"/>
      <c r="C21" s="75"/>
      <c r="D21" s="75"/>
      <c r="E21" s="75"/>
      <c r="F21" s="75"/>
      <c r="G21" s="76"/>
    </row>
    <row r="22" spans="1:7" ht="17.25" thickBot="1">
      <c r="A22" s="77"/>
      <c r="B22" s="78"/>
      <c r="C22" s="78"/>
      <c r="D22" s="78"/>
      <c r="E22" s="78"/>
      <c r="F22" s="78"/>
      <c r="G22" s="79"/>
    </row>
    <row r="23" spans="1:7" ht="16.5" thickTop="1"/>
  </sheetData>
  <phoneticPr fontId="0" type="noConversion"/>
  <conditionalFormatting sqref="E9">
    <cfRule type="cellIs" dxfId="606" priority="4" stopIfTrue="1" operator="greaterThan">
      <formula>116</formula>
    </cfRule>
    <cfRule type="cellIs" dxfId="605"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3"/>
  <sheetViews>
    <sheetView showGridLines="0" workbookViewId="0">
      <pane ySplit="2" topLeftCell="A3" activePane="bottomLeft" state="frozen"/>
      <selection pane="bottomLeft" activeCell="A3" sqref="A3"/>
    </sheetView>
  </sheetViews>
  <sheetFormatPr defaultColWidth="13" defaultRowHeight="15.75"/>
  <cols>
    <col min="1" max="1" width="21.75" style="80" bestFit="1" customWidth="1"/>
    <col min="2" max="2" width="5.875" style="80" bestFit="1" customWidth="1"/>
    <col min="3" max="3" width="7.625" style="81" hidden="1" customWidth="1"/>
    <col min="4" max="4" width="5.875" style="81" hidden="1" customWidth="1"/>
    <col min="5" max="5" width="9.25" style="81" bestFit="1" customWidth="1"/>
    <col min="6" max="6" width="7.375" style="81" bestFit="1" customWidth="1"/>
    <col min="7" max="7" width="6" style="206" bestFit="1" customWidth="1"/>
    <col min="8" max="8" width="5.25" style="206" bestFit="1" customWidth="1"/>
    <col min="9" max="9" width="6.875" style="206" bestFit="1" customWidth="1"/>
    <col min="10" max="10" width="30.625" style="80" bestFit="1" customWidth="1"/>
    <col min="11" max="11" width="13" style="334"/>
    <col min="12" max="16384" width="13" style="40"/>
  </cols>
  <sheetData>
    <row r="1" spans="1:11" ht="27" thickBot="1">
      <c r="A1" s="82" t="s">
        <v>11</v>
      </c>
      <c r="B1" s="83"/>
      <c r="C1" s="83"/>
      <c r="D1" s="83"/>
      <c r="E1" s="83"/>
      <c r="F1" s="83"/>
      <c r="G1" s="84"/>
      <c r="H1" s="84"/>
      <c r="I1" s="84"/>
      <c r="J1" s="83"/>
    </row>
    <row r="2" spans="1:11" s="9" customFormat="1" ht="33.75" thickBot="1">
      <c r="A2" s="2" t="s">
        <v>187</v>
      </c>
      <c r="B2" s="3" t="s">
        <v>31</v>
      </c>
      <c r="C2" s="3" t="s">
        <v>38</v>
      </c>
      <c r="D2" s="3" t="s">
        <v>30</v>
      </c>
      <c r="E2" s="4" t="s">
        <v>63</v>
      </c>
      <c r="F2" s="4" t="s">
        <v>39</v>
      </c>
      <c r="G2" s="5" t="s">
        <v>69</v>
      </c>
      <c r="H2" s="6" t="s">
        <v>186</v>
      </c>
      <c r="I2" s="7" t="s">
        <v>103</v>
      </c>
      <c r="J2" s="8" t="s">
        <v>101</v>
      </c>
      <c r="K2" s="334"/>
    </row>
    <row r="3" spans="1:11" s="9" customFormat="1" ht="16.5">
      <c r="A3" s="85" t="s">
        <v>72</v>
      </c>
      <c r="B3" s="86">
        <v>9</v>
      </c>
      <c r="C3" s="87" t="s">
        <v>33</v>
      </c>
      <c r="D3" s="87" t="str">
        <f>IF(C3="Str",'Personal File'!$C$8,IF(C3="Dex",'Personal File'!$C$9,IF(C3="Con",'Personal File'!$C$10,IF(C3="Int",'Personal File'!$C$11,IF(C3="Wis",'Personal File'!$C$12,IF(C3="Cha",'Personal File'!$C$13))))))</f>
        <v>+3</v>
      </c>
      <c r="E3" s="391" t="str">
        <f t="shared" ref="E3:E5" si="0">CONCATENATE(C3," (",D3,")")</f>
        <v>Con (+3)</v>
      </c>
      <c r="F3" s="539">
        <v>3</v>
      </c>
      <c r="G3" s="88">
        <f t="shared" ref="G3:G4" si="1">B3+D3+F3</f>
        <v>15</v>
      </c>
      <c r="H3" s="89">
        <f t="shared" ref="H3:H5" ca="1" si="2">RANDBETWEEN(1,20)</f>
        <v>18</v>
      </c>
      <c r="I3" s="88">
        <f t="shared" ref="I3:I4" ca="1" si="3">SUM(G3:H3)</f>
        <v>33</v>
      </c>
      <c r="J3" s="90" t="s">
        <v>318</v>
      </c>
      <c r="K3" s="334"/>
    </row>
    <row r="4" spans="1:11" s="9" customFormat="1" ht="16.5">
      <c r="A4" s="91" t="s">
        <v>73</v>
      </c>
      <c r="B4" s="86">
        <v>6</v>
      </c>
      <c r="C4" s="87" t="s">
        <v>36</v>
      </c>
      <c r="D4" s="87" t="str">
        <f>IF(C4="Str",'Personal File'!$C$8,IF(C4="Dex",'Personal File'!$C$9,IF(C4="Con",'Personal File'!$C$10,IF(C4="Int",'Personal File'!$C$11,IF(C4="Wis",'Personal File'!$C$12,IF(C4="Cha",'Personal File'!$C$13))))))</f>
        <v>+5</v>
      </c>
      <c r="E4" s="92" t="str">
        <f t="shared" si="0"/>
        <v>Dex (+5)</v>
      </c>
      <c r="F4" s="539">
        <v>3</v>
      </c>
      <c r="G4" s="88">
        <f t="shared" si="1"/>
        <v>14</v>
      </c>
      <c r="H4" s="89">
        <f t="shared" ca="1" si="2"/>
        <v>9</v>
      </c>
      <c r="I4" s="88">
        <f t="shared" ca="1" si="3"/>
        <v>23</v>
      </c>
      <c r="J4" s="90" t="s">
        <v>318</v>
      </c>
      <c r="K4" s="522"/>
    </row>
    <row r="5" spans="1:11" s="9" customFormat="1" ht="16.5">
      <c r="A5" s="93" t="s">
        <v>74</v>
      </c>
      <c r="B5" s="94">
        <v>6</v>
      </c>
      <c r="C5" s="95" t="s">
        <v>35</v>
      </c>
      <c r="D5" s="95" t="str">
        <f>IF(C5="Str",'Personal File'!$C$8,IF(C5="Dex",'Personal File'!$C$9,IF(C5="Con",'Personal File'!$C$10,IF(C5="Int",'Personal File'!$C$11,IF(C5="Wis",'Personal File'!$C$12,IF(C5="Cha",'Personal File'!$C$13))))))</f>
        <v>+3</v>
      </c>
      <c r="E5" s="96" t="str">
        <f t="shared" si="0"/>
        <v>Wis (+3)</v>
      </c>
      <c r="F5" s="540">
        <v>3</v>
      </c>
      <c r="G5" s="97">
        <f t="shared" ref="G5:G42" si="4">B5+D5+F5</f>
        <v>12</v>
      </c>
      <c r="H5" s="98">
        <f t="shared" ca="1" si="2"/>
        <v>1</v>
      </c>
      <c r="I5" s="97">
        <f t="shared" ref="I5:I42" ca="1" si="5">SUM(G5:H5)</f>
        <v>13</v>
      </c>
      <c r="J5" s="99" t="s">
        <v>318</v>
      </c>
      <c r="K5" s="334"/>
    </row>
    <row r="6" spans="1:11" s="108" customFormat="1" ht="16.5">
      <c r="A6" s="100" t="s">
        <v>40</v>
      </c>
      <c r="B6" s="101">
        <v>0</v>
      </c>
      <c r="C6" s="102" t="s">
        <v>34</v>
      </c>
      <c r="D6" s="103" t="str">
        <f>IF(C6="Str",'Personal File'!$C$8,IF(C6="Dex",'Personal File'!$C$9,IF(C6="Con",'Personal File'!$C$10,IF(C6="Int",'Personal File'!$C$11,IF(C6="Wis",'Personal File'!$C$12,IF(C6="Cha",'Personal File'!$C$13))))))</f>
        <v>+2</v>
      </c>
      <c r="E6" s="104" t="str">
        <f t="shared" ref="E6:E42" si="6">CONCATENATE(C6," (",D6,")")</f>
        <v>Int (+2)</v>
      </c>
      <c r="F6" s="105" t="s">
        <v>64</v>
      </c>
      <c r="G6" s="106">
        <f t="shared" si="4"/>
        <v>2</v>
      </c>
      <c r="H6" s="89">
        <f ca="1">RANDBETWEEN(1,20)</f>
        <v>3</v>
      </c>
      <c r="I6" s="106">
        <f t="shared" ca="1" si="5"/>
        <v>5</v>
      </c>
      <c r="J6" s="138"/>
    </row>
    <row r="7" spans="1:11" s="112" customFormat="1" ht="16.5">
      <c r="A7" s="109" t="s">
        <v>41</v>
      </c>
      <c r="B7" s="101">
        <v>0</v>
      </c>
      <c r="C7" s="110" t="s">
        <v>36</v>
      </c>
      <c r="D7" s="111" t="str">
        <f>IF(C7="Str",'Personal File'!$C$8,IF(C7="Dex",'Personal File'!$C$9,IF(C7="Con",'Personal File'!$C$10,IF(C7="Int",'Personal File'!$C$11,IF(C7="Wis",'Personal File'!$C$12,IF(C7="Cha",'Personal File'!$C$13))))))</f>
        <v>+5</v>
      </c>
      <c r="E7" s="92" t="str">
        <f t="shared" si="6"/>
        <v>Dex (+5)</v>
      </c>
      <c r="F7" s="106" t="s">
        <v>64</v>
      </c>
      <c r="G7" s="106">
        <f t="shared" si="4"/>
        <v>5</v>
      </c>
      <c r="H7" s="89">
        <f ca="1">RANDBETWEEN(1,20)</f>
        <v>12</v>
      </c>
      <c r="I7" s="106">
        <f t="shared" ca="1" si="5"/>
        <v>17</v>
      </c>
      <c r="J7" s="138"/>
    </row>
    <row r="8" spans="1:11" s="117" customFormat="1" ht="16.5">
      <c r="A8" s="113" t="s">
        <v>42</v>
      </c>
      <c r="B8" s="101">
        <v>0</v>
      </c>
      <c r="C8" s="114" t="s">
        <v>32</v>
      </c>
      <c r="D8" s="115" t="str">
        <f>IF(C8="Str",'Personal File'!$C$8,IF(C8="Dex",'Personal File'!$C$9,IF(C8="Con",'Personal File'!$C$10,IF(C8="Int",'Personal File'!$C$11,IF(C8="Wis",'Personal File'!$C$12,IF(C8="Cha",'Personal File'!$C$13))))))</f>
        <v>+0</v>
      </c>
      <c r="E8" s="116" t="str">
        <f t="shared" si="6"/>
        <v>Cha (+0)</v>
      </c>
      <c r="F8" s="106" t="s">
        <v>64</v>
      </c>
      <c r="G8" s="106">
        <f t="shared" si="4"/>
        <v>0</v>
      </c>
      <c r="H8" s="89">
        <f t="shared" ref="H8:H42" ca="1" si="7">RANDBETWEEN(1,20)</f>
        <v>13</v>
      </c>
      <c r="I8" s="106">
        <f t="shared" ca="1" si="5"/>
        <v>13</v>
      </c>
      <c r="J8" s="138"/>
    </row>
    <row r="9" spans="1:11" s="122" customFormat="1" ht="16.5">
      <c r="A9" s="118" t="s">
        <v>43</v>
      </c>
      <c r="B9" s="101">
        <v>0</v>
      </c>
      <c r="C9" s="119" t="s">
        <v>37</v>
      </c>
      <c r="D9" s="120" t="str">
        <f>IF(C9="Str",'Personal File'!$C$8,IF(C9="Dex",'Personal File'!$C$9,IF(C9="Con",'Personal File'!$C$10,IF(C9="Int",'Personal File'!$C$11,IF(C9="Wis",'Personal File'!$C$12,IF(C9="Cha",'Personal File'!$C$13))))))</f>
        <v>+4</v>
      </c>
      <c r="E9" s="121" t="str">
        <f t="shared" si="6"/>
        <v>Str (+4)</v>
      </c>
      <c r="F9" s="106" t="s">
        <v>64</v>
      </c>
      <c r="G9" s="106">
        <f t="shared" si="4"/>
        <v>4</v>
      </c>
      <c r="H9" s="89">
        <f t="shared" ca="1" si="7"/>
        <v>2</v>
      </c>
      <c r="I9" s="106">
        <f t="shared" ca="1" si="5"/>
        <v>6</v>
      </c>
      <c r="J9" s="138"/>
    </row>
    <row r="10" spans="1:11" s="122" customFormat="1" ht="16.5">
      <c r="A10" s="123" t="s">
        <v>17</v>
      </c>
      <c r="B10" s="124">
        <v>13</v>
      </c>
      <c r="C10" s="125" t="s">
        <v>33</v>
      </c>
      <c r="D10" s="126" t="str">
        <f>IF(C10="Str",'Personal File'!$C$8,IF(C10="Dex",'Personal File'!$C$9,IF(C10="Con",'Personal File'!$C$10,IF(C10="Int",'Personal File'!$C$11,IF(C10="Wis",'Personal File'!$C$12,IF(C10="Cha",'Personal File'!$C$13))))))</f>
        <v>+3</v>
      </c>
      <c r="E10" s="127" t="str">
        <f t="shared" si="6"/>
        <v>Con (+3)</v>
      </c>
      <c r="F10" s="128" t="s">
        <v>64</v>
      </c>
      <c r="G10" s="128">
        <f t="shared" si="4"/>
        <v>16</v>
      </c>
      <c r="H10" s="89">
        <f t="shared" ca="1" si="7"/>
        <v>17</v>
      </c>
      <c r="I10" s="128">
        <f t="shared" ca="1" si="5"/>
        <v>33</v>
      </c>
      <c r="J10" s="515"/>
    </row>
    <row r="11" spans="1:11" s="108" customFormat="1" ht="16.5">
      <c r="A11" s="100" t="s">
        <v>120</v>
      </c>
      <c r="B11" s="101">
        <v>0</v>
      </c>
      <c r="C11" s="102" t="s">
        <v>34</v>
      </c>
      <c r="D11" s="103" t="str">
        <f>IF(C11="Str",'Personal File'!$C$8,IF(C11="Dex",'Personal File'!$C$9,IF(C11="Con",'Personal File'!$C$10,IF(C11="Int",'Personal File'!$C$11,IF(C11="Wis",'Personal File'!$C$12,IF(C11="Cha",'Personal File'!$C$13))))))</f>
        <v>+2</v>
      </c>
      <c r="E11" s="104" t="str">
        <f t="shared" si="6"/>
        <v>Int (+2)</v>
      </c>
      <c r="F11" s="106" t="s">
        <v>64</v>
      </c>
      <c r="G11" s="106">
        <f t="shared" si="4"/>
        <v>2</v>
      </c>
      <c r="H11" s="89">
        <f t="shared" ca="1" si="7"/>
        <v>19</v>
      </c>
      <c r="I11" s="106">
        <f t="shared" ca="1" si="5"/>
        <v>21</v>
      </c>
      <c r="J11" s="138"/>
    </row>
    <row r="12" spans="1:11" s="137" customFormat="1" ht="16.5">
      <c r="A12" s="130" t="s">
        <v>44</v>
      </c>
      <c r="B12" s="131">
        <v>0</v>
      </c>
      <c r="C12" s="132" t="s">
        <v>34</v>
      </c>
      <c r="D12" s="133" t="str">
        <f>IF(C12="Str",'Personal File'!$C$8,IF(C12="Dex",'Personal File'!$C$9,IF(C12="Con",'Personal File'!$C$10,IF(C12="Int",'Personal File'!$C$11,IF(C12="Wis",'Personal File'!$C$12,IF(C12="Cha",'Personal File'!$C$13))))))</f>
        <v>+2</v>
      </c>
      <c r="E12" s="134" t="str">
        <f t="shared" si="6"/>
        <v>Int (+2)</v>
      </c>
      <c r="F12" s="135" t="s">
        <v>64</v>
      </c>
      <c r="G12" s="135">
        <f t="shared" si="4"/>
        <v>2</v>
      </c>
      <c r="H12" s="89">
        <f t="shared" ca="1" si="7"/>
        <v>14</v>
      </c>
      <c r="I12" s="135">
        <f t="shared" ca="1" si="5"/>
        <v>16</v>
      </c>
      <c r="J12" s="516"/>
    </row>
    <row r="13" spans="1:11" s="112" customFormat="1" ht="16.5">
      <c r="A13" s="169" t="s">
        <v>45</v>
      </c>
      <c r="B13" s="147">
        <v>10</v>
      </c>
      <c r="C13" s="170" t="s">
        <v>32</v>
      </c>
      <c r="D13" s="171" t="str">
        <f>IF(C13="Str",'Personal File'!$C$8,IF(C13="Dex",'Personal File'!$C$9,IF(C13="Con",'Personal File'!$C$10,IF(C13="Int",'Personal File'!$C$11,IF(C13="Wis",'Personal File'!$C$12,IF(C13="Cha",'Personal File'!$C$13))))))</f>
        <v>+0</v>
      </c>
      <c r="E13" s="172" t="str">
        <f t="shared" si="6"/>
        <v>Cha (+0)</v>
      </c>
      <c r="F13" s="151" t="s">
        <v>64</v>
      </c>
      <c r="G13" s="151">
        <f t="shared" si="4"/>
        <v>10</v>
      </c>
      <c r="H13" s="89">
        <f t="shared" ca="1" si="7"/>
        <v>4</v>
      </c>
      <c r="I13" s="151">
        <f t="shared" ca="1" si="5"/>
        <v>14</v>
      </c>
      <c r="J13" s="388"/>
    </row>
    <row r="14" spans="1:11" s="112" customFormat="1" ht="16.5">
      <c r="A14" s="130" t="s">
        <v>46</v>
      </c>
      <c r="B14" s="131">
        <v>0</v>
      </c>
      <c r="C14" s="132" t="s">
        <v>34</v>
      </c>
      <c r="D14" s="133" t="str">
        <f>IF(C14="Str",'Personal File'!$C$8,IF(C14="Dex",'Personal File'!$C$9,IF(C14="Con",'Personal File'!$C$10,IF(C14="Int",'Personal File'!$C$11,IF(C14="Wis",'Personal File'!$C$12,IF(C14="Cha",'Personal File'!$C$13))))))</f>
        <v>+2</v>
      </c>
      <c r="E14" s="134" t="str">
        <f t="shared" si="6"/>
        <v>Int (+2)</v>
      </c>
      <c r="F14" s="135" t="s">
        <v>64</v>
      </c>
      <c r="G14" s="135">
        <f t="shared" si="4"/>
        <v>2</v>
      </c>
      <c r="H14" s="89">
        <f t="shared" ca="1" si="7"/>
        <v>6</v>
      </c>
      <c r="I14" s="135">
        <f t="shared" ca="1" si="5"/>
        <v>8</v>
      </c>
      <c r="J14" s="516"/>
    </row>
    <row r="15" spans="1:11" s="112" customFormat="1" ht="16.5">
      <c r="A15" s="113" t="s">
        <v>47</v>
      </c>
      <c r="B15" s="101">
        <v>0</v>
      </c>
      <c r="C15" s="114" t="s">
        <v>32</v>
      </c>
      <c r="D15" s="115" t="str">
        <f>IF(C15="Str",'Personal File'!$C$8,IF(C15="Dex",'Personal File'!$C$9,IF(C15="Con",'Personal File'!$C$10,IF(C15="Int",'Personal File'!$C$11,IF(C15="Wis",'Personal File'!$C$12,IF(C15="Cha",'Personal File'!$C$13))))))</f>
        <v>+0</v>
      </c>
      <c r="E15" s="116" t="str">
        <f t="shared" si="6"/>
        <v>Cha (+0)</v>
      </c>
      <c r="F15" s="106" t="s">
        <v>64</v>
      </c>
      <c r="G15" s="106">
        <f t="shared" si="4"/>
        <v>0</v>
      </c>
      <c r="H15" s="89">
        <f t="shared" ca="1" si="7"/>
        <v>15</v>
      </c>
      <c r="I15" s="106">
        <f t="shared" ca="1" si="5"/>
        <v>15</v>
      </c>
      <c r="J15" s="138"/>
    </row>
    <row r="16" spans="1:11" s="112" customFormat="1" ht="16.5">
      <c r="A16" s="109" t="s">
        <v>48</v>
      </c>
      <c r="B16" s="101">
        <v>0</v>
      </c>
      <c r="C16" s="110" t="s">
        <v>36</v>
      </c>
      <c r="D16" s="111" t="str">
        <f>IF(C16="Str",'Personal File'!$C$8,IF(C16="Dex",'Personal File'!$C$9,IF(C16="Con",'Personal File'!$C$10,IF(C16="Int",'Personal File'!$C$11,IF(C16="Wis",'Personal File'!$C$12,IF(C16="Cha",'Personal File'!$C$13))))))</f>
        <v>+5</v>
      </c>
      <c r="E16" s="92" t="str">
        <f t="shared" si="6"/>
        <v>Dex (+5)</v>
      </c>
      <c r="F16" s="106" t="s">
        <v>64</v>
      </c>
      <c r="G16" s="106">
        <f t="shared" si="4"/>
        <v>5</v>
      </c>
      <c r="H16" s="89">
        <f t="shared" ca="1" si="7"/>
        <v>7</v>
      </c>
      <c r="I16" s="106">
        <f t="shared" ca="1" si="5"/>
        <v>12</v>
      </c>
      <c r="J16" s="107"/>
    </row>
    <row r="17" spans="1:10" s="112" customFormat="1" ht="16.5">
      <c r="A17" s="139" t="s">
        <v>49</v>
      </c>
      <c r="B17" s="140">
        <v>0</v>
      </c>
      <c r="C17" s="141" t="s">
        <v>34</v>
      </c>
      <c r="D17" s="142" t="str">
        <f>IF(C17="Str",'Personal File'!$C$8,IF(C17="Dex",'Personal File'!$C$9,IF(C17="Con",'Personal File'!$C$10,IF(C17="Int",'Personal File'!$C$11,IF(C17="Wis",'Personal File'!$C$12,IF(C17="Cha",'Personal File'!$C$13))))))</f>
        <v>+2</v>
      </c>
      <c r="E17" s="143" t="str">
        <f t="shared" si="6"/>
        <v>Int (+2)</v>
      </c>
      <c r="F17" s="144" t="s">
        <v>64</v>
      </c>
      <c r="G17" s="144">
        <f t="shared" si="4"/>
        <v>2</v>
      </c>
      <c r="H17" s="89">
        <f t="shared" ca="1" si="7"/>
        <v>1</v>
      </c>
      <c r="I17" s="144">
        <f t="shared" ca="1" si="5"/>
        <v>3</v>
      </c>
      <c r="J17" s="145"/>
    </row>
    <row r="18" spans="1:10" s="112" customFormat="1" ht="16.5">
      <c r="A18" s="113" t="s">
        <v>50</v>
      </c>
      <c r="B18" s="101">
        <v>0</v>
      </c>
      <c r="C18" s="114" t="s">
        <v>32</v>
      </c>
      <c r="D18" s="115" t="str">
        <f>IF(C18="Str",'Personal File'!$C$8,IF(C18="Dex",'Personal File'!$C$9,IF(C18="Con",'Personal File'!$C$10,IF(C18="Int",'Personal File'!$C$11,IF(C18="Wis",'Personal File'!$C$12,IF(C18="Cha",'Personal File'!$C$13))))))</f>
        <v>+0</v>
      </c>
      <c r="E18" s="116" t="str">
        <f t="shared" si="6"/>
        <v>Cha (+0)</v>
      </c>
      <c r="F18" s="106" t="s">
        <v>64</v>
      </c>
      <c r="G18" s="106">
        <f t="shared" si="4"/>
        <v>0</v>
      </c>
      <c r="H18" s="89">
        <f t="shared" ca="1" si="7"/>
        <v>18</v>
      </c>
      <c r="I18" s="106">
        <f t="shared" ca="1" si="5"/>
        <v>18</v>
      </c>
      <c r="J18" s="107"/>
    </row>
    <row r="19" spans="1:10" s="112" customFormat="1" ht="16.5">
      <c r="A19" s="113" t="s">
        <v>19</v>
      </c>
      <c r="B19" s="101">
        <v>0</v>
      </c>
      <c r="C19" s="114" t="s">
        <v>32</v>
      </c>
      <c r="D19" s="115" t="str">
        <f>IF(C19="Str",'Personal File'!$C$8,IF(C19="Dex",'Personal File'!$C$9,IF(C19="Con",'Personal File'!$C$10,IF(C19="Int",'Personal File'!$C$11,IF(C19="Wis",'Personal File'!$C$12,IF(C19="Cha",'Personal File'!$C$13))))))</f>
        <v>+0</v>
      </c>
      <c r="E19" s="116" t="str">
        <f t="shared" si="6"/>
        <v>Cha (+0)</v>
      </c>
      <c r="F19" s="106" t="s">
        <v>64</v>
      </c>
      <c r="G19" s="106">
        <f t="shared" si="4"/>
        <v>0</v>
      </c>
      <c r="H19" s="89">
        <f t="shared" ca="1" si="7"/>
        <v>7</v>
      </c>
      <c r="I19" s="106">
        <f t="shared" ca="1" si="5"/>
        <v>7</v>
      </c>
      <c r="J19" s="107"/>
    </row>
    <row r="20" spans="1:10" s="112" customFormat="1" ht="16.5">
      <c r="A20" s="146" t="s">
        <v>51</v>
      </c>
      <c r="B20" s="147">
        <v>5</v>
      </c>
      <c r="C20" s="148" t="s">
        <v>35</v>
      </c>
      <c r="D20" s="149" t="str">
        <f>IF(C20="Str",'Personal File'!$C$8,IF(C20="Dex",'Personal File'!$C$9,IF(C20="Con",'Personal File'!$C$10,IF(C20="Int",'Personal File'!$C$11,IF(C20="Wis",'Personal File'!$C$12,IF(C20="Cha",'Personal File'!$C$13))))))</f>
        <v>+3</v>
      </c>
      <c r="E20" s="150" t="str">
        <f t="shared" si="6"/>
        <v>Wis (+3)</v>
      </c>
      <c r="F20" s="151" t="s">
        <v>64</v>
      </c>
      <c r="G20" s="151">
        <f t="shared" si="4"/>
        <v>8</v>
      </c>
      <c r="H20" s="89">
        <f t="shared" ca="1" si="7"/>
        <v>20</v>
      </c>
      <c r="I20" s="151">
        <f t="shared" ca="1" si="5"/>
        <v>28</v>
      </c>
      <c r="J20" s="152"/>
    </row>
    <row r="21" spans="1:10" s="112" customFormat="1" ht="16.5">
      <c r="A21" s="109" t="s">
        <v>52</v>
      </c>
      <c r="B21" s="101">
        <v>0</v>
      </c>
      <c r="C21" s="110" t="s">
        <v>36</v>
      </c>
      <c r="D21" s="111" t="str">
        <f>IF(C21="Str",'Personal File'!$C$8,IF(C21="Dex",'Personal File'!$C$9,IF(C21="Con",'Personal File'!$C$10,IF(C21="Int",'Personal File'!$C$11,IF(C21="Wis",'Personal File'!$C$12,IF(C21="Cha",'Personal File'!$C$13))))))</f>
        <v>+5</v>
      </c>
      <c r="E21" s="92" t="str">
        <f t="shared" si="6"/>
        <v>Dex (+5)</v>
      </c>
      <c r="F21" s="106" t="s">
        <v>64</v>
      </c>
      <c r="G21" s="106">
        <f t="shared" si="4"/>
        <v>5</v>
      </c>
      <c r="H21" s="89">
        <f t="shared" ca="1" si="7"/>
        <v>11</v>
      </c>
      <c r="I21" s="106">
        <f t="shared" ca="1" si="5"/>
        <v>16</v>
      </c>
      <c r="J21" s="107"/>
    </row>
    <row r="22" spans="1:10" s="112" customFormat="1" ht="16.5">
      <c r="A22" s="153" t="s">
        <v>53</v>
      </c>
      <c r="B22" s="140">
        <v>0</v>
      </c>
      <c r="C22" s="154" t="s">
        <v>32</v>
      </c>
      <c r="D22" s="155" t="str">
        <f>IF(C22="Str",'Personal File'!$C$8,IF(C22="Dex",'Personal File'!$C$9,IF(C22="Con",'Personal File'!$C$10,IF(C22="Int",'Personal File'!$C$11,IF(C22="Wis",'Personal File'!$C$12,IF(C22="Cha",'Personal File'!$C$13))))))</f>
        <v>+0</v>
      </c>
      <c r="E22" s="156" t="str">
        <f t="shared" si="6"/>
        <v>Cha (+0)</v>
      </c>
      <c r="F22" s="144" t="s">
        <v>64</v>
      </c>
      <c r="G22" s="144">
        <f t="shared" si="4"/>
        <v>0</v>
      </c>
      <c r="H22" s="89">
        <f t="shared" ca="1" si="7"/>
        <v>6</v>
      </c>
      <c r="I22" s="144">
        <f t="shared" ca="1" si="5"/>
        <v>6</v>
      </c>
      <c r="J22" s="145"/>
    </row>
    <row r="23" spans="1:10" s="112" customFormat="1" ht="16.5">
      <c r="A23" s="118" t="s">
        <v>54</v>
      </c>
      <c r="B23" s="101">
        <v>0</v>
      </c>
      <c r="C23" s="119" t="s">
        <v>37</v>
      </c>
      <c r="D23" s="120" t="str">
        <f>IF(C23="Str",'Personal File'!$C$8,IF(C23="Dex",'Personal File'!$C$9,IF(C23="Con",'Personal File'!$C$10,IF(C23="Int",'Personal File'!$C$11,IF(C23="Wis",'Personal File'!$C$12,IF(C23="Cha",'Personal File'!$C$13))))))</f>
        <v>+4</v>
      </c>
      <c r="E23" s="121" t="str">
        <f t="shared" si="6"/>
        <v>Str (+4)</v>
      </c>
      <c r="F23" s="106" t="s">
        <v>64</v>
      </c>
      <c r="G23" s="106">
        <f t="shared" si="4"/>
        <v>4</v>
      </c>
      <c r="H23" s="89">
        <f t="shared" ca="1" si="7"/>
        <v>6</v>
      </c>
      <c r="I23" s="106">
        <f t="shared" ca="1" si="5"/>
        <v>10</v>
      </c>
      <c r="J23" s="107"/>
    </row>
    <row r="24" spans="1:10" s="112" customFormat="1" ht="16.5">
      <c r="A24" s="157" t="s">
        <v>301</v>
      </c>
      <c r="B24" s="124">
        <v>10</v>
      </c>
      <c r="C24" s="158" t="s">
        <v>34</v>
      </c>
      <c r="D24" s="159" t="str">
        <f>IF(C24="Str",'Personal File'!$C$8,IF(C24="Dex",'Personal File'!$C$9,IF(C24="Con",'Personal File'!$C$10,IF(C24="Int",'Personal File'!$C$11,IF(C24="Wis",'Personal File'!$C$12,IF(C24="Cha",'Personal File'!$C$13))))))</f>
        <v>+2</v>
      </c>
      <c r="E24" s="160" t="str">
        <f>CONCATENATE(C24," (",D24,")")</f>
        <v>Int (+2)</v>
      </c>
      <c r="F24" s="151" t="s">
        <v>64</v>
      </c>
      <c r="G24" s="128">
        <f t="shared" si="4"/>
        <v>12</v>
      </c>
      <c r="H24" s="89">
        <f t="shared" ca="1" si="7"/>
        <v>13</v>
      </c>
      <c r="I24" s="128">
        <f t="shared" ca="1" si="5"/>
        <v>25</v>
      </c>
      <c r="J24" s="129"/>
    </row>
    <row r="25" spans="1:10" s="112" customFormat="1" ht="16.5">
      <c r="A25" s="157" t="s">
        <v>286</v>
      </c>
      <c r="B25" s="124">
        <v>13</v>
      </c>
      <c r="C25" s="158" t="s">
        <v>34</v>
      </c>
      <c r="D25" s="159" t="str">
        <f>IF(C25="Str",'Personal File'!$C$8,IF(C25="Dex",'Personal File'!$C$9,IF(C25="Con",'Personal File'!$C$10,IF(C25="Int",'Personal File'!$C$11,IF(C25="Wis",'Personal File'!$C$12,IF(C25="Cha",'Personal File'!$C$13))))))</f>
        <v>+2</v>
      </c>
      <c r="E25" s="160" t="str">
        <f>CONCATENATE(C25," (",D25,")")</f>
        <v>Int (+2)</v>
      </c>
      <c r="F25" s="151" t="s">
        <v>64</v>
      </c>
      <c r="G25" s="128">
        <f t="shared" si="4"/>
        <v>15</v>
      </c>
      <c r="H25" s="89">
        <f t="shared" ca="1" si="7"/>
        <v>6</v>
      </c>
      <c r="I25" s="128">
        <f t="shared" ca="1" si="5"/>
        <v>21</v>
      </c>
      <c r="J25" s="129"/>
    </row>
    <row r="26" spans="1:10" s="112" customFormat="1" ht="16.5">
      <c r="A26" s="161" t="s">
        <v>55</v>
      </c>
      <c r="B26" s="101">
        <v>0</v>
      </c>
      <c r="C26" s="162" t="s">
        <v>35</v>
      </c>
      <c r="D26" s="163" t="str">
        <f>IF(C26="Str",'Personal File'!$C$8,IF(C26="Dex",'Personal File'!$C$9,IF(C26="Con",'Personal File'!$C$10,IF(C26="Int",'Personal File'!$C$11,IF(C26="Wis",'Personal File'!$C$12,IF(C26="Cha",'Personal File'!$C$13))))))</f>
        <v>+3</v>
      </c>
      <c r="E26" s="164" t="str">
        <f t="shared" si="6"/>
        <v>Wis (+3)</v>
      </c>
      <c r="F26" s="106" t="s">
        <v>322</v>
      </c>
      <c r="G26" s="106">
        <f t="shared" si="4"/>
        <v>5</v>
      </c>
      <c r="H26" s="89">
        <f t="shared" ca="1" si="7"/>
        <v>12</v>
      </c>
      <c r="I26" s="106">
        <f t="shared" ca="1" si="5"/>
        <v>17</v>
      </c>
      <c r="J26" s="107"/>
    </row>
    <row r="27" spans="1:10" s="112" customFormat="1" ht="16.5">
      <c r="A27" s="109" t="s">
        <v>20</v>
      </c>
      <c r="B27" s="101">
        <v>0</v>
      </c>
      <c r="C27" s="110" t="s">
        <v>36</v>
      </c>
      <c r="D27" s="111" t="str">
        <f>IF(C27="Str",'Personal File'!$C$8,IF(C27="Dex",'Personal File'!$C$9,IF(C27="Con",'Personal File'!$C$10,IF(C27="Int",'Personal File'!$C$11,IF(C27="Wis",'Personal File'!$C$12,IF(C27="Cha",'Personal File'!$C$13))))))</f>
        <v>+5</v>
      </c>
      <c r="E27" s="92" t="str">
        <f t="shared" si="6"/>
        <v>Dex (+5)</v>
      </c>
      <c r="F27" s="106" t="s">
        <v>64</v>
      </c>
      <c r="G27" s="106">
        <f t="shared" si="4"/>
        <v>5</v>
      </c>
      <c r="H27" s="89">
        <f t="shared" ca="1" si="7"/>
        <v>16</v>
      </c>
      <c r="I27" s="106">
        <f t="shared" ca="1" si="5"/>
        <v>21</v>
      </c>
      <c r="J27" s="107"/>
    </row>
    <row r="28" spans="1:10" s="112" customFormat="1" ht="16.5">
      <c r="A28" s="165" t="s">
        <v>56</v>
      </c>
      <c r="B28" s="131">
        <v>0</v>
      </c>
      <c r="C28" s="166" t="s">
        <v>36</v>
      </c>
      <c r="D28" s="167" t="str">
        <f>IF(C28="Str",'Personal File'!$C$8,IF(C28="Dex",'Personal File'!$C$9,IF(C28="Con",'Personal File'!$C$10,IF(C28="Int",'Personal File'!$C$11,IF(C28="Wis",'Personal File'!$C$12,IF(C28="Cha",'Personal File'!$C$13))))))</f>
        <v>+5</v>
      </c>
      <c r="E28" s="168" t="str">
        <f t="shared" si="6"/>
        <v>Dex (+5)</v>
      </c>
      <c r="F28" s="135" t="s">
        <v>64</v>
      </c>
      <c r="G28" s="135">
        <f t="shared" si="4"/>
        <v>5</v>
      </c>
      <c r="H28" s="89">
        <f t="shared" ca="1" si="7"/>
        <v>9</v>
      </c>
      <c r="I28" s="135">
        <f t="shared" ca="1" si="5"/>
        <v>14</v>
      </c>
      <c r="J28" s="136"/>
    </row>
    <row r="29" spans="1:10" ht="16.5">
      <c r="A29" s="113" t="s">
        <v>327</v>
      </c>
      <c r="B29" s="101">
        <v>0</v>
      </c>
      <c r="C29" s="114" t="s">
        <v>32</v>
      </c>
      <c r="D29" s="115" t="str">
        <f>IF(C29="Str",'Personal File'!$C$8,IF(C29="Dex",'Personal File'!$C$9,IF(C29="Con",'Personal File'!$C$10,IF(C29="Int",'Personal File'!$C$11,IF(C29="Wis",'Personal File'!$C$12,IF(C29="Cha",'Personal File'!$C$13))))))</f>
        <v>+0</v>
      </c>
      <c r="E29" s="116" t="str">
        <f t="shared" si="6"/>
        <v>Cha (+0)</v>
      </c>
      <c r="F29" s="106" t="s">
        <v>64</v>
      </c>
      <c r="G29" s="106">
        <f t="shared" si="4"/>
        <v>0</v>
      </c>
      <c r="H29" s="89">
        <f t="shared" ca="1" si="7"/>
        <v>3</v>
      </c>
      <c r="I29" s="106">
        <f t="shared" ca="1" si="5"/>
        <v>3</v>
      </c>
      <c r="J29" s="107"/>
    </row>
    <row r="30" spans="1:10" ht="16.5">
      <c r="A30" s="173" t="s">
        <v>328</v>
      </c>
      <c r="B30" s="174">
        <v>0</v>
      </c>
      <c r="C30" s="175" t="s">
        <v>35</v>
      </c>
      <c r="D30" s="176" t="str">
        <f>IF(C30="Str",'Personal File'!$C$8,IF(C30="Dex",'Personal File'!$C$9,IF(C30="Con",'Personal File'!$C$10,IF(C30="Int",'Personal File'!$C$11,IF(C30="Wis",'Personal File'!$C$12,IF(C30="Cha",'Personal File'!$C$13))))))</f>
        <v>+3</v>
      </c>
      <c r="E30" s="177" t="str">
        <f t="shared" ref="E30" si="8">CONCATENATE(C30," (",D30,")")</f>
        <v>Wis (+3)</v>
      </c>
      <c r="F30" s="178" t="s">
        <v>64</v>
      </c>
      <c r="G30" s="179">
        <f t="shared" si="4"/>
        <v>3</v>
      </c>
      <c r="H30" s="89">
        <f t="shared" ca="1" si="7"/>
        <v>11</v>
      </c>
      <c r="I30" s="179">
        <f t="shared" ca="1" si="5"/>
        <v>14</v>
      </c>
      <c r="J30" s="180"/>
    </row>
    <row r="31" spans="1:10" ht="16.5">
      <c r="A31" s="109" t="s">
        <v>21</v>
      </c>
      <c r="B31" s="101">
        <v>0</v>
      </c>
      <c r="C31" s="110" t="s">
        <v>36</v>
      </c>
      <c r="D31" s="111" t="str">
        <f>IF(C31="Str",'Personal File'!$C$8,IF(C31="Dex",'Personal File'!$C$9,IF(C31="Con",'Personal File'!$C$10,IF(C31="Int",'Personal File'!$C$11,IF(C31="Wis",'Personal File'!$C$12,IF(C31="Cha",'Personal File'!$C$13))))))</f>
        <v>+5</v>
      </c>
      <c r="E31" s="92" t="str">
        <f t="shared" si="6"/>
        <v>Dex (+5)</v>
      </c>
      <c r="F31" s="106" t="s">
        <v>64</v>
      </c>
      <c r="G31" s="106">
        <f t="shared" si="4"/>
        <v>5</v>
      </c>
      <c r="H31" s="89">
        <f t="shared" ca="1" si="7"/>
        <v>10</v>
      </c>
      <c r="I31" s="106">
        <f t="shared" ca="1" si="5"/>
        <v>15</v>
      </c>
      <c r="J31" s="107"/>
    </row>
    <row r="32" spans="1:10" ht="16.5">
      <c r="A32" s="100" t="s">
        <v>22</v>
      </c>
      <c r="B32" s="101">
        <v>0</v>
      </c>
      <c r="C32" s="102" t="s">
        <v>34</v>
      </c>
      <c r="D32" s="103" t="str">
        <f>IF(C32="Str",'Personal File'!$C$8,IF(C32="Dex",'Personal File'!$C$9,IF(C32="Con",'Personal File'!$C$10,IF(C32="Int",'Personal File'!$C$11,IF(C32="Wis",'Personal File'!$C$12,IF(C32="Cha",'Personal File'!$C$13))))))</f>
        <v>+2</v>
      </c>
      <c r="E32" s="104" t="str">
        <f t="shared" si="6"/>
        <v>Int (+2)</v>
      </c>
      <c r="F32" s="106" t="s">
        <v>322</v>
      </c>
      <c r="G32" s="106">
        <f t="shared" si="4"/>
        <v>4</v>
      </c>
      <c r="H32" s="89">
        <f t="shared" ca="1" si="7"/>
        <v>8</v>
      </c>
      <c r="I32" s="106">
        <f t="shared" ca="1" si="5"/>
        <v>12</v>
      </c>
      <c r="J32" s="107"/>
    </row>
    <row r="33" spans="1:10" ht="16.5">
      <c r="A33" s="161" t="s">
        <v>57</v>
      </c>
      <c r="B33" s="101">
        <v>0</v>
      </c>
      <c r="C33" s="162" t="s">
        <v>35</v>
      </c>
      <c r="D33" s="163" t="str">
        <f>IF(C33="Str",'Personal File'!$C$8,IF(C33="Dex",'Personal File'!$C$9,IF(C33="Con",'Personal File'!$C$10,IF(C33="Int",'Personal File'!$C$11,IF(C33="Wis",'Personal File'!$C$12,IF(C33="Cha",'Personal File'!$C$13))))))</f>
        <v>+3</v>
      </c>
      <c r="E33" s="164" t="str">
        <f t="shared" si="6"/>
        <v>Wis (+3)</v>
      </c>
      <c r="F33" s="106" t="s">
        <v>64</v>
      </c>
      <c r="G33" s="106">
        <f t="shared" si="4"/>
        <v>3</v>
      </c>
      <c r="H33" s="89">
        <f t="shared" ca="1" si="7"/>
        <v>10</v>
      </c>
      <c r="I33" s="106">
        <f t="shared" ca="1" si="5"/>
        <v>13</v>
      </c>
      <c r="J33" s="107"/>
    </row>
    <row r="34" spans="1:10" ht="16.5">
      <c r="A34" s="165" t="s">
        <v>118</v>
      </c>
      <c r="B34" s="131">
        <v>0</v>
      </c>
      <c r="C34" s="166" t="s">
        <v>36</v>
      </c>
      <c r="D34" s="167" t="str">
        <f>IF(C34="Str",'Personal File'!$C$8,IF(C34="Dex",'Personal File'!$C$9,IF(C34="Con",'Personal File'!$C$10,IF(C34="Int",'Personal File'!$C$11,IF(C34="Wis",'Personal File'!$C$12,IF(C34="Cha",'Personal File'!$C$13))))))</f>
        <v>+5</v>
      </c>
      <c r="E34" s="168" t="str">
        <f t="shared" si="6"/>
        <v>Dex (+5)</v>
      </c>
      <c r="F34" s="178" t="s">
        <v>64</v>
      </c>
      <c r="G34" s="135">
        <f t="shared" si="4"/>
        <v>5</v>
      </c>
      <c r="H34" s="89">
        <f t="shared" ca="1" si="7"/>
        <v>7</v>
      </c>
      <c r="I34" s="135">
        <f t="shared" ca="1" si="5"/>
        <v>12</v>
      </c>
      <c r="J34" s="136"/>
    </row>
    <row r="35" spans="1:10" ht="16.5">
      <c r="A35" s="181" t="s">
        <v>108</v>
      </c>
      <c r="B35" s="174">
        <v>0</v>
      </c>
      <c r="C35" s="182" t="s">
        <v>34</v>
      </c>
      <c r="D35" s="183" t="str">
        <f>IF(C35="Str",'Personal File'!$C$8,IF(C35="Dex",'Personal File'!$C$9,IF(C35="Con",'Personal File'!$C$10,IF(C35="Int",'Personal File'!$C$11,IF(C35="Wis",'Personal File'!$C$12,IF(C35="Cha",'Personal File'!$C$13))))))</f>
        <v>+2</v>
      </c>
      <c r="E35" s="184" t="str">
        <f t="shared" si="6"/>
        <v>Int (+2)</v>
      </c>
      <c r="F35" s="178" t="s">
        <v>64</v>
      </c>
      <c r="G35" s="135">
        <f t="shared" si="4"/>
        <v>2</v>
      </c>
      <c r="H35" s="89">
        <f t="shared" ca="1" si="7"/>
        <v>13</v>
      </c>
      <c r="I35" s="135">
        <f t="shared" ca="1" si="5"/>
        <v>15</v>
      </c>
      <c r="J35" s="185"/>
    </row>
    <row r="36" spans="1:10" ht="16.5">
      <c r="A36" s="384" t="s">
        <v>58</v>
      </c>
      <c r="B36" s="147">
        <v>11</v>
      </c>
      <c r="C36" s="385" t="s">
        <v>34</v>
      </c>
      <c r="D36" s="386" t="str">
        <f>IF(C36="Str",'Personal File'!$C$8,IF(C36="Dex",'Personal File'!$C$9,IF(C36="Con",'Personal File'!$C$10,IF(C36="Int",'Personal File'!$C$11,IF(C36="Wis",'Personal File'!$C$12,IF(C36="Cha",'Personal File'!$C$13))))))</f>
        <v>+2</v>
      </c>
      <c r="E36" s="387" t="str">
        <f t="shared" si="6"/>
        <v>Int (+2)</v>
      </c>
      <c r="F36" s="151" t="s">
        <v>64</v>
      </c>
      <c r="G36" s="151">
        <f t="shared" si="4"/>
        <v>13</v>
      </c>
      <c r="H36" s="89">
        <f t="shared" ca="1" si="7"/>
        <v>10</v>
      </c>
      <c r="I36" s="151">
        <f t="shared" ca="1" si="5"/>
        <v>23</v>
      </c>
      <c r="J36" s="388"/>
    </row>
    <row r="37" spans="1:10" ht="16.5">
      <c r="A37" s="161" t="s">
        <v>59</v>
      </c>
      <c r="B37" s="101">
        <v>0</v>
      </c>
      <c r="C37" s="162" t="s">
        <v>35</v>
      </c>
      <c r="D37" s="163" t="str">
        <f>IF(C37="Str",'Personal File'!$C$8,IF(C37="Dex",'Personal File'!$C$9,IF(C37="Con",'Personal File'!$C$10,IF(C37="Int",'Personal File'!$C$11,IF(C37="Wis",'Personal File'!$C$12,IF(C37="Cha",'Personal File'!$C$13))))))</f>
        <v>+3</v>
      </c>
      <c r="E37" s="164" t="str">
        <f t="shared" si="6"/>
        <v>Wis (+3)</v>
      </c>
      <c r="F37" s="106" t="s">
        <v>322</v>
      </c>
      <c r="G37" s="106">
        <f t="shared" si="4"/>
        <v>5</v>
      </c>
      <c r="H37" s="89">
        <f t="shared" ca="1" si="7"/>
        <v>6</v>
      </c>
      <c r="I37" s="106">
        <f t="shared" ca="1" si="5"/>
        <v>11</v>
      </c>
      <c r="J37" s="107"/>
    </row>
    <row r="38" spans="1:10" ht="16.5">
      <c r="A38" s="146" t="s">
        <v>119</v>
      </c>
      <c r="B38" s="147">
        <v>6</v>
      </c>
      <c r="C38" s="148" t="s">
        <v>35</v>
      </c>
      <c r="D38" s="149" t="str">
        <f>IF(C38="Str",'Personal File'!$C$8,IF(C38="Dex",'Personal File'!$C$9,IF(C38="Con",'Personal File'!$C$10,IF(C38="Int",'Personal File'!$C$11,IF(C38="Wis",'Personal File'!$C$12,IF(C38="Cha",'Personal File'!$C$13))))))</f>
        <v>+3</v>
      </c>
      <c r="E38" s="150" t="str">
        <f t="shared" si="6"/>
        <v>Wis (+3)</v>
      </c>
      <c r="F38" s="151" t="s">
        <v>64</v>
      </c>
      <c r="G38" s="151">
        <f t="shared" si="4"/>
        <v>9</v>
      </c>
      <c r="H38" s="89">
        <f t="shared" ca="1" si="7"/>
        <v>1</v>
      </c>
      <c r="I38" s="151">
        <f t="shared" ca="1" si="5"/>
        <v>10</v>
      </c>
      <c r="J38" s="152" t="s">
        <v>368</v>
      </c>
    </row>
    <row r="39" spans="1:10" ht="16.5">
      <c r="A39" s="118" t="s">
        <v>23</v>
      </c>
      <c r="B39" s="101">
        <v>0</v>
      </c>
      <c r="C39" s="119" t="s">
        <v>37</v>
      </c>
      <c r="D39" s="120" t="str">
        <f>IF(C39="Str",'Personal File'!$C$8,IF(C39="Dex",'Personal File'!$C$9,IF(C39="Con",'Personal File'!$C$10,IF(C39="Int",'Personal File'!$C$11,IF(C39="Wis",'Personal File'!$C$12,IF(C39="Cha",'Personal File'!$C$13))))))</f>
        <v>+4</v>
      </c>
      <c r="E39" s="121" t="str">
        <f t="shared" si="6"/>
        <v>Str (+4)</v>
      </c>
      <c r="F39" s="106" t="s">
        <v>64</v>
      </c>
      <c r="G39" s="106">
        <f t="shared" si="4"/>
        <v>4</v>
      </c>
      <c r="H39" s="89">
        <f t="shared" ca="1" si="7"/>
        <v>20</v>
      </c>
      <c r="I39" s="106">
        <f t="shared" ca="1" si="5"/>
        <v>24</v>
      </c>
      <c r="J39" s="138"/>
    </row>
    <row r="40" spans="1:10" ht="16.5">
      <c r="A40" s="186" t="s">
        <v>60</v>
      </c>
      <c r="B40" s="187">
        <v>0</v>
      </c>
      <c r="C40" s="188" t="s">
        <v>36</v>
      </c>
      <c r="D40" s="189" t="str">
        <f>IF(C40="Str",'Personal File'!$C$8,IF(C40="Dex",'Personal File'!$C$9,IF(C40="Con",'Personal File'!$C$10,IF(C40="Int",'Personal File'!$C$11,IF(C40="Wis",'Personal File'!$C$12,IF(C40="Cha",'Personal File'!$C$13))))))</f>
        <v>+5</v>
      </c>
      <c r="E40" s="190" t="str">
        <f t="shared" si="6"/>
        <v>Dex (+5)</v>
      </c>
      <c r="F40" s="135" t="s">
        <v>64</v>
      </c>
      <c r="G40" s="135">
        <f t="shared" si="4"/>
        <v>5</v>
      </c>
      <c r="H40" s="89">
        <f t="shared" ca="1" si="7"/>
        <v>2</v>
      </c>
      <c r="I40" s="135">
        <f t="shared" ca="1" si="5"/>
        <v>7</v>
      </c>
      <c r="J40" s="191"/>
    </row>
    <row r="41" spans="1:10" ht="16.5">
      <c r="A41" s="192" t="s">
        <v>61</v>
      </c>
      <c r="B41" s="131">
        <v>0</v>
      </c>
      <c r="C41" s="193" t="s">
        <v>32</v>
      </c>
      <c r="D41" s="194" t="str">
        <f>IF(C41="Str",'Personal File'!$C$8,IF(C41="Dex",'Personal File'!$C$9,IF(C41="Con",'Personal File'!$C$10,IF(C41="Int",'Personal File'!$C$11,IF(C41="Wis",'Personal File'!$C$12,IF(C41="Cha",'Personal File'!$C$13))))))</f>
        <v>+0</v>
      </c>
      <c r="E41" s="195" t="str">
        <f t="shared" si="6"/>
        <v>Cha (+0)</v>
      </c>
      <c r="F41" s="135" t="s">
        <v>64</v>
      </c>
      <c r="G41" s="135">
        <f t="shared" si="4"/>
        <v>0</v>
      </c>
      <c r="H41" s="89">
        <f t="shared" ca="1" si="7"/>
        <v>5</v>
      </c>
      <c r="I41" s="135">
        <f t="shared" ca="1" si="5"/>
        <v>5</v>
      </c>
      <c r="J41" s="136"/>
    </row>
    <row r="42" spans="1:10" ht="17.25" thickBot="1">
      <c r="A42" s="196" t="s">
        <v>62</v>
      </c>
      <c r="B42" s="197">
        <v>0</v>
      </c>
      <c r="C42" s="198" t="s">
        <v>36</v>
      </c>
      <c r="D42" s="199" t="str">
        <f>IF(C42="Str",'Personal File'!$C$8,IF(C42="Dex",'Personal File'!$C$9,IF(C42="Con",'Personal File'!$C$10,IF(C42="Int",'Personal File'!$C$11,IF(C42="Wis",'Personal File'!$C$12,IF(C42="Cha",'Personal File'!$C$13))))))</f>
        <v>+5</v>
      </c>
      <c r="E42" s="200" t="str">
        <f t="shared" si="6"/>
        <v>Dex (+5)</v>
      </c>
      <c r="F42" s="201" t="s">
        <v>64</v>
      </c>
      <c r="G42" s="201">
        <f t="shared" si="4"/>
        <v>5</v>
      </c>
      <c r="H42" s="202">
        <f t="shared" ca="1" si="7"/>
        <v>16</v>
      </c>
      <c r="I42" s="201">
        <f t="shared" ca="1" si="5"/>
        <v>21</v>
      </c>
      <c r="J42" s="203"/>
    </row>
    <row r="43" spans="1:10" ht="16.5" thickTop="1">
      <c r="B43" s="204">
        <f>SUM(B6:B42)</f>
        <v>68</v>
      </c>
      <c r="E43" s="204">
        <f>SUM(E44:E53)</f>
        <v>68</v>
      </c>
      <c r="F43" s="205" t="s">
        <v>69</v>
      </c>
    </row>
    <row r="44" spans="1:10">
      <c r="B44" s="204"/>
      <c r="E44" s="204">
        <v>16</v>
      </c>
      <c r="F44" s="207" t="s">
        <v>194</v>
      </c>
    </row>
    <row r="45" spans="1:10">
      <c r="E45" s="204">
        <v>4</v>
      </c>
      <c r="F45" s="207" t="s">
        <v>329</v>
      </c>
    </row>
    <row r="46" spans="1:10">
      <c r="E46" s="204">
        <v>4</v>
      </c>
      <c r="F46" s="207" t="s">
        <v>344</v>
      </c>
    </row>
    <row r="47" spans="1:10">
      <c r="E47" s="204">
        <v>4</v>
      </c>
      <c r="F47" s="207" t="s">
        <v>352</v>
      </c>
    </row>
    <row r="48" spans="1:10">
      <c r="E48" s="204">
        <v>4</v>
      </c>
      <c r="F48" s="207" t="s">
        <v>353</v>
      </c>
    </row>
    <row r="49" spans="5:6">
      <c r="E49" s="204">
        <v>4</v>
      </c>
      <c r="F49" s="207" t="s">
        <v>369</v>
      </c>
    </row>
    <row r="50" spans="5:6">
      <c r="E50" s="204">
        <v>8</v>
      </c>
      <c r="F50" s="207" t="s">
        <v>370</v>
      </c>
    </row>
    <row r="51" spans="5:6">
      <c r="E51" s="204">
        <v>8</v>
      </c>
      <c r="F51" s="207" t="s">
        <v>547</v>
      </c>
    </row>
    <row r="52" spans="5:6">
      <c r="E52" s="204">
        <v>8</v>
      </c>
      <c r="F52" s="207" t="s">
        <v>548</v>
      </c>
    </row>
    <row r="53" spans="5:6">
      <c r="E53" s="204">
        <v>8</v>
      </c>
      <c r="F53" s="207" t="s">
        <v>562</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34"/>
  <sheetViews>
    <sheetView showGridLines="0" workbookViewId="0">
      <pane ySplit="2" topLeftCell="A3" activePane="bottomLeft" state="frozen"/>
      <selection pane="bottomLeft" activeCell="A3" sqref="A3"/>
    </sheetView>
  </sheetViews>
  <sheetFormatPr defaultColWidth="13" defaultRowHeight="15.75"/>
  <cols>
    <col min="1" max="1" width="25" style="80" bestFit="1" customWidth="1"/>
    <col min="2" max="2" width="6.25" style="80" bestFit="1" customWidth="1"/>
    <col min="3" max="3" width="11.5" style="81" bestFit="1" customWidth="1"/>
    <col min="4" max="4" width="13.375" style="81" bestFit="1" customWidth="1"/>
    <col min="5" max="5" width="12.625" style="206" bestFit="1" customWidth="1"/>
    <col min="6" max="6" width="10.625" style="81" bestFit="1" customWidth="1"/>
    <col min="7" max="7" width="13" style="81" bestFit="1" customWidth="1"/>
    <col min="8" max="8" width="10.625" style="80" bestFit="1" customWidth="1"/>
    <col min="9" max="9" width="22.625" style="40" bestFit="1" customWidth="1"/>
    <col min="10" max="16384" width="13" style="40"/>
  </cols>
  <sheetData>
    <row r="1" spans="1:10" ht="27" thickBot="1">
      <c r="A1" s="208" t="s">
        <v>310</v>
      </c>
      <c r="B1" s="83"/>
      <c r="C1" s="83"/>
      <c r="D1" s="83"/>
      <c r="E1" s="84"/>
      <c r="F1" s="83"/>
      <c r="G1" s="83"/>
      <c r="H1" s="83"/>
      <c r="I1" s="83"/>
    </row>
    <row r="2" spans="1:10" s="9" customFormat="1" ht="17.25" thickBot="1">
      <c r="A2" s="552" t="s">
        <v>91</v>
      </c>
      <c r="B2" s="553" t="s">
        <v>4</v>
      </c>
      <c r="C2" s="554" t="s">
        <v>198</v>
      </c>
      <c r="D2" s="553" t="s">
        <v>95</v>
      </c>
      <c r="E2" s="553" t="s">
        <v>127</v>
      </c>
      <c r="F2" s="553" t="s">
        <v>128</v>
      </c>
      <c r="G2" s="553" t="s">
        <v>71</v>
      </c>
      <c r="H2" s="553" t="s">
        <v>26</v>
      </c>
      <c r="I2" s="555" t="s">
        <v>474</v>
      </c>
      <c r="J2" s="556" t="s">
        <v>475</v>
      </c>
    </row>
    <row r="3" spans="1:10" s="9" customFormat="1" ht="16.5">
      <c r="A3" s="209" t="s">
        <v>476</v>
      </c>
      <c r="B3" s="16">
        <v>0</v>
      </c>
      <c r="C3" s="17"/>
      <c r="D3" s="398" t="s">
        <v>200</v>
      </c>
      <c r="E3" s="14" t="s">
        <v>129</v>
      </c>
      <c r="F3" s="19" t="s">
        <v>130</v>
      </c>
      <c r="G3" s="19" t="s">
        <v>106</v>
      </c>
      <c r="H3" s="19" t="s">
        <v>84</v>
      </c>
      <c r="I3" s="19" t="s">
        <v>450</v>
      </c>
      <c r="J3" s="27">
        <v>9</v>
      </c>
    </row>
    <row r="4" spans="1:10" s="9" customFormat="1" ht="16.5">
      <c r="A4" s="209" t="s">
        <v>158</v>
      </c>
      <c r="B4" s="16">
        <v>0</v>
      </c>
      <c r="C4" s="17"/>
      <c r="D4" s="18" t="s">
        <v>85</v>
      </c>
      <c r="E4" s="14" t="s">
        <v>129</v>
      </c>
      <c r="F4" s="14" t="s">
        <v>130</v>
      </c>
      <c r="G4" s="19" t="s">
        <v>106</v>
      </c>
      <c r="H4" s="19" t="s">
        <v>82</v>
      </c>
      <c r="I4" s="13" t="s">
        <v>446</v>
      </c>
      <c r="J4" s="27">
        <v>215</v>
      </c>
    </row>
    <row r="5" spans="1:10" s="9" customFormat="1" ht="16.5">
      <c r="A5" s="209" t="s">
        <v>162</v>
      </c>
      <c r="B5" s="16">
        <v>0</v>
      </c>
      <c r="C5" s="17"/>
      <c r="D5" s="20" t="s">
        <v>80</v>
      </c>
      <c r="E5" s="1" t="s">
        <v>129</v>
      </c>
      <c r="F5" s="211" t="s">
        <v>130</v>
      </c>
      <c r="G5" s="28" t="s">
        <v>78</v>
      </c>
      <c r="H5" s="13" t="s">
        <v>82</v>
      </c>
      <c r="I5" s="13" t="s">
        <v>446</v>
      </c>
      <c r="J5" s="27">
        <v>216</v>
      </c>
    </row>
    <row r="6" spans="1:10" s="9" customFormat="1" ht="16.5">
      <c r="A6" s="209" t="s">
        <v>163</v>
      </c>
      <c r="B6" s="16">
        <v>0</v>
      </c>
      <c r="C6" s="17"/>
      <c r="D6" s="18" t="s">
        <v>80</v>
      </c>
      <c r="E6" s="14" t="s">
        <v>129</v>
      </c>
      <c r="F6" s="14" t="s">
        <v>130</v>
      </c>
      <c r="G6" s="19" t="s">
        <v>96</v>
      </c>
      <c r="H6" s="19" t="s">
        <v>81</v>
      </c>
      <c r="I6" s="13" t="s">
        <v>446</v>
      </c>
      <c r="J6" s="27">
        <v>219</v>
      </c>
    </row>
    <row r="7" spans="1:10" s="9" customFormat="1" ht="16.5">
      <c r="A7" s="209" t="s">
        <v>159</v>
      </c>
      <c r="B7" s="16">
        <v>0</v>
      </c>
      <c r="C7" s="17"/>
      <c r="D7" s="18" t="s">
        <v>109</v>
      </c>
      <c r="E7" s="14" t="s">
        <v>129</v>
      </c>
      <c r="F7" s="14" t="s">
        <v>130</v>
      </c>
      <c r="G7" s="19" t="s">
        <v>106</v>
      </c>
      <c r="H7" s="19" t="s">
        <v>82</v>
      </c>
      <c r="I7" s="13" t="s">
        <v>446</v>
      </c>
      <c r="J7" s="27">
        <v>219</v>
      </c>
    </row>
    <row r="8" spans="1:10" s="9" customFormat="1" ht="16.5">
      <c r="A8" s="209" t="s">
        <v>164</v>
      </c>
      <c r="B8" s="210">
        <v>0</v>
      </c>
      <c r="C8" s="17"/>
      <c r="D8" s="18" t="s">
        <v>109</v>
      </c>
      <c r="E8" s="14" t="s">
        <v>129</v>
      </c>
      <c r="F8" s="14" t="s">
        <v>130</v>
      </c>
      <c r="G8" s="19" t="s">
        <v>78</v>
      </c>
      <c r="H8" s="19" t="s">
        <v>79</v>
      </c>
      <c r="I8" s="13" t="s">
        <v>446</v>
      </c>
      <c r="J8" s="29">
        <v>238</v>
      </c>
    </row>
    <row r="9" spans="1:10" s="9" customFormat="1" ht="16.5">
      <c r="A9" s="209" t="s">
        <v>160</v>
      </c>
      <c r="B9" s="210">
        <v>0</v>
      </c>
      <c r="C9" s="17"/>
      <c r="D9" s="20" t="s">
        <v>87</v>
      </c>
      <c r="E9" s="1" t="s">
        <v>168</v>
      </c>
      <c r="F9" s="1" t="s">
        <v>130</v>
      </c>
      <c r="G9" s="13" t="s">
        <v>78</v>
      </c>
      <c r="H9" s="13" t="s">
        <v>84</v>
      </c>
      <c r="I9" s="13" t="s">
        <v>446</v>
      </c>
      <c r="J9" s="27">
        <v>248</v>
      </c>
    </row>
    <row r="10" spans="1:10" s="9" customFormat="1" ht="16.5">
      <c r="A10" s="209" t="s">
        <v>165</v>
      </c>
      <c r="B10" s="210">
        <v>0</v>
      </c>
      <c r="C10" s="17"/>
      <c r="D10" s="20" t="s">
        <v>200</v>
      </c>
      <c r="E10" s="14" t="s">
        <v>129</v>
      </c>
      <c r="F10" s="14" t="s">
        <v>130</v>
      </c>
      <c r="G10" s="13" t="s">
        <v>97</v>
      </c>
      <c r="H10" s="13" t="s">
        <v>82</v>
      </c>
      <c r="I10" s="13" t="s">
        <v>446</v>
      </c>
      <c r="J10" s="27">
        <v>253</v>
      </c>
    </row>
    <row r="11" spans="1:10" s="9" customFormat="1" ht="16.5">
      <c r="A11" s="209" t="s">
        <v>201</v>
      </c>
      <c r="B11" s="210">
        <v>0</v>
      </c>
      <c r="C11" s="17"/>
      <c r="D11" s="12" t="s">
        <v>200</v>
      </c>
      <c r="E11" s="1" t="s">
        <v>153</v>
      </c>
      <c r="F11" s="212" t="s">
        <v>130</v>
      </c>
      <c r="G11" s="13" t="s">
        <v>137</v>
      </c>
      <c r="H11" s="13" t="s">
        <v>84</v>
      </c>
      <c r="I11" s="13" t="s">
        <v>446</v>
      </c>
      <c r="J11" s="27">
        <v>253</v>
      </c>
    </row>
    <row r="12" spans="1:10" s="9" customFormat="1" ht="16.5">
      <c r="A12" s="209" t="s">
        <v>477</v>
      </c>
      <c r="B12" s="210">
        <v>0</v>
      </c>
      <c r="C12" s="17"/>
      <c r="D12" s="398" t="s">
        <v>200</v>
      </c>
      <c r="E12" s="14" t="s">
        <v>129</v>
      </c>
      <c r="F12" s="19" t="s">
        <v>130</v>
      </c>
      <c r="G12" s="19" t="s">
        <v>106</v>
      </c>
      <c r="H12" s="19" t="s">
        <v>81</v>
      </c>
      <c r="I12" s="19" t="s">
        <v>443</v>
      </c>
      <c r="J12" s="399">
        <v>100</v>
      </c>
    </row>
    <row r="13" spans="1:10" s="9" customFormat="1" ht="16.5">
      <c r="A13" s="209" t="s">
        <v>202</v>
      </c>
      <c r="B13" s="210">
        <v>0</v>
      </c>
      <c r="C13" s="17"/>
      <c r="D13" s="20" t="s">
        <v>80</v>
      </c>
      <c r="E13" s="14" t="s">
        <v>129</v>
      </c>
      <c r="F13" s="14" t="s">
        <v>130</v>
      </c>
      <c r="G13" s="13" t="s">
        <v>97</v>
      </c>
      <c r="H13" s="13" t="s">
        <v>82</v>
      </c>
      <c r="I13" s="13" t="s">
        <v>446</v>
      </c>
      <c r="J13" s="27">
        <v>267</v>
      </c>
    </row>
    <row r="14" spans="1:10" s="9" customFormat="1" ht="16.5">
      <c r="A14" s="209" t="s">
        <v>166</v>
      </c>
      <c r="B14" s="16">
        <v>0</v>
      </c>
      <c r="C14" s="17"/>
      <c r="D14" s="18" t="s">
        <v>80</v>
      </c>
      <c r="E14" s="14" t="s">
        <v>153</v>
      </c>
      <c r="F14" s="14" t="s">
        <v>130</v>
      </c>
      <c r="G14" s="19" t="s">
        <v>83</v>
      </c>
      <c r="H14" s="19" t="s">
        <v>84</v>
      </c>
      <c r="I14" s="13" t="s">
        <v>446</v>
      </c>
      <c r="J14" s="27">
        <v>269</v>
      </c>
    </row>
    <row r="15" spans="1:10" s="9" customFormat="1" ht="16.5">
      <c r="A15" s="209" t="s">
        <v>167</v>
      </c>
      <c r="B15" s="16">
        <v>0</v>
      </c>
      <c r="C15" s="17"/>
      <c r="D15" s="18" t="s">
        <v>77</v>
      </c>
      <c r="E15" s="14" t="s">
        <v>135</v>
      </c>
      <c r="F15" s="14" t="s">
        <v>130</v>
      </c>
      <c r="G15" s="19" t="s">
        <v>78</v>
      </c>
      <c r="H15" s="19" t="s">
        <v>79</v>
      </c>
      <c r="I15" s="13" t="s">
        <v>446</v>
      </c>
      <c r="J15" s="27">
        <v>272</v>
      </c>
    </row>
    <row r="16" spans="1:10" s="9" customFormat="1" ht="16.5">
      <c r="A16" s="209" t="s">
        <v>287</v>
      </c>
      <c r="B16" s="210">
        <v>0</v>
      </c>
      <c r="C16" s="17"/>
      <c r="D16" s="20" t="s">
        <v>85</v>
      </c>
      <c r="E16" s="1" t="s">
        <v>129</v>
      </c>
      <c r="F16" s="212" t="s">
        <v>130</v>
      </c>
      <c r="G16" s="13" t="s">
        <v>203</v>
      </c>
      <c r="H16" s="13" t="s">
        <v>86</v>
      </c>
      <c r="I16" s="13" t="s">
        <v>448</v>
      </c>
      <c r="J16" s="27">
        <v>128</v>
      </c>
    </row>
    <row r="17" spans="1:10" s="9" customFormat="1" ht="16.5">
      <c r="A17" s="213" t="s">
        <v>478</v>
      </c>
      <c r="B17" s="218">
        <v>0</v>
      </c>
      <c r="C17" s="215"/>
      <c r="D17" s="403" t="s">
        <v>200</v>
      </c>
      <c r="E17" s="404" t="s">
        <v>132</v>
      </c>
      <c r="F17" s="404" t="s">
        <v>130</v>
      </c>
      <c r="G17" s="405" t="s">
        <v>78</v>
      </c>
      <c r="H17" s="405" t="s">
        <v>79</v>
      </c>
      <c r="I17" s="21" t="s">
        <v>446</v>
      </c>
      <c r="J17" s="220">
        <v>298</v>
      </c>
    </row>
    <row r="18" spans="1:10" s="9" customFormat="1" ht="16.5">
      <c r="A18" s="209" t="s">
        <v>479</v>
      </c>
      <c r="B18" s="16">
        <v>1</v>
      </c>
      <c r="C18" s="17"/>
      <c r="D18" s="18" t="s">
        <v>199</v>
      </c>
      <c r="E18" s="14" t="s">
        <v>129</v>
      </c>
      <c r="F18" s="19" t="s">
        <v>444</v>
      </c>
      <c r="G18" s="19" t="s">
        <v>78</v>
      </c>
      <c r="H18" s="19" t="s">
        <v>86</v>
      </c>
      <c r="I18" s="13" t="s">
        <v>473</v>
      </c>
      <c r="J18" s="406">
        <v>103</v>
      </c>
    </row>
    <row r="19" spans="1:10" s="9" customFormat="1" ht="16.5">
      <c r="A19" s="209" t="s">
        <v>337</v>
      </c>
      <c r="B19" s="16">
        <v>1</v>
      </c>
      <c r="C19" s="17"/>
      <c r="D19" s="20" t="s">
        <v>214</v>
      </c>
      <c r="E19" s="1" t="s">
        <v>132</v>
      </c>
      <c r="F19" s="211" t="s">
        <v>130</v>
      </c>
      <c r="G19" s="28" t="s">
        <v>190</v>
      </c>
      <c r="H19" s="13" t="s">
        <v>81</v>
      </c>
      <c r="I19" s="13" t="s">
        <v>446</v>
      </c>
      <c r="J19" s="29">
        <v>205</v>
      </c>
    </row>
    <row r="20" spans="1:10" s="9" customFormat="1" ht="16.5">
      <c r="A20" s="209" t="s">
        <v>302</v>
      </c>
      <c r="B20" s="16">
        <v>1</v>
      </c>
      <c r="C20" s="17"/>
      <c r="D20" s="20" t="s">
        <v>109</v>
      </c>
      <c r="E20" s="1" t="s">
        <v>129</v>
      </c>
      <c r="F20" s="380" t="s">
        <v>130</v>
      </c>
      <c r="G20" s="13" t="s">
        <v>96</v>
      </c>
      <c r="H20" s="13" t="s">
        <v>17</v>
      </c>
      <c r="I20" s="13" t="s">
        <v>452</v>
      </c>
      <c r="J20" s="27">
        <v>81</v>
      </c>
    </row>
    <row r="21" spans="1:10" ht="16.5">
      <c r="A21" s="209" t="s">
        <v>204</v>
      </c>
      <c r="B21" s="16">
        <v>1</v>
      </c>
      <c r="C21" s="17"/>
      <c r="D21" s="18" t="s">
        <v>214</v>
      </c>
      <c r="E21" s="14" t="s">
        <v>154</v>
      </c>
      <c r="F21" s="14" t="s">
        <v>130</v>
      </c>
      <c r="G21" s="19" t="s">
        <v>106</v>
      </c>
      <c r="H21" s="19" t="s">
        <v>156</v>
      </c>
      <c r="I21" s="13" t="s">
        <v>446</v>
      </c>
      <c r="J21" s="27">
        <v>211</v>
      </c>
    </row>
    <row r="22" spans="1:10" ht="16.5">
      <c r="A22" s="209" t="s">
        <v>205</v>
      </c>
      <c r="B22" s="16">
        <v>1</v>
      </c>
      <c r="C22" s="17"/>
      <c r="D22" s="18" t="s">
        <v>109</v>
      </c>
      <c r="E22" s="14" t="s">
        <v>135</v>
      </c>
      <c r="F22" s="14" t="s">
        <v>130</v>
      </c>
      <c r="G22" s="19" t="s">
        <v>83</v>
      </c>
      <c r="H22" s="19" t="s">
        <v>84</v>
      </c>
      <c r="I22" s="13" t="s">
        <v>446</v>
      </c>
      <c r="J22" s="27">
        <v>212</v>
      </c>
    </row>
    <row r="23" spans="1:10" ht="16.5">
      <c r="A23" s="209" t="s">
        <v>110</v>
      </c>
      <c r="B23" s="210">
        <v>1</v>
      </c>
      <c r="C23" s="17"/>
      <c r="D23" s="20" t="s">
        <v>80</v>
      </c>
      <c r="E23" s="1" t="s">
        <v>129</v>
      </c>
      <c r="F23" s="211" t="s">
        <v>130</v>
      </c>
      <c r="G23" s="28" t="s">
        <v>78</v>
      </c>
      <c r="H23" s="13" t="s">
        <v>82</v>
      </c>
      <c r="I23" s="13" t="s">
        <v>446</v>
      </c>
      <c r="J23" s="27">
        <v>216</v>
      </c>
    </row>
    <row r="24" spans="1:10" ht="16.5">
      <c r="A24" s="209" t="s">
        <v>206</v>
      </c>
      <c r="B24" s="16">
        <v>1</v>
      </c>
      <c r="C24" s="17"/>
      <c r="D24" s="18" t="s">
        <v>200</v>
      </c>
      <c r="E24" s="14" t="s">
        <v>133</v>
      </c>
      <c r="F24" s="14" t="s">
        <v>79</v>
      </c>
      <c r="G24" s="19" t="s">
        <v>78</v>
      </c>
      <c r="H24" s="19" t="s">
        <v>82</v>
      </c>
      <c r="I24" s="13" t="s">
        <v>446</v>
      </c>
      <c r="J24" s="27">
        <v>216</v>
      </c>
    </row>
    <row r="25" spans="1:10" ht="16.5">
      <c r="A25" s="209" t="s">
        <v>207</v>
      </c>
      <c r="B25" s="16">
        <v>1</v>
      </c>
      <c r="C25" s="17"/>
      <c r="D25" s="18" t="s">
        <v>199</v>
      </c>
      <c r="E25" s="14" t="s">
        <v>129</v>
      </c>
      <c r="F25" s="14" t="s">
        <v>130</v>
      </c>
      <c r="G25" s="19" t="s">
        <v>106</v>
      </c>
      <c r="H25" s="19" t="s">
        <v>84</v>
      </c>
      <c r="I25" s="13" t="s">
        <v>446</v>
      </c>
      <c r="J25" s="27">
        <v>217</v>
      </c>
    </row>
    <row r="26" spans="1:10" ht="16.5">
      <c r="A26" s="209" t="s">
        <v>282</v>
      </c>
      <c r="B26" s="16">
        <v>1</v>
      </c>
      <c r="C26" s="17"/>
      <c r="D26" s="18" t="s">
        <v>109</v>
      </c>
      <c r="E26" s="14" t="s">
        <v>132</v>
      </c>
      <c r="F26" s="14" t="s">
        <v>130</v>
      </c>
      <c r="G26" s="19" t="s">
        <v>96</v>
      </c>
      <c r="H26" s="19" t="s">
        <v>84</v>
      </c>
      <c r="I26" s="13" t="s">
        <v>446</v>
      </c>
      <c r="J26" s="27">
        <v>218</v>
      </c>
    </row>
    <row r="27" spans="1:10" ht="16.5">
      <c r="A27" s="209" t="s">
        <v>208</v>
      </c>
      <c r="B27" s="16">
        <v>1</v>
      </c>
      <c r="C27" s="17"/>
      <c r="D27" s="18" t="s">
        <v>109</v>
      </c>
      <c r="E27" s="14" t="s">
        <v>132</v>
      </c>
      <c r="F27" s="14" t="s">
        <v>130</v>
      </c>
      <c r="G27" s="19" t="s">
        <v>96</v>
      </c>
      <c r="H27" s="19" t="s">
        <v>84</v>
      </c>
      <c r="I27" s="13" t="s">
        <v>446</v>
      </c>
      <c r="J27" s="27">
        <v>218</v>
      </c>
    </row>
    <row r="28" spans="1:10" ht="16.5">
      <c r="A28" s="209" t="s">
        <v>209</v>
      </c>
      <c r="B28" s="16">
        <v>1</v>
      </c>
      <c r="C28" s="17"/>
      <c r="D28" s="18" t="s">
        <v>109</v>
      </c>
      <c r="E28" s="14" t="s">
        <v>135</v>
      </c>
      <c r="F28" s="14" t="s">
        <v>130</v>
      </c>
      <c r="G28" s="19" t="s">
        <v>96</v>
      </c>
      <c r="H28" s="19" t="s">
        <v>81</v>
      </c>
      <c r="I28" s="13" t="s">
        <v>446</v>
      </c>
      <c r="J28" s="27">
        <v>220</v>
      </c>
    </row>
    <row r="29" spans="1:10" ht="16.5">
      <c r="A29" s="209" t="s">
        <v>210</v>
      </c>
      <c r="B29" s="16">
        <v>1</v>
      </c>
      <c r="C29" s="17"/>
      <c r="D29" s="18" t="s">
        <v>87</v>
      </c>
      <c r="E29" s="14" t="s">
        <v>132</v>
      </c>
      <c r="F29" s="14" t="s">
        <v>130</v>
      </c>
      <c r="G29" s="19" t="s">
        <v>83</v>
      </c>
      <c r="H29" s="19" t="s">
        <v>79</v>
      </c>
      <c r="I29" s="13" t="s">
        <v>446</v>
      </c>
      <c r="J29" s="29">
        <v>224</v>
      </c>
    </row>
    <row r="30" spans="1:10" ht="16.5">
      <c r="A30" s="209" t="s">
        <v>211</v>
      </c>
      <c r="B30" s="16">
        <v>1</v>
      </c>
      <c r="C30" s="17"/>
      <c r="D30" s="18" t="s">
        <v>214</v>
      </c>
      <c r="E30" s="14" t="s">
        <v>132</v>
      </c>
      <c r="F30" s="14" t="s">
        <v>130</v>
      </c>
      <c r="G30" s="19" t="s">
        <v>137</v>
      </c>
      <c r="H30" s="19" t="s">
        <v>81</v>
      </c>
      <c r="I30" s="13" t="s">
        <v>446</v>
      </c>
      <c r="J30" s="27">
        <v>225</v>
      </c>
    </row>
    <row r="31" spans="1:10" ht="16.5">
      <c r="A31" s="209" t="s">
        <v>339</v>
      </c>
      <c r="B31" s="210">
        <v>1</v>
      </c>
      <c r="C31" s="17"/>
      <c r="D31" s="20"/>
      <c r="E31" s="1"/>
      <c r="F31" s="14" t="s">
        <v>130</v>
      </c>
      <c r="G31" s="13"/>
      <c r="H31" s="13"/>
      <c r="I31" s="13"/>
      <c r="J31" s="27"/>
    </row>
    <row r="32" spans="1:10" ht="16.5">
      <c r="A32" s="209" t="s">
        <v>111</v>
      </c>
      <c r="B32" s="16">
        <v>1</v>
      </c>
      <c r="C32" s="17"/>
      <c r="D32" s="18" t="s">
        <v>77</v>
      </c>
      <c r="E32" s="14" t="s">
        <v>129</v>
      </c>
      <c r="F32" s="14" t="s">
        <v>130</v>
      </c>
      <c r="G32" s="19" t="s">
        <v>78</v>
      </c>
      <c r="H32" s="19" t="s">
        <v>112</v>
      </c>
      <c r="I32" s="13" t="s">
        <v>446</v>
      </c>
      <c r="J32" s="27">
        <v>226</v>
      </c>
    </row>
    <row r="33" spans="1:10" ht="16.5">
      <c r="A33" s="209" t="s">
        <v>212</v>
      </c>
      <c r="B33" s="16">
        <v>1</v>
      </c>
      <c r="C33" s="17"/>
      <c r="D33" s="18" t="s">
        <v>77</v>
      </c>
      <c r="E33" s="14" t="s">
        <v>129</v>
      </c>
      <c r="F33" s="14" t="s">
        <v>130</v>
      </c>
      <c r="G33" s="19" t="s">
        <v>83</v>
      </c>
      <c r="H33" s="19" t="s">
        <v>81</v>
      </c>
      <c r="I33" s="13" t="s">
        <v>446</v>
      </c>
      <c r="J33" s="29">
        <v>227</v>
      </c>
    </row>
    <row r="34" spans="1:10" ht="16.5">
      <c r="A34" s="209" t="s">
        <v>338</v>
      </c>
      <c r="B34" s="210">
        <v>1</v>
      </c>
      <c r="C34" s="17"/>
      <c r="D34" s="20" t="s">
        <v>87</v>
      </c>
      <c r="E34" s="1" t="s">
        <v>129</v>
      </c>
      <c r="F34" s="1" t="s">
        <v>130</v>
      </c>
      <c r="G34" s="13" t="s">
        <v>117</v>
      </c>
      <c r="H34" s="13" t="s">
        <v>81</v>
      </c>
      <c r="I34" s="13" t="s">
        <v>450</v>
      </c>
      <c r="J34" s="27">
        <v>108</v>
      </c>
    </row>
    <row r="35" spans="1:10" ht="16.5">
      <c r="A35" s="209" t="s">
        <v>213</v>
      </c>
      <c r="B35" s="210">
        <v>1</v>
      </c>
      <c r="C35" s="17"/>
      <c r="D35" s="20" t="s">
        <v>214</v>
      </c>
      <c r="E35" s="1" t="s">
        <v>132</v>
      </c>
      <c r="F35" s="380" t="s">
        <v>130</v>
      </c>
      <c r="G35" s="13" t="s">
        <v>137</v>
      </c>
      <c r="H35" s="13" t="s">
        <v>86</v>
      </c>
      <c r="I35" s="13" t="s">
        <v>448</v>
      </c>
      <c r="J35" s="27">
        <v>122</v>
      </c>
    </row>
    <row r="36" spans="1:10" ht="16.5">
      <c r="A36" s="209" t="s">
        <v>341</v>
      </c>
      <c r="B36" s="210">
        <v>1</v>
      </c>
      <c r="C36" s="17"/>
      <c r="D36" s="20" t="s">
        <v>87</v>
      </c>
      <c r="E36" s="1" t="s">
        <v>129</v>
      </c>
      <c r="F36" s="380" t="s">
        <v>130</v>
      </c>
      <c r="G36" s="19" t="s">
        <v>137</v>
      </c>
      <c r="H36" s="13" t="s">
        <v>84</v>
      </c>
      <c r="I36" s="13" t="s">
        <v>451</v>
      </c>
      <c r="J36" s="27">
        <v>100</v>
      </c>
    </row>
    <row r="37" spans="1:10" ht="16.5">
      <c r="A37" s="209" t="s">
        <v>216</v>
      </c>
      <c r="B37" s="16">
        <v>1</v>
      </c>
      <c r="C37" s="18" t="s">
        <v>313</v>
      </c>
      <c r="D37" s="18" t="s">
        <v>200</v>
      </c>
      <c r="E37" s="14" t="s">
        <v>217</v>
      </c>
      <c r="F37" s="14" t="s">
        <v>130</v>
      </c>
      <c r="G37" s="19" t="s">
        <v>78</v>
      </c>
      <c r="H37" s="19" t="s">
        <v>81</v>
      </c>
      <c r="I37" s="13" t="s">
        <v>446</v>
      </c>
      <c r="J37" s="396">
        <v>251</v>
      </c>
    </row>
    <row r="38" spans="1:10" ht="16.5">
      <c r="A38" s="209" t="s">
        <v>357</v>
      </c>
      <c r="B38" s="210">
        <v>1</v>
      </c>
      <c r="C38" s="17"/>
      <c r="D38" s="20" t="s">
        <v>77</v>
      </c>
      <c r="E38" s="14" t="s">
        <v>129</v>
      </c>
      <c r="F38" s="14" t="s">
        <v>130</v>
      </c>
      <c r="G38" s="13" t="s">
        <v>83</v>
      </c>
      <c r="H38" s="13" t="s">
        <v>81</v>
      </c>
      <c r="I38" s="13" t="s">
        <v>450</v>
      </c>
      <c r="J38" s="30">
        <v>148</v>
      </c>
    </row>
    <row r="39" spans="1:10" ht="16.5">
      <c r="A39" s="209" t="s">
        <v>356</v>
      </c>
      <c r="B39" s="210">
        <v>1</v>
      </c>
      <c r="C39" s="17"/>
      <c r="D39" s="20" t="s">
        <v>87</v>
      </c>
      <c r="E39" s="1" t="s">
        <v>132</v>
      </c>
      <c r="F39" s="14" t="s">
        <v>130</v>
      </c>
      <c r="G39" s="13" t="s">
        <v>83</v>
      </c>
      <c r="H39" s="13" t="s">
        <v>81</v>
      </c>
      <c r="I39" s="13" t="s">
        <v>472</v>
      </c>
      <c r="J39" s="27">
        <v>170</v>
      </c>
    </row>
    <row r="40" spans="1:10" ht="16.5">
      <c r="A40" s="209" t="s">
        <v>113</v>
      </c>
      <c r="B40" s="16">
        <v>1</v>
      </c>
      <c r="C40" s="17"/>
      <c r="D40" s="18" t="s">
        <v>85</v>
      </c>
      <c r="E40" s="14" t="s">
        <v>129</v>
      </c>
      <c r="F40" s="14" t="s">
        <v>130</v>
      </c>
      <c r="G40" s="19" t="s">
        <v>116</v>
      </c>
      <c r="H40" s="19" t="s">
        <v>81</v>
      </c>
      <c r="I40" s="13" t="s">
        <v>446</v>
      </c>
      <c r="J40" s="27">
        <v>258</v>
      </c>
    </row>
    <row r="41" spans="1:10" ht="16.5">
      <c r="A41" s="209" t="s">
        <v>283</v>
      </c>
      <c r="B41" s="16">
        <v>1</v>
      </c>
      <c r="C41" s="17"/>
      <c r="D41" s="18" t="s">
        <v>77</v>
      </c>
      <c r="E41" s="14" t="s">
        <v>135</v>
      </c>
      <c r="F41" s="14" t="s">
        <v>130</v>
      </c>
      <c r="G41" s="19" t="s">
        <v>78</v>
      </c>
      <c r="H41" s="19" t="s">
        <v>81</v>
      </c>
      <c r="I41" s="13" t="s">
        <v>446</v>
      </c>
      <c r="J41" s="29">
        <v>266</v>
      </c>
    </row>
    <row r="42" spans="1:10" ht="16.5">
      <c r="A42" s="209" t="s">
        <v>218</v>
      </c>
      <c r="B42" s="16">
        <v>1</v>
      </c>
      <c r="C42" s="17"/>
      <c r="D42" s="18" t="s">
        <v>77</v>
      </c>
      <c r="E42" s="14" t="s">
        <v>135</v>
      </c>
      <c r="F42" s="14" t="s">
        <v>130</v>
      </c>
      <c r="G42" s="19" t="s">
        <v>78</v>
      </c>
      <c r="H42" s="19" t="s">
        <v>81</v>
      </c>
      <c r="I42" s="13" t="s">
        <v>446</v>
      </c>
      <c r="J42" s="29">
        <v>266</v>
      </c>
    </row>
    <row r="43" spans="1:10" ht="16.5">
      <c r="A43" s="209" t="s">
        <v>219</v>
      </c>
      <c r="B43" s="16">
        <v>1</v>
      </c>
      <c r="C43" s="17"/>
      <c r="D43" s="18" t="s">
        <v>77</v>
      </c>
      <c r="E43" s="1" t="s">
        <v>132</v>
      </c>
      <c r="F43" s="1" t="s">
        <v>130</v>
      </c>
      <c r="G43" s="19" t="s">
        <v>78</v>
      </c>
      <c r="H43" s="19" t="s">
        <v>86</v>
      </c>
      <c r="I43" s="13" t="s">
        <v>446</v>
      </c>
      <c r="J43" s="27">
        <v>274</v>
      </c>
    </row>
    <row r="44" spans="1:10" ht="16.5">
      <c r="A44" s="209" t="s">
        <v>197</v>
      </c>
      <c r="B44" s="16">
        <v>1</v>
      </c>
      <c r="C44" s="17"/>
      <c r="D44" s="18" t="s">
        <v>77</v>
      </c>
      <c r="E44" s="14" t="s">
        <v>133</v>
      </c>
      <c r="F44" s="14" t="s">
        <v>130</v>
      </c>
      <c r="G44" s="19" t="s">
        <v>78</v>
      </c>
      <c r="H44" s="19" t="s">
        <v>81</v>
      </c>
      <c r="I44" s="13" t="s">
        <v>446</v>
      </c>
      <c r="J44" s="29">
        <v>278</v>
      </c>
    </row>
    <row r="45" spans="1:10" ht="16.5">
      <c r="A45" s="209" t="s">
        <v>340</v>
      </c>
      <c r="B45" s="210">
        <v>1</v>
      </c>
      <c r="C45" s="17"/>
      <c r="D45" s="20"/>
      <c r="E45" s="1"/>
      <c r="F45" s="14" t="s">
        <v>130</v>
      </c>
      <c r="G45" s="13"/>
      <c r="H45" s="13"/>
      <c r="I45" s="13"/>
      <c r="J45" s="27"/>
    </row>
    <row r="46" spans="1:10" ht="16.5">
      <c r="A46" s="209" t="s">
        <v>220</v>
      </c>
      <c r="B46" s="16">
        <v>1</v>
      </c>
      <c r="C46" s="17"/>
      <c r="D46" s="18" t="s">
        <v>85</v>
      </c>
      <c r="E46" s="14" t="s">
        <v>135</v>
      </c>
      <c r="F46" s="14" t="s">
        <v>152</v>
      </c>
      <c r="G46" s="19" t="s">
        <v>106</v>
      </c>
      <c r="H46" s="19" t="s">
        <v>86</v>
      </c>
      <c r="I46" s="13" t="s">
        <v>446</v>
      </c>
      <c r="J46" s="396">
        <v>285</v>
      </c>
    </row>
    <row r="47" spans="1:10" ht="16.5">
      <c r="A47" s="209" t="s">
        <v>221</v>
      </c>
      <c r="B47" s="16">
        <v>1</v>
      </c>
      <c r="C47" s="17"/>
      <c r="D47" s="18" t="s">
        <v>85</v>
      </c>
      <c r="E47" s="14" t="s">
        <v>135</v>
      </c>
      <c r="F47" s="14" t="s">
        <v>152</v>
      </c>
      <c r="G47" s="19" t="s">
        <v>106</v>
      </c>
      <c r="H47" s="19" t="s">
        <v>86</v>
      </c>
      <c r="I47" s="13" t="s">
        <v>467</v>
      </c>
      <c r="J47" s="396">
        <v>71</v>
      </c>
    </row>
    <row r="48" spans="1:10" ht="16.5">
      <c r="A48" s="209" t="s">
        <v>303</v>
      </c>
      <c r="B48" s="16">
        <v>1</v>
      </c>
      <c r="C48" s="18" t="s">
        <v>315</v>
      </c>
      <c r="D48" s="26" t="s">
        <v>109</v>
      </c>
      <c r="E48" s="1" t="s">
        <v>314</v>
      </c>
      <c r="F48" s="211" t="s">
        <v>130</v>
      </c>
      <c r="G48" s="19" t="s">
        <v>83</v>
      </c>
      <c r="H48" s="19" t="s">
        <v>143</v>
      </c>
      <c r="I48" s="13" t="s">
        <v>446</v>
      </c>
      <c r="J48" s="27">
        <v>296</v>
      </c>
    </row>
    <row r="49" spans="1:10" ht="16.5">
      <c r="A49" s="217" t="s">
        <v>222</v>
      </c>
      <c r="B49" s="218">
        <v>1</v>
      </c>
      <c r="C49" s="215"/>
      <c r="D49" s="216" t="s">
        <v>85</v>
      </c>
      <c r="E49" s="15" t="s">
        <v>133</v>
      </c>
      <c r="F49" s="219" t="s">
        <v>130</v>
      </c>
      <c r="G49" s="21" t="s">
        <v>106</v>
      </c>
      <c r="H49" s="21" t="s">
        <v>131</v>
      </c>
      <c r="I49" s="21" t="s">
        <v>446</v>
      </c>
      <c r="J49" s="220">
        <v>297</v>
      </c>
    </row>
    <row r="50" spans="1:10" ht="16.5">
      <c r="A50" s="209" t="s">
        <v>196</v>
      </c>
      <c r="B50" s="210">
        <v>2</v>
      </c>
      <c r="C50" s="17"/>
      <c r="D50" s="20" t="s">
        <v>214</v>
      </c>
      <c r="E50" s="1" t="s">
        <v>132</v>
      </c>
      <c r="F50" s="1" t="s">
        <v>130</v>
      </c>
      <c r="G50" s="13" t="s">
        <v>78</v>
      </c>
      <c r="H50" s="13" t="s">
        <v>81</v>
      </c>
      <c r="I50" s="13" t="s">
        <v>446</v>
      </c>
      <c r="J50" s="29">
        <v>196</v>
      </c>
    </row>
    <row r="51" spans="1:10" ht="16.5">
      <c r="A51" s="209" t="s">
        <v>564</v>
      </c>
      <c r="B51" s="210">
        <v>2</v>
      </c>
      <c r="C51" s="17"/>
      <c r="D51" s="20" t="s">
        <v>200</v>
      </c>
      <c r="E51" s="1" t="s">
        <v>132</v>
      </c>
      <c r="F51" s="1" t="s">
        <v>130</v>
      </c>
      <c r="G51" s="13" t="s">
        <v>78</v>
      </c>
      <c r="H51" s="13" t="s">
        <v>81</v>
      </c>
      <c r="I51" s="13" t="s">
        <v>446</v>
      </c>
      <c r="J51" s="29">
        <v>197</v>
      </c>
    </row>
    <row r="52" spans="1:10" ht="16.5">
      <c r="A52" s="209" t="s">
        <v>223</v>
      </c>
      <c r="B52" s="210">
        <v>2</v>
      </c>
      <c r="C52" s="17"/>
      <c r="D52" s="20" t="s">
        <v>109</v>
      </c>
      <c r="E52" s="1" t="s">
        <v>153</v>
      </c>
      <c r="F52" s="1" t="s">
        <v>130</v>
      </c>
      <c r="G52" s="13" t="s">
        <v>83</v>
      </c>
      <c r="H52" s="13" t="s">
        <v>82</v>
      </c>
      <c r="I52" s="13" t="s">
        <v>446</v>
      </c>
      <c r="J52" s="27">
        <v>202</v>
      </c>
    </row>
    <row r="53" spans="1:10" ht="16.5">
      <c r="A53" s="209" t="s">
        <v>224</v>
      </c>
      <c r="B53" s="210">
        <v>2</v>
      </c>
      <c r="C53" s="17"/>
      <c r="D53" s="20" t="s">
        <v>225</v>
      </c>
      <c r="E53" s="1" t="s">
        <v>132</v>
      </c>
      <c r="F53" s="212" t="s">
        <v>130</v>
      </c>
      <c r="G53" s="13" t="s">
        <v>106</v>
      </c>
      <c r="H53" s="13" t="s">
        <v>86</v>
      </c>
      <c r="I53" s="13" t="s">
        <v>448</v>
      </c>
      <c r="J53" s="27">
        <v>116</v>
      </c>
    </row>
    <row r="54" spans="1:10" ht="16.5">
      <c r="A54" s="209" t="s">
        <v>226</v>
      </c>
      <c r="B54" s="210">
        <v>2</v>
      </c>
      <c r="C54" s="17"/>
      <c r="D54" s="20" t="s">
        <v>225</v>
      </c>
      <c r="E54" s="1" t="s">
        <v>132</v>
      </c>
      <c r="F54" s="212" t="s">
        <v>130</v>
      </c>
      <c r="G54" s="13" t="s">
        <v>106</v>
      </c>
      <c r="H54" s="13" t="s">
        <v>86</v>
      </c>
      <c r="I54" s="13" t="s">
        <v>448</v>
      </c>
      <c r="J54" s="27">
        <v>117</v>
      </c>
    </row>
    <row r="55" spans="1:10" ht="16.5">
      <c r="A55" s="209" t="s">
        <v>150</v>
      </c>
      <c r="B55" s="210">
        <v>2</v>
      </c>
      <c r="C55" s="17"/>
      <c r="D55" s="20" t="s">
        <v>77</v>
      </c>
      <c r="E55" s="1" t="s">
        <v>132</v>
      </c>
      <c r="F55" s="212" t="s">
        <v>130</v>
      </c>
      <c r="G55" s="13" t="s">
        <v>78</v>
      </c>
      <c r="H55" s="13" t="s">
        <v>81</v>
      </c>
      <c r="I55" s="13" t="s">
        <v>448</v>
      </c>
      <c r="J55" s="27">
        <v>117</v>
      </c>
    </row>
    <row r="56" spans="1:10" ht="16.5">
      <c r="A56" s="209" t="s">
        <v>134</v>
      </c>
      <c r="B56" s="210">
        <v>2</v>
      </c>
      <c r="C56" s="17"/>
      <c r="D56" s="20" t="s">
        <v>200</v>
      </c>
      <c r="E56" s="1" t="s">
        <v>135</v>
      </c>
      <c r="F56" s="1" t="s">
        <v>130</v>
      </c>
      <c r="G56" s="13" t="s">
        <v>78</v>
      </c>
      <c r="H56" s="13" t="s">
        <v>81</v>
      </c>
      <c r="I56" s="13" t="s">
        <v>446</v>
      </c>
      <c r="J56" s="27">
        <v>207</v>
      </c>
    </row>
    <row r="57" spans="1:10" ht="16.5">
      <c r="A57" s="209" t="s">
        <v>227</v>
      </c>
      <c r="B57" s="210">
        <v>2</v>
      </c>
      <c r="C57" s="17"/>
      <c r="D57" s="20" t="s">
        <v>214</v>
      </c>
      <c r="E57" s="1" t="s">
        <v>132</v>
      </c>
      <c r="F57" s="1" t="s">
        <v>130</v>
      </c>
      <c r="G57" s="13" t="s">
        <v>137</v>
      </c>
      <c r="H57" s="13" t="s">
        <v>86</v>
      </c>
      <c r="I57" s="13" t="s">
        <v>446</v>
      </c>
      <c r="J57" s="27">
        <v>207</v>
      </c>
    </row>
    <row r="58" spans="1:10" ht="16.5">
      <c r="A58" s="209" t="s">
        <v>316</v>
      </c>
      <c r="B58" s="210">
        <v>2</v>
      </c>
      <c r="C58" s="20" t="s">
        <v>315</v>
      </c>
      <c r="D58" s="20" t="s">
        <v>200</v>
      </c>
      <c r="E58" s="1" t="s">
        <v>133</v>
      </c>
      <c r="F58" s="211" t="s">
        <v>130</v>
      </c>
      <c r="G58" s="28" t="s">
        <v>78</v>
      </c>
      <c r="H58" s="13" t="s">
        <v>81</v>
      </c>
      <c r="I58" s="13" t="s">
        <v>446</v>
      </c>
      <c r="J58" s="29">
        <v>208</v>
      </c>
    </row>
    <row r="59" spans="1:10" ht="16.5">
      <c r="A59" s="209" t="s">
        <v>228</v>
      </c>
      <c r="B59" s="210">
        <v>2</v>
      </c>
      <c r="C59" s="17"/>
      <c r="D59" s="20" t="s">
        <v>85</v>
      </c>
      <c r="E59" s="1" t="s">
        <v>129</v>
      </c>
      <c r="F59" s="212" t="s">
        <v>130</v>
      </c>
      <c r="G59" s="13" t="s">
        <v>83</v>
      </c>
      <c r="H59" s="13" t="s">
        <v>84</v>
      </c>
      <c r="I59" s="13" t="s">
        <v>448</v>
      </c>
      <c r="J59" s="27">
        <v>118</v>
      </c>
    </row>
    <row r="60" spans="1:10" ht="16.5">
      <c r="A60" s="209" t="s">
        <v>480</v>
      </c>
      <c r="B60" s="210">
        <v>2</v>
      </c>
      <c r="C60" s="17"/>
      <c r="D60" s="20" t="s">
        <v>87</v>
      </c>
      <c r="E60" s="1" t="s">
        <v>135</v>
      </c>
      <c r="F60" s="380" t="s">
        <v>130</v>
      </c>
      <c r="G60" s="13" t="s">
        <v>106</v>
      </c>
      <c r="H60" s="13" t="s">
        <v>146</v>
      </c>
      <c r="I60" s="13" t="s">
        <v>446</v>
      </c>
      <c r="J60" s="27">
        <v>212</v>
      </c>
    </row>
    <row r="61" spans="1:10" ht="16.5">
      <c r="A61" s="209" t="s">
        <v>139</v>
      </c>
      <c r="B61" s="210">
        <v>2</v>
      </c>
      <c r="C61" s="17"/>
      <c r="D61" s="20" t="s">
        <v>80</v>
      </c>
      <c r="E61" s="1" t="s">
        <v>129</v>
      </c>
      <c r="F61" s="211" t="s">
        <v>130</v>
      </c>
      <c r="G61" s="28" t="s">
        <v>78</v>
      </c>
      <c r="H61" s="13" t="s">
        <v>82</v>
      </c>
      <c r="I61" s="13" t="s">
        <v>446</v>
      </c>
      <c r="J61" s="27">
        <v>216</v>
      </c>
    </row>
    <row r="62" spans="1:10" ht="16.5">
      <c r="A62" s="209" t="s">
        <v>229</v>
      </c>
      <c r="B62" s="210">
        <v>2</v>
      </c>
      <c r="C62" s="17"/>
      <c r="D62" s="20" t="s">
        <v>87</v>
      </c>
      <c r="E62" s="1" t="s">
        <v>230</v>
      </c>
      <c r="F62" s="1" t="s">
        <v>130</v>
      </c>
      <c r="G62" s="13" t="s">
        <v>78</v>
      </c>
      <c r="H62" s="13" t="s">
        <v>84</v>
      </c>
      <c r="I62" s="13" t="s">
        <v>446</v>
      </c>
      <c r="J62" s="27">
        <v>216</v>
      </c>
    </row>
    <row r="63" spans="1:10" ht="16.5">
      <c r="A63" s="209" t="s">
        <v>140</v>
      </c>
      <c r="B63" s="210">
        <v>2</v>
      </c>
      <c r="C63" s="17"/>
      <c r="D63" s="20" t="s">
        <v>87</v>
      </c>
      <c r="E63" s="1" t="s">
        <v>129</v>
      </c>
      <c r="F63" s="380" t="s">
        <v>130</v>
      </c>
      <c r="G63" s="13" t="s">
        <v>78</v>
      </c>
      <c r="H63" s="13" t="s">
        <v>84</v>
      </c>
      <c r="I63" s="13" t="s">
        <v>446</v>
      </c>
      <c r="J63" s="27">
        <v>216</v>
      </c>
    </row>
    <row r="64" spans="1:10" ht="16.5">
      <c r="A64" s="209" t="s">
        <v>140</v>
      </c>
      <c r="B64" s="210">
        <v>2</v>
      </c>
      <c r="C64" s="17"/>
      <c r="D64" s="20" t="s">
        <v>87</v>
      </c>
      <c r="E64" s="1" t="s">
        <v>129</v>
      </c>
      <c r="F64" s="1" t="s">
        <v>130</v>
      </c>
      <c r="G64" s="13" t="s">
        <v>78</v>
      </c>
      <c r="H64" s="13" t="s">
        <v>84</v>
      </c>
      <c r="I64" s="13" t="s">
        <v>257</v>
      </c>
      <c r="J64" s="27"/>
    </row>
    <row r="65" spans="1:10" ht="16.5">
      <c r="A65" s="209" t="s">
        <v>231</v>
      </c>
      <c r="B65" s="210">
        <v>2</v>
      </c>
      <c r="C65" s="17"/>
      <c r="D65" s="20" t="s">
        <v>199</v>
      </c>
      <c r="E65" s="1" t="s">
        <v>129</v>
      </c>
      <c r="F65" s="1" t="s">
        <v>130</v>
      </c>
      <c r="G65" s="13" t="s">
        <v>78</v>
      </c>
      <c r="H65" s="13" t="s">
        <v>143</v>
      </c>
      <c r="I65" s="13" t="s">
        <v>446</v>
      </c>
      <c r="J65" s="27">
        <v>217</v>
      </c>
    </row>
    <row r="66" spans="1:10" ht="16.5">
      <c r="A66" s="209" t="s">
        <v>483</v>
      </c>
      <c r="B66" s="210">
        <v>2</v>
      </c>
      <c r="C66" s="17"/>
      <c r="D66" s="20" t="s">
        <v>85</v>
      </c>
      <c r="E66" s="1" t="s">
        <v>132</v>
      </c>
      <c r="F66" s="380" t="s">
        <v>130</v>
      </c>
      <c r="G66" s="13" t="s">
        <v>106</v>
      </c>
      <c r="H66" s="13" t="s">
        <v>82</v>
      </c>
      <c r="I66" s="13" t="s">
        <v>472</v>
      </c>
      <c r="J66" s="27">
        <v>161</v>
      </c>
    </row>
    <row r="67" spans="1:10" ht="16.5">
      <c r="A67" s="209" t="s">
        <v>136</v>
      </c>
      <c r="B67" s="210">
        <v>2</v>
      </c>
      <c r="C67" s="17"/>
      <c r="D67" s="20" t="s">
        <v>85</v>
      </c>
      <c r="E67" s="1" t="s">
        <v>132</v>
      </c>
      <c r="F67" s="1" t="s">
        <v>130</v>
      </c>
      <c r="G67" s="13" t="s">
        <v>78</v>
      </c>
      <c r="H67" s="13" t="s">
        <v>215</v>
      </c>
      <c r="I67" s="13" t="s">
        <v>446</v>
      </c>
      <c r="J67" s="27">
        <v>217</v>
      </c>
    </row>
    <row r="68" spans="1:10" ht="16.5">
      <c r="A68" s="209" t="s">
        <v>232</v>
      </c>
      <c r="B68" s="210">
        <v>2</v>
      </c>
      <c r="C68" s="17"/>
      <c r="D68" s="20" t="s">
        <v>87</v>
      </c>
      <c r="E68" s="1" t="s">
        <v>135</v>
      </c>
      <c r="F68" s="1" t="s">
        <v>130</v>
      </c>
      <c r="G68" s="13" t="s">
        <v>106</v>
      </c>
      <c r="H68" s="13" t="s">
        <v>146</v>
      </c>
      <c r="I68" s="13" t="s">
        <v>446</v>
      </c>
      <c r="J68" s="27">
        <v>218</v>
      </c>
    </row>
    <row r="69" spans="1:10" ht="16.5">
      <c r="A69" s="209" t="s">
        <v>481</v>
      </c>
      <c r="B69" s="210">
        <v>2</v>
      </c>
      <c r="C69" s="17"/>
      <c r="D69" s="20" t="s">
        <v>77</v>
      </c>
      <c r="E69" s="1" t="s">
        <v>129</v>
      </c>
      <c r="F69" s="380" t="s">
        <v>130</v>
      </c>
      <c r="G69" s="13" t="s">
        <v>482</v>
      </c>
      <c r="H69" s="19" t="s">
        <v>86</v>
      </c>
      <c r="I69" s="19" t="s">
        <v>452</v>
      </c>
      <c r="J69" s="27">
        <v>85</v>
      </c>
    </row>
    <row r="70" spans="1:10" ht="16.5">
      <c r="A70" s="209" t="s">
        <v>484</v>
      </c>
      <c r="B70" s="210">
        <v>2</v>
      </c>
      <c r="C70" s="17"/>
      <c r="D70" s="20" t="s">
        <v>109</v>
      </c>
      <c r="E70" s="1" t="s">
        <v>132</v>
      </c>
      <c r="F70" s="380" t="s">
        <v>130</v>
      </c>
      <c r="G70" s="13" t="s">
        <v>83</v>
      </c>
      <c r="H70" s="13" t="s">
        <v>131</v>
      </c>
      <c r="I70" s="19" t="s">
        <v>485</v>
      </c>
      <c r="J70" s="27">
        <v>146</v>
      </c>
    </row>
    <row r="71" spans="1:10" ht="16.5">
      <c r="A71" s="209" t="s">
        <v>151</v>
      </c>
      <c r="B71" s="210">
        <v>2</v>
      </c>
      <c r="C71" s="17"/>
      <c r="D71" s="20" t="s">
        <v>200</v>
      </c>
      <c r="E71" s="1" t="s">
        <v>129</v>
      </c>
      <c r="F71" s="212" t="s">
        <v>130</v>
      </c>
      <c r="G71" s="13" t="s">
        <v>83</v>
      </c>
      <c r="H71" s="13" t="s">
        <v>84</v>
      </c>
      <c r="I71" s="13" t="s">
        <v>448</v>
      </c>
      <c r="J71" s="27">
        <v>119</v>
      </c>
    </row>
    <row r="72" spans="1:10" ht="16.5">
      <c r="A72" s="209" t="s">
        <v>486</v>
      </c>
      <c r="B72" s="210">
        <v>2</v>
      </c>
      <c r="C72" s="17"/>
      <c r="D72" s="20" t="s">
        <v>77</v>
      </c>
      <c r="E72" s="1" t="s">
        <v>129</v>
      </c>
      <c r="F72" s="380" t="s">
        <v>130</v>
      </c>
      <c r="G72" s="13" t="s">
        <v>482</v>
      </c>
      <c r="H72" s="19" t="s">
        <v>86</v>
      </c>
      <c r="I72" s="19" t="s">
        <v>452</v>
      </c>
      <c r="J72" s="27">
        <v>85</v>
      </c>
    </row>
    <row r="73" spans="1:10" ht="16.5">
      <c r="A73" s="209" t="s">
        <v>487</v>
      </c>
      <c r="B73" s="210">
        <v>2</v>
      </c>
      <c r="C73" s="17"/>
      <c r="D73" s="20" t="s">
        <v>200</v>
      </c>
      <c r="E73" s="1" t="s">
        <v>135</v>
      </c>
      <c r="F73" s="380" t="s">
        <v>130</v>
      </c>
      <c r="G73" s="13" t="s">
        <v>78</v>
      </c>
      <c r="H73" s="13" t="s">
        <v>81</v>
      </c>
      <c r="I73" s="13" t="s">
        <v>446</v>
      </c>
      <c r="J73" s="27">
        <v>225</v>
      </c>
    </row>
    <row r="74" spans="1:10" ht="16.5">
      <c r="A74" s="209" t="s">
        <v>488</v>
      </c>
      <c r="B74" s="210">
        <v>2</v>
      </c>
      <c r="C74" s="17"/>
      <c r="D74" s="20" t="s">
        <v>85</v>
      </c>
      <c r="E74" s="1" t="s">
        <v>489</v>
      </c>
      <c r="F74" s="13" t="s">
        <v>130</v>
      </c>
      <c r="G74" s="13" t="s">
        <v>78</v>
      </c>
      <c r="H74" s="13" t="s">
        <v>82</v>
      </c>
      <c r="I74" s="13" t="s">
        <v>454</v>
      </c>
      <c r="J74" s="27">
        <v>97</v>
      </c>
    </row>
    <row r="75" spans="1:10" ht="16.5">
      <c r="A75" s="209" t="s">
        <v>233</v>
      </c>
      <c r="B75" s="210">
        <v>2</v>
      </c>
      <c r="C75" s="17"/>
      <c r="D75" s="20" t="s">
        <v>214</v>
      </c>
      <c r="E75" s="1" t="s">
        <v>129</v>
      </c>
      <c r="F75" s="380" t="s">
        <v>130</v>
      </c>
      <c r="G75" s="13" t="s">
        <v>137</v>
      </c>
      <c r="H75" s="13" t="s">
        <v>157</v>
      </c>
      <c r="I75" s="13" t="s">
        <v>446</v>
      </c>
      <c r="J75" s="27">
        <v>227</v>
      </c>
    </row>
    <row r="76" spans="1:10" ht="16.5">
      <c r="A76" s="209" t="s">
        <v>490</v>
      </c>
      <c r="B76" s="210">
        <v>2</v>
      </c>
      <c r="C76" s="17"/>
      <c r="D76" s="20" t="s">
        <v>85</v>
      </c>
      <c r="E76" s="1" t="s">
        <v>153</v>
      </c>
      <c r="F76" s="13" t="s">
        <v>152</v>
      </c>
      <c r="G76" s="13" t="s">
        <v>203</v>
      </c>
      <c r="H76" s="13" t="s">
        <v>82</v>
      </c>
      <c r="I76" s="13" t="s">
        <v>454</v>
      </c>
      <c r="J76" s="27">
        <v>99</v>
      </c>
    </row>
    <row r="77" spans="1:10" ht="16.5">
      <c r="A77" s="209" t="s">
        <v>234</v>
      </c>
      <c r="B77" s="210">
        <v>2</v>
      </c>
      <c r="C77" s="17"/>
      <c r="D77" s="20" t="s">
        <v>199</v>
      </c>
      <c r="E77" s="1" t="s">
        <v>132</v>
      </c>
      <c r="F77" s="212" t="s">
        <v>130</v>
      </c>
      <c r="G77" s="13" t="s">
        <v>78</v>
      </c>
      <c r="H77" s="13" t="s">
        <v>84</v>
      </c>
      <c r="I77" s="13" t="s">
        <v>448</v>
      </c>
      <c r="J77" s="27">
        <v>120</v>
      </c>
    </row>
    <row r="78" spans="1:10" ht="16.5">
      <c r="A78" s="209" t="s">
        <v>235</v>
      </c>
      <c r="B78" s="210">
        <v>2</v>
      </c>
      <c r="C78" s="17"/>
      <c r="D78" s="20" t="s">
        <v>109</v>
      </c>
      <c r="E78" s="1" t="s">
        <v>129</v>
      </c>
      <c r="F78" s="380" t="s">
        <v>130</v>
      </c>
      <c r="G78" s="13" t="s">
        <v>137</v>
      </c>
      <c r="H78" s="13" t="s">
        <v>81</v>
      </c>
      <c r="I78" s="13" t="s">
        <v>446</v>
      </c>
      <c r="J78" s="27">
        <v>230</v>
      </c>
    </row>
    <row r="79" spans="1:10" ht="16.5">
      <c r="A79" s="209" t="s">
        <v>236</v>
      </c>
      <c r="B79" s="210">
        <v>2</v>
      </c>
      <c r="C79" s="17"/>
      <c r="D79" s="20" t="s">
        <v>199</v>
      </c>
      <c r="E79" s="1" t="s">
        <v>135</v>
      </c>
      <c r="F79" s="1" t="s">
        <v>130</v>
      </c>
      <c r="G79" s="13" t="s">
        <v>78</v>
      </c>
      <c r="H79" s="13" t="s">
        <v>114</v>
      </c>
      <c r="I79" s="13" t="s">
        <v>446</v>
      </c>
      <c r="J79" s="27">
        <v>235</v>
      </c>
    </row>
    <row r="80" spans="1:10" ht="16.5">
      <c r="A80" s="209" t="s">
        <v>237</v>
      </c>
      <c r="B80" s="210">
        <v>2</v>
      </c>
      <c r="C80" s="17"/>
      <c r="D80" s="20" t="s">
        <v>214</v>
      </c>
      <c r="E80" s="1" t="s">
        <v>132</v>
      </c>
      <c r="F80" s="1" t="s">
        <v>130</v>
      </c>
      <c r="G80" s="13" t="s">
        <v>137</v>
      </c>
      <c r="H80" s="13" t="s">
        <v>86</v>
      </c>
      <c r="I80" s="13" t="s">
        <v>446</v>
      </c>
      <c r="J80" s="27">
        <v>241</v>
      </c>
    </row>
    <row r="81" spans="1:10" ht="16.5">
      <c r="A81" s="209" t="s">
        <v>491</v>
      </c>
      <c r="B81" s="210">
        <v>2</v>
      </c>
      <c r="C81" s="17"/>
      <c r="D81" s="20" t="s">
        <v>214</v>
      </c>
      <c r="E81" s="1" t="s">
        <v>132</v>
      </c>
      <c r="F81" s="380" t="s">
        <v>152</v>
      </c>
      <c r="G81" s="13" t="s">
        <v>460</v>
      </c>
      <c r="H81" s="13" t="s">
        <v>86</v>
      </c>
      <c r="I81" s="13" t="s">
        <v>448</v>
      </c>
      <c r="J81" s="27">
        <v>123</v>
      </c>
    </row>
    <row r="82" spans="1:10" ht="16.5">
      <c r="A82" s="209" t="s">
        <v>238</v>
      </c>
      <c r="B82" s="210">
        <v>2</v>
      </c>
      <c r="C82" s="17"/>
      <c r="D82" s="20" t="s">
        <v>109</v>
      </c>
      <c r="E82" s="1" t="s">
        <v>129</v>
      </c>
      <c r="F82" s="380" t="s">
        <v>130</v>
      </c>
      <c r="G82" s="13" t="s">
        <v>78</v>
      </c>
      <c r="H82" s="13" t="s">
        <v>84</v>
      </c>
      <c r="I82" s="13" t="s">
        <v>448</v>
      </c>
      <c r="J82" s="27">
        <v>124</v>
      </c>
    </row>
    <row r="83" spans="1:10" ht="16.5">
      <c r="A83" s="209" t="s">
        <v>239</v>
      </c>
      <c r="B83" s="210">
        <v>2</v>
      </c>
      <c r="C83" s="17"/>
      <c r="D83" s="20" t="s">
        <v>200</v>
      </c>
      <c r="E83" s="1" t="s">
        <v>129</v>
      </c>
      <c r="F83" s="380" t="s">
        <v>130</v>
      </c>
      <c r="G83" s="13" t="s">
        <v>106</v>
      </c>
      <c r="H83" s="13" t="s">
        <v>82</v>
      </c>
      <c r="I83" s="13" t="s">
        <v>446</v>
      </c>
      <c r="J83" s="27">
        <v>252</v>
      </c>
    </row>
    <row r="84" spans="1:10" ht="16.5">
      <c r="A84" s="209" t="s">
        <v>494</v>
      </c>
      <c r="B84" s="210">
        <v>2</v>
      </c>
      <c r="C84" s="17"/>
      <c r="D84" s="20" t="s">
        <v>200</v>
      </c>
      <c r="E84" s="1" t="s">
        <v>129</v>
      </c>
      <c r="F84" s="380" t="s">
        <v>130</v>
      </c>
      <c r="G84" s="13" t="s">
        <v>83</v>
      </c>
      <c r="H84" s="13" t="s">
        <v>86</v>
      </c>
      <c r="I84" s="13" t="s">
        <v>448</v>
      </c>
      <c r="J84" s="27">
        <v>125</v>
      </c>
    </row>
    <row r="85" spans="1:10" ht="16.5">
      <c r="A85" s="209" t="s">
        <v>493</v>
      </c>
      <c r="B85" s="210">
        <v>2</v>
      </c>
      <c r="C85" s="17"/>
      <c r="D85" s="20" t="s">
        <v>200</v>
      </c>
      <c r="E85" s="1" t="s">
        <v>135</v>
      </c>
      <c r="F85" s="380" t="s">
        <v>130</v>
      </c>
      <c r="G85" s="13" t="s">
        <v>78</v>
      </c>
      <c r="H85" s="13" t="s">
        <v>81</v>
      </c>
      <c r="I85" s="13" t="s">
        <v>446</v>
      </c>
      <c r="J85" s="27">
        <v>259</v>
      </c>
    </row>
    <row r="86" spans="1:10" ht="16.5">
      <c r="A86" s="209" t="s">
        <v>495</v>
      </c>
      <c r="B86" s="210">
        <v>2</v>
      </c>
      <c r="C86" s="17"/>
      <c r="D86" s="395" t="s">
        <v>200</v>
      </c>
      <c r="E86" s="392" t="s">
        <v>133</v>
      </c>
      <c r="F86" s="394" t="s">
        <v>130</v>
      </c>
      <c r="G86" s="393" t="s">
        <v>78</v>
      </c>
      <c r="H86" s="393" t="s">
        <v>86</v>
      </c>
      <c r="I86" s="393" t="s">
        <v>463</v>
      </c>
      <c r="J86" s="407">
        <v>56</v>
      </c>
    </row>
    <row r="87" spans="1:10" ht="16.5">
      <c r="A87" s="209" t="s">
        <v>240</v>
      </c>
      <c r="B87" s="210">
        <v>2</v>
      </c>
      <c r="C87" s="17"/>
      <c r="D87" s="20" t="s">
        <v>85</v>
      </c>
      <c r="E87" s="1" t="s">
        <v>129</v>
      </c>
      <c r="F87" s="380" t="s">
        <v>130</v>
      </c>
      <c r="G87" s="13" t="s">
        <v>106</v>
      </c>
      <c r="H87" s="13" t="s">
        <v>82</v>
      </c>
      <c r="I87" s="13" t="s">
        <v>446</v>
      </c>
      <c r="J87" s="27">
        <v>271</v>
      </c>
    </row>
    <row r="88" spans="1:10" ht="16.5">
      <c r="A88" s="209" t="s">
        <v>496</v>
      </c>
      <c r="B88" s="210">
        <v>2</v>
      </c>
      <c r="C88" s="17"/>
      <c r="D88" s="20" t="s">
        <v>77</v>
      </c>
      <c r="E88" s="1" t="s">
        <v>132</v>
      </c>
      <c r="F88" s="380" t="s">
        <v>130</v>
      </c>
      <c r="G88" s="13" t="s">
        <v>78</v>
      </c>
      <c r="H88" s="13" t="s">
        <v>84</v>
      </c>
      <c r="I88" s="13" t="s">
        <v>446</v>
      </c>
      <c r="J88" s="27">
        <v>272</v>
      </c>
    </row>
    <row r="89" spans="1:10" ht="16.5">
      <c r="A89" s="209" t="s">
        <v>492</v>
      </c>
      <c r="B89" s="210">
        <v>2</v>
      </c>
      <c r="C89" s="17"/>
      <c r="D89" s="20" t="s">
        <v>85</v>
      </c>
      <c r="E89" s="1" t="s">
        <v>129</v>
      </c>
      <c r="F89" s="380" t="s">
        <v>130</v>
      </c>
      <c r="G89" s="13" t="s">
        <v>78</v>
      </c>
      <c r="H89" s="13" t="s">
        <v>82</v>
      </c>
      <c r="I89" s="13" t="s">
        <v>446</v>
      </c>
      <c r="J89" s="27">
        <v>272</v>
      </c>
    </row>
    <row r="90" spans="1:10" ht="16.5">
      <c r="A90" s="209" t="s">
        <v>241</v>
      </c>
      <c r="B90" s="210">
        <v>2</v>
      </c>
      <c r="C90" s="17"/>
      <c r="D90" s="20" t="s">
        <v>87</v>
      </c>
      <c r="E90" s="1" t="s">
        <v>135</v>
      </c>
      <c r="F90" s="1" t="s">
        <v>130</v>
      </c>
      <c r="G90" s="13" t="s">
        <v>106</v>
      </c>
      <c r="H90" s="13" t="s">
        <v>82</v>
      </c>
      <c r="I90" s="13" t="s">
        <v>446</v>
      </c>
      <c r="J90" s="27">
        <v>278</v>
      </c>
    </row>
    <row r="91" spans="1:10" ht="16.5">
      <c r="A91" s="209" t="s">
        <v>242</v>
      </c>
      <c r="B91" s="210">
        <v>2</v>
      </c>
      <c r="C91" s="17"/>
      <c r="D91" s="20" t="s">
        <v>77</v>
      </c>
      <c r="E91" s="1" t="s">
        <v>153</v>
      </c>
      <c r="F91" s="1" t="s">
        <v>130</v>
      </c>
      <c r="G91" s="13" t="s">
        <v>106</v>
      </c>
      <c r="H91" s="13" t="s">
        <v>215</v>
      </c>
      <c r="I91" s="13" t="s">
        <v>446</v>
      </c>
      <c r="J91" s="27">
        <v>278</v>
      </c>
    </row>
    <row r="92" spans="1:10" ht="16.5">
      <c r="A92" s="209" t="s">
        <v>243</v>
      </c>
      <c r="B92" s="210">
        <v>2</v>
      </c>
      <c r="C92" s="17"/>
      <c r="D92" s="20" t="s">
        <v>225</v>
      </c>
      <c r="E92" s="1" t="s">
        <v>129</v>
      </c>
      <c r="F92" s="1" t="s">
        <v>130</v>
      </c>
      <c r="G92" s="13" t="s">
        <v>117</v>
      </c>
      <c r="H92" s="13" t="s">
        <v>81</v>
      </c>
      <c r="I92" s="13" t="s">
        <v>446</v>
      </c>
      <c r="J92" s="27">
        <v>279</v>
      </c>
    </row>
    <row r="93" spans="1:10" ht="16.5">
      <c r="A93" s="209" t="s">
        <v>497</v>
      </c>
      <c r="B93" s="210">
        <v>2</v>
      </c>
      <c r="C93" s="17"/>
      <c r="D93" s="20" t="s">
        <v>77</v>
      </c>
      <c r="E93" s="1" t="s">
        <v>132</v>
      </c>
      <c r="F93" s="380" t="s">
        <v>130</v>
      </c>
      <c r="G93" s="13" t="s">
        <v>78</v>
      </c>
      <c r="H93" s="13" t="s">
        <v>81</v>
      </c>
      <c r="I93" s="13" t="s">
        <v>448</v>
      </c>
      <c r="J93" s="27">
        <v>127</v>
      </c>
    </row>
    <row r="94" spans="1:10" ht="16.5">
      <c r="A94" s="209" t="s">
        <v>244</v>
      </c>
      <c r="B94" s="210">
        <v>2</v>
      </c>
      <c r="C94" s="17"/>
      <c r="D94" s="20" t="s">
        <v>87</v>
      </c>
      <c r="E94" s="1" t="s">
        <v>217</v>
      </c>
      <c r="F94" s="1" t="s">
        <v>130</v>
      </c>
      <c r="G94" s="13" t="s">
        <v>106</v>
      </c>
      <c r="H94" s="13" t="s">
        <v>82</v>
      </c>
      <c r="I94" s="13" t="s">
        <v>446</v>
      </c>
      <c r="J94" s="27">
        <v>281</v>
      </c>
    </row>
    <row r="95" spans="1:10" ht="16.5">
      <c r="A95" s="209" t="s">
        <v>115</v>
      </c>
      <c r="B95" s="210">
        <v>2</v>
      </c>
      <c r="C95" s="17"/>
      <c r="D95" s="20" t="s">
        <v>109</v>
      </c>
      <c r="E95" s="1" t="s">
        <v>129</v>
      </c>
      <c r="F95" s="1" t="s">
        <v>130</v>
      </c>
      <c r="G95" s="13" t="s">
        <v>83</v>
      </c>
      <c r="H95" s="13" t="s">
        <v>81</v>
      </c>
      <c r="I95" s="13" t="s">
        <v>446</v>
      </c>
      <c r="J95" s="27">
        <v>281</v>
      </c>
    </row>
    <row r="96" spans="1:10" ht="16.5">
      <c r="A96" s="209" t="s">
        <v>245</v>
      </c>
      <c r="B96" s="210">
        <v>2</v>
      </c>
      <c r="C96" s="20" t="s">
        <v>313</v>
      </c>
      <c r="D96" s="20" t="s">
        <v>87</v>
      </c>
      <c r="E96" s="1" t="s">
        <v>132</v>
      </c>
      <c r="F96" s="1" t="s">
        <v>130</v>
      </c>
      <c r="G96" s="13" t="s">
        <v>137</v>
      </c>
      <c r="H96" s="13" t="s">
        <v>86</v>
      </c>
      <c r="I96" s="13" t="s">
        <v>446</v>
      </c>
      <c r="J96" s="27">
        <v>283</v>
      </c>
    </row>
    <row r="97" spans="1:10" ht="16.5">
      <c r="A97" s="209" t="s">
        <v>499</v>
      </c>
      <c r="B97" s="210">
        <v>2</v>
      </c>
      <c r="C97" s="17"/>
      <c r="D97" s="20" t="s">
        <v>109</v>
      </c>
      <c r="E97" s="1" t="s">
        <v>129</v>
      </c>
      <c r="F97" s="380" t="s">
        <v>130</v>
      </c>
      <c r="G97" s="13" t="s">
        <v>78</v>
      </c>
      <c r="H97" s="13" t="s">
        <v>131</v>
      </c>
      <c r="I97" s="13" t="s">
        <v>446</v>
      </c>
      <c r="J97" s="27">
        <v>284</v>
      </c>
    </row>
    <row r="98" spans="1:10" ht="16.5">
      <c r="A98" s="209" t="s">
        <v>498</v>
      </c>
      <c r="B98" s="210">
        <v>2</v>
      </c>
      <c r="C98" s="17"/>
      <c r="D98" s="20" t="s">
        <v>214</v>
      </c>
      <c r="E98" s="1" t="s">
        <v>154</v>
      </c>
      <c r="F98" s="397" t="s">
        <v>130</v>
      </c>
      <c r="G98" s="13" t="s">
        <v>137</v>
      </c>
      <c r="H98" s="13" t="s">
        <v>82</v>
      </c>
      <c r="I98" s="13" t="s">
        <v>473</v>
      </c>
      <c r="J98" s="27">
        <v>126</v>
      </c>
    </row>
    <row r="99" spans="1:10" ht="16.5">
      <c r="A99" s="209" t="s">
        <v>246</v>
      </c>
      <c r="B99" s="210">
        <v>2</v>
      </c>
      <c r="C99" s="17"/>
      <c r="D99" s="20" t="s">
        <v>200</v>
      </c>
      <c r="E99" s="1" t="s">
        <v>132</v>
      </c>
      <c r="F99" s="212" t="s">
        <v>161</v>
      </c>
      <c r="G99" s="13" t="s">
        <v>83</v>
      </c>
      <c r="H99" s="13" t="s">
        <v>114</v>
      </c>
      <c r="I99" s="13" t="s">
        <v>448</v>
      </c>
      <c r="J99" s="27">
        <v>128</v>
      </c>
    </row>
    <row r="100" spans="1:10" ht="16.5">
      <c r="A100" s="209" t="s">
        <v>247</v>
      </c>
      <c r="B100" s="210">
        <v>2</v>
      </c>
      <c r="C100" s="17"/>
      <c r="D100" s="20" t="s">
        <v>85</v>
      </c>
      <c r="E100" s="1" t="s">
        <v>135</v>
      </c>
      <c r="F100" s="1" t="s">
        <v>152</v>
      </c>
      <c r="G100" s="13" t="s">
        <v>106</v>
      </c>
      <c r="H100" s="13" t="s">
        <v>86</v>
      </c>
      <c r="I100" s="13" t="s">
        <v>446</v>
      </c>
      <c r="J100" s="396">
        <v>286</v>
      </c>
    </row>
    <row r="101" spans="1:10" ht="16.5">
      <c r="A101" s="209" t="s">
        <v>248</v>
      </c>
      <c r="B101" s="210">
        <v>2</v>
      </c>
      <c r="C101" s="17"/>
      <c r="D101" s="20" t="s">
        <v>85</v>
      </c>
      <c r="E101" s="1" t="s">
        <v>217</v>
      </c>
      <c r="F101" s="221" t="s">
        <v>130</v>
      </c>
      <c r="G101" s="13" t="s">
        <v>106</v>
      </c>
      <c r="H101" s="13" t="s">
        <v>86</v>
      </c>
      <c r="I101" s="13" t="s">
        <v>467</v>
      </c>
      <c r="J101" s="396">
        <v>71</v>
      </c>
    </row>
    <row r="102" spans="1:10" ht="16.5">
      <c r="A102" s="209" t="s">
        <v>500</v>
      </c>
      <c r="B102" s="210">
        <v>2</v>
      </c>
      <c r="C102" s="17"/>
      <c r="D102" s="20" t="s">
        <v>109</v>
      </c>
      <c r="E102" s="1" t="s">
        <v>129</v>
      </c>
      <c r="F102" s="380" t="s">
        <v>130</v>
      </c>
      <c r="G102" s="393" t="s">
        <v>117</v>
      </c>
      <c r="H102" s="13" t="s">
        <v>82</v>
      </c>
      <c r="I102" s="13" t="s">
        <v>452</v>
      </c>
      <c r="J102" s="27">
        <v>90</v>
      </c>
    </row>
    <row r="103" spans="1:10" ht="16.5">
      <c r="A103" s="209" t="s">
        <v>249</v>
      </c>
      <c r="B103" s="210">
        <v>2</v>
      </c>
      <c r="C103" s="17"/>
      <c r="D103" s="20" t="s">
        <v>214</v>
      </c>
      <c r="E103" s="1" t="s">
        <v>132</v>
      </c>
      <c r="F103" s="212" t="s">
        <v>130</v>
      </c>
      <c r="G103" s="13" t="s">
        <v>83</v>
      </c>
      <c r="H103" s="13" t="s">
        <v>155</v>
      </c>
      <c r="I103" s="13" t="s">
        <v>448</v>
      </c>
      <c r="J103" s="27">
        <v>129</v>
      </c>
    </row>
    <row r="104" spans="1:10" ht="16.5">
      <c r="A104" s="209" t="s">
        <v>250</v>
      </c>
      <c r="B104" s="210">
        <v>2</v>
      </c>
      <c r="C104" s="17"/>
      <c r="D104" s="20" t="s">
        <v>77</v>
      </c>
      <c r="E104" s="1" t="s">
        <v>129</v>
      </c>
      <c r="F104" s="1" t="s">
        <v>130</v>
      </c>
      <c r="G104" s="13" t="s">
        <v>106</v>
      </c>
      <c r="H104" s="13" t="s">
        <v>112</v>
      </c>
      <c r="I104" s="13" t="s">
        <v>170</v>
      </c>
      <c r="J104" s="27"/>
    </row>
    <row r="105" spans="1:10" ht="16.5">
      <c r="A105" s="209" t="s">
        <v>501</v>
      </c>
      <c r="B105" s="210">
        <v>2</v>
      </c>
      <c r="C105" s="17"/>
      <c r="D105" s="20" t="s">
        <v>214</v>
      </c>
      <c r="E105" s="1" t="s">
        <v>502</v>
      </c>
      <c r="F105" s="1" t="s">
        <v>130</v>
      </c>
      <c r="G105" s="13" t="s">
        <v>106</v>
      </c>
      <c r="H105" s="13" t="s">
        <v>86</v>
      </c>
      <c r="I105" s="13" t="s">
        <v>472</v>
      </c>
      <c r="J105" s="27">
        <v>188</v>
      </c>
    </row>
    <row r="106" spans="1:10" ht="16.5">
      <c r="A106" s="213" t="s">
        <v>251</v>
      </c>
      <c r="B106" s="214">
        <v>2</v>
      </c>
      <c r="C106" s="215"/>
      <c r="D106" s="216" t="s">
        <v>214</v>
      </c>
      <c r="E106" s="15" t="s">
        <v>135</v>
      </c>
      <c r="F106" s="408" t="s">
        <v>130</v>
      </c>
      <c r="G106" s="21" t="s">
        <v>106</v>
      </c>
      <c r="H106" s="21" t="s">
        <v>81</v>
      </c>
      <c r="I106" s="21" t="s">
        <v>446</v>
      </c>
      <c r="J106" s="220">
        <v>303</v>
      </c>
    </row>
    <row r="107" spans="1:10" ht="16.5">
      <c r="A107" s="209" t="s">
        <v>503</v>
      </c>
      <c r="B107" s="210">
        <v>3</v>
      </c>
      <c r="C107" s="17"/>
      <c r="D107" s="20" t="s">
        <v>199</v>
      </c>
      <c r="E107" s="1" t="s">
        <v>129</v>
      </c>
      <c r="F107" s="13" t="s">
        <v>130</v>
      </c>
      <c r="G107" s="13" t="s">
        <v>78</v>
      </c>
      <c r="H107" s="13" t="s">
        <v>82</v>
      </c>
      <c r="I107" s="13" t="s">
        <v>454</v>
      </c>
      <c r="J107" s="27">
        <v>89</v>
      </c>
    </row>
    <row r="108" spans="1:10" ht="16.5">
      <c r="A108" s="209" t="s">
        <v>252</v>
      </c>
      <c r="B108" s="210">
        <v>3</v>
      </c>
      <c r="C108" s="17"/>
      <c r="D108" s="20" t="s">
        <v>199</v>
      </c>
      <c r="E108" s="1" t="s">
        <v>133</v>
      </c>
      <c r="F108" s="1" t="s">
        <v>130</v>
      </c>
      <c r="G108" s="13" t="s">
        <v>78</v>
      </c>
      <c r="H108" s="13" t="s">
        <v>82</v>
      </c>
      <c r="I108" s="13" t="s">
        <v>446</v>
      </c>
      <c r="J108" s="27">
        <v>198</v>
      </c>
    </row>
    <row r="109" spans="1:10" ht="16.5">
      <c r="A109" s="209" t="s">
        <v>504</v>
      </c>
      <c r="B109" s="210">
        <v>3</v>
      </c>
      <c r="C109" s="17"/>
      <c r="D109" s="20" t="s">
        <v>200</v>
      </c>
      <c r="E109" s="392" t="s">
        <v>135</v>
      </c>
      <c r="F109" s="13" t="s">
        <v>130</v>
      </c>
      <c r="G109" s="393" t="s">
        <v>78</v>
      </c>
      <c r="H109" s="13" t="s">
        <v>146</v>
      </c>
      <c r="I109" s="13" t="s">
        <v>451</v>
      </c>
      <c r="J109" s="107">
        <v>94</v>
      </c>
    </row>
    <row r="110" spans="1:10" ht="16.5">
      <c r="A110" s="209" t="s">
        <v>253</v>
      </c>
      <c r="B110" s="210">
        <v>3</v>
      </c>
      <c r="C110" s="17"/>
      <c r="D110" s="20" t="s">
        <v>200</v>
      </c>
      <c r="E110" s="1" t="s">
        <v>129</v>
      </c>
      <c r="F110" s="1" t="s">
        <v>130</v>
      </c>
      <c r="G110" s="13" t="s">
        <v>78</v>
      </c>
      <c r="H110" s="13" t="s">
        <v>169</v>
      </c>
      <c r="I110" s="13" t="s">
        <v>446</v>
      </c>
      <c r="J110" s="27">
        <v>203</v>
      </c>
    </row>
    <row r="111" spans="1:10" ht="16.5">
      <c r="A111" s="209" t="s">
        <v>505</v>
      </c>
      <c r="B111" s="210">
        <v>3</v>
      </c>
      <c r="C111" s="17"/>
      <c r="D111" s="20" t="s">
        <v>200</v>
      </c>
      <c r="E111" s="392" t="s">
        <v>133</v>
      </c>
      <c r="F111" s="394" t="s">
        <v>130</v>
      </c>
      <c r="G111" s="393" t="s">
        <v>78</v>
      </c>
      <c r="H111" s="393" t="s">
        <v>86</v>
      </c>
      <c r="I111" s="393" t="s">
        <v>461</v>
      </c>
      <c r="J111" s="107">
        <v>48</v>
      </c>
    </row>
    <row r="112" spans="1:10" ht="16.5">
      <c r="A112" s="209" t="s">
        <v>302</v>
      </c>
      <c r="B112" s="210">
        <v>3</v>
      </c>
      <c r="C112" s="17"/>
      <c r="D112" s="20" t="s">
        <v>109</v>
      </c>
      <c r="E112" s="1" t="s">
        <v>129</v>
      </c>
      <c r="F112" s="380" t="s">
        <v>130</v>
      </c>
      <c r="G112" s="13" t="s">
        <v>96</v>
      </c>
      <c r="H112" s="13" t="s">
        <v>17</v>
      </c>
      <c r="I112" s="13" t="s">
        <v>452</v>
      </c>
      <c r="J112" s="27">
        <v>81</v>
      </c>
    </row>
    <row r="113" spans="1:10" ht="16.5">
      <c r="A113" s="209" t="s">
        <v>506</v>
      </c>
      <c r="B113" s="210">
        <v>3</v>
      </c>
      <c r="C113" s="17"/>
      <c r="D113" s="20" t="s">
        <v>109</v>
      </c>
      <c r="E113" s="1" t="s">
        <v>129</v>
      </c>
      <c r="F113" s="13" t="s">
        <v>130</v>
      </c>
      <c r="G113" s="13" t="s">
        <v>83</v>
      </c>
      <c r="H113" s="13" t="s">
        <v>81</v>
      </c>
      <c r="I113" s="13" t="s">
        <v>454</v>
      </c>
      <c r="J113" s="27">
        <v>92</v>
      </c>
    </row>
    <row r="114" spans="1:10" ht="16.5">
      <c r="A114" s="209" t="s">
        <v>507</v>
      </c>
      <c r="B114" s="210">
        <v>3</v>
      </c>
      <c r="C114" s="17"/>
      <c r="D114" s="20" t="s">
        <v>199</v>
      </c>
      <c r="E114" s="1" t="s">
        <v>154</v>
      </c>
      <c r="F114" s="380" t="s">
        <v>130</v>
      </c>
      <c r="G114" s="19" t="s">
        <v>137</v>
      </c>
      <c r="H114" s="13" t="s">
        <v>169</v>
      </c>
      <c r="I114" s="13" t="s">
        <v>446</v>
      </c>
      <c r="J114" s="27">
        <v>206</v>
      </c>
    </row>
    <row r="115" spans="1:10" ht="16.5">
      <c r="A115" s="209" t="s">
        <v>254</v>
      </c>
      <c r="B115" s="210">
        <v>3</v>
      </c>
      <c r="C115" s="17"/>
      <c r="D115" s="20" t="s">
        <v>77</v>
      </c>
      <c r="E115" s="1" t="s">
        <v>129</v>
      </c>
      <c r="F115" s="212" t="s">
        <v>130</v>
      </c>
      <c r="G115" s="13" t="s">
        <v>78</v>
      </c>
      <c r="H115" s="13" t="s">
        <v>84</v>
      </c>
      <c r="I115" s="13" t="s">
        <v>448</v>
      </c>
      <c r="J115" s="27">
        <v>117</v>
      </c>
    </row>
    <row r="116" spans="1:10" ht="16.5">
      <c r="A116" s="209" t="s">
        <v>508</v>
      </c>
      <c r="B116" s="210">
        <v>3</v>
      </c>
      <c r="C116" s="17"/>
      <c r="D116" s="20" t="s">
        <v>200</v>
      </c>
      <c r="E116" s="1" t="s">
        <v>132</v>
      </c>
      <c r="F116" s="380" t="s">
        <v>130</v>
      </c>
      <c r="G116" s="13" t="s">
        <v>137</v>
      </c>
      <c r="H116" s="13" t="s">
        <v>81</v>
      </c>
      <c r="I116" s="13" t="s">
        <v>452</v>
      </c>
      <c r="J116" s="27">
        <v>83</v>
      </c>
    </row>
    <row r="117" spans="1:10" ht="16.5">
      <c r="A117" s="209" t="s">
        <v>509</v>
      </c>
      <c r="B117" s="210">
        <v>3</v>
      </c>
      <c r="C117" s="17"/>
      <c r="D117" s="20" t="s">
        <v>109</v>
      </c>
      <c r="E117" s="1" t="s">
        <v>129</v>
      </c>
      <c r="F117" s="380" t="s">
        <v>130</v>
      </c>
      <c r="G117" s="13" t="s">
        <v>78</v>
      </c>
      <c r="H117" s="19" t="s">
        <v>131</v>
      </c>
      <c r="I117" s="19" t="s">
        <v>452</v>
      </c>
      <c r="J117" s="27">
        <v>84</v>
      </c>
    </row>
    <row r="118" spans="1:10" ht="16.5">
      <c r="A118" s="209" t="s">
        <v>510</v>
      </c>
      <c r="B118" s="210">
        <v>3</v>
      </c>
      <c r="C118" s="17"/>
      <c r="D118" s="395" t="s">
        <v>109</v>
      </c>
      <c r="E118" s="392" t="s">
        <v>129</v>
      </c>
      <c r="F118" s="394" t="s">
        <v>79</v>
      </c>
      <c r="G118" s="393" t="s">
        <v>83</v>
      </c>
      <c r="H118" s="393" t="s">
        <v>82</v>
      </c>
      <c r="I118" s="393" t="s">
        <v>453</v>
      </c>
      <c r="J118" s="407">
        <v>84</v>
      </c>
    </row>
    <row r="119" spans="1:10" ht="16.5">
      <c r="A119" s="209" t="s">
        <v>138</v>
      </c>
      <c r="B119" s="210">
        <v>3</v>
      </c>
      <c r="C119" s="17"/>
      <c r="D119" s="20" t="s">
        <v>199</v>
      </c>
      <c r="E119" s="1" t="s">
        <v>129</v>
      </c>
      <c r="F119" s="1" t="s">
        <v>130</v>
      </c>
      <c r="G119" s="13" t="s">
        <v>78</v>
      </c>
      <c r="H119" s="13" t="s">
        <v>82</v>
      </c>
      <c r="I119" s="13" t="s">
        <v>446</v>
      </c>
      <c r="J119" s="27">
        <v>213</v>
      </c>
    </row>
    <row r="120" spans="1:10" ht="16.5">
      <c r="A120" s="209" t="s">
        <v>255</v>
      </c>
      <c r="B120" s="210">
        <v>3</v>
      </c>
      <c r="C120" s="17"/>
      <c r="D120" s="20" t="s">
        <v>225</v>
      </c>
      <c r="E120" s="1" t="s">
        <v>133</v>
      </c>
      <c r="F120" s="380" t="s">
        <v>130</v>
      </c>
      <c r="G120" s="13" t="s">
        <v>78</v>
      </c>
      <c r="H120" s="13" t="s">
        <v>169</v>
      </c>
      <c r="I120" s="13" t="s">
        <v>446</v>
      </c>
      <c r="J120" s="27">
        <v>213</v>
      </c>
    </row>
    <row r="121" spans="1:10" ht="16.5">
      <c r="A121" s="209" t="s">
        <v>256</v>
      </c>
      <c r="B121" s="210">
        <v>3</v>
      </c>
      <c r="C121" s="17"/>
      <c r="D121" s="20" t="s">
        <v>85</v>
      </c>
      <c r="E121" s="1" t="s">
        <v>129</v>
      </c>
      <c r="F121" s="380" t="s">
        <v>155</v>
      </c>
      <c r="G121" s="13" t="s">
        <v>106</v>
      </c>
      <c r="H121" s="13" t="s">
        <v>112</v>
      </c>
      <c r="I121" s="13" t="s">
        <v>446</v>
      </c>
      <c r="J121" s="27">
        <v>214</v>
      </c>
    </row>
    <row r="122" spans="1:10" ht="16.5">
      <c r="A122" s="209" t="s">
        <v>148</v>
      </c>
      <c r="B122" s="210">
        <v>3</v>
      </c>
      <c r="C122" s="17"/>
      <c r="D122" s="20" t="s">
        <v>80</v>
      </c>
      <c r="E122" s="1" t="s">
        <v>129</v>
      </c>
      <c r="F122" s="380" t="s">
        <v>130</v>
      </c>
      <c r="G122" s="13" t="s">
        <v>78</v>
      </c>
      <c r="H122" s="13" t="s">
        <v>82</v>
      </c>
      <c r="I122" s="13" t="s">
        <v>446</v>
      </c>
      <c r="J122" s="27">
        <v>216</v>
      </c>
    </row>
    <row r="123" spans="1:10" ht="16.5">
      <c r="A123" s="209" t="s">
        <v>511</v>
      </c>
      <c r="B123" s="210">
        <v>3</v>
      </c>
      <c r="C123" s="17"/>
      <c r="D123" s="20" t="s">
        <v>200</v>
      </c>
      <c r="E123" s="1" t="s">
        <v>129</v>
      </c>
      <c r="F123" s="380" t="s">
        <v>130</v>
      </c>
      <c r="G123" s="13" t="s">
        <v>78</v>
      </c>
      <c r="H123" s="19" t="s">
        <v>86</v>
      </c>
      <c r="I123" s="19" t="s">
        <v>452</v>
      </c>
      <c r="J123" s="27">
        <v>84</v>
      </c>
    </row>
    <row r="124" spans="1:10" ht="16.5">
      <c r="A124" s="209" t="s">
        <v>258</v>
      </c>
      <c r="B124" s="210">
        <v>3</v>
      </c>
      <c r="C124" s="17"/>
      <c r="D124" s="20" t="s">
        <v>87</v>
      </c>
      <c r="E124" s="1" t="s">
        <v>129</v>
      </c>
      <c r="F124" s="1" t="s">
        <v>130</v>
      </c>
      <c r="G124" s="13" t="s">
        <v>78</v>
      </c>
      <c r="H124" s="13" t="s">
        <v>114</v>
      </c>
      <c r="I124" s="13" t="s">
        <v>446</v>
      </c>
      <c r="J124" s="27">
        <v>217</v>
      </c>
    </row>
    <row r="125" spans="1:10" ht="16.5">
      <c r="A125" s="209" t="s">
        <v>259</v>
      </c>
      <c r="B125" s="210">
        <v>3</v>
      </c>
      <c r="C125" s="17"/>
      <c r="D125" s="20" t="s">
        <v>200</v>
      </c>
      <c r="E125" s="1" t="s">
        <v>132</v>
      </c>
      <c r="F125" s="212" t="s">
        <v>130</v>
      </c>
      <c r="G125" s="13" t="s">
        <v>78</v>
      </c>
      <c r="H125" s="13" t="s">
        <v>86</v>
      </c>
      <c r="I125" s="13" t="s">
        <v>448</v>
      </c>
      <c r="J125" s="27">
        <v>119</v>
      </c>
    </row>
    <row r="126" spans="1:10" ht="16.5">
      <c r="A126" s="209" t="s">
        <v>149</v>
      </c>
      <c r="B126" s="210">
        <v>3</v>
      </c>
      <c r="C126" s="17"/>
      <c r="D126" s="20" t="s">
        <v>77</v>
      </c>
      <c r="E126" s="1" t="s">
        <v>129</v>
      </c>
      <c r="F126" s="1" t="s">
        <v>130</v>
      </c>
      <c r="G126" s="13" t="s">
        <v>137</v>
      </c>
      <c r="H126" s="13" t="s">
        <v>82</v>
      </c>
      <c r="I126" s="13" t="s">
        <v>446</v>
      </c>
      <c r="J126" s="27">
        <v>223</v>
      </c>
    </row>
    <row r="127" spans="1:10" ht="16.5">
      <c r="A127" s="209" t="s">
        <v>512</v>
      </c>
      <c r="B127" s="210">
        <v>3</v>
      </c>
      <c r="C127" s="17"/>
      <c r="D127" s="20" t="s">
        <v>200</v>
      </c>
      <c r="E127" s="392" t="s">
        <v>133</v>
      </c>
      <c r="F127" s="13" t="s">
        <v>130</v>
      </c>
      <c r="G127" s="13" t="s">
        <v>106</v>
      </c>
      <c r="H127" s="13" t="s">
        <v>82</v>
      </c>
      <c r="I127" s="13" t="s">
        <v>454</v>
      </c>
      <c r="J127" s="27">
        <v>98</v>
      </c>
    </row>
    <row r="128" spans="1:10" ht="16.5">
      <c r="A128" s="209" t="s">
        <v>513</v>
      </c>
      <c r="B128" s="210">
        <v>3</v>
      </c>
      <c r="C128" s="17"/>
      <c r="D128" s="20" t="s">
        <v>87</v>
      </c>
      <c r="E128" s="1" t="s">
        <v>133</v>
      </c>
      <c r="F128" s="380" t="s">
        <v>130</v>
      </c>
      <c r="G128" s="13" t="s">
        <v>78</v>
      </c>
      <c r="H128" s="19" t="s">
        <v>86</v>
      </c>
      <c r="I128" s="19" t="s">
        <v>452</v>
      </c>
      <c r="J128" s="27">
        <v>86</v>
      </c>
    </row>
    <row r="129" spans="1:10" ht="16.5">
      <c r="A129" s="209" t="s">
        <v>260</v>
      </c>
      <c r="B129" s="210">
        <v>3</v>
      </c>
      <c r="C129" s="17"/>
      <c r="D129" s="20" t="s">
        <v>200</v>
      </c>
      <c r="E129" s="1" t="s">
        <v>132</v>
      </c>
      <c r="F129" s="380" t="s">
        <v>130</v>
      </c>
      <c r="G129" s="13" t="s">
        <v>83</v>
      </c>
      <c r="H129" s="13" t="s">
        <v>86</v>
      </c>
      <c r="I129" s="13" t="s">
        <v>448</v>
      </c>
      <c r="J129" s="27">
        <v>120</v>
      </c>
    </row>
    <row r="130" spans="1:10" ht="16.5">
      <c r="A130" s="209" t="s">
        <v>514</v>
      </c>
      <c r="B130" s="210">
        <v>3</v>
      </c>
      <c r="C130" s="17"/>
      <c r="D130" s="20" t="s">
        <v>109</v>
      </c>
      <c r="E130" s="1" t="s">
        <v>132</v>
      </c>
      <c r="F130" s="380" t="s">
        <v>79</v>
      </c>
      <c r="G130" s="13" t="s">
        <v>515</v>
      </c>
      <c r="H130" s="13" t="s">
        <v>81</v>
      </c>
      <c r="I130" s="13" t="s">
        <v>448</v>
      </c>
      <c r="J130" s="27">
        <v>121</v>
      </c>
    </row>
    <row r="131" spans="1:10" ht="16.5">
      <c r="A131" s="209" t="s">
        <v>261</v>
      </c>
      <c r="B131" s="210">
        <v>3</v>
      </c>
      <c r="C131" s="17"/>
      <c r="D131" s="20" t="s">
        <v>77</v>
      </c>
      <c r="E131" s="1" t="s">
        <v>458</v>
      </c>
      <c r="F131" s="380" t="s">
        <v>130</v>
      </c>
      <c r="G131" s="13" t="s">
        <v>78</v>
      </c>
      <c r="H131" s="13" t="s">
        <v>262</v>
      </c>
      <c r="I131" s="13" t="s">
        <v>446</v>
      </c>
      <c r="J131" s="27">
        <v>236</v>
      </c>
    </row>
    <row r="132" spans="1:10" ht="16.5">
      <c r="A132" s="209" t="s">
        <v>516</v>
      </c>
      <c r="B132" s="210">
        <v>3</v>
      </c>
      <c r="C132" s="17"/>
      <c r="D132" s="20" t="s">
        <v>214</v>
      </c>
      <c r="E132" s="1" t="s">
        <v>132</v>
      </c>
      <c r="F132" s="13" t="s">
        <v>130</v>
      </c>
      <c r="G132" s="13" t="s">
        <v>106</v>
      </c>
      <c r="H132" s="13" t="s">
        <v>169</v>
      </c>
      <c r="I132" s="13" t="s">
        <v>454</v>
      </c>
      <c r="J132" s="27">
        <v>100</v>
      </c>
    </row>
    <row r="133" spans="1:10" ht="16.5">
      <c r="A133" s="209" t="s">
        <v>517</v>
      </c>
      <c r="B133" s="210">
        <v>3</v>
      </c>
      <c r="C133" s="17"/>
      <c r="D133" s="409" t="s">
        <v>214</v>
      </c>
      <c r="E133" s="1" t="s">
        <v>129</v>
      </c>
      <c r="F133" s="397" t="s">
        <v>518</v>
      </c>
      <c r="G133" s="13" t="s">
        <v>106</v>
      </c>
      <c r="H133" s="13" t="s">
        <v>86</v>
      </c>
      <c r="I133" s="13" t="s">
        <v>473</v>
      </c>
      <c r="J133" s="27">
        <v>114</v>
      </c>
    </row>
    <row r="134" spans="1:10" ht="16.5">
      <c r="A134" s="209" t="s">
        <v>263</v>
      </c>
      <c r="B134" s="210">
        <v>3</v>
      </c>
      <c r="C134" s="17"/>
      <c r="D134" s="20"/>
      <c r="E134" s="1"/>
      <c r="F134" s="1"/>
      <c r="G134" s="13"/>
      <c r="H134" s="13"/>
      <c r="I134" s="13"/>
      <c r="J134" s="27"/>
    </row>
    <row r="135" spans="1:10" ht="16.5">
      <c r="A135" s="209" t="s">
        <v>519</v>
      </c>
      <c r="B135" s="210">
        <v>3</v>
      </c>
      <c r="C135" s="17"/>
      <c r="D135" s="20" t="s">
        <v>214</v>
      </c>
      <c r="E135" s="1" t="s">
        <v>154</v>
      </c>
      <c r="F135" s="13" t="s">
        <v>130</v>
      </c>
      <c r="G135" s="13" t="s">
        <v>520</v>
      </c>
      <c r="H135" s="13" t="s">
        <v>17</v>
      </c>
      <c r="I135" s="13" t="s">
        <v>454</v>
      </c>
      <c r="J135" s="27">
        <v>101</v>
      </c>
    </row>
    <row r="136" spans="1:10" ht="16.5">
      <c r="A136" s="209" t="s">
        <v>264</v>
      </c>
      <c r="B136" s="210">
        <v>3</v>
      </c>
      <c r="C136" s="17"/>
      <c r="D136" s="20" t="s">
        <v>87</v>
      </c>
      <c r="E136" s="1" t="s">
        <v>129</v>
      </c>
      <c r="F136" s="380" t="s">
        <v>130</v>
      </c>
      <c r="G136" s="13" t="s">
        <v>83</v>
      </c>
      <c r="H136" s="13" t="s">
        <v>81</v>
      </c>
      <c r="I136" s="13" t="s">
        <v>446</v>
      </c>
      <c r="J136" s="27">
        <v>245</v>
      </c>
    </row>
    <row r="137" spans="1:10" ht="16.5">
      <c r="A137" s="209" t="s">
        <v>265</v>
      </c>
      <c r="B137" s="210">
        <v>3</v>
      </c>
      <c r="C137" s="17"/>
      <c r="D137" s="20" t="s">
        <v>77</v>
      </c>
      <c r="E137" s="1" t="s">
        <v>132</v>
      </c>
      <c r="F137" s="380" t="s">
        <v>130</v>
      </c>
      <c r="G137" s="13" t="s">
        <v>78</v>
      </c>
      <c r="H137" s="13" t="s">
        <v>86</v>
      </c>
      <c r="I137" s="13" t="s">
        <v>448</v>
      </c>
      <c r="J137" s="27">
        <v>124</v>
      </c>
    </row>
    <row r="138" spans="1:10" ht="16.5">
      <c r="A138" s="209" t="s">
        <v>266</v>
      </c>
      <c r="B138" s="210">
        <v>3</v>
      </c>
      <c r="C138" s="17"/>
      <c r="D138" s="20" t="s">
        <v>109</v>
      </c>
      <c r="E138" s="1" t="s">
        <v>217</v>
      </c>
      <c r="F138" s="380" t="s">
        <v>130</v>
      </c>
      <c r="G138" s="13" t="s">
        <v>117</v>
      </c>
      <c r="H138" s="13" t="s">
        <v>81</v>
      </c>
      <c r="I138" s="13" t="s">
        <v>446</v>
      </c>
      <c r="J138" s="27">
        <v>249</v>
      </c>
    </row>
    <row r="139" spans="1:10" ht="16.5">
      <c r="A139" s="209" t="s">
        <v>284</v>
      </c>
      <c r="B139" s="210">
        <v>3</v>
      </c>
      <c r="C139" s="17"/>
      <c r="D139" s="20" t="s">
        <v>77</v>
      </c>
      <c r="E139" s="1" t="s">
        <v>267</v>
      </c>
      <c r="F139" s="380" t="s">
        <v>130</v>
      </c>
      <c r="G139" s="13" t="s">
        <v>268</v>
      </c>
      <c r="H139" s="13" t="s">
        <v>84</v>
      </c>
      <c r="I139" s="13" t="s">
        <v>446</v>
      </c>
      <c r="J139" s="27">
        <v>250</v>
      </c>
    </row>
    <row r="140" spans="1:10" ht="16.5">
      <c r="A140" s="209" t="s">
        <v>269</v>
      </c>
      <c r="B140" s="210">
        <v>3</v>
      </c>
      <c r="C140" s="17"/>
      <c r="D140" s="20" t="s">
        <v>77</v>
      </c>
      <c r="E140" s="1" t="s">
        <v>267</v>
      </c>
      <c r="F140" s="380" t="s">
        <v>130</v>
      </c>
      <c r="G140" s="13" t="s">
        <v>268</v>
      </c>
      <c r="H140" s="13" t="s">
        <v>84</v>
      </c>
      <c r="I140" s="13" t="s">
        <v>446</v>
      </c>
      <c r="J140" s="27">
        <v>250</v>
      </c>
    </row>
    <row r="141" spans="1:10" ht="16.5">
      <c r="A141" s="209" t="s">
        <v>270</v>
      </c>
      <c r="B141" s="210">
        <v>3</v>
      </c>
      <c r="C141" s="20" t="s">
        <v>313</v>
      </c>
      <c r="D141" s="20" t="s">
        <v>200</v>
      </c>
      <c r="E141" s="1" t="s">
        <v>132</v>
      </c>
      <c r="F141" s="380" t="s">
        <v>130</v>
      </c>
      <c r="G141" s="13" t="s">
        <v>78</v>
      </c>
      <c r="H141" s="13" t="s">
        <v>131</v>
      </c>
      <c r="I141" s="13" t="s">
        <v>446</v>
      </c>
      <c r="J141" s="396">
        <v>251</v>
      </c>
    </row>
    <row r="142" spans="1:10" ht="16.5">
      <c r="A142" s="209" t="s">
        <v>141</v>
      </c>
      <c r="B142" s="210">
        <v>3</v>
      </c>
      <c r="C142" s="17"/>
      <c r="D142" s="20" t="s">
        <v>200</v>
      </c>
      <c r="E142" s="1" t="s">
        <v>132</v>
      </c>
      <c r="F142" s="380" t="s">
        <v>130</v>
      </c>
      <c r="G142" s="13" t="s">
        <v>83</v>
      </c>
      <c r="H142" s="13" t="s">
        <v>84</v>
      </c>
      <c r="I142" s="13" t="s">
        <v>446</v>
      </c>
      <c r="J142" s="27">
        <v>252</v>
      </c>
    </row>
    <row r="143" spans="1:10" ht="16.5">
      <c r="A143" s="209" t="s">
        <v>271</v>
      </c>
      <c r="B143" s="210">
        <v>3</v>
      </c>
      <c r="C143" s="17"/>
      <c r="D143" s="20" t="s">
        <v>77</v>
      </c>
      <c r="E143" s="1" t="s">
        <v>135</v>
      </c>
      <c r="F143" s="380" t="s">
        <v>130</v>
      </c>
      <c r="G143" s="13" t="s">
        <v>78</v>
      </c>
      <c r="H143" s="13" t="s">
        <v>272</v>
      </c>
      <c r="I143" s="13" t="s">
        <v>446</v>
      </c>
      <c r="J143" s="27">
        <v>258</v>
      </c>
    </row>
    <row r="144" spans="1:10" ht="16.5">
      <c r="A144" s="209" t="s">
        <v>273</v>
      </c>
      <c r="B144" s="210">
        <v>3</v>
      </c>
      <c r="C144" s="17"/>
      <c r="D144" s="20" t="s">
        <v>85</v>
      </c>
      <c r="E144" s="1" t="s">
        <v>132</v>
      </c>
      <c r="F144" s="380" t="s">
        <v>130</v>
      </c>
      <c r="G144" s="13" t="s">
        <v>189</v>
      </c>
      <c r="H144" s="13" t="s">
        <v>86</v>
      </c>
      <c r="I144" s="13" t="s">
        <v>446</v>
      </c>
      <c r="J144" s="29">
        <v>263</v>
      </c>
    </row>
    <row r="145" spans="1:10" ht="16.5">
      <c r="A145" s="209" t="s">
        <v>521</v>
      </c>
      <c r="B145" s="210">
        <v>3</v>
      </c>
      <c r="C145" s="17"/>
      <c r="D145" s="20" t="s">
        <v>77</v>
      </c>
      <c r="E145" s="1" t="s">
        <v>132</v>
      </c>
      <c r="F145" s="380" t="s">
        <v>130</v>
      </c>
      <c r="G145" s="13" t="s">
        <v>78</v>
      </c>
      <c r="H145" s="13" t="s">
        <v>84</v>
      </c>
      <c r="I145" s="13" t="s">
        <v>446</v>
      </c>
      <c r="J145" s="27">
        <v>266</v>
      </c>
    </row>
    <row r="146" spans="1:10" ht="16.5">
      <c r="A146" s="209" t="s">
        <v>522</v>
      </c>
      <c r="B146" s="210">
        <v>3</v>
      </c>
      <c r="C146" s="17"/>
      <c r="D146" s="20" t="s">
        <v>85</v>
      </c>
      <c r="E146" s="1" t="s">
        <v>129</v>
      </c>
      <c r="F146" s="13" t="s">
        <v>130</v>
      </c>
      <c r="G146" s="13" t="s">
        <v>460</v>
      </c>
      <c r="H146" s="13" t="s">
        <v>82</v>
      </c>
      <c r="I146" s="13" t="s">
        <v>454</v>
      </c>
      <c r="J146" s="27">
        <v>105</v>
      </c>
    </row>
    <row r="147" spans="1:10" ht="16.5">
      <c r="A147" s="209" t="s">
        <v>274</v>
      </c>
      <c r="B147" s="210">
        <v>3</v>
      </c>
      <c r="C147" s="17"/>
      <c r="D147" s="20" t="s">
        <v>85</v>
      </c>
      <c r="E147" s="1" t="s">
        <v>129</v>
      </c>
      <c r="F147" s="380" t="s">
        <v>130</v>
      </c>
      <c r="G147" s="13" t="s">
        <v>78</v>
      </c>
      <c r="H147" s="13" t="s">
        <v>82</v>
      </c>
      <c r="I147" s="13" t="s">
        <v>446</v>
      </c>
      <c r="J147" s="27">
        <v>270</v>
      </c>
    </row>
    <row r="148" spans="1:10" ht="16.5">
      <c r="A148" s="209" t="s">
        <v>275</v>
      </c>
      <c r="B148" s="210">
        <v>3</v>
      </c>
      <c r="C148" s="17"/>
      <c r="D148" s="20" t="s">
        <v>77</v>
      </c>
      <c r="E148" s="1" t="s">
        <v>129</v>
      </c>
      <c r="F148" s="380" t="s">
        <v>130</v>
      </c>
      <c r="G148" s="13" t="s">
        <v>78</v>
      </c>
      <c r="H148" s="13" t="s">
        <v>82</v>
      </c>
      <c r="I148" s="13" t="s">
        <v>446</v>
      </c>
      <c r="J148" s="27">
        <v>270</v>
      </c>
    </row>
    <row r="149" spans="1:10" ht="16.5">
      <c r="A149" s="209" t="s">
        <v>142</v>
      </c>
      <c r="B149" s="210">
        <v>3</v>
      </c>
      <c r="C149" s="17"/>
      <c r="D149" s="20" t="s">
        <v>85</v>
      </c>
      <c r="E149" s="1" t="s">
        <v>129</v>
      </c>
      <c r="F149" s="380" t="s">
        <v>130</v>
      </c>
      <c r="G149" s="13" t="s">
        <v>78</v>
      </c>
      <c r="H149" s="13" t="s">
        <v>82</v>
      </c>
      <c r="I149" s="13" t="s">
        <v>446</v>
      </c>
      <c r="J149" s="27">
        <v>271</v>
      </c>
    </row>
    <row r="150" spans="1:10" ht="16.5">
      <c r="A150" s="209" t="s">
        <v>523</v>
      </c>
      <c r="B150" s="210">
        <v>3</v>
      </c>
      <c r="C150" s="17"/>
      <c r="D150" s="20" t="s">
        <v>85</v>
      </c>
      <c r="E150" s="1" t="s">
        <v>469</v>
      </c>
      <c r="F150" s="13" t="s">
        <v>130</v>
      </c>
      <c r="G150" s="13" t="s">
        <v>78</v>
      </c>
      <c r="H150" s="13" t="s">
        <v>82</v>
      </c>
      <c r="I150" s="13" t="s">
        <v>454</v>
      </c>
      <c r="J150" s="27">
        <v>105</v>
      </c>
    </row>
    <row r="151" spans="1:10" ht="16.5">
      <c r="A151" s="209" t="s">
        <v>524</v>
      </c>
      <c r="B151" s="210">
        <v>3</v>
      </c>
      <c r="C151" s="17"/>
      <c r="D151" s="20" t="s">
        <v>77</v>
      </c>
      <c r="E151" s="1" t="s">
        <v>132</v>
      </c>
      <c r="F151" s="380" t="s">
        <v>130</v>
      </c>
      <c r="G151" s="13" t="s">
        <v>106</v>
      </c>
      <c r="H151" s="13" t="s">
        <v>84</v>
      </c>
      <c r="I151" s="13" t="s">
        <v>449</v>
      </c>
      <c r="J151" s="107">
        <v>120</v>
      </c>
    </row>
    <row r="152" spans="1:10" ht="16.5">
      <c r="A152" s="209" t="s">
        <v>525</v>
      </c>
      <c r="B152" s="210">
        <v>3</v>
      </c>
      <c r="C152" s="17"/>
      <c r="D152" s="20" t="s">
        <v>85</v>
      </c>
      <c r="E152" s="1" t="s">
        <v>133</v>
      </c>
      <c r="F152" s="380" t="s">
        <v>130</v>
      </c>
      <c r="G152" s="393" t="s">
        <v>83</v>
      </c>
      <c r="H152" s="13" t="s">
        <v>81</v>
      </c>
      <c r="I152" s="13" t="s">
        <v>449</v>
      </c>
      <c r="J152" s="107">
        <v>121</v>
      </c>
    </row>
    <row r="153" spans="1:10" ht="16.5">
      <c r="A153" s="209" t="s">
        <v>276</v>
      </c>
      <c r="B153" s="210">
        <v>3</v>
      </c>
      <c r="C153" s="17"/>
      <c r="D153" s="20" t="s">
        <v>87</v>
      </c>
      <c r="E153" s="1" t="s">
        <v>129</v>
      </c>
      <c r="F153" s="380" t="s">
        <v>130</v>
      </c>
      <c r="G153" s="13" t="s">
        <v>137</v>
      </c>
      <c r="H153" s="13" t="s">
        <v>82</v>
      </c>
      <c r="I153" s="13" t="s">
        <v>446</v>
      </c>
      <c r="J153" s="27">
        <v>275</v>
      </c>
    </row>
    <row r="154" spans="1:10" ht="16.5">
      <c r="A154" s="209" t="s">
        <v>317</v>
      </c>
      <c r="B154" s="210">
        <v>3</v>
      </c>
      <c r="C154" s="20" t="s">
        <v>315</v>
      </c>
      <c r="D154" s="20" t="s">
        <v>200</v>
      </c>
      <c r="E154" s="1" t="s">
        <v>132</v>
      </c>
      <c r="F154" s="380" t="s">
        <v>130</v>
      </c>
      <c r="G154" s="13" t="s">
        <v>78</v>
      </c>
      <c r="H154" s="13" t="s">
        <v>143</v>
      </c>
      <c r="I154" s="13" t="s">
        <v>446</v>
      </c>
      <c r="J154" s="27">
        <v>280</v>
      </c>
    </row>
    <row r="155" spans="1:10" ht="16.5">
      <c r="A155" s="209" t="s">
        <v>277</v>
      </c>
      <c r="B155" s="210">
        <v>3</v>
      </c>
      <c r="C155" s="17"/>
      <c r="D155" s="20" t="s">
        <v>199</v>
      </c>
      <c r="E155" s="1" t="s">
        <v>132</v>
      </c>
      <c r="F155" s="380" t="s">
        <v>130</v>
      </c>
      <c r="G155" s="13" t="s">
        <v>97</v>
      </c>
      <c r="H155" s="13" t="s">
        <v>81</v>
      </c>
      <c r="I155" s="13" t="s">
        <v>446</v>
      </c>
      <c r="J155" s="27">
        <v>281</v>
      </c>
    </row>
    <row r="156" spans="1:10" ht="16.5">
      <c r="A156" s="209" t="s">
        <v>144</v>
      </c>
      <c r="B156" s="210">
        <v>3</v>
      </c>
      <c r="C156" s="17"/>
      <c r="D156" s="20" t="s">
        <v>200</v>
      </c>
      <c r="E156" s="1" t="s">
        <v>135</v>
      </c>
      <c r="F156" s="380" t="s">
        <v>130</v>
      </c>
      <c r="G156" s="13" t="s">
        <v>78</v>
      </c>
      <c r="H156" s="13" t="s">
        <v>82</v>
      </c>
      <c r="I156" s="13" t="s">
        <v>446</v>
      </c>
      <c r="J156" s="27">
        <v>284</v>
      </c>
    </row>
    <row r="157" spans="1:10" ht="16.5">
      <c r="A157" s="209" t="s">
        <v>278</v>
      </c>
      <c r="B157" s="210">
        <v>3</v>
      </c>
      <c r="C157" s="17"/>
      <c r="D157" s="20" t="s">
        <v>77</v>
      </c>
      <c r="E157" s="1" t="s">
        <v>129</v>
      </c>
      <c r="F157" s="380" t="s">
        <v>130</v>
      </c>
      <c r="G157" s="13" t="s">
        <v>78</v>
      </c>
      <c r="H157" s="13" t="s">
        <v>84</v>
      </c>
      <c r="I157" s="13" t="s">
        <v>448</v>
      </c>
      <c r="J157" s="27">
        <v>128</v>
      </c>
    </row>
    <row r="158" spans="1:10" ht="16.5">
      <c r="A158" s="209" t="s">
        <v>279</v>
      </c>
      <c r="B158" s="210">
        <v>3</v>
      </c>
      <c r="C158" s="17"/>
      <c r="D158" s="20" t="s">
        <v>85</v>
      </c>
      <c r="E158" s="1" t="s">
        <v>135</v>
      </c>
      <c r="F158" s="380" t="s">
        <v>152</v>
      </c>
      <c r="G158" s="13" t="s">
        <v>106</v>
      </c>
      <c r="H158" s="13" t="s">
        <v>86</v>
      </c>
      <c r="I158" s="13" t="s">
        <v>446</v>
      </c>
      <c r="J158" s="396">
        <v>286</v>
      </c>
    </row>
    <row r="159" spans="1:10" ht="16.5">
      <c r="A159" s="209" t="s">
        <v>526</v>
      </c>
      <c r="B159" s="210">
        <v>3</v>
      </c>
      <c r="C159" s="17"/>
      <c r="D159" s="18" t="s">
        <v>85</v>
      </c>
      <c r="E159" s="14" t="s">
        <v>217</v>
      </c>
      <c r="F159" s="397" t="s">
        <v>130</v>
      </c>
      <c r="G159" s="13" t="s">
        <v>106</v>
      </c>
      <c r="H159" s="13" t="s">
        <v>86</v>
      </c>
      <c r="I159" s="13" t="s">
        <v>467</v>
      </c>
      <c r="J159" s="410">
        <v>71</v>
      </c>
    </row>
    <row r="160" spans="1:10" ht="16.5">
      <c r="A160" s="209" t="s">
        <v>280</v>
      </c>
      <c r="B160" s="210">
        <v>3</v>
      </c>
      <c r="C160" s="17"/>
      <c r="D160" s="20" t="s">
        <v>109</v>
      </c>
      <c r="E160" s="1" t="s">
        <v>230</v>
      </c>
      <c r="F160" s="380" t="s">
        <v>130</v>
      </c>
      <c r="G160" s="13" t="s">
        <v>78</v>
      </c>
      <c r="H160" s="13" t="s">
        <v>84</v>
      </c>
      <c r="I160" s="13" t="s">
        <v>446</v>
      </c>
      <c r="J160" s="27">
        <v>294</v>
      </c>
    </row>
    <row r="161" spans="1:10" ht="16.5">
      <c r="A161" s="209" t="s">
        <v>145</v>
      </c>
      <c r="B161" s="210">
        <v>3</v>
      </c>
      <c r="C161" s="17"/>
      <c r="D161" s="20" t="s">
        <v>200</v>
      </c>
      <c r="E161" s="1" t="s">
        <v>135</v>
      </c>
      <c r="F161" s="380" t="s">
        <v>130</v>
      </c>
      <c r="G161" s="13" t="s">
        <v>78</v>
      </c>
      <c r="H161" s="13" t="s">
        <v>146</v>
      </c>
      <c r="I161" s="13" t="s">
        <v>446</v>
      </c>
      <c r="J161" s="27">
        <v>300</v>
      </c>
    </row>
    <row r="162" spans="1:10" ht="16.5">
      <c r="A162" s="209" t="s">
        <v>281</v>
      </c>
      <c r="B162" s="210">
        <v>3</v>
      </c>
      <c r="C162" s="17"/>
      <c r="D162" s="20" t="s">
        <v>200</v>
      </c>
      <c r="E162" s="1" t="s">
        <v>135</v>
      </c>
      <c r="F162" s="380" t="s">
        <v>130</v>
      </c>
      <c r="G162" s="13" t="s">
        <v>78</v>
      </c>
      <c r="H162" s="13" t="s">
        <v>84</v>
      </c>
      <c r="I162" s="13" t="s">
        <v>446</v>
      </c>
      <c r="J162" s="27">
        <v>300</v>
      </c>
    </row>
    <row r="163" spans="1:10" ht="16.5">
      <c r="A163" s="411" t="s">
        <v>147</v>
      </c>
      <c r="B163" s="214">
        <v>3</v>
      </c>
      <c r="C163" s="400"/>
      <c r="D163" s="216" t="s">
        <v>87</v>
      </c>
      <c r="E163" s="15" t="s">
        <v>135</v>
      </c>
      <c r="F163" s="408" t="s">
        <v>130</v>
      </c>
      <c r="G163" s="21" t="s">
        <v>137</v>
      </c>
      <c r="H163" s="21" t="s">
        <v>86</v>
      </c>
      <c r="I163" s="21" t="s">
        <v>446</v>
      </c>
      <c r="J163" s="220">
        <v>302</v>
      </c>
    </row>
    <row r="164" spans="1:10" ht="16.5">
      <c r="A164" s="238" t="s">
        <v>375</v>
      </c>
      <c r="B164" s="210">
        <v>4</v>
      </c>
      <c r="C164" s="17"/>
      <c r="D164" s="20" t="s">
        <v>85</v>
      </c>
      <c r="E164" s="1" t="s">
        <v>442</v>
      </c>
      <c r="F164" s="380" t="s">
        <v>130</v>
      </c>
      <c r="G164" s="13" t="s">
        <v>83</v>
      </c>
      <c r="H164" s="13" t="s">
        <v>81</v>
      </c>
      <c r="I164" s="13" t="s">
        <v>443</v>
      </c>
      <c r="J164" s="27">
        <v>84</v>
      </c>
    </row>
    <row r="165" spans="1:10" ht="16.5">
      <c r="A165" s="238" t="s">
        <v>376</v>
      </c>
      <c r="B165" s="210">
        <v>4</v>
      </c>
      <c r="C165" s="17"/>
      <c r="D165" s="26" t="s">
        <v>200</v>
      </c>
      <c r="E165" s="1" t="s">
        <v>154</v>
      </c>
      <c r="F165" s="19" t="s">
        <v>444</v>
      </c>
      <c r="G165" s="19" t="s">
        <v>83</v>
      </c>
      <c r="H165" s="19" t="s">
        <v>81</v>
      </c>
      <c r="I165" s="13" t="s">
        <v>445</v>
      </c>
      <c r="J165" s="27">
        <v>174</v>
      </c>
    </row>
    <row r="166" spans="1:10" ht="16.5">
      <c r="A166" s="238" t="s">
        <v>377</v>
      </c>
      <c r="B166" s="210">
        <v>4</v>
      </c>
      <c r="C166" s="17"/>
      <c r="D166" s="20" t="s">
        <v>200</v>
      </c>
      <c r="E166" s="1" t="s">
        <v>132</v>
      </c>
      <c r="F166" s="380" t="s">
        <v>130</v>
      </c>
      <c r="G166" s="13" t="s">
        <v>78</v>
      </c>
      <c r="H166" s="13" t="s">
        <v>84</v>
      </c>
      <c r="I166" s="13" t="s">
        <v>446</v>
      </c>
      <c r="J166" s="27">
        <v>196</v>
      </c>
    </row>
    <row r="167" spans="1:10" ht="16.5">
      <c r="A167" s="238" t="s">
        <v>378</v>
      </c>
      <c r="B167" s="210">
        <v>4</v>
      </c>
      <c r="C167" s="17"/>
      <c r="D167" s="20" t="s">
        <v>77</v>
      </c>
      <c r="E167" s="1" t="s">
        <v>132</v>
      </c>
      <c r="F167" s="380" t="s">
        <v>130</v>
      </c>
      <c r="G167" s="13" t="s">
        <v>447</v>
      </c>
      <c r="H167" s="13" t="s">
        <v>86</v>
      </c>
      <c r="I167" s="13" t="s">
        <v>448</v>
      </c>
      <c r="J167" s="27">
        <v>116</v>
      </c>
    </row>
    <row r="168" spans="1:10" ht="16.5">
      <c r="A168" s="238" t="s">
        <v>379</v>
      </c>
      <c r="B168" s="210">
        <v>4</v>
      </c>
      <c r="C168" s="17"/>
      <c r="D168" s="20" t="s">
        <v>109</v>
      </c>
      <c r="E168" s="392" t="s">
        <v>129</v>
      </c>
      <c r="F168" s="380" t="s">
        <v>444</v>
      </c>
      <c r="G168" s="393" t="s">
        <v>83</v>
      </c>
      <c r="H168" s="13" t="s">
        <v>86</v>
      </c>
      <c r="I168" s="13" t="s">
        <v>449</v>
      </c>
      <c r="J168" s="27">
        <v>98</v>
      </c>
    </row>
    <row r="169" spans="1:10" ht="16.5">
      <c r="A169" s="238" t="s">
        <v>380</v>
      </c>
      <c r="B169" s="210">
        <v>4</v>
      </c>
      <c r="C169" s="17"/>
      <c r="D169" s="26" t="s">
        <v>109</v>
      </c>
      <c r="E169" s="1" t="s">
        <v>129</v>
      </c>
      <c r="F169" s="19" t="s">
        <v>444</v>
      </c>
      <c r="G169" s="19" t="s">
        <v>83</v>
      </c>
      <c r="H169" s="19" t="s">
        <v>86</v>
      </c>
      <c r="I169" s="13" t="s">
        <v>450</v>
      </c>
      <c r="J169" s="27">
        <v>17</v>
      </c>
    </row>
    <row r="170" spans="1:10" ht="16.5">
      <c r="A170" s="238" t="s">
        <v>381</v>
      </c>
      <c r="B170" s="210">
        <v>4</v>
      </c>
      <c r="C170" s="17"/>
      <c r="D170" s="20" t="s">
        <v>85</v>
      </c>
      <c r="E170" s="392" t="s">
        <v>133</v>
      </c>
      <c r="F170" s="13" t="s">
        <v>130</v>
      </c>
      <c r="G170" s="393" t="s">
        <v>106</v>
      </c>
      <c r="H170" s="13" t="s">
        <v>114</v>
      </c>
      <c r="I170" s="13" t="s">
        <v>451</v>
      </c>
      <c r="J170" s="27">
        <v>93</v>
      </c>
    </row>
    <row r="171" spans="1:10" ht="16.5">
      <c r="A171" s="238" t="s">
        <v>382</v>
      </c>
      <c r="B171" s="210">
        <v>4</v>
      </c>
      <c r="C171" s="17"/>
      <c r="D171" s="20" t="s">
        <v>200</v>
      </c>
      <c r="E171" s="1" t="s">
        <v>133</v>
      </c>
      <c r="F171" s="380" t="s">
        <v>130</v>
      </c>
      <c r="G171" s="13" t="s">
        <v>83</v>
      </c>
      <c r="H171" s="19" t="s">
        <v>86</v>
      </c>
      <c r="I171" s="13" t="s">
        <v>452</v>
      </c>
      <c r="J171" s="27">
        <v>81</v>
      </c>
    </row>
    <row r="172" spans="1:10" ht="16.5">
      <c r="A172" s="238" t="s">
        <v>383</v>
      </c>
      <c r="B172" s="210">
        <v>4</v>
      </c>
      <c r="C172" s="17"/>
      <c r="D172" s="20" t="s">
        <v>199</v>
      </c>
      <c r="E172" s="392" t="s">
        <v>132</v>
      </c>
      <c r="F172" s="380" t="s">
        <v>130</v>
      </c>
      <c r="G172" s="13" t="s">
        <v>78</v>
      </c>
      <c r="H172" s="13" t="s">
        <v>82</v>
      </c>
      <c r="I172" s="13" t="s">
        <v>446</v>
      </c>
      <c r="J172" s="27">
        <v>206</v>
      </c>
    </row>
    <row r="173" spans="1:10" ht="16.5">
      <c r="A173" s="238" t="s">
        <v>384</v>
      </c>
      <c r="B173" s="210">
        <v>4</v>
      </c>
      <c r="C173" s="17"/>
      <c r="D173" s="20" t="s">
        <v>200</v>
      </c>
      <c r="E173" s="392" t="s">
        <v>129</v>
      </c>
      <c r="F173" s="394" t="s">
        <v>130</v>
      </c>
      <c r="G173" s="393" t="s">
        <v>78</v>
      </c>
      <c r="H173" s="393" t="s">
        <v>131</v>
      </c>
      <c r="I173" s="13" t="s">
        <v>453</v>
      </c>
      <c r="J173" s="27">
        <v>82</v>
      </c>
    </row>
    <row r="174" spans="1:10" ht="16.5">
      <c r="A174" s="238" t="s">
        <v>385</v>
      </c>
      <c r="B174" s="210">
        <v>4</v>
      </c>
      <c r="C174" s="17"/>
      <c r="D174" s="20" t="s">
        <v>199</v>
      </c>
      <c r="E174" s="1" t="s">
        <v>129</v>
      </c>
      <c r="F174" s="13" t="s">
        <v>130</v>
      </c>
      <c r="G174" s="393" t="s">
        <v>137</v>
      </c>
      <c r="H174" s="13" t="s">
        <v>82</v>
      </c>
      <c r="I174" s="13" t="s">
        <v>454</v>
      </c>
      <c r="J174" s="27">
        <v>92</v>
      </c>
    </row>
    <row r="175" spans="1:10" ht="16.5">
      <c r="A175" s="238" t="s">
        <v>386</v>
      </c>
      <c r="B175" s="210">
        <v>4</v>
      </c>
      <c r="C175" s="17"/>
      <c r="D175" s="20" t="s">
        <v>87</v>
      </c>
      <c r="E175" s="1" t="s">
        <v>154</v>
      </c>
      <c r="F175" s="380" t="s">
        <v>130</v>
      </c>
      <c r="G175" s="13" t="s">
        <v>97</v>
      </c>
      <c r="H175" s="13" t="s">
        <v>82</v>
      </c>
      <c r="I175" s="13" t="s">
        <v>452</v>
      </c>
      <c r="J175" s="27">
        <v>83</v>
      </c>
    </row>
    <row r="176" spans="1:10" ht="16.5">
      <c r="A176" s="238" t="s">
        <v>387</v>
      </c>
      <c r="B176" s="210">
        <v>4</v>
      </c>
      <c r="C176" s="17"/>
      <c r="D176" s="20" t="s">
        <v>87</v>
      </c>
      <c r="E176" s="1" t="s">
        <v>129</v>
      </c>
      <c r="F176" s="13" t="s">
        <v>130</v>
      </c>
      <c r="G176" s="13" t="s">
        <v>78</v>
      </c>
      <c r="H176" s="13" t="s">
        <v>114</v>
      </c>
      <c r="I176" s="13" t="s">
        <v>454</v>
      </c>
      <c r="J176" s="27">
        <v>94</v>
      </c>
    </row>
    <row r="177" spans="1:10" ht="16.5">
      <c r="A177" s="238" t="s">
        <v>388</v>
      </c>
      <c r="B177" s="210">
        <v>4</v>
      </c>
      <c r="C177" s="17"/>
      <c r="D177" s="20" t="s">
        <v>200</v>
      </c>
      <c r="E177" s="1" t="s">
        <v>129</v>
      </c>
      <c r="F177" s="380" t="s">
        <v>130</v>
      </c>
      <c r="G177" s="13" t="s">
        <v>78</v>
      </c>
      <c r="H177" s="13" t="s">
        <v>84</v>
      </c>
      <c r="I177" s="13" t="s">
        <v>443</v>
      </c>
      <c r="J177" s="27">
        <v>88</v>
      </c>
    </row>
    <row r="178" spans="1:10" ht="16.5">
      <c r="A178" s="238" t="s">
        <v>389</v>
      </c>
      <c r="B178" s="210">
        <v>4</v>
      </c>
      <c r="C178" s="17"/>
      <c r="D178" s="20" t="s">
        <v>214</v>
      </c>
      <c r="E178" s="1" t="s">
        <v>132</v>
      </c>
      <c r="F178" s="380" t="s">
        <v>130</v>
      </c>
      <c r="G178" s="13" t="s">
        <v>106</v>
      </c>
      <c r="H178" s="13" t="s">
        <v>86</v>
      </c>
      <c r="I178" s="13" t="s">
        <v>448</v>
      </c>
      <c r="J178" s="27">
        <v>118</v>
      </c>
    </row>
    <row r="179" spans="1:10" ht="16.5">
      <c r="A179" s="238" t="s">
        <v>390</v>
      </c>
      <c r="B179" s="210">
        <v>4</v>
      </c>
      <c r="C179" s="17"/>
      <c r="D179" s="20" t="s">
        <v>200</v>
      </c>
      <c r="E179" s="1" t="s">
        <v>135</v>
      </c>
      <c r="F179" s="380" t="s">
        <v>130</v>
      </c>
      <c r="G179" s="13" t="s">
        <v>117</v>
      </c>
      <c r="H179" s="13" t="s">
        <v>84</v>
      </c>
      <c r="I179" s="13" t="s">
        <v>446</v>
      </c>
      <c r="J179" s="27">
        <v>214</v>
      </c>
    </row>
    <row r="180" spans="1:10" ht="16.5">
      <c r="A180" s="238" t="s">
        <v>391</v>
      </c>
      <c r="B180" s="210">
        <v>4</v>
      </c>
      <c r="C180" s="17"/>
      <c r="D180" s="395" t="s">
        <v>85</v>
      </c>
      <c r="E180" s="392" t="s">
        <v>129</v>
      </c>
      <c r="F180" s="393" t="s">
        <v>130</v>
      </c>
      <c r="G180" s="393" t="s">
        <v>78</v>
      </c>
      <c r="H180" s="393" t="s">
        <v>82</v>
      </c>
      <c r="I180" s="13" t="s">
        <v>446</v>
      </c>
      <c r="J180" s="27">
        <v>215</v>
      </c>
    </row>
    <row r="181" spans="1:10" ht="16.5">
      <c r="A181" s="238" t="s">
        <v>392</v>
      </c>
      <c r="B181" s="210">
        <v>4</v>
      </c>
      <c r="C181" s="17"/>
      <c r="D181" s="20" t="s">
        <v>77</v>
      </c>
      <c r="E181" s="1" t="s">
        <v>132</v>
      </c>
      <c r="F181" s="380" t="s">
        <v>130</v>
      </c>
      <c r="G181" s="13" t="s">
        <v>78</v>
      </c>
      <c r="H181" s="13" t="s">
        <v>86</v>
      </c>
      <c r="I181" s="13" t="s">
        <v>448</v>
      </c>
      <c r="J181" s="27">
        <v>118</v>
      </c>
    </row>
    <row r="182" spans="1:10" ht="16.5">
      <c r="A182" s="238" t="s">
        <v>393</v>
      </c>
      <c r="B182" s="210">
        <v>4</v>
      </c>
      <c r="C182" s="17"/>
      <c r="D182" s="395" t="s">
        <v>199</v>
      </c>
      <c r="E182" s="392" t="s">
        <v>132</v>
      </c>
      <c r="F182" s="393" t="s">
        <v>130</v>
      </c>
      <c r="G182" s="393" t="s">
        <v>78</v>
      </c>
      <c r="H182" s="393" t="s">
        <v>81</v>
      </c>
      <c r="I182" s="13" t="s">
        <v>446</v>
      </c>
      <c r="J182" s="27">
        <v>217</v>
      </c>
    </row>
    <row r="183" spans="1:10" ht="16.5">
      <c r="A183" s="238" t="s">
        <v>394</v>
      </c>
      <c r="B183" s="210">
        <v>4</v>
      </c>
      <c r="C183" s="17"/>
      <c r="D183" s="20" t="s">
        <v>77</v>
      </c>
      <c r="E183" s="1" t="s">
        <v>129</v>
      </c>
      <c r="F183" s="380" t="s">
        <v>130</v>
      </c>
      <c r="G183" s="13" t="s">
        <v>137</v>
      </c>
      <c r="H183" s="13" t="s">
        <v>81</v>
      </c>
      <c r="I183" s="13" t="s">
        <v>446</v>
      </c>
      <c r="J183" s="27">
        <v>221</v>
      </c>
    </row>
    <row r="184" spans="1:10" ht="16.5">
      <c r="A184" s="238" t="s">
        <v>395</v>
      </c>
      <c r="B184" s="210">
        <v>4</v>
      </c>
      <c r="C184" s="17"/>
      <c r="D184" s="20" t="s">
        <v>109</v>
      </c>
      <c r="E184" s="1" t="s">
        <v>132</v>
      </c>
      <c r="F184" s="380" t="s">
        <v>130</v>
      </c>
      <c r="G184" s="13" t="s">
        <v>106</v>
      </c>
      <c r="H184" s="13" t="s">
        <v>86</v>
      </c>
      <c r="I184" s="13" t="s">
        <v>446</v>
      </c>
      <c r="J184" s="27">
        <v>221</v>
      </c>
    </row>
    <row r="185" spans="1:10" ht="16.5">
      <c r="A185" s="238" t="s">
        <v>396</v>
      </c>
      <c r="B185" s="210">
        <v>4</v>
      </c>
      <c r="C185" s="17"/>
      <c r="D185" s="20" t="s">
        <v>77</v>
      </c>
      <c r="E185" s="1" t="s">
        <v>217</v>
      </c>
      <c r="F185" s="380" t="s">
        <v>130</v>
      </c>
      <c r="G185" s="13" t="s">
        <v>106</v>
      </c>
      <c r="H185" s="13" t="s">
        <v>82</v>
      </c>
      <c r="I185" s="13" t="s">
        <v>446</v>
      </c>
      <c r="J185" s="27">
        <v>222</v>
      </c>
    </row>
    <row r="186" spans="1:10" ht="16.5">
      <c r="A186" s="238" t="s">
        <v>109</v>
      </c>
      <c r="B186" s="210">
        <v>4</v>
      </c>
      <c r="C186" s="17"/>
      <c r="D186" s="20" t="s">
        <v>109</v>
      </c>
      <c r="E186" s="1" t="s">
        <v>133</v>
      </c>
      <c r="F186" s="380" t="s">
        <v>155</v>
      </c>
      <c r="G186" s="13" t="s">
        <v>83</v>
      </c>
      <c r="H186" s="13" t="s">
        <v>82</v>
      </c>
      <c r="I186" s="13" t="s">
        <v>446</v>
      </c>
      <c r="J186" s="27">
        <v>224</v>
      </c>
    </row>
    <row r="187" spans="1:10" ht="16.5">
      <c r="A187" s="238" t="s">
        <v>372</v>
      </c>
      <c r="B187" s="210">
        <v>4</v>
      </c>
      <c r="C187" s="17"/>
      <c r="D187" s="20" t="s">
        <v>87</v>
      </c>
      <c r="E187" s="1" t="s">
        <v>132</v>
      </c>
      <c r="F187" s="380" t="s">
        <v>130</v>
      </c>
      <c r="G187" s="13" t="s">
        <v>83</v>
      </c>
      <c r="H187" s="13" t="s">
        <v>86</v>
      </c>
      <c r="I187" s="13" t="s">
        <v>446</v>
      </c>
      <c r="J187" s="27">
        <v>224</v>
      </c>
    </row>
    <row r="188" spans="1:10" ht="16.5">
      <c r="A188" s="238" t="s">
        <v>397</v>
      </c>
      <c r="B188" s="210">
        <v>4</v>
      </c>
      <c r="C188" s="17"/>
      <c r="D188" s="20" t="s">
        <v>87</v>
      </c>
      <c r="E188" s="1" t="s">
        <v>132</v>
      </c>
      <c r="F188" s="380" t="s">
        <v>152</v>
      </c>
      <c r="G188" s="13" t="s">
        <v>106</v>
      </c>
      <c r="H188" s="13" t="s">
        <v>17</v>
      </c>
      <c r="I188" s="13" t="s">
        <v>452</v>
      </c>
      <c r="J188" s="27">
        <v>85</v>
      </c>
    </row>
    <row r="189" spans="1:10" ht="16.5">
      <c r="A189" s="238" t="s">
        <v>398</v>
      </c>
      <c r="B189" s="210">
        <v>4</v>
      </c>
      <c r="C189" s="17"/>
      <c r="D189" s="20" t="s">
        <v>87</v>
      </c>
      <c r="E189" s="392" t="s">
        <v>129</v>
      </c>
      <c r="F189" s="394" t="s">
        <v>130</v>
      </c>
      <c r="G189" s="393" t="s">
        <v>137</v>
      </c>
      <c r="H189" s="393" t="s">
        <v>143</v>
      </c>
      <c r="I189" s="13" t="s">
        <v>455</v>
      </c>
      <c r="J189" s="27">
        <v>114</v>
      </c>
    </row>
    <row r="190" spans="1:10" ht="16.5">
      <c r="A190" s="238" t="s">
        <v>399</v>
      </c>
      <c r="B190" s="210">
        <v>4</v>
      </c>
      <c r="C190" s="17"/>
      <c r="D190" s="26" t="s">
        <v>200</v>
      </c>
      <c r="E190" s="1" t="s">
        <v>132</v>
      </c>
      <c r="F190" s="19" t="s">
        <v>130</v>
      </c>
      <c r="G190" s="19" t="s">
        <v>106</v>
      </c>
      <c r="H190" s="19" t="s">
        <v>82</v>
      </c>
      <c r="I190" s="13" t="s">
        <v>445</v>
      </c>
      <c r="J190" s="27">
        <v>174</v>
      </c>
    </row>
    <row r="191" spans="1:10" ht="16.5">
      <c r="A191" s="238" t="s">
        <v>400</v>
      </c>
      <c r="B191" s="210">
        <v>4</v>
      </c>
      <c r="C191" s="17"/>
      <c r="D191" s="20" t="s">
        <v>200</v>
      </c>
      <c r="E191" s="392" t="s">
        <v>129</v>
      </c>
      <c r="F191" s="380" t="s">
        <v>130</v>
      </c>
      <c r="G191" s="393" t="s">
        <v>78</v>
      </c>
      <c r="H191" s="393" t="s">
        <v>81</v>
      </c>
      <c r="I191" s="13" t="s">
        <v>451</v>
      </c>
      <c r="J191" s="27">
        <v>98</v>
      </c>
    </row>
    <row r="192" spans="1:10" ht="16.5">
      <c r="A192" s="238" t="s">
        <v>401</v>
      </c>
      <c r="B192" s="210">
        <v>4</v>
      </c>
      <c r="C192" s="17"/>
      <c r="D192" s="20" t="s">
        <v>77</v>
      </c>
      <c r="E192" s="1" t="s">
        <v>135</v>
      </c>
      <c r="F192" s="380" t="s">
        <v>130</v>
      </c>
      <c r="G192" s="13" t="s">
        <v>78</v>
      </c>
      <c r="H192" s="13" t="s">
        <v>84</v>
      </c>
      <c r="I192" s="13" t="s">
        <v>446</v>
      </c>
      <c r="J192" s="27">
        <v>233</v>
      </c>
    </row>
    <row r="193" spans="1:10" ht="16.5">
      <c r="A193" s="238" t="s">
        <v>402</v>
      </c>
      <c r="B193" s="210">
        <v>4</v>
      </c>
      <c r="C193" s="17"/>
      <c r="D193" s="20" t="s">
        <v>200</v>
      </c>
      <c r="E193" s="1" t="s">
        <v>132</v>
      </c>
      <c r="F193" s="380" t="s">
        <v>130</v>
      </c>
      <c r="G193" s="13" t="s">
        <v>106</v>
      </c>
      <c r="H193" s="13" t="s">
        <v>81</v>
      </c>
      <c r="I193" s="13" t="s">
        <v>446</v>
      </c>
      <c r="J193" s="27">
        <v>235</v>
      </c>
    </row>
    <row r="194" spans="1:10" ht="16.5">
      <c r="A194" s="238" t="s">
        <v>403</v>
      </c>
      <c r="B194" s="210">
        <v>4</v>
      </c>
      <c r="C194" s="17"/>
      <c r="D194" s="20" t="s">
        <v>109</v>
      </c>
      <c r="E194" s="1" t="s">
        <v>132</v>
      </c>
      <c r="F194" s="13" t="s">
        <v>130</v>
      </c>
      <c r="G194" s="13" t="s">
        <v>78</v>
      </c>
      <c r="H194" s="13" t="s">
        <v>131</v>
      </c>
      <c r="I194" s="13" t="s">
        <v>454</v>
      </c>
      <c r="J194" s="27">
        <v>100</v>
      </c>
    </row>
    <row r="195" spans="1:10" ht="16.5">
      <c r="A195" s="238" t="s">
        <v>404</v>
      </c>
      <c r="B195" s="210">
        <v>4</v>
      </c>
      <c r="C195" s="17"/>
      <c r="D195" s="20" t="s">
        <v>85</v>
      </c>
      <c r="E195" s="1" t="s">
        <v>129</v>
      </c>
      <c r="F195" s="380" t="s">
        <v>130</v>
      </c>
      <c r="G195" s="13" t="s">
        <v>106</v>
      </c>
      <c r="H195" s="19" t="s">
        <v>86</v>
      </c>
      <c r="I195" s="13" t="s">
        <v>452</v>
      </c>
      <c r="J195" s="27">
        <v>87</v>
      </c>
    </row>
    <row r="196" spans="1:10" ht="16.5">
      <c r="A196" s="238" t="s">
        <v>405</v>
      </c>
      <c r="B196" s="210">
        <v>4</v>
      </c>
      <c r="C196" s="17"/>
      <c r="D196" s="20" t="s">
        <v>85</v>
      </c>
      <c r="E196" s="1" t="s">
        <v>456</v>
      </c>
      <c r="F196" s="380" t="s">
        <v>130</v>
      </c>
      <c r="G196" s="13" t="s">
        <v>83</v>
      </c>
      <c r="H196" s="13" t="s">
        <v>84</v>
      </c>
      <c r="I196" s="13" t="s">
        <v>443</v>
      </c>
      <c r="J196" s="27">
        <v>97</v>
      </c>
    </row>
    <row r="197" spans="1:10" ht="16.5">
      <c r="A197" s="238" t="s">
        <v>406</v>
      </c>
      <c r="B197" s="210">
        <v>4</v>
      </c>
      <c r="C197" s="17"/>
      <c r="D197" s="20" t="s">
        <v>109</v>
      </c>
      <c r="E197" s="1" t="s">
        <v>457</v>
      </c>
      <c r="F197" s="380" t="s">
        <v>155</v>
      </c>
      <c r="G197" s="13" t="s">
        <v>83</v>
      </c>
      <c r="H197" s="13" t="s">
        <v>82</v>
      </c>
      <c r="I197" s="13" t="s">
        <v>443</v>
      </c>
      <c r="J197" s="27">
        <v>97</v>
      </c>
    </row>
    <row r="198" spans="1:10" ht="16.5">
      <c r="A198" s="238" t="s">
        <v>407</v>
      </c>
      <c r="B198" s="210">
        <v>4</v>
      </c>
      <c r="C198" s="17"/>
      <c r="D198" s="20" t="s">
        <v>87</v>
      </c>
      <c r="E198" s="1" t="s">
        <v>458</v>
      </c>
      <c r="F198" s="380" t="s">
        <v>130</v>
      </c>
      <c r="G198" s="13" t="s">
        <v>78</v>
      </c>
      <c r="H198" s="13" t="s">
        <v>143</v>
      </c>
      <c r="I198" s="13" t="s">
        <v>446</v>
      </c>
      <c r="J198" s="27">
        <v>243</v>
      </c>
    </row>
    <row r="199" spans="1:10" ht="16.5">
      <c r="A199" s="238" t="s">
        <v>408</v>
      </c>
      <c r="B199" s="210">
        <v>4</v>
      </c>
      <c r="C199" s="17"/>
      <c r="D199" s="20" t="s">
        <v>199</v>
      </c>
      <c r="E199" s="1" t="s">
        <v>129</v>
      </c>
      <c r="F199" s="13" t="s">
        <v>130</v>
      </c>
      <c r="G199" s="13" t="s">
        <v>78</v>
      </c>
      <c r="H199" s="13" t="s">
        <v>82</v>
      </c>
      <c r="I199" s="13" t="s">
        <v>446</v>
      </c>
      <c r="J199" s="27">
        <v>244</v>
      </c>
    </row>
    <row r="200" spans="1:10" ht="16.5">
      <c r="A200" s="238" t="s">
        <v>409</v>
      </c>
      <c r="B200" s="210">
        <v>4</v>
      </c>
      <c r="C200" s="17"/>
      <c r="D200" s="20" t="s">
        <v>77</v>
      </c>
      <c r="E200" s="1" t="s">
        <v>132</v>
      </c>
      <c r="F200" s="380" t="s">
        <v>130</v>
      </c>
      <c r="G200" s="13" t="s">
        <v>78</v>
      </c>
      <c r="H200" s="13" t="s">
        <v>86</v>
      </c>
      <c r="I200" s="13" t="s">
        <v>448</v>
      </c>
      <c r="J200" s="27">
        <v>123</v>
      </c>
    </row>
    <row r="201" spans="1:10" ht="16.5">
      <c r="A201" s="238" t="s">
        <v>410</v>
      </c>
      <c r="B201" s="210">
        <v>4</v>
      </c>
      <c r="C201" s="17"/>
      <c r="D201" s="395" t="s">
        <v>200</v>
      </c>
      <c r="E201" s="392" t="s">
        <v>217</v>
      </c>
      <c r="F201" s="393" t="s">
        <v>130</v>
      </c>
      <c r="G201" s="393" t="s">
        <v>106</v>
      </c>
      <c r="H201" s="393" t="s">
        <v>131</v>
      </c>
      <c r="I201" s="13" t="s">
        <v>446</v>
      </c>
      <c r="J201" s="27">
        <v>251</v>
      </c>
    </row>
    <row r="202" spans="1:10" ht="16.5">
      <c r="A202" s="238" t="s">
        <v>411</v>
      </c>
      <c r="B202" s="210">
        <v>4</v>
      </c>
      <c r="C202" s="17"/>
      <c r="D202" s="20" t="s">
        <v>77</v>
      </c>
      <c r="E202" s="1" t="s">
        <v>129</v>
      </c>
      <c r="F202" s="380" t="s">
        <v>130</v>
      </c>
      <c r="G202" s="13" t="s">
        <v>106</v>
      </c>
      <c r="H202" s="13" t="s">
        <v>112</v>
      </c>
      <c r="I202" s="13" t="s">
        <v>448</v>
      </c>
      <c r="J202" s="27">
        <v>125</v>
      </c>
    </row>
    <row r="203" spans="1:10" ht="16.5">
      <c r="A203" s="238" t="s">
        <v>412</v>
      </c>
      <c r="B203" s="210">
        <v>4</v>
      </c>
      <c r="C203" s="17"/>
      <c r="D203" s="20" t="s">
        <v>87</v>
      </c>
      <c r="E203" s="1" t="s">
        <v>153</v>
      </c>
      <c r="F203" s="394" t="s">
        <v>130</v>
      </c>
      <c r="G203" s="393" t="s">
        <v>78</v>
      </c>
      <c r="H203" s="393" t="s">
        <v>169</v>
      </c>
      <c r="I203" s="13" t="s">
        <v>459</v>
      </c>
      <c r="J203" s="27">
        <v>107</v>
      </c>
    </row>
    <row r="204" spans="1:10" ht="16.5">
      <c r="A204" s="238" t="s">
        <v>413</v>
      </c>
      <c r="B204" s="210">
        <v>4</v>
      </c>
      <c r="C204" s="17"/>
      <c r="D204" s="20" t="s">
        <v>85</v>
      </c>
      <c r="E204" s="1" t="s">
        <v>135</v>
      </c>
      <c r="F204" s="380" t="s">
        <v>130</v>
      </c>
      <c r="G204" s="13" t="s">
        <v>78</v>
      </c>
      <c r="H204" s="13" t="s">
        <v>82</v>
      </c>
      <c r="I204" s="13" t="s">
        <v>446</v>
      </c>
      <c r="J204" s="27">
        <v>257</v>
      </c>
    </row>
    <row r="205" spans="1:10" ht="16.5">
      <c r="A205" s="238" t="s">
        <v>414</v>
      </c>
      <c r="B205" s="210">
        <v>4</v>
      </c>
      <c r="C205" s="17"/>
      <c r="D205" s="20" t="s">
        <v>85</v>
      </c>
      <c r="E205" s="1" t="s">
        <v>132</v>
      </c>
      <c r="F205" s="380" t="s">
        <v>130</v>
      </c>
      <c r="G205" s="13" t="s">
        <v>106</v>
      </c>
      <c r="H205" s="13" t="s">
        <v>82</v>
      </c>
      <c r="I205" s="13" t="s">
        <v>446</v>
      </c>
      <c r="J205" s="27">
        <v>261</v>
      </c>
    </row>
    <row r="206" spans="1:10" ht="16.5">
      <c r="A206" s="238" t="s">
        <v>415</v>
      </c>
      <c r="B206" s="210">
        <v>4</v>
      </c>
      <c r="C206" s="17"/>
      <c r="D206" s="20" t="s">
        <v>77</v>
      </c>
      <c r="E206" s="1" t="s">
        <v>154</v>
      </c>
      <c r="F206" s="13" t="s">
        <v>130</v>
      </c>
      <c r="G206" s="13" t="s">
        <v>460</v>
      </c>
      <c r="H206" s="13" t="s">
        <v>131</v>
      </c>
      <c r="I206" s="13" t="s">
        <v>451</v>
      </c>
      <c r="J206" s="27">
        <v>101</v>
      </c>
    </row>
    <row r="207" spans="1:10" ht="16.5">
      <c r="A207" s="238" t="s">
        <v>416</v>
      </c>
      <c r="B207" s="210">
        <v>4</v>
      </c>
      <c r="C207" s="17"/>
      <c r="D207" s="20" t="s">
        <v>199</v>
      </c>
      <c r="E207" s="392" t="s">
        <v>132</v>
      </c>
      <c r="F207" s="13" t="s">
        <v>130</v>
      </c>
      <c r="G207" s="13" t="s">
        <v>78</v>
      </c>
      <c r="H207" s="13" t="s">
        <v>82</v>
      </c>
      <c r="I207" s="13" t="s">
        <v>446</v>
      </c>
      <c r="J207" s="27">
        <v>262</v>
      </c>
    </row>
    <row r="208" spans="1:10" ht="16.5">
      <c r="A208" s="238" t="s">
        <v>417</v>
      </c>
      <c r="B208" s="210">
        <v>4</v>
      </c>
      <c r="C208" s="17"/>
      <c r="D208" s="20" t="s">
        <v>77</v>
      </c>
      <c r="E208" s="1" t="s">
        <v>135</v>
      </c>
      <c r="F208" s="380" t="s">
        <v>155</v>
      </c>
      <c r="G208" s="13" t="s">
        <v>106</v>
      </c>
      <c r="H208" s="13" t="s">
        <v>131</v>
      </c>
      <c r="I208" s="13" t="s">
        <v>443</v>
      </c>
      <c r="J208" s="27">
        <v>101</v>
      </c>
    </row>
    <row r="209" spans="1:10" ht="16.5">
      <c r="A209" s="238" t="s">
        <v>418</v>
      </c>
      <c r="B209" s="210">
        <v>4</v>
      </c>
      <c r="C209" s="17"/>
      <c r="D209" s="20" t="s">
        <v>77</v>
      </c>
      <c r="E209" s="1" t="s">
        <v>132</v>
      </c>
      <c r="F209" s="394" t="s">
        <v>130</v>
      </c>
      <c r="G209" s="393" t="s">
        <v>96</v>
      </c>
      <c r="H209" s="393" t="s">
        <v>86</v>
      </c>
      <c r="I209" s="13" t="s">
        <v>461</v>
      </c>
      <c r="J209" s="27">
        <v>52</v>
      </c>
    </row>
    <row r="210" spans="1:10" ht="16.5">
      <c r="A210" s="238" t="s">
        <v>419</v>
      </c>
      <c r="B210" s="210">
        <v>4</v>
      </c>
      <c r="C210" s="17"/>
      <c r="D210" s="20" t="s">
        <v>200</v>
      </c>
      <c r="E210" s="1" t="s">
        <v>462</v>
      </c>
      <c r="F210" s="13" t="s">
        <v>155</v>
      </c>
      <c r="G210" s="13" t="s">
        <v>83</v>
      </c>
      <c r="H210" s="13" t="s">
        <v>82</v>
      </c>
      <c r="I210" s="13" t="s">
        <v>454</v>
      </c>
      <c r="J210" s="27">
        <v>105</v>
      </c>
    </row>
    <row r="211" spans="1:10" ht="16.5">
      <c r="A211" s="238" t="s">
        <v>420</v>
      </c>
      <c r="B211" s="210">
        <v>4</v>
      </c>
      <c r="C211" s="17"/>
      <c r="D211" s="20" t="s">
        <v>77</v>
      </c>
      <c r="E211" s="1" t="s">
        <v>132</v>
      </c>
      <c r="F211" s="380" t="s">
        <v>130</v>
      </c>
      <c r="G211" s="13" t="s">
        <v>97</v>
      </c>
      <c r="H211" s="13" t="s">
        <v>84</v>
      </c>
      <c r="I211" s="13" t="s">
        <v>446</v>
      </c>
      <c r="J211" s="27">
        <v>271</v>
      </c>
    </row>
    <row r="212" spans="1:10" ht="16.5">
      <c r="A212" s="238" t="s">
        <v>421</v>
      </c>
      <c r="B212" s="210">
        <v>4</v>
      </c>
      <c r="C212" s="17"/>
      <c r="D212" s="20" t="s">
        <v>85</v>
      </c>
      <c r="E212" s="1" t="s">
        <v>133</v>
      </c>
      <c r="F212" s="380" t="s">
        <v>130</v>
      </c>
      <c r="G212" s="13" t="s">
        <v>78</v>
      </c>
      <c r="H212" s="13" t="s">
        <v>82</v>
      </c>
      <c r="I212" s="13" t="s">
        <v>446</v>
      </c>
      <c r="J212" s="27">
        <v>272</v>
      </c>
    </row>
    <row r="213" spans="1:10" ht="16.5">
      <c r="A213" s="238" t="s">
        <v>422</v>
      </c>
      <c r="B213" s="210">
        <v>4</v>
      </c>
      <c r="C213" s="17"/>
      <c r="D213" s="20" t="s">
        <v>109</v>
      </c>
      <c r="E213" s="392" t="s">
        <v>133</v>
      </c>
      <c r="F213" s="380" t="s">
        <v>152</v>
      </c>
      <c r="G213" s="393" t="s">
        <v>137</v>
      </c>
      <c r="H213" s="393" t="s">
        <v>156</v>
      </c>
      <c r="I213" s="13" t="s">
        <v>455</v>
      </c>
      <c r="J213" s="27">
        <v>117</v>
      </c>
    </row>
    <row r="214" spans="1:10" ht="16.5">
      <c r="A214" s="412" t="s">
        <v>423</v>
      </c>
      <c r="B214" s="210">
        <v>4</v>
      </c>
      <c r="C214" s="17"/>
      <c r="D214" s="395" t="s">
        <v>85</v>
      </c>
      <c r="E214" s="392" t="s">
        <v>133</v>
      </c>
      <c r="F214" s="394" t="s">
        <v>130</v>
      </c>
      <c r="G214" s="393" t="s">
        <v>106</v>
      </c>
      <c r="H214" s="393" t="s">
        <v>169</v>
      </c>
      <c r="I214" s="13" t="s">
        <v>463</v>
      </c>
      <c r="J214" s="27">
        <v>57</v>
      </c>
    </row>
    <row r="215" spans="1:10" ht="16.5">
      <c r="A215" s="238" t="s">
        <v>424</v>
      </c>
      <c r="B215" s="210">
        <v>4</v>
      </c>
      <c r="C215" s="17"/>
      <c r="D215" s="20" t="s">
        <v>200</v>
      </c>
      <c r="E215" s="1" t="s">
        <v>132</v>
      </c>
      <c r="F215" s="380" t="s">
        <v>130</v>
      </c>
      <c r="G215" s="13" t="s">
        <v>78</v>
      </c>
      <c r="H215" s="13" t="s">
        <v>169</v>
      </c>
      <c r="I215" s="13" t="s">
        <v>448</v>
      </c>
      <c r="J215" s="27">
        <v>126</v>
      </c>
    </row>
    <row r="216" spans="1:10" ht="16.5">
      <c r="A216" s="238" t="s">
        <v>425</v>
      </c>
      <c r="B216" s="210">
        <v>4</v>
      </c>
      <c r="C216" s="17"/>
      <c r="D216" s="20" t="s">
        <v>85</v>
      </c>
      <c r="E216" s="1" t="s">
        <v>132</v>
      </c>
      <c r="F216" s="380" t="s">
        <v>130</v>
      </c>
      <c r="G216" s="13" t="s">
        <v>78</v>
      </c>
      <c r="H216" s="13" t="s">
        <v>464</v>
      </c>
      <c r="I216" s="13" t="s">
        <v>448</v>
      </c>
      <c r="J216" s="27">
        <v>127</v>
      </c>
    </row>
    <row r="217" spans="1:10" ht="16.5">
      <c r="A217" s="238" t="s">
        <v>426</v>
      </c>
      <c r="B217" s="210">
        <v>4</v>
      </c>
      <c r="C217" s="17"/>
      <c r="D217" s="20" t="s">
        <v>87</v>
      </c>
      <c r="E217" s="1" t="s">
        <v>135</v>
      </c>
      <c r="F217" s="380" t="s">
        <v>155</v>
      </c>
      <c r="G217" s="13" t="s">
        <v>106</v>
      </c>
      <c r="H217" s="13" t="s">
        <v>465</v>
      </c>
      <c r="I217" s="13" t="s">
        <v>446</v>
      </c>
      <c r="J217" s="27">
        <v>275</v>
      </c>
    </row>
    <row r="218" spans="1:10" ht="16.5">
      <c r="A218" s="238" t="s">
        <v>427</v>
      </c>
      <c r="B218" s="210">
        <v>4</v>
      </c>
      <c r="C218" s="17"/>
      <c r="D218" s="20" t="s">
        <v>77</v>
      </c>
      <c r="E218" s="1" t="s">
        <v>132</v>
      </c>
      <c r="F218" s="380" t="s">
        <v>130</v>
      </c>
      <c r="G218" s="13" t="s">
        <v>78</v>
      </c>
      <c r="H218" s="13" t="s">
        <v>84</v>
      </c>
      <c r="I218" s="13" t="s">
        <v>446</v>
      </c>
      <c r="J218" s="27">
        <v>282</v>
      </c>
    </row>
    <row r="219" spans="1:10" ht="16.5">
      <c r="A219" s="238" t="s">
        <v>428</v>
      </c>
      <c r="B219" s="210">
        <v>4</v>
      </c>
      <c r="C219" s="17"/>
      <c r="D219" s="20" t="s">
        <v>109</v>
      </c>
      <c r="E219" s="1" t="s">
        <v>129</v>
      </c>
      <c r="F219" s="380" t="s">
        <v>130</v>
      </c>
      <c r="G219" s="13" t="s">
        <v>83</v>
      </c>
      <c r="H219" s="13" t="s">
        <v>86</v>
      </c>
      <c r="I219" s="13" t="s">
        <v>448</v>
      </c>
      <c r="J219" s="27">
        <v>127</v>
      </c>
    </row>
    <row r="220" spans="1:10" ht="16.5">
      <c r="A220" s="238" t="s">
        <v>429</v>
      </c>
      <c r="B220" s="210">
        <v>4</v>
      </c>
      <c r="C220" s="17"/>
      <c r="D220" s="20" t="s">
        <v>87</v>
      </c>
      <c r="E220" s="1" t="s">
        <v>129</v>
      </c>
      <c r="F220" s="13" t="s">
        <v>130</v>
      </c>
      <c r="G220" s="19" t="s">
        <v>106</v>
      </c>
      <c r="H220" s="19" t="s">
        <v>81</v>
      </c>
      <c r="I220" s="13" t="s">
        <v>454</v>
      </c>
      <c r="J220" s="27">
        <v>108</v>
      </c>
    </row>
    <row r="221" spans="1:10" ht="16.5">
      <c r="A221" s="412" t="s">
        <v>430</v>
      </c>
      <c r="B221" s="210">
        <v>4</v>
      </c>
      <c r="C221" s="17"/>
      <c r="D221" s="395" t="s">
        <v>87</v>
      </c>
      <c r="E221" s="392" t="s">
        <v>129</v>
      </c>
      <c r="F221" s="394" t="s">
        <v>130</v>
      </c>
      <c r="G221" s="393" t="s">
        <v>106</v>
      </c>
      <c r="H221" s="393" t="s">
        <v>81</v>
      </c>
      <c r="I221" s="13" t="s">
        <v>463</v>
      </c>
      <c r="J221" s="27">
        <v>59</v>
      </c>
    </row>
    <row r="222" spans="1:10" ht="16.5">
      <c r="A222" s="412" t="s">
        <v>431</v>
      </c>
      <c r="B222" s="210">
        <v>4</v>
      </c>
      <c r="C222" s="17"/>
      <c r="D222" s="395" t="s">
        <v>87</v>
      </c>
      <c r="E222" s="392" t="s">
        <v>129</v>
      </c>
      <c r="F222" s="394" t="s">
        <v>130</v>
      </c>
      <c r="G222" s="393" t="s">
        <v>106</v>
      </c>
      <c r="H222" s="393" t="s">
        <v>81</v>
      </c>
      <c r="I222" s="13" t="s">
        <v>463</v>
      </c>
      <c r="J222" s="27">
        <v>59</v>
      </c>
    </row>
    <row r="223" spans="1:10" ht="16.5">
      <c r="A223" s="238" t="s">
        <v>432</v>
      </c>
      <c r="B223" s="210">
        <v>4</v>
      </c>
      <c r="C223" s="17"/>
      <c r="D223" s="20" t="s">
        <v>199</v>
      </c>
      <c r="E223" s="1" t="s">
        <v>466</v>
      </c>
      <c r="F223" s="380" t="s">
        <v>130</v>
      </c>
      <c r="G223" s="13" t="s">
        <v>78</v>
      </c>
      <c r="H223" s="13" t="s">
        <v>82</v>
      </c>
      <c r="I223" s="13" t="s">
        <v>443</v>
      </c>
      <c r="J223" s="27">
        <v>106</v>
      </c>
    </row>
    <row r="224" spans="1:10" ht="16.5">
      <c r="A224" s="238" t="s">
        <v>433</v>
      </c>
      <c r="B224" s="210">
        <v>4</v>
      </c>
      <c r="C224" s="17"/>
      <c r="D224" s="20" t="s">
        <v>85</v>
      </c>
      <c r="E224" s="1" t="s">
        <v>135</v>
      </c>
      <c r="F224" s="380" t="s">
        <v>152</v>
      </c>
      <c r="G224" s="13" t="s">
        <v>106</v>
      </c>
      <c r="H224" s="13" t="s">
        <v>86</v>
      </c>
      <c r="I224" s="13" t="s">
        <v>446</v>
      </c>
      <c r="J224" s="27">
        <v>286</v>
      </c>
    </row>
    <row r="225" spans="1:10" ht="16.5">
      <c r="A225" s="238" t="s">
        <v>434</v>
      </c>
      <c r="B225" s="210">
        <v>4</v>
      </c>
      <c r="C225" s="17"/>
      <c r="D225" s="18" t="s">
        <v>85</v>
      </c>
      <c r="E225" s="14" t="s">
        <v>217</v>
      </c>
      <c r="F225" s="397" t="s">
        <v>130</v>
      </c>
      <c r="G225" s="13" t="s">
        <v>106</v>
      </c>
      <c r="H225" s="13" t="s">
        <v>86</v>
      </c>
      <c r="I225" s="13" t="s">
        <v>467</v>
      </c>
      <c r="J225" s="27">
        <v>72</v>
      </c>
    </row>
    <row r="226" spans="1:10" ht="16.5">
      <c r="A226" s="238" t="s">
        <v>435</v>
      </c>
      <c r="B226" s="210">
        <v>4</v>
      </c>
      <c r="C226" s="17"/>
      <c r="D226" s="20" t="s">
        <v>200</v>
      </c>
      <c r="E226" s="392" t="s">
        <v>133</v>
      </c>
      <c r="F226" s="13" t="s">
        <v>130</v>
      </c>
      <c r="G226" s="13" t="s">
        <v>78</v>
      </c>
      <c r="H226" s="13" t="s">
        <v>468</v>
      </c>
      <c r="I226" s="13" t="s">
        <v>454</v>
      </c>
      <c r="J226" s="27">
        <v>109</v>
      </c>
    </row>
    <row r="227" spans="1:10" ht="16.5">
      <c r="A227" s="238" t="s">
        <v>436</v>
      </c>
      <c r="B227" s="210">
        <v>4</v>
      </c>
      <c r="C227" s="17"/>
      <c r="D227" s="20" t="s">
        <v>214</v>
      </c>
      <c r="E227" s="1" t="s">
        <v>469</v>
      </c>
      <c r="F227" s="13" t="s">
        <v>130</v>
      </c>
      <c r="G227" s="19" t="s">
        <v>106</v>
      </c>
      <c r="H227" s="13" t="s">
        <v>82</v>
      </c>
      <c r="I227" s="13" t="s">
        <v>454</v>
      </c>
      <c r="J227" s="27">
        <v>109</v>
      </c>
    </row>
    <row r="228" spans="1:10" ht="16.5">
      <c r="A228" s="238" t="s">
        <v>280</v>
      </c>
      <c r="B228" s="210">
        <v>4</v>
      </c>
      <c r="C228" s="17"/>
      <c r="D228" s="20" t="s">
        <v>109</v>
      </c>
      <c r="E228" s="1" t="s">
        <v>230</v>
      </c>
      <c r="F228" s="380" t="s">
        <v>130</v>
      </c>
      <c r="G228" s="13" t="s">
        <v>78</v>
      </c>
      <c r="H228" s="13" t="s">
        <v>84</v>
      </c>
      <c r="I228" s="13" t="s">
        <v>446</v>
      </c>
      <c r="J228" s="27">
        <v>294</v>
      </c>
    </row>
    <row r="229" spans="1:10" ht="16.5">
      <c r="A229" s="238" t="s">
        <v>437</v>
      </c>
      <c r="B229" s="210">
        <v>4</v>
      </c>
      <c r="C229" s="17"/>
      <c r="D229" s="20" t="s">
        <v>200</v>
      </c>
      <c r="E229" s="1" t="s">
        <v>129</v>
      </c>
      <c r="F229" s="380" t="s">
        <v>152</v>
      </c>
      <c r="G229" s="13" t="s">
        <v>78</v>
      </c>
      <c r="H229" s="13" t="s">
        <v>114</v>
      </c>
      <c r="I229" s="13" t="s">
        <v>452</v>
      </c>
      <c r="J229" s="27">
        <v>91</v>
      </c>
    </row>
    <row r="230" spans="1:10" ht="16.5">
      <c r="A230" s="238" t="s">
        <v>438</v>
      </c>
      <c r="B230" s="210">
        <v>4</v>
      </c>
      <c r="C230" s="17"/>
      <c r="D230" s="26" t="s">
        <v>87</v>
      </c>
      <c r="E230" s="1" t="s">
        <v>135</v>
      </c>
      <c r="F230" s="380" t="s">
        <v>130</v>
      </c>
      <c r="G230" s="13" t="s">
        <v>106</v>
      </c>
      <c r="H230" s="19" t="s">
        <v>84</v>
      </c>
      <c r="I230" s="13" t="s">
        <v>450</v>
      </c>
      <c r="J230" s="27">
        <v>233</v>
      </c>
    </row>
    <row r="231" spans="1:10" ht="16.5">
      <c r="A231" s="238" t="s">
        <v>439</v>
      </c>
      <c r="B231" s="210">
        <v>4</v>
      </c>
      <c r="C231" s="17"/>
      <c r="D231" s="20" t="s">
        <v>85</v>
      </c>
      <c r="E231" s="1" t="s">
        <v>135</v>
      </c>
      <c r="F231" s="394" t="s">
        <v>130</v>
      </c>
      <c r="G231" s="393" t="s">
        <v>137</v>
      </c>
      <c r="H231" s="393" t="s">
        <v>470</v>
      </c>
      <c r="I231" s="13" t="s">
        <v>459</v>
      </c>
      <c r="J231" s="27">
        <v>118</v>
      </c>
    </row>
    <row r="232" spans="1:10" ht="16.5">
      <c r="A232" s="238" t="s">
        <v>440</v>
      </c>
      <c r="B232" s="210">
        <v>4</v>
      </c>
      <c r="C232" s="17"/>
      <c r="D232" s="20" t="s">
        <v>200</v>
      </c>
      <c r="E232" s="1" t="s">
        <v>469</v>
      </c>
      <c r="F232" s="380" t="s">
        <v>130</v>
      </c>
      <c r="G232" s="13" t="s">
        <v>83</v>
      </c>
      <c r="H232" s="19" t="s">
        <v>86</v>
      </c>
      <c r="I232" s="13" t="s">
        <v>452</v>
      </c>
      <c r="J232" s="27">
        <v>92</v>
      </c>
    </row>
    <row r="233" spans="1:10" ht="17.25" thickBot="1">
      <c r="A233" s="413" t="s">
        <v>441</v>
      </c>
      <c r="B233" s="414">
        <v>4</v>
      </c>
      <c r="C233" s="401"/>
      <c r="D233" s="222" t="s">
        <v>109</v>
      </c>
      <c r="E233" s="32" t="s">
        <v>129</v>
      </c>
      <c r="F233" s="402" t="s">
        <v>130</v>
      </c>
      <c r="G233" s="223" t="s">
        <v>471</v>
      </c>
      <c r="H233" s="223" t="s">
        <v>82</v>
      </c>
      <c r="I233" s="223" t="s">
        <v>452</v>
      </c>
      <c r="J233" s="415">
        <v>92</v>
      </c>
    </row>
    <row r="234" spans="1:10" ht="16.5" thickTop="1"/>
  </sheetData>
  <sortState ref="A3:J222">
    <sortCondition ref="B3:B222"/>
    <sortCondition ref="A3:A22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2"/>
  <sheetViews>
    <sheetView showGridLines="0" workbookViewId="0"/>
  </sheetViews>
  <sheetFormatPr defaultColWidth="13" defaultRowHeight="16.5"/>
  <cols>
    <col min="1" max="1" width="28.625" style="286" bestFit="1" customWidth="1"/>
    <col min="2" max="2" width="6.25" style="286" bestFit="1" customWidth="1"/>
    <col min="3" max="3" width="4.125" style="286" bestFit="1" customWidth="1"/>
    <col min="4" max="4" width="6.375" style="284" bestFit="1" customWidth="1"/>
    <col min="5" max="5" width="2.25" style="284" bestFit="1" customWidth="1"/>
    <col min="6" max="6" width="13.5" style="227" bestFit="1" customWidth="1"/>
    <col min="7" max="7" width="3.5" style="227" bestFit="1" customWidth="1"/>
    <col min="8" max="8" width="3.375" style="227" bestFit="1" customWidth="1"/>
    <col min="9" max="9" width="3.875" style="227" bestFit="1" customWidth="1"/>
    <col min="10" max="10" width="3.625" style="227" bestFit="1" customWidth="1"/>
    <col min="11" max="14" width="3.5" style="227" bestFit="1" customWidth="1"/>
    <col min="15" max="15" width="2.375" style="227" customWidth="1"/>
    <col min="16" max="16" width="20.625" style="227" bestFit="1" customWidth="1"/>
    <col min="17" max="17" width="6.25" style="227" bestFit="1" customWidth="1"/>
    <col min="18" max="18" width="4.125" style="227" bestFit="1" customWidth="1"/>
    <col min="19" max="19" width="6.375" style="227" bestFit="1" customWidth="1"/>
    <col min="20" max="16384" width="13" style="227"/>
  </cols>
  <sheetData>
    <row r="1" spans="1:14" ht="24.75" thickTop="1" thickBot="1">
      <c r="A1" s="224" t="s">
        <v>107</v>
      </c>
      <c r="B1" s="225"/>
      <c r="C1" s="225"/>
      <c r="D1" s="226"/>
      <c r="E1" s="227"/>
      <c r="F1" s="228"/>
      <c r="G1" s="229" t="s">
        <v>177</v>
      </c>
      <c r="H1" s="230"/>
      <c r="I1" s="230"/>
      <c r="J1" s="231"/>
      <c r="K1" s="230"/>
      <c r="L1" s="230"/>
      <c r="M1" s="230"/>
      <c r="N1" s="231"/>
    </row>
    <row r="2" spans="1:14" ht="17.25" thickTop="1">
      <c r="A2" s="232" t="s">
        <v>91</v>
      </c>
      <c r="B2" s="233" t="s">
        <v>4</v>
      </c>
      <c r="C2" s="233" t="s">
        <v>124</v>
      </c>
      <c r="D2" s="234" t="s">
        <v>92</v>
      </c>
      <c r="E2" s="50"/>
      <c r="F2" s="228"/>
      <c r="G2" s="235" t="s">
        <v>178</v>
      </c>
      <c r="H2" s="236"/>
      <c r="I2" s="236"/>
      <c r="J2" s="236"/>
      <c r="K2" s="236"/>
      <c r="L2" s="236"/>
      <c r="M2" s="236"/>
      <c r="N2" s="237"/>
    </row>
    <row r="3" spans="1:14" ht="17.25" thickBot="1">
      <c r="A3" s="238" t="s">
        <v>163</v>
      </c>
      <c r="B3" s="239">
        <v>0</v>
      </c>
      <c r="C3" s="517">
        <f>10+B3+'Personal File'!$C$12</f>
        <v>13</v>
      </c>
      <c r="D3" s="240" t="s">
        <v>93</v>
      </c>
      <c r="E3" s="50"/>
      <c r="F3" s="228"/>
      <c r="G3" s="241" t="s">
        <v>179</v>
      </c>
      <c r="H3" s="242" t="s">
        <v>171</v>
      </c>
      <c r="I3" s="242" t="s">
        <v>172</v>
      </c>
      <c r="J3" s="242" t="s">
        <v>173</v>
      </c>
      <c r="K3" s="242" t="s">
        <v>174</v>
      </c>
      <c r="L3" s="242" t="s">
        <v>175</v>
      </c>
      <c r="M3" s="242" t="s">
        <v>176</v>
      </c>
      <c r="N3" s="243" t="s">
        <v>180</v>
      </c>
    </row>
    <row r="4" spans="1:14" ht="17.25" thickTop="1">
      <c r="A4" s="238" t="s">
        <v>166</v>
      </c>
      <c r="B4" s="239">
        <v>0</v>
      </c>
      <c r="C4" s="517">
        <f>10+B4+'Personal File'!$C$12</f>
        <v>13</v>
      </c>
      <c r="D4" s="240" t="s">
        <v>93</v>
      </c>
      <c r="E4" s="50"/>
      <c r="F4" s="244" t="s">
        <v>193</v>
      </c>
      <c r="G4" s="245">
        <v>6</v>
      </c>
      <c r="H4" s="246">
        <v>4</v>
      </c>
      <c r="I4" s="246">
        <v>3</v>
      </c>
      <c r="J4" s="246">
        <v>3</v>
      </c>
      <c r="K4" s="246">
        <v>3</v>
      </c>
      <c r="L4" s="246">
        <v>2</v>
      </c>
      <c r="M4" s="247">
        <v>0</v>
      </c>
      <c r="N4" s="248">
        <v>0</v>
      </c>
    </row>
    <row r="5" spans="1:14">
      <c r="A5" s="238" t="s">
        <v>160</v>
      </c>
      <c r="B5" s="239">
        <v>0</v>
      </c>
      <c r="C5" s="517">
        <f>10+B5+'Personal File'!$C$12</f>
        <v>13</v>
      </c>
      <c r="D5" s="240" t="s">
        <v>93</v>
      </c>
      <c r="E5" s="50"/>
      <c r="F5" s="249" t="s">
        <v>181</v>
      </c>
      <c r="G5" s="250">
        <v>0</v>
      </c>
      <c r="H5" s="251">
        <v>1</v>
      </c>
      <c r="I5" s="251">
        <v>1</v>
      </c>
      <c r="J5" s="251">
        <v>1</v>
      </c>
      <c r="K5" s="251">
        <v>0</v>
      </c>
      <c r="L5" s="251">
        <v>0</v>
      </c>
      <c r="M5" s="252">
        <v>0</v>
      </c>
      <c r="N5" s="253">
        <v>0</v>
      </c>
    </row>
    <row r="6" spans="1:14">
      <c r="A6" s="265" t="s">
        <v>160</v>
      </c>
      <c r="B6" s="239">
        <v>0</v>
      </c>
      <c r="C6" s="517">
        <f>10+B6+'Personal File'!$C$12</f>
        <v>13</v>
      </c>
      <c r="D6" s="240" t="s">
        <v>93</v>
      </c>
      <c r="E6" s="50"/>
      <c r="F6" s="249" t="s">
        <v>295</v>
      </c>
      <c r="G6" s="250">
        <v>0</v>
      </c>
      <c r="H6" s="251">
        <v>1</v>
      </c>
      <c r="I6" s="251">
        <v>1</v>
      </c>
      <c r="J6" s="251">
        <v>1</v>
      </c>
      <c r="K6" s="251">
        <v>1</v>
      </c>
      <c r="L6" s="251">
        <v>1</v>
      </c>
      <c r="M6" s="252">
        <v>0</v>
      </c>
      <c r="N6" s="253">
        <v>0</v>
      </c>
    </row>
    <row r="7" spans="1:14" ht="17.25" thickBot="1">
      <c r="A7" s="238" t="s">
        <v>158</v>
      </c>
      <c r="B7" s="239">
        <v>0</v>
      </c>
      <c r="C7" s="517">
        <f>10+B7+'Personal File'!$C$12</f>
        <v>13</v>
      </c>
      <c r="D7" s="240" t="s">
        <v>93</v>
      </c>
      <c r="E7" s="50"/>
      <c r="F7" s="256" t="s">
        <v>182</v>
      </c>
      <c r="G7" s="257">
        <f t="shared" ref="G7" si="0">SUM(G4:G6)</f>
        <v>6</v>
      </c>
      <c r="H7" s="258">
        <f>SUM(H4:H6)</f>
        <v>6</v>
      </c>
      <c r="I7" s="258">
        <f>SUM(I4:I6)</f>
        <v>5</v>
      </c>
      <c r="J7" s="258">
        <f>SUM(J4:J6)</f>
        <v>5</v>
      </c>
      <c r="K7" s="258">
        <f>SUM(K4:K6)</f>
        <v>4</v>
      </c>
      <c r="L7" s="258">
        <f>SUM(L4:L6)</f>
        <v>3</v>
      </c>
      <c r="M7" s="259">
        <f t="shared" ref="M7:N7" si="1">SUM(M5:M6)</f>
        <v>0</v>
      </c>
      <c r="N7" s="260">
        <f t="shared" si="1"/>
        <v>0</v>
      </c>
    </row>
    <row r="8" spans="1:14" ht="18" thickTop="1" thickBot="1">
      <c r="A8" s="272" t="s">
        <v>165</v>
      </c>
      <c r="B8" s="255">
        <v>0</v>
      </c>
      <c r="C8" s="518">
        <f>10+B8+'Personal File'!$C$12</f>
        <v>13</v>
      </c>
      <c r="D8" s="417" t="s">
        <v>93</v>
      </c>
      <c r="E8" s="50"/>
    </row>
    <row r="9" spans="1:14" ht="24" thickTop="1">
      <c r="A9" s="238" t="s">
        <v>337</v>
      </c>
      <c r="B9" s="239">
        <v>1</v>
      </c>
      <c r="C9" s="517">
        <f>10+B9+'Personal File'!$C$12</f>
        <v>14</v>
      </c>
      <c r="D9" s="240" t="s">
        <v>93</v>
      </c>
      <c r="E9" s="50"/>
      <c r="F9" s="261" t="s">
        <v>345</v>
      </c>
      <c r="G9" s="262"/>
      <c r="H9" s="263"/>
      <c r="I9" s="264"/>
    </row>
    <row r="10" spans="1:14">
      <c r="A10" s="238" t="s">
        <v>357</v>
      </c>
      <c r="B10" s="239">
        <v>1</v>
      </c>
      <c r="C10" s="517">
        <f>10+B10+'Personal File'!$C$12</f>
        <v>14</v>
      </c>
      <c r="D10" s="240" t="s">
        <v>568</v>
      </c>
      <c r="E10" s="50"/>
      <c r="F10" s="266"/>
      <c r="G10" s="267"/>
      <c r="H10" s="267" t="s">
        <v>294</v>
      </c>
      <c r="I10" s="268">
        <f>'Personal File'!E3</f>
        <v>6</v>
      </c>
    </row>
    <row r="11" spans="1:14" ht="17.25" thickBot="1">
      <c r="A11" s="265" t="s">
        <v>219</v>
      </c>
      <c r="B11" s="239">
        <v>1</v>
      </c>
      <c r="C11" s="517">
        <f>10+B11+'Personal File'!$C$12</f>
        <v>14</v>
      </c>
      <c r="D11" s="240" t="s">
        <v>93</v>
      </c>
      <c r="E11" s="50"/>
      <c r="F11" s="269"/>
      <c r="G11" s="270"/>
      <c r="H11" s="270" t="s">
        <v>290</v>
      </c>
      <c r="I11" s="271">
        <f>3+'Personal File'!$C$13</f>
        <v>3</v>
      </c>
    </row>
    <row r="12" spans="1:14" ht="17.25" thickTop="1">
      <c r="A12" s="277" t="s">
        <v>550</v>
      </c>
      <c r="B12" s="239">
        <v>1</v>
      </c>
      <c r="C12" s="517">
        <f>10+B12+'Personal File'!$C$12</f>
        <v>14</v>
      </c>
      <c r="D12" s="240" t="s">
        <v>93</v>
      </c>
      <c r="E12" s="50"/>
      <c r="F12" s="273"/>
      <c r="G12" s="24"/>
      <c r="H12" s="24" t="s">
        <v>288</v>
      </c>
      <c r="I12" s="274">
        <f ca="1">RANDBETWEEN(1,20)</f>
        <v>9</v>
      </c>
    </row>
    <row r="13" spans="1:14">
      <c r="A13" s="265" t="s">
        <v>197</v>
      </c>
      <c r="B13" s="239">
        <v>1</v>
      </c>
      <c r="C13" s="517">
        <f>10+B13+'Personal File'!$C$12</f>
        <v>14</v>
      </c>
      <c r="D13" s="240" t="s">
        <v>93</v>
      </c>
      <c r="E13" s="50"/>
      <c r="F13" s="275"/>
      <c r="G13" s="22"/>
      <c r="H13" s="22" t="s">
        <v>291</v>
      </c>
      <c r="I13" s="276">
        <f ca="1">I12+'Personal File'!$C$13+2</f>
        <v>11</v>
      </c>
    </row>
    <row r="14" spans="1:14">
      <c r="A14" s="254" t="s">
        <v>210</v>
      </c>
      <c r="B14" s="255">
        <v>1</v>
      </c>
      <c r="C14" s="518">
        <f>10+B14+'Personal File'!$C$12</f>
        <v>14</v>
      </c>
      <c r="D14" s="417" t="s">
        <v>93</v>
      </c>
      <c r="E14" s="50"/>
      <c r="F14" s="278"/>
      <c r="G14" s="25"/>
      <c r="H14" s="25" t="s">
        <v>289</v>
      </c>
      <c r="I14" s="279">
        <f ca="1">RANDBETWEEN(1,6)+RANDBETWEEN(1,6)</f>
        <v>9</v>
      </c>
    </row>
    <row r="15" spans="1:14">
      <c r="A15" s="238" t="s">
        <v>316</v>
      </c>
      <c r="B15" s="87">
        <v>2</v>
      </c>
      <c r="C15" s="519">
        <f>10+B15+'Personal File'!$C$12</f>
        <v>15</v>
      </c>
      <c r="D15" s="240" t="s">
        <v>568</v>
      </c>
      <c r="E15" s="50"/>
      <c r="F15" s="280"/>
      <c r="G15" s="22"/>
      <c r="H15" s="22" t="s">
        <v>292</v>
      </c>
      <c r="I15" s="281">
        <f ca="1">I10+I14+'Personal File'!C13</f>
        <v>15</v>
      </c>
    </row>
    <row r="16" spans="1:14" ht="17.25" thickBot="1">
      <c r="A16" s="277" t="s">
        <v>134</v>
      </c>
      <c r="B16" s="87">
        <v>2</v>
      </c>
      <c r="C16" s="519">
        <f>10+B16+'Personal File'!$C$12</f>
        <v>15</v>
      </c>
      <c r="D16" s="240" t="s">
        <v>568</v>
      </c>
      <c r="E16" s="50"/>
      <c r="F16" s="282"/>
      <c r="G16" s="23"/>
      <c r="H16" s="23" t="s">
        <v>293</v>
      </c>
      <c r="I16" s="283">
        <v>1</v>
      </c>
    </row>
    <row r="17" spans="1:6" ht="17.25" thickTop="1">
      <c r="A17" s="238" t="s">
        <v>554</v>
      </c>
      <c r="B17" s="87">
        <v>2</v>
      </c>
      <c r="C17" s="519">
        <f>10+B17+'Personal File'!$C$12</f>
        <v>15</v>
      </c>
      <c r="D17" s="240" t="s">
        <v>93</v>
      </c>
      <c r="E17" s="50"/>
    </row>
    <row r="18" spans="1:6">
      <c r="A18" s="238" t="s">
        <v>564</v>
      </c>
      <c r="B18" s="87">
        <v>2</v>
      </c>
      <c r="C18" s="519">
        <f>10+B18+'Personal File'!$C$12</f>
        <v>15</v>
      </c>
      <c r="D18" s="240" t="s">
        <v>568</v>
      </c>
      <c r="E18" s="50"/>
      <c r="F18" s="75"/>
    </row>
    <row r="19" spans="1:6">
      <c r="A19" s="272" t="s">
        <v>551</v>
      </c>
      <c r="B19" s="95">
        <v>2</v>
      </c>
      <c r="C19" s="520">
        <f>10+B19+'Personal File'!$C$12</f>
        <v>15</v>
      </c>
      <c r="D19" s="417" t="s">
        <v>93</v>
      </c>
    </row>
    <row r="20" spans="1:6">
      <c r="A20" s="238" t="s">
        <v>371</v>
      </c>
      <c r="B20" s="87">
        <v>3</v>
      </c>
      <c r="C20" s="519">
        <f>10+B20+'Personal File'!$C$12</f>
        <v>16</v>
      </c>
      <c r="D20" s="240" t="s">
        <v>93</v>
      </c>
      <c r="F20" s="75"/>
    </row>
    <row r="21" spans="1:6">
      <c r="A21" s="277" t="s">
        <v>552</v>
      </c>
      <c r="B21" s="87">
        <v>3</v>
      </c>
      <c r="C21" s="519">
        <f>10+B21+'Personal File'!$C$12</f>
        <v>16</v>
      </c>
      <c r="D21" s="240" t="s">
        <v>568</v>
      </c>
      <c r="F21" s="75"/>
    </row>
    <row r="22" spans="1:6">
      <c r="A22" s="238" t="s">
        <v>553</v>
      </c>
      <c r="B22" s="87">
        <v>3</v>
      </c>
      <c r="C22" s="519">
        <f>10+B22+'Personal File'!$C$12</f>
        <v>16</v>
      </c>
      <c r="D22" s="240" t="s">
        <v>93</v>
      </c>
    </row>
    <row r="23" spans="1:6">
      <c r="A23" s="238" t="s">
        <v>149</v>
      </c>
      <c r="B23" s="87">
        <v>3</v>
      </c>
      <c r="C23" s="519">
        <f>10+B23+'Personal File'!$C$12</f>
        <v>16</v>
      </c>
      <c r="D23" s="240" t="s">
        <v>93</v>
      </c>
    </row>
    <row r="24" spans="1:6">
      <c r="A24" s="272" t="s">
        <v>565</v>
      </c>
      <c r="B24" s="95">
        <v>3</v>
      </c>
      <c r="C24" s="520">
        <f>10+B24+'Personal File'!$C$12</f>
        <v>16</v>
      </c>
      <c r="D24" s="417" t="s">
        <v>93</v>
      </c>
    </row>
    <row r="25" spans="1:6">
      <c r="A25" s="277" t="s">
        <v>372</v>
      </c>
      <c r="B25" s="87">
        <v>4</v>
      </c>
      <c r="C25" s="519">
        <f>10+B25+'Personal File'!$C$12</f>
        <v>17</v>
      </c>
      <c r="D25" s="240" t="s">
        <v>93</v>
      </c>
    </row>
    <row r="26" spans="1:6">
      <c r="A26" s="238" t="s">
        <v>372</v>
      </c>
      <c r="B26" s="87">
        <v>4</v>
      </c>
      <c r="C26" s="519">
        <f>10+B26+'Personal File'!$C$12</f>
        <v>17</v>
      </c>
      <c r="D26" s="240" t="s">
        <v>93</v>
      </c>
    </row>
    <row r="27" spans="1:6">
      <c r="A27" s="238" t="s">
        <v>421</v>
      </c>
      <c r="B27" s="87">
        <v>4</v>
      </c>
      <c r="C27" s="519">
        <f>10+B27+'Personal File'!$C$12</f>
        <v>17</v>
      </c>
      <c r="D27" s="240" t="s">
        <v>93</v>
      </c>
    </row>
    <row r="28" spans="1:6">
      <c r="A28" s="272" t="s">
        <v>401</v>
      </c>
      <c r="B28" s="95">
        <v>4</v>
      </c>
      <c r="C28" s="520">
        <f>10+B28+'Personal File'!$C$12</f>
        <v>17</v>
      </c>
      <c r="D28" s="417" t="s">
        <v>568</v>
      </c>
    </row>
    <row r="29" spans="1:6">
      <c r="A29" s="277" t="s">
        <v>559</v>
      </c>
      <c r="B29" s="87">
        <v>5</v>
      </c>
      <c r="C29" s="519">
        <f>10+B31+'Personal File'!$C$12</f>
        <v>18</v>
      </c>
      <c r="D29" s="240" t="s">
        <v>93</v>
      </c>
    </row>
    <row r="30" spans="1:6">
      <c r="A30" s="238" t="s">
        <v>566</v>
      </c>
      <c r="B30" s="87">
        <v>5</v>
      </c>
      <c r="C30" s="519">
        <f>10+B32+'Personal File'!$C$12</f>
        <v>13</v>
      </c>
      <c r="D30" s="240" t="s">
        <v>93</v>
      </c>
    </row>
    <row r="31" spans="1:6" ht="17.25" thickBot="1">
      <c r="A31" s="413" t="s">
        <v>567</v>
      </c>
      <c r="B31" s="285">
        <v>5</v>
      </c>
      <c r="C31" s="521">
        <f>10+B31+'Personal File'!$C$12</f>
        <v>18</v>
      </c>
      <c r="D31" s="416" t="s">
        <v>93</v>
      </c>
    </row>
    <row r="32" spans="1:6" ht="17.25" thickTop="1"/>
  </sheetData>
  <sortState ref="A3:D27">
    <sortCondition ref="B3:B27"/>
    <sortCondition ref="A3:A27"/>
  </sortState>
  <conditionalFormatting sqref="D3:D26 D28:D31">
    <cfRule type="cellIs" dxfId="604" priority="713" stopIfTrue="1" operator="equal">
      <formula>"þ"</formula>
    </cfRule>
  </conditionalFormatting>
  <conditionalFormatting sqref="D9">
    <cfRule type="cellIs" dxfId="603" priority="690" stopIfTrue="1" operator="equal">
      <formula>"þ"</formula>
    </cfRule>
  </conditionalFormatting>
  <conditionalFormatting sqref="D9">
    <cfRule type="cellIs" dxfId="602" priority="682" stopIfTrue="1" operator="equal">
      <formula>"þ"</formula>
    </cfRule>
  </conditionalFormatting>
  <conditionalFormatting sqref="D8">
    <cfRule type="cellIs" dxfId="601" priority="680" stopIfTrue="1" operator="equal">
      <formula>"þ"</formula>
    </cfRule>
  </conditionalFormatting>
  <conditionalFormatting sqref="D7">
    <cfRule type="cellIs" dxfId="600" priority="673" stopIfTrue="1" operator="equal">
      <formula>"þ"</formula>
    </cfRule>
  </conditionalFormatting>
  <conditionalFormatting sqref="D9">
    <cfRule type="cellIs" dxfId="599" priority="670" stopIfTrue="1" operator="equal">
      <formula>"þ"</formula>
    </cfRule>
  </conditionalFormatting>
  <conditionalFormatting sqref="D11:D16">
    <cfRule type="cellIs" dxfId="598" priority="669" stopIfTrue="1" operator="equal">
      <formula>"þ"</formula>
    </cfRule>
  </conditionalFormatting>
  <conditionalFormatting sqref="D8">
    <cfRule type="cellIs" dxfId="597" priority="668" stopIfTrue="1" operator="equal">
      <formula>"þ"</formula>
    </cfRule>
  </conditionalFormatting>
  <conditionalFormatting sqref="D9">
    <cfRule type="cellIs" dxfId="596" priority="665" stopIfTrue="1" operator="equal">
      <formula>"þ"</formula>
    </cfRule>
  </conditionalFormatting>
  <conditionalFormatting sqref="D11:D16">
    <cfRule type="cellIs" dxfId="595" priority="664" stopIfTrue="1" operator="equal">
      <formula>"þ"</formula>
    </cfRule>
  </conditionalFormatting>
  <conditionalFormatting sqref="D11:D16">
    <cfRule type="cellIs" dxfId="594" priority="663" stopIfTrue="1" operator="equal">
      <formula>"þ"</formula>
    </cfRule>
  </conditionalFormatting>
  <conditionalFormatting sqref="D11:D16">
    <cfRule type="cellIs" dxfId="593" priority="662" stopIfTrue="1" operator="equal">
      <formula>"þ"</formula>
    </cfRule>
  </conditionalFormatting>
  <conditionalFormatting sqref="D13">
    <cfRule type="cellIs" dxfId="592" priority="660" stopIfTrue="1" operator="equal">
      <formula>"þ"</formula>
    </cfRule>
  </conditionalFormatting>
  <conditionalFormatting sqref="D9">
    <cfRule type="cellIs" dxfId="591" priority="659" stopIfTrue="1" operator="equal">
      <formula>"þ"</formula>
    </cfRule>
  </conditionalFormatting>
  <conditionalFormatting sqref="D9">
    <cfRule type="cellIs" dxfId="590" priority="656" stopIfTrue="1" operator="equal">
      <formula>"þ"</formula>
    </cfRule>
  </conditionalFormatting>
  <conditionalFormatting sqref="D11">
    <cfRule type="cellIs" dxfId="589" priority="655" stopIfTrue="1" operator="equal">
      <formula>"þ"</formula>
    </cfRule>
  </conditionalFormatting>
  <conditionalFormatting sqref="D8">
    <cfRule type="cellIs" dxfId="588" priority="654" stopIfTrue="1" operator="equal">
      <formula>"þ"</formula>
    </cfRule>
  </conditionalFormatting>
  <conditionalFormatting sqref="D11">
    <cfRule type="cellIs" dxfId="587" priority="653" stopIfTrue="1" operator="equal">
      <formula>"þ"</formula>
    </cfRule>
  </conditionalFormatting>
  <conditionalFormatting sqref="D11">
    <cfRule type="cellIs" dxfId="586" priority="652" stopIfTrue="1" operator="equal">
      <formula>"þ"</formula>
    </cfRule>
  </conditionalFormatting>
  <conditionalFormatting sqref="D9">
    <cfRule type="cellIs" dxfId="585" priority="650" stopIfTrue="1" operator="equal">
      <formula>"þ"</formula>
    </cfRule>
  </conditionalFormatting>
  <conditionalFormatting sqref="D11">
    <cfRule type="cellIs" dxfId="584" priority="649" stopIfTrue="1" operator="equal">
      <formula>"þ"</formula>
    </cfRule>
  </conditionalFormatting>
  <conditionalFormatting sqref="D11">
    <cfRule type="cellIs" dxfId="583" priority="648" stopIfTrue="1" operator="equal">
      <formula>"þ"</formula>
    </cfRule>
  </conditionalFormatting>
  <conditionalFormatting sqref="D11">
    <cfRule type="cellIs" dxfId="582" priority="646" stopIfTrue="1" operator="equal">
      <formula>"þ"</formula>
    </cfRule>
  </conditionalFormatting>
  <conditionalFormatting sqref="D14">
    <cfRule type="cellIs" dxfId="581" priority="645" stopIfTrue="1" operator="equal">
      <formula>"þ"</formula>
    </cfRule>
  </conditionalFormatting>
  <conditionalFormatting sqref="D11">
    <cfRule type="cellIs" dxfId="580" priority="643" stopIfTrue="1" operator="equal">
      <formula>"þ"</formula>
    </cfRule>
  </conditionalFormatting>
  <conditionalFormatting sqref="D11">
    <cfRule type="cellIs" dxfId="579" priority="642" stopIfTrue="1" operator="equal">
      <formula>"þ"</formula>
    </cfRule>
  </conditionalFormatting>
  <conditionalFormatting sqref="D11">
    <cfRule type="cellIs" dxfId="578" priority="641" stopIfTrue="1" operator="equal">
      <formula>"þ"</formula>
    </cfRule>
  </conditionalFormatting>
  <conditionalFormatting sqref="D11">
    <cfRule type="cellIs" dxfId="577" priority="640" stopIfTrue="1" operator="equal">
      <formula>"þ"</formula>
    </cfRule>
  </conditionalFormatting>
  <conditionalFormatting sqref="D11">
    <cfRule type="cellIs" dxfId="576" priority="639" stopIfTrue="1" operator="equal">
      <formula>"þ"</formula>
    </cfRule>
  </conditionalFormatting>
  <conditionalFormatting sqref="D11">
    <cfRule type="cellIs" dxfId="575" priority="638" stopIfTrue="1" operator="equal">
      <formula>"þ"</formula>
    </cfRule>
  </conditionalFormatting>
  <conditionalFormatting sqref="D14">
    <cfRule type="cellIs" dxfId="574" priority="637" stopIfTrue="1" operator="equal">
      <formula>"þ"</formula>
    </cfRule>
  </conditionalFormatting>
  <conditionalFormatting sqref="D11">
    <cfRule type="cellIs" dxfId="573" priority="636" stopIfTrue="1" operator="equal">
      <formula>"þ"</formula>
    </cfRule>
  </conditionalFormatting>
  <conditionalFormatting sqref="D11">
    <cfRule type="cellIs" dxfId="572" priority="635" stopIfTrue="1" operator="equal">
      <formula>"þ"</formula>
    </cfRule>
  </conditionalFormatting>
  <conditionalFormatting sqref="D12">
    <cfRule type="cellIs" dxfId="571" priority="634" stopIfTrue="1" operator="equal">
      <formula>"þ"</formula>
    </cfRule>
  </conditionalFormatting>
  <conditionalFormatting sqref="D12">
    <cfRule type="cellIs" dxfId="570" priority="633" stopIfTrue="1" operator="equal">
      <formula>"þ"</formula>
    </cfRule>
  </conditionalFormatting>
  <conditionalFormatting sqref="D12">
    <cfRule type="cellIs" dxfId="569" priority="632" stopIfTrue="1" operator="equal">
      <formula>"þ"</formula>
    </cfRule>
  </conditionalFormatting>
  <conditionalFormatting sqref="D11">
    <cfRule type="cellIs" dxfId="568" priority="631" stopIfTrue="1" operator="equal">
      <formula>"þ"</formula>
    </cfRule>
  </conditionalFormatting>
  <conditionalFormatting sqref="D12">
    <cfRule type="cellIs" dxfId="567" priority="630" stopIfTrue="1" operator="equal">
      <formula>"þ"</formula>
    </cfRule>
  </conditionalFormatting>
  <conditionalFormatting sqref="D12">
    <cfRule type="cellIs" dxfId="566" priority="629" stopIfTrue="1" operator="equal">
      <formula>"þ"</formula>
    </cfRule>
  </conditionalFormatting>
  <conditionalFormatting sqref="D11">
    <cfRule type="cellIs" dxfId="565" priority="628" stopIfTrue="1" operator="equal">
      <formula>"þ"</formula>
    </cfRule>
  </conditionalFormatting>
  <conditionalFormatting sqref="D12">
    <cfRule type="cellIs" dxfId="564" priority="627" stopIfTrue="1" operator="equal">
      <formula>"þ"</formula>
    </cfRule>
  </conditionalFormatting>
  <conditionalFormatting sqref="D11">
    <cfRule type="cellIs" dxfId="563" priority="625" stopIfTrue="1" operator="equal">
      <formula>"þ"</formula>
    </cfRule>
  </conditionalFormatting>
  <conditionalFormatting sqref="D18">
    <cfRule type="cellIs" dxfId="562" priority="616" stopIfTrue="1" operator="equal">
      <formula>"þ"</formula>
    </cfRule>
  </conditionalFormatting>
  <conditionalFormatting sqref="D18">
    <cfRule type="cellIs" dxfId="561" priority="615" stopIfTrue="1" operator="equal">
      <formula>"þ"</formula>
    </cfRule>
  </conditionalFormatting>
  <conditionalFormatting sqref="D18">
    <cfRule type="cellIs" dxfId="560" priority="614" stopIfTrue="1" operator="equal">
      <formula>"þ"</formula>
    </cfRule>
  </conditionalFormatting>
  <conditionalFormatting sqref="D18">
    <cfRule type="cellIs" dxfId="559" priority="613" stopIfTrue="1" operator="equal">
      <formula>"þ"</formula>
    </cfRule>
  </conditionalFormatting>
  <conditionalFormatting sqref="D18">
    <cfRule type="cellIs" dxfId="558" priority="612" stopIfTrue="1" operator="equal">
      <formula>"þ"</formula>
    </cfRule>
  </conditionalFormatting>
  <conditionalFormatting sqref="D18">
    <cfRule type="cellIs" dxfId="557" priority="611" stopIfTrue="1" operator="equal">
      <formula>"þ"</formula>
    </cfRule>
  </conditionalFormatting>
  <conditionalFormatting sqref="D19">
    <cfRule type="cellIs" dxfId="556" priority="610" stopIfTrue="1" operator="equal">
      <formula>"þ"</formula>
    </cfRule>
  </conditionalFormatting>
  <conditionalFormatting sqref="D16">
    <cfRule type="cellIs" dxfId="555" priority="603" stopIfTrue="1" operator="equal">
      <formula>"þ"</formula>
    </cfRule>
  </conditionalFormatting>
  <conditionalFormatting sqref="D16">
    <cfRule type="cellIs" dxfId="554" priority="602" stopIfTrue="1" operator="equal">
      <formula>"þ"</formula>
    </cfRule>
  </conditionalFormatting>
  <conditionalFormatting sqref="D16">
    <cfRule type="cellIs" dxfId="553" priority="601" stopIfTrue="1" operator="equal">
      <formula>"þ"</formula>
    </cfRule>
  </conditionalFormatting>
  <conditionalFormatting sqref="D16">
    <cfRule type="cellIs" dxfId="552" priority="600" stopIfTrue="1" operator="equal">
      <formula>"þ"</formula>
    </cfRule>
  </conditionalFormatting>
  <conditionalFormatting sqref="D16">
    <cfRule type="cellIs" dxfId="551" priority="599" stopIfTrue="1" operator="equal">
      <formula>"þ"</formula>
    </cfRule>
  </conditionalFormatting>
  <conditionalFormatting sqref="D16">
    <cfRule type="cellIs" dxfId="550" priority="598" stopIfTrue="1" operator="equal">
      <formula>"þ"</formula>
    </cfRule>
  </conditionalFormatting>
  <conditionalFormatting sqref="D10">
    <cfRule type="cellIs" dxfId="549" priority="597" stopIfTrue="1" operator="equal">
      <formula>"þ"</formula>
    </cfRule>
  </conditionalFormatting>
  <conditionalFormatting sqref="D10">
    <cfRule type="cellIs" dxfId="548" priority="596" stopIfTrue="1" operator="equal">
      <formula>"þ"</formula>
    </cfRule>
  </conditionalFormatting>
  <conditionalFormatting sqref="D10">
    <cfRule type="cellIs" dxfId="547" priority="595" stopIfTrue="1" operator="equal">
      <formula>"þ"</formula>
    </cfRule>
  </conditionalFormatting>
  <conditionalFormatting sqref="D10">
    <cfRule type="cellIs" dxfId="546" priority="594" stopIfTrue="1" operator="equal">
      <formula>"þ"</formula>
    </cfRule>
  </conditionalFormatting>
  <conditionalFormatting sqref="D10">
    <cfRule type="cellIs" dxfId="545" priority="593" stopIfTrue="1" operator="equal">
      <formula>"þ"</formula>
    </cfRule>
  </conditionalFormatting>
  <conditionalFormatting sqref="D10">
    <cfRule type="cellIs" dxfId="544" priority="592" stopIfTrue="1" operator="equal">
      <formula>"þ"</formula>
    </cfRule>
  </conditionalFormatting>
  <conditionalFormatting sqref="D19">
    <cfRule type="cellIs" dxfId="543" priority="591" stopIfTrue="1" operator="equal">
      <formula>"þ"</formula>
    </cfRule>
  </conditionalFormatting>
  <conditionalFormatting sqref="D20">
    <cfRule type="cellIs" dxfId="542" priority="590" stopIfTrue="1" operator="equal">
      <formula>"þ"</formula>
    </cfRule>
  </conditionalFormatting>
  <conditionalFormatting sqref="D19">
    <cfRule type="cellIs" dxfId="541" priority="589" stopIfTrue="1" operator="equal">
      <formula>"þ"</formula>
    </cfRule>
  </conditionalFormatting>
  <conditionalFormatting sqref="D19">
    <cfRule type="cellIs" dxfId="540" priority="588" stopIfTrue="1" operator="equal">
      <formula>"þ"</formula>
    </cfRule>
  </conditionalFormatting>
  <conditionalFormatting sqref="D19">
    <cfRule type="cellIs" dxfId="539" priority="587" stopIfTrue="1" operator="equal">
      <formula>"þ"</formula>
    </cfRule>
  </conditionalFormatting>
  <conditionalFormatting sqref="D19">
    <cfRule type="cellIs" dxfId="538" priority="586" stopIfTrue="1" operator="equal">
      <formula>"þ"</formula>
    </cfRule>
  </conditionalFormatting>
  <conditionalFormatting sqref="D19">
    <cfRule type="cellIs" dxfId="537" priority="585" stopIfTrue="1" operator="equal">
      <formula>"þ"</formula>
    </cfRule>
  </conditionalFormatting>
  <conditionalFormatting sqref="D19">
    <cfRule type="cellIs" dxfId="536" priority="584" stopIfTrue="1" operator="equal">
      <formula>"þ"</formula>
    </cfRule>
  </conditionalFormatting>
  <conditionalFormatting sqref="D10">
    <cfRule type="cellIs" dxfId="535" priority="583" stopIfTrue="1" operator="equal">
      <formula>"þ"</formula>
    </cfRule>
  </conditionalFormatting>
  <conditionalFormatting sqref="D10">
    <cfRule type="cellIs" dxfId="534" priority="582" stopIfTrue="1" operator="equal">
      <formula>"þ"</formula>
    </cfRule>
  </conditionalFormatting>
  <conditionalFormatting sqref="D9">
    <cfRule type="cellIs" dxfId="533" priority="581" stopIfTrue="1" operator="equal">
      <formula>"þ"</formula>
    </cfRule>
  </conditionalFormatting>
  <conditionalFormatting sqref="D8">
    <cfRule type="cellIs" dxfId="532" priority="580" stopIfTrue="1" operator="equal">
      <formula>"þ"</formula>
    </cfRule>
  </conditionalFormatting>
  <conditionalFormatting sqref="D10">
    <cfRule type="cellIs" dxfId="531" priority="579" stopIfTrue="1" operator="equal">
      <formula>"þ"</formula>
    </cfRule>
  </conditionalFormatting>
  <conditionalFormatting sqref="D9">
    <cfRule type="cellIs" dxfId="530" priority="578" stopIfTrue="1" operator="equal">
      <formula>"þ"</formula>
    </cfRule>
  </conditionalFormatting>
  <conditionalFormatting sqref="D10">
    <cfRule type="cellIs" dxfId="529" priority="577" stopIfTrue="1" operator="equal">
      <formula>"þ"</formula>
    </cfRule>
  </conditionalFormatting>
  <conditionalFormatting sqref="D14">
    <cfRule type="cellIs" dxfId="528" priority="576" stopIfTrue="1" operator="equal">
      <formula>"þ"</formula>
    </cfRule>
  </conditionalFormatting>
  <conditionalFormatting sqref="D10">
    <cfRule type="cellIs" dxfId="527" priority="575" stopIfTrue="1" operator="equal">
      <formula>"þ"</formula>
    </cfRule>
  </conditionalFormatting>
  <conditionalFormatting sqref="D10">
    <cfRule type="cellIs" dxfId="526" priority="574" stopIfTrue="1" operator="equal">
      <formula>"þ"</formula>
    </cfRule>
  </conditionalFormatting>
  <conditionalFormatting sqref="D12">
    <cfRule type="cellIs" dxfId="525" priority="573" stopIfTrue="1" operator="equal">
      <formula>"þ"</formula>
    </cfRule>
  </conditionalFormatting>
  <conditionalFormatting sqref="D9">
    <cfRule type="cellIs" dxfId="524" priority="572" stopIfTrue="1" operator="equal">
      <formula>"þ"</formula>
    </cfRule>
  </conditionalFormatting>
  <conditionalFormatting sqref="D12">
    <cfRule type="cellIs" dxfId="523" priority="571" stopIfTrue="1" operator="equal">
      <formula>"þ"</formula>
    </cfRule>
  </conditionalFormatting>
  <conditionalFormatting sqref="D12">
    <cfRule type="cellIs" dxfId="522" priority="570" stopIfTrue="1" operator="equal">
      <formula>"þ"</formula>
    </cfRule>
  </conditionalFormatting>
  <conditionalFormatting sqref="D10">
    <cfRule type="cellIs" dxfId="521" priority="569" stopIfTrue="1" operator="equal">
      <formula>"þ"</formula>
    </cfRule>
  </conditionalFormatting>
  <conditionalFormatting sqref="D12">
    <cfRule type="cellIs" dxfId="520" priority="568" stopIfTrue="1" operator="equal">
      <formula>"þ"</formula>
    </cfRule>
  </conditionalFormatting>
  <conditionalFormatting sqref="D12">
    <cfRule type="cellIs" dxfId="519" priority="567" stopIfTrue="1" operator="equal">
      <formula>"þ"</formula>
    </cfRule>
  </conditionalFormatting>
  <conditionalFormatting sqref="D12">
    <cfRule type="cellIs" dxfId="518" priority="566" stopIfTrue="1" operator="equal">
      <formula>"þ"</formula>
    </cfRule>
  </conditionalFormatting>
  <conditionalFormatting sqref="D15">
    <cfRule type="cellIs" dxfId="517" priority="565" stopIfTrue="1" operator="equal">
      <formula>"þ"</formula>
    </cfRule>
  </conditionalFormatting>
  <conditionalFormatting sqref="D12">
    <cfRule type="cellIs" dxfId="516" priority="564" stopIfTrue="1" operator="equal">
      <formula>"þ"</formula>
    </cfRule>
  </conditionalFormatting>
  <conditionalFormatting sqref="D12">
    <cfRule type="cellIs" dxfId="515" priority="563" stopIfTrue="1" operator="equal">
      <formula>"þ"</formula>
    </cfRule>
  </conditionalFormatting>
  <conditionalFormatting sqref="D12">
    <cfRule type="cellIs" dxfId="514" priority="562" stopIfTrue="1" operator="equal">
      <formula>"þ"</formula>
    </cfRule>
  </conditionalFormatting>
  <conditionalFormatting sqref="D12">
    <cfRule type="cellIs" dxfId="513" priority="561" stopIfTrue="1" operator="equal">
      <formula>"þ"</formula>
    </cfRule>
  </conditionalFormatting>
  <conditionalFormatting sqref="D12">
    <cfRule type="cellIs" dxfId="512" priority="560" stopIfTrue="1" operator="equal">
      <formula>"þ"</formula>
    </cfRule>
  </conditionalFormatting>
  <conditionalFormatting sqref="D12">
    <cfRule type="cellIs" dxfId="511" priority="559" stopIfTrue="1" operator="equal">
      <formula>"þ"</formula>
    </cfRule>
  </conditionalFormatting>
  <conditionalFormatting sqref="D15">
    <cfRule type="cellIs" dxfId="510" priority="558" stopIfTrue="1" operator="equal">
      <formula>"þ"</formula>
    </cfRule>
  </conditionalFormatting>
  <conditionalFormatting sqref="D12">
    <cfRule type="cellIs" dxfId="509" priority="557" stopIfTrue="1" operator="equal">
      <formula>"þ"</formula>
    </cfRule>
  </conditionalFormatting>
  <conditionalFormatting sqref="D12">
    <cfRule type="cellIs" dxfId="508" priority="556" stopIfTrue="1" operator="equal">
      <formula>"þ"</formula>
    </cfRule>
  </conditionalFormatting>
  <conditionalFormatting sqref="D13">
    <cfRule type="cellIs" dxfId="507" priority="555" stopIfTrue="1" operator="equal">
      <formula>"þ"</formula>
    </cfRule>
  </conditionalFormatting>
  <conditionalFormatting sqref="D13">
    <cfRule type="cellIs" dxfId="506" priority="554" stopIfTrue="1" operator="equal">
      <formula>"þ"</formula>
    </cfRule>
  </conditionalFormatting>
  <conditionalFormatting sqref="D13">
    <cfRule type="cellIs" dxfId="505" priority="553" stopIfTrue="1" operator="equal">
      <formula>"þ"</formula>
    </cfRule>
  </conditionalFormatting>
  <conditionalFormatting sqref="D12">
    <cfRule type="cellIs" dxfId="504" priority="552" stopIfTrue="1" operator="equal">
      <formula>"þ"</formula>
    </cfRule>
  </conditionalFormatting>
  <conditionalFormatting sqref="D13">
    <cfRule type="cellIs" dxfId="503" priority="551" stopIfTrue="1" operator="equal">
      <formula>"þ"</formula>
    </cfRule>
  </conditionalFormatting>
  <conditionalFormatting sqref="D13">
    <cfRule type="cellIs" dxfId="502" priority="550" stopIfTrue="1" operator="equal">
      <formula>"þ"</formula>
    </cfRule>
  </conditionalFormatting>
  <conditionalFormatting sqref="D12">
    <cfRule type="cellIs" dxfId="501" priority="549" stopIfTrue="1" operator="equal">
      <formula>"þ"</formula>
    </cfRule>
  </conditionalFormatting>
  <conditionalFormatting sqref="D13">
    <cfRule type="cellIs" dxfId="500" priority="548" stopIfTrue="1" operator="equal">
      <formula>"þ"</formula>
    </cfRule>
  </conditionalFormatting>
  <conditionalFormatting sqref="D12">
    <cfRule type="cellIs" dxfId="499" priority="547" stopIfTrue="1" operator="equal">
      <formula>"þ"</formula>
    </cfRule>
  </conditionalFormatting>
  <conditionalFormatting sqref="D19">
    <cfRule type="cellIs" dxfId="498" priority="546" stopIfTrue="1" operator="equal">
      <formula>"þ"</formula>
    </cfRule>
  </conditionalFormatting>
  <conditionalFormatting sqref="D20">
    <cfRule type="cellIs" dxfId="497" priority="539" stopIfTrue="1" operator="equal">
      <formula>"þ"</formula>
    </cfRule>
  </conditionalFormatting>
  <conditionalFormatting sqref="D19">
    <cfRule type="cellIs" dxfId="496" priority="538" stopIfTrue="1" operator="equal">
      <formula>"þ"</formula>
    </cfRule>
  </conditionalFormatting>
  <conditionalFormatting sqref="D19">
    <cfRule type="cellIs" dxfId="495" priority="537" stopIfTrue="1" operator="equal">
      <formula>"þ"</formula>
    </cfRule>
  </conditionalFormatting>
  <conditionalFormatting sqref="D19">
    <cfRule type="cellIs" dxfId="494" priority="536" stopIfTrue="1" operator="equal">
      <formula>"þ"</formula>
    </cfRule>
  </conditionalFormatting>
  <conditionalFormatting sqref="D19">
    <cfRule type="cellIs" dxfId="493" priority="535" stopIfTrue="1" operator="equal">
      <formula>"þ"</formula>
    </cfRule>
  </conditionalFormatting>
  <conditionalFormatting sqref="D19">
    <cfRule type="cellIs" dxfId="492" priority="534" stopIfTrue="1" operator="equal">
      <formula>"þ"</formula>
    </cfRule>
  </conditionalFormatting>
  <conditionalFormatting sqref="D19">
    <cfRule type="cellIs" dxfId="491" priority="533" stopIfTrue="1" operator="equal">
      <formula>"þ"</formula>
    </cfRule>
  </conditionalFormatting>
  <conditionalFormatting sqref="D17">
    <cfRule type="cellIs" dxfId="490" priority="532" stopIfTrue="1" operator="equal">
      <formula>"þ"</formula>
    </cfRule>
  </conditionalFormatting>
  <conditionalFormatting sqref="D17">
    <cfRule type="cellIs" dxfId="489" priority="531" stopIfTrue="1" operator="equal">
      <formula>"þ"</formula>
    </cfRule>
  </conditionalFormatting>
  <conditionalFormatting sqref="D17">
    <cfRule type="cellIs" dxfId="488" priority="530" stopIfTrue="1" operator="equal">
      <formula>"þ"</formula>
    </cfRule>
  </conditionalFormatting>
  <conditionalFormatting sqref="D17">
    <cfRule type="cellIs" dxfId="487" priority="529" stopIfTrue="1" operator="equal">
      <formula>"þ"</formula>
    </cfRule>
  </conditionalFormatting>
  <conditionalFormatting sqref="D17">
    <cfRule type="cellIs" dxfId="486" priority="528" stopIfTrue="1" operator="equal">
      <formula>"þ"</formula>
    </cfRule>
  </conditionalFormatting>
  <conditionalFormatting sqref="D17">
    <cfRule type="cellIs" dxfId="485" priority="527" stopIfTrue="1" operator="equal">
      <formula>"þ"</formula>
    </cfRule>
  </conditionalFormatting>
  <conditionalFormatting sqref="D11">
    <cfRule type="cellIs" dxfId="484" priority="526" stopIfTrue="1" operator="equal">
      <formula>"þ"</formula>
    </cfRule>
  </conditionalFormatting>
  <conditionalFormatting sqref="D11">
    <cfRule type="cellIs" dxfId="483" priority="525" stopIfTrue="1" operator="equal">
      <formula>"þ"</formula>
    </cfRule>
  </conditionalFormatting>
  <conditionalFormatting sqref="D11">
    <cfRule type="cellIs" dxfId="482" priority="524" stopIfTrue="1" operator="equal">
      <formula>"þ"</formula>
    </cfRule>
  </conditionalFormatting>
  <conditionalFormatting sqref="D11">
    <cfRule type="cellIs" dxfId="481" priority="523" stopIfTrue="1" operator="equal">
      <formula>"þ"</formula>
    </cfRule>
  </conditionalFormatting>
  <conditionalFormatting sqref="D11">
    <cfRule type="cellIs" dxfId="480" priority="522" stopIfTrue="1" operator="equal">
      <formula>"þ"</formula>
    </cfRule>
  </conditionalFormatting>
  <conditionalFormatting sqref="D11">
    <cfRule type="cellIs" dxfId="479" priority="521" stopIfTrue="1" operator="equal">
      <formula>"þ"</formula>
    </cfRule>
  </conditionalFormatting>
  <conditionalFormatting sqref="D20">
    <cfRule type="cellIs" dxfId="478" priority="520" stopIfTrue="1" operator="equal">
      <formula>"þ"</formula>
    </cfRule>
  </conditionalFormatting>
  <conditionalFormatting sqref="D21">
    <cfRule type="cellIs" dxfId="477" priority="519" stopIfTrue="1" operator="equal">
      <formula>"þ"</formula>
    </cfRule>
  </conditionalFormatting>
  <conditionalFormatting sqref="D20">
    <cfRule type="cellIs" dxfId="476" priority="518" stopIfTrue="1" operator="equal">
      <formula>"þ"</formula>
    </cfRule>
  </conditionalFormatting>
  <conditionalFormatting sqref="D20">
    <cfRule type="cellIs" dxfId="475" priority="517" stopIfTrue="1" operator="equal">
      <formula>"þ"</formula>
    </cfRule>
  </conditionalFormatting>
  <conditionalFormatting sqref="D20">
    <cfRule type="cellIs" dxfId="474" priority="516" stopIfTrue="1" operator="equal">
      <formula>"þ"</formula>
    </cfRule>
  </conditionalFormatting>
  <conditionalFormatting sqref="D20">
    <cfRule type="cellIs" dxfId="473" priority="515" stopIfTrue="1" operator="equal">
      <formula>"þ"</formula>
    </cfRule>
  </conditionalFormatting>
  <conditionalFormatting sqref="D20">
    <cfRule type="cellIs" dxfId="472" priority="514" stopIfTrue="1" operator="equal">
      <formula>"þ"</formula>
    </cfRule>
  </conditionalFormatting>
  <conditionalFormatting sqref="D20">
    <cfRule type="cellIs" dxfId="471" priority="513" stopIfTrue="1" operator="equal">
      <formula>"þ"</formula>
    </cfRule>
  </conditionalFormatting>
  <conditionalFormatting sqref="D14">
    <cfRule type="cellIs" dxfId="470" priority="512" stopIfTrue="1" operator="equal">
      <formula>"þ"</formula>
    </cfRule>
  </conditionalFormatting>
  <conditionalFormatting sqref="D12">
    <cfRule type="cellIs" dxfId="469" priority="511" stopIfTrue="1" operator="equal">
      <formula>"þ"</formula>
    </cfRule>
  </conditionalFormatting>
  <conditionalFormatting sqref="D12">
    <cfRule type="cellIs" dxfId="468" priority="510" stopIfTrue="1" operator="equal">
      <formula>"þ"</formula>
    </cfRule>
  </conditionalFormatting>
  <conditionalFormatting sqref="D12">
    <cfRule type="cellIs" dxfId="467" priority="509" stopIfTrue="1" operator="equal">
      <formula>"þ"</formula>
    </cfRule>
  </conditionalFormatting>
  <conditionalFormatting sqref="D12">
    <cfRule type="cellIs" dxfId="466" priority="508" stopIfTrue="1" operator="equal">
      <formula>"þ"</formula>
    </cfRule>
  </conditionalFormatting>
  <conditionalFormatting sqref="D12">
    <cfRule type="cellIs" dxfId="465" priority="507" stopIfTrue="1" operator="equal">
      <formula>"þ"</formula>
    </cfRule>
  </conditionalFormatting>
  <conditionalFormatting sqref="D12">
    <cfRule type="cellIs" dxfId="464" priority="506" stopIfTrue="1" operator="equal">
      <formula>"þ"</formula>
    </cfRule>
  </conditionalFormatting>
  <conditionalFormatting sqref="D15">
    <cfRule type="cellIs" dxfId="463" priority="505" stopIfTrue="1" operator="equal">
      <formula>"þ"</formula>
    </cfRule>
  </conditionalFormatting>
  <conditionalFormatting sqref="D12">
    <cfRule type="cellIs" dxfId="462" priority="504" stopIfTrue="1" operator="equal">
      <formula>"þ"</formula>
    </cfRule>
  </conditionalFormatting>
  <conditionalFormatting sqref="D12">
    <cfRule type="cellIs" dxfId="461" priority="503" stopIfTrue="1" operator="equal">
      <formula>"þ"</formula>
    </cfRule>
  </conditionalFormatting>
  <conditionalFormatting sqref="D12">
    <cfRule type="cellIs" dxfId="460" priority="502" stopIfTrue="1" operator="equal">
      <formula>"þ"</formula>
    </cfRule>
  </conditionalFormatting>
  <conditionalFormatting sqref="D12">
    <cfRule type="cellIs" dxfId="459" priority="501" stopIfTrue="1" operator="equal">
      <formula>"þ"</formula>
    </cfRule>
  </conditionalFormatting>
  <conditionalFormatting sqref="D12">
    <cfRule type="cellIs" dxfId="458" priority="500" stopIfTrue="1" operator="equal">
      <formula>"þ"</formula>
    </cfRule>
  </conditionalFormatting>
  <conditionalFormatting sqref="D12">
    <cfRule type="cellIs" dxfId="457" priority="499" stopIfTrue="1" operator="equal">
      <formula>"þ"</formula>
    </cfRule>
  </conditionalFormatting>
  <conditionalFormatting sqref="D15">
    <cfRule type="cellIs" dxfId="456" priority="498" stopIfTrue="1" operator="equal">
      <formula>"þ"</formula>
    </cfRule>
  </conditionalFormatting>
  <conditionalFormatting sqref="D12">
    <cfRule type="cellIs" dxfId="455" priority="497" stopIfTrue="1" operator="equal">
      <formula>"þ"</formula>
    </cfRule>
  </conditionalFormatting>
  <conditionalFormatting sqref="D12">
    <cfRule type="cellIs" dxfId="454" priority="496" stopIfTrue="1" operator="equal">
      <formula>"þ"</formula>
    </cfRule>
  </conditionalFormatting>
  <conditionalFormatting sqref="D13">
    <cfRule type="cellIs" dxfId="453" priority="495" stopIfTrue="1" operator="equal">
      <formula>"þ"</formula>
    </cfRule>
  </conditionalFormatting>
  <conditionalFormatting sqref="D13">
    <cfRule type="cellIs" dxfId="452" priority="494" stopIfTrue="1" operator="equal">
      <formula>"þ"</formula>
    </cfRule>
  </conditionalFormatting>
  <conditionalFormatting sqref="D13">
    <cfRule type="cellIs" dxfId="451" priority="493" stopIfTrue="1" operator="equal">
      <formula>"þ"</formula>
    </cfRule>
  </conditionalFormatting>
  <conditionalFormatting sqref="D12">
    <cfRule type="cellIs" dxfId="450" priority="492" stopIfTrue="1" operator="equal">
      <formula>"þ"</formula>
    </cfRule>
  </conditionalFormatting>
  <conditionalFormatting sqref="D13">
    <cfRule type="cellIs" dxfId="449" priority="491" stopIfTrue="1" operator="equal">
      <formula>"þ"</formula>
    </cfRule>
  </conditionalFormatting>
  <conditionalFormatting sqref="D13">
    <cfRule type="cellIs" dxfId="448" priority="490" stopIfTrue="1" operator="equal">
      <formula>"þ"</formula>
    </cfRule>
  </conditionalFormatting>
  <conditionalFormatting sqref="D12">
    <cfRule type="cellIs" dxfId="447" priority="489" stopIfTrue="1" operator="equal">
      <formula>"þ"</formula>
    </cfRule>
  </conditionalFormatting>
  <conditionalFormatting sqref="D13">
    <cfRule type="cellIs" dxfId="446" priority="488" stopIfTrue="1" operator="equal">
      <formula>"þ"</formula>
    </cfRule>
  </conditionalFormatting>
  <conditionalFormatting sqref="D12">
    <cfRule type="cellIs" dxfId="445" priority="487" stopIfTrue="1" operator="equal">
      <formula>"þ"</formula>
    </cfRule>
  </conditionalFormatting>
  <conditionalFormatting sqref="D19">
    <cfRule type="cellIs" dxfId="444" priority="486" stopIfTrue="1" operator="equal">
      <formula>"þ"</formula>
    </cfRule>
  </conditionalFormatting>
  <conditionalFormatting sqref="D20">
    <cfRule type="cellIs" dxfId="443" priority="479" stopIfTrue="1" operator="equal">
      <formula>"þ"</formula>
    </cfRule>
  </conditionalFormatting>
  <conditionalFormatting sqref="D19">
    <cfRule type="cellIs" dxfId="442" priority="478" stopIfTrue="1" operator="equal">
      <formula>"þ"</formula>
    </cfRule>
  </conditionalFormatting>
  <conditionalFormatting sqref="D19">
    <cfRule type="cellIs" dxfId="441" priority="477" stopIfTrue="1" operator="equal">
      <formula>"þ"</formula>
    </cfRule>
  </conditionalFormatting>
  <conditionalFormatting sqref="D19">
    <cfRule type="cellIs" dxfId="440" priority="476" stopIfTrue="1" operator="equal">
      <formula>"þ"</formula>
    </cfRule>
  </conditionalFormatting>
  <conditionalFormatting sqref="D19">
    <cfRule type="cellIs" dxfId="439" priority="475" stopIfTrue="1" operator="equal">
      <formula>"þ"</formula>
    </cfRule>
  </conditionalFormatting>
  <conditionalFormatting sqref="D19">
    <cfRule type="cellIs" dxfId="438" priority="474" stopIfTrue="1" operator="equal">
      <formula>"þ"</formula>
    </cfRule>
  </conditionalFormatting>
  <conditionalFormatting sqref="D19">
    <cfRule type="cellIs" dxfId="437" priority="473" stopIfTrue="1" operator="equal">
      <formula>"þ"</formula>
    </cfRule>
  </conditionalFormatting>
  <conditionalFormatting sqref="D17">
    <cfRule type="cellIs" dxfId="436" priority="472" stopIfTrue="1" operator="equal">
      <formula>"þ"</formula>
    </cfRule>
  </conditionalFormatting>
  <conditionalFormatting sqref="D17">
    <cfRule type="cellIs" dxfId="435" priority="471" stopIfTrue="1" operator="equal">
      <formula>"þ"</formula>
    </cfRule>
  </conditionalFormatting>
  <conditionalFormatting sqref="D17">
    <cfRule type="cellIs" dxfId="434" priority="470" stopIfTrue="1" operator="equal">
      <formula>"þ"</formula>
    </cfRule>
  </conditionalFormatting>
  <conditionalFormatting sqref="D17">
    <cfRule type="cellIs" dxfId="433" priority="469" stopIfTrue="1" operator="equal">
      <formula>"þ"</formula>
    </cfRule>
  </conditionalFormatting>
  <conditionalFormatting sqref="D17">
    <cfRule type="cellIs" dxfId="432" priority="468" stopIfTrue="1" operator="equal">
      <formula>"þ"</formula>
    </cfRule>
  </conditionalFormatting>
  <conditionalFormatting sqref="D17">
    <cfRule type="cellIs" dxfId="431" priority="467" stopIfTrue="1" operator="equal">
      <formula>"þ"</formula>
    </cfRule>
  </conditionalFormatting>
  <conditionalFormatting sqref="D20">
    <cfRule type="cellIs" dxfId="430" priority="466" stopIfTrue="1" operator="equal">
      <formula>"þ"</formula>
    </cfRule>
  </conditionalFormatting>
  <conditionalFormatting sqref="D21">
    <cfRule type="cellIs" dxfId="429" priority="465" stopIfTrue="1" operator="equal">
      <formula>"þ"</formula>
    </cfRule>
  </conditionalFormatting>
  <conditionalFormatting sqref="D20">
    <cfRule type="cellIs" dxfId="428" priority="464" stopIfTrue="1" operator="equal">
      <formula>"þ"</formula>
    </cfRule>
  </conditionalFormatting>
  <conditionalFormatting sqref="D20">
    <cfRule type="cellIs" dxfId="427" priority="463" stopIfTrue="1" operator="equal">
      <formula>"þ"</formula>
    </cfRule>
  </conditionalFormatting>
  <conditionalFormatting sqref="D20">
    <cfRule type="cellIs" dxfId="426" priority="462" stopIfTrue="1" operator="equal">
      <formula>"þ"</formula>
    </cfRule>
  </conditionalFormatting>
  <conditionalFormatting sqref="D20">
    <cfRule type="cellIs" dxfId="425" priority="461" stopIfTrue="1" operator="equal">
      <formula>"þ"</formula>
    </cfRule>
  </conditionalFormatting>
  <conditionalFormatting sqref="D20">
    <cfRule type="cellIs" dxfId="424" priority="460" stopIfTrue="1" operator="equal">
      <formula>"þ"</formula>
    </cfRule>
  </conditionalFormatting>
  <conditionalFormatting sqref="D20">
    <cfRule type="cellIs" dxfId="423" priority="459" stopIfTrue="1" operator="equal">
      <formula>"þ"</formula>
    </cfRule>
  </conditionalFormatting>
  <conditionalFormatting sqref="D15">
    <cfRule type="cellIs" dxfId="422" priority="458" stopIfTrue="1" operator="equal">
      <formula>"þ"</formula>
    </cfRule>
  </conditionalFormatting>
  <conditionalFormatting sqref="D13">
    <cfRule type="cellIs" dxfId="421" priority="457" stopIfTrue="1" operator="equal">
      <formula>"þ"</formula>
    </cfRule>
  </conditionalFormatting>
  <conditionalFormatting sqref="D13">
    <cfRule type="cellIs" dxfId="420" priority="456" stopIfTrue="1" operator="equal">
      <formula>"þ"</formula>
    </cfRule>
  </conditionalFormatting>
  <conditionalFormatting sqref="D13">
    <cfRule type="cellIs" dxfId="419" priority="455" stopIfTrue="1" operator="equal">
      <formula>"þ"</formula>
    </cfRule>
  </conditionalFormatting>
  <conditionalFormatting sqref="D13">
    <cfRule type="cellIs" dxfId="418" priority="454" stopIfTrue="1" operator="equal">
      <formula>"þ"</formula>
    </cfRule>
  </conditionalFormatting>
  <conditionalFormatting sqref="D13">
    <cfRule type="cellIs" dxfId="417" priority="453" stopIfTrue="1" operator="equal">
      <formula>"þ"</formula>
    </cfRule>
  </conditionalFormatting>
  <conditionalFormatting sqref="D13">
    <cfRule type="cellIs" dxfId="416" priority="452" stopIfTrue="1" operator="equal">
      <formula>"þ"</formula>
    </cfRule>
  </conditionalFormatting>
  <conditionalFormatting sqref="D16">
    <cfRule type="cellIs" dxfId="415" priority="451" stopIfTrue="1" operator="equal">
      <formula>"þ"</formula>
    </cfRule>
  </conditionalFormatting>
  <conditionalFormatting sqref="D13">
    <cfRule type="cellIs" dxfId="414" priority="450" stopIfTrue="1" operator="equal">
      <formula>"þ"</formula>
    </cfRule>
  </conditionalFormatting>
  <conditionalFormatting sqref="D13">
    <cfRule type="cellIs" dxfId="413" priority="449" stopIfTrue="1" operator="equal">
      <formula>"þ"</formula>
    </cfRule>
  </conditionalFormatting>
  <conditionalFormatting sqref="D13">
    <cfRule type="cellIs" dxfId="412" priority="448" stopIfTrue="1" operator="equal">
      <formula>"þ"</formula>
    </cfRule>
  </conditionalFormatting>
  <conditionalFormatting sqref="D13">
    <cfRule type="cellIs" dxfId="411" priority="447" stopIfTrue="1" operator="equal">
      <formula>"þ"</formula>
    </cfRule>
  </conditionalFormatting>
  <conditionalFormatting sqref="D13">
    <cfRule type="cellIs" dxfId="410" priority="446" stopIfTrue="1" operator="equal">
      <formula>"þ"</formula>
    </cfRule>
  </conditionalFormatting>
  <conditionalFormatting sqref="D13">
    <cfRule type="cellIs" dxfId="409" priority="445" stopIfTrue="1" operator="equal">
      <formula>"þ"</formula>
    </cfRule>
  </conditionalFormatting>
  <conditionalFormatting sqref="D16">
    <cfRule type="cellIs" dxfId="408" priority="444" stopIfTrue="1" operator="equal">
      <formula>"þ"</formula>
    </cfRule>
  </conditionalFormatting>
  <conditionalFormatting sqref="D13">
    <cfRule type="cellIs" dxfId="407" priority="443" stopIfTrue="1" operator="equal">
      <formula>"þ"</formula>
    </cfRule>
  </conditionalFormatting>
  <conditionalFormatting sqref="D13">
    <cfRule type="cellIs" dxfId="406" priority="442" stopIfTrue="1" operator="equal">
      <formula>"þ"</formula>
    </cfRule>
  </conditionalFormatting>
  <conditionalFormatting sqref="D14">
    <cfRule type="cellIs" dxfId="405" priority="441" stopIfTrue="1" operator="equal">
      <formula>"þ"</formula>
    </cfRule>
  </conditionalFormatting>
  <conditionalFormatting sqref="D14">
    <cfRule type="cellIs" dxfId="404" priority="440" stopIfTrue="1" operator="equal">
      <formula>"þ"</formula>
    </cfRule>
  </conditionalFormatting>
  <conditionalFormatting sqref="D14">
    <cfRule type="cellIs" dxfId="403" priority="439" stopIfTrue="1" operator="equal">
      <formula>"þ"</formula>
    </cfRule>
  </conditionalFormatting>
  <conditionalFormatting sqref="D13">
    <cfRule type="cellIs" dxfId="402" priority="438" stopIfTrue="1" operator="equal">
      <formula>"þ"</formula>
    </cfRule>
  </conditionalFormatting>
  <conditionalFormatting sqref="D14">
    <cfRule type="cellIs" dxfId="401" priority="437" stopIfTrue="1" operator="equal">
      <formula>"þ"</formula>
    </cfRule>
  </conditionalFormatting>
  <conditionalFormatting sqref="D14">
    <cfRule type="cellIs" dxfId="400" priority="436" stopIfTrue="1" operator="equal">
      <formula>"þ"</formula>
    </cfRule>
  </conditionalFormatting>
  <conditionalFormatting sqref="D13">
    <cfRule type="cellIs" dxfId="399" priority="435" stopIfTrue="1" operator="equal">
      <formula>"þ"</formula>
    </cfRule>
  </conditionalFormatting>
  <conditionalFormatting sqref="D14">
    <cfRule type="cellIs" dxfId="398" priority="434" stopIfTrue="1" operator="equal">
      <formula>"þ"</formula>
    </cfRule>
  </conditionalFormatting>
  <conditionalFormatting sqref="D13">
    <cfRule type="cellIs" dxfId="397" priority="433" stopIfTrue="1" operator="equal">
      <formula>"þ"</formula>
    </cfRule>
  </conditionalFormatting>
  <conditionalFormatting sqref="D20">
    <cfRule type="cellIs" dxfId="396" priority="432" stopIfTrue="1" operator="equal">
      <formula>"þ"</formula>
    </cfRule>
  </conditionalFormatting>
  <conditionalFormatting sqref="D19">
    <cfRule type="cellIs" dxfId="395" priority="431" stopIfTrue="1" operator="equal">
      <formula>"þ"</formula>
    </cfRule>
  </conditionalFormatting>
  <conditionalFormatting sqref="D19">
    <cfRule type="cellIs" dxfId="394" priority="430" stopIfTrue="1" operator="equal">
      <formula>"þ"</formula>
    </cfRule>
  </conditionalFormatting>
  <conditionalFormatting sqref="D19">
    <cfRule type="cellIs" dxfId="393" priority="429" stopIfTrue="1" operator="equal">
      <formula>"þ"</formula>
    </cfRule>
  </conditionalFormatting>
  <conditionalFormatting sqref="D19">
    <cfRule type="cellIs" dxfId="392" priority="428" stopIfTrue="1" operator="equal">
      <formula>"þ"</formula>
    </cfRule>
  </conditionalFormatting>
  <conditionalFormatting sqref="D19">
    <cfRule type="cellIs" dxfId="391" priority="427" stopIfTrue="1" operator="equal">
      <formula>"þ"</formula>
    </cfRule>
  </conditionalFormatting>
  <conditionalFormatting sqref="D19">
    <cfRule type="cellIs" dxfId="390" priority="426" stopIfTrue="1" operator="equal">
      <formula>"þ"</formula>
    </cfRule>
  </conditionalFormatting>
  <conditionalFormatting sqref="D21">
    <cfRule type="cellIs" dxfId="389" priority="425" stopIfTrue="1" operator="equal">
      <formula>"þ"</formula>
    </cfRule>
  </conditionalFormatting>
  <conditionalFormatting sqref="D20">
    <cfRule type="cellIs" dxfId="388" priority="424" stopIfTrue="1" operator="equal">
      <formula>"þ"</formula>
    </cfRule>
  </conditionalFormatting>
  <conditionalFormatting sqref="D20">
    <cfRule type="cellIs" dxfId="387" priority="423" stopIfTrue="1" operator="equal">
      <formula>"þ"</formula>
    </cfRule>
  </conditionalFormatting>
  <conditionalFormatting sqref="D20">
    <cfRule type="cellIs" dxfId="386" priority="422" stopIfTrue="1" operator="equal">
      <formula>"þ"</formula>
    </cfRule>
  </conditionalFormatting>
  <conditionalFormatting sqref="D20">
    <cfRule type="cellIs" dxfId="385" priority="421" stopIfTrue="1" operator="equal">
      <formula>"þ"</formula>
    </cfRule>
  </conditionalFormatting>
  <conditionalFormatting sqref="D20">
    <cfRule type="cellIs" dxfId="384" priority="420" stopIfTrue="1" operator="equal">
      <formula>"þ"</formula>
    </cfRule>
  </conditionalFormatting>
  <conditionalFormatting sqref="D20">
    <cfRule type="cellIs" dxfId="383" priority="419" stopIfTrue="1" operator="equal">
      <formula>"þ"</formula>
    </cfRule>
  </conditionalFormatting>
  <conditionalFormatting sqref="D18">
    <cfRule type="cellIs" dxfId="382" priority="418" stopIfTrue="1" operator="equal">
      <formula>"þ"</formula>
    </cfRule>
  </conditionalFormatting>
  <conditionalFormatting sqref="D18">
    <cfRule type="cellIs" dxfId="381" priority="417" stopIfTrue="1" operator="equal">
      <formula>"þ"</formula>
    </cfRule>
  </conditionalFormatting>
  <conditionalFormatting sqref="D18">
    <cfRule type="cellIs" dxfId="380" priority="416" stopIfTrue="1" operator="equal">
      <formula>"þ"</formula>
    </cfRule>
  </conditionalFormatting>
  <conditionalFormatting sqref="D18">
    <cfRule type="cellIs" dxfId="379" priority="415" stopIfTrue="1" operator="equal">
      <formula>"þ"</formula>
    </cfRule>
  </conditionalFormatting>
  <conditionalFormatting sqref="D18">
    <cfRule type="cellIs" dxfId="378" priority="414" stopIfTrue="1" operator="equal">
      <formula>"þ"</formula>
    </cfRule>
  </conditionalFormatting>
  <conditionalFormatting sqref="D18">
    <cfRule type="cellIs" dxfId="377" priority="413" stopIfTrue="1" operator="equal">
      <formula>"þ"</formula>
    </cfRule>
  </conditionalFormatting>
  <conditionalFormatting sqref="D12">
    <cfRule type="cellIs" dxfId="376" priority="412" stopIfTrue="1" operator="equal">
      <formula>"þ"</formula>
    </cfRule>
  </conditionalFormatting>
  <conditionalFormatting sqref="D12">
    <cfRule type="cellIs" dxfId="375" priority="411" stopIfTrue="1" operator="equal">
      <formula>"þ"</formula>
    </cfRule>
  </conditionalFormatting>
  <conditionalFormatting sqref="D12">
    <cfRule type="cellIs" dxfId="374" priority="410" stopIfTrue="1" operator="equal">
      <formula>"þ"</formula>
    </cfRule>
  </conditionalFormatting>
  <conditionalFormatting sqref="D12">
    <cfRule type="cellIs" dxfId="373" priority="409" stopIfTrue="1" operator="equal">
      <formula>"þ"</formula>
    </cfRule>
  </conditionalFormatting>
  <conditionalFormatting sqref="D12">
    <cfRule type="cellIs" dxfId="372" priority="408" stopIfTrue="1" operator="equal">
      <formula>"þ"</formula>
    </cfRule>
  </conditionalFormatting>
  <conditionalFormatting sqref="D12">
    <cfRule type="cellIs" dxfId="371" priority="407" stopIfTrue="1" operator="equal">
      <formula>"þ"</formula>
    </cfRule>
  </conditionalFormatting>
  <conditionalFormatting sqref="D21">
    <cfRule type="cellIs" dxfId="370" priority="406" stopIfTrue="1" operator="equal">
      <formula>"þ"</formula>
    </cfRule>
  </conditionalFormatting>
  <conditionalFormatting sqref="D22">
    <cfRule type="cellIs" dxfId="369" priority="405" stopIfTrue="1" operator="equal">
      <formula>"þ"</formula>
    </cfRule>
  </conditionalFormatting>
  <conditionalFormatting sqref="D21">
    <cfRule type="cellIs" dxfId="368" priority="404" stopIfTrue="1" operator="equal">
      <formula>"þ"</formula>
    </cfRule>
  </conditionalFormatting>
  <conditionalFormatting sqref="D21">
    <cfRule type="cellIs" dxfId="367" priority="403" stopIfTrue="1" operator="equal">
      <formula>"þ"</formula>
    </cfRule>
  </conditionalFormatting>
  <conditionalFormatting sqref="D21">
    <cfRule type="cellIs" dxfId="366" priority="402" stopIfTrue="1" operator="equal">
      <formula>"þ"</formula>
    </cfRule>
  </conditionalFormatting>
  <conditionalFormatting sqref="D21">
    <cfRule type="cellIs" dxfId="365" priority="401" stopIfTrue="1" operator="equal">
      <formula>"þ"</formula>
    </cfRule>
  </conditionalFormatting>
  <conditionalFormatting sqref="D21">
    <cfRule type="cellIs" dxfId="364" priority="400" stopIfTrue="1" operator="equal">
      <formula>"þ"</formula>
    </cfRule>
  </conditionalFormatting>
  <conditionalFormatting sqref="D21">
    <cfRule type="cellIs" dxfId="363" priority="399" stopIfTrue="1" operator="equal">
      <formula>"þ"</formula>
    </cfRule>
  </conditionalFormatting>
  <conditionalFormatting sqref="D23">
    <cfRule type="cellIs" dxfId="362" priority="398" stopIfTrue="1" operator="equal">
      <formula>"þ"</formula>
    </cfRule>
  </conditionalFormatting>
  <conditionalFormatting sqref="D23">
    <cfRule type="cellIs" dxfId="361" priority="397" stopIfTrue="1" operator="equal">
      <formula>"þ"</formula>
    </cfRule>
  </conditionalFormatting>
  <conditionalFormatting sqref="D23">
    <cfRule type="cellIs" dxfId="360" priority="396" stopIfTrue="1" operator="equal">
      <formula>"þ"</formula>
    </cfRule>
  </conditionalFormatting>
  <conditionalFormatting sqref="D23">
    <cfRule type="cellIs" dxfId="359" priority="395" stopIfTrue="1" operator="equal">
      <formula>"þ"</formula>
    </cfRule>
  </conditionalFormatting>
  <conditionalFormatting sqref="D24">
    <cfRule type="cellIs" dxfId="358" priority="394" stopIfTrue="1" operator="equal">
      <formula>"þ"</formula>
    </cfRule>
  </conditionalFormatting>
  <conditionalFormatting sqref="D23">
    <cfRule type="cellIs" dxfId="357" priority="393" stopIfTrue="1" operator="equal">
      <formula>"þ"</formula>
    </cfRule>
  </conditionalFormatting>
  <conditionalFormatting sqref="D23">
    <cfRule type="cellIs" dxfId="356" priority="392" stopIfTrue="1" operator="equal">
      <formula>"þ"</formula>
    </cfRule>
  </conditionalFormatting>
  <conditionalFormatting sqref="D23">
    <cfRule type="cellIs" dxfId="355" priority="391" stopIfTrue="1" operator="equal">
      <formula>"þ"</formula>
    </cfRule>
  </conditionalFormatting>
  <conditionalFormatting sqref="D23">
    <cfRule type="cellIs" dxfId="354" priority="390" stopIfTrue="1" operator="equal">
      <formula>"þ"</formula>
    </cfRule>
  </conditionalFormatting>
  <conditionalFormatting sqref="D23">
    <cfRule type="cellIs" dxfId="353" priority="389" stopIfTrue="1" operator="equal">
      <formula>"þ"</formula>
    </cfRule>
  </conditionalFormatting>
  <conditionalFormatting sqref="D23">
    <cfRule type="cellIs" dxfId="352" priority="388" stopIfTrue="1" operator="equal">
      <formula>"þ"</formula>
    </cfRule>
  </conditionalFormatting>
  <conditionalFormatting sqref="D22">
    <cfRule type="cellIs" dxfId="351" priority="387" stopIfTrue="1" operator="equal">
      <formula>"þ"</formula>
    </cfRule>
  </conditionalFormatting>
  <conditionalFormatting sqref="D22">
    <cfRule type="cellIs" dxfId="350" priority="386" stopIfTrue="1" operator="equal">
      <formula>"þ"</formula>
    </cfRule>
  </conditionalFormatting>
  <conditionalFormatting sqref="D22">
    <cfRule type="cellIs" dxfId="349" priority="385" stopIfTrue="1" operator="equal">
      <formula>"þ"</formula>
    </cfRule>
  </conditionalFormatting>
  <conditionalFormatting sqref="D22">
    <cfRule type="cellIs" dxfId="348" priority="384" stopIfTrue="1" operator="equal">
      <formula>"þ"</formula>
    </cfRule>
  </conditionalFormatting>
  <conditionalFormatting sqref="D23">
    <cfRule type="cellIs" dxfId="347" priority="383" stopIfTrue="1" operator="equal">
      <formula>"þ"</formula>
    </cfRule>
  </conditionalFormatting>
  <conditionalFormatting sqref="D22">
    <cfRule type="cellIs" dxfId="346" priority="382" stopIfTrue="1" operator="equal">
      <formula>"þ"</formula>
    </cfRule>
  </conditionalFormatting>
  <conditionalFormatting sqref="D22">
    <cfRule type="cellIs" dxfId="345" priority="381" stopIfTrue="1" operator="equal">
      <formula>"þ"</formula>
    </cfRule>
  </conditionalFormatting>
  <conditionalFormatting sqref="D22">
    <cfRule type="cellIs" dxfId="344" priority="380" stopIfTrue="1" operator="equal">
      <formula>"þ"</formula>
    </cfRule>
  </conditionalFormatting>
  <conditionalFormatting sqref="D22">
    <cfRule type="cellIs" dxfId="343" priority="379" stopIfTrue="1" operator="equal">
      <formula>"þ"</formula>
    </cfRule>
  </conditionalFormatting>
  <conditionalFormatting sqref="D22">
    <cfRule type="cellIs" dxfId="342" priority="378" stopIfTrue="1" operator="equal">
      <formula>"þ"</formula>
    </cfRule>
  </conditionalFormatting>
  <conditionalFormatting sqref="D22">
    <cfRule type="cellIs" dxfId="341" priority="377" stopIfTrue="1" operator="equal">
      <formula>"þ"</formula>
    </cfRule>
  </conditionalFormatting>
  <conditionalFormatting sqref="D24">
    <cfRule type="cellIs" dxfId="340" priority="376" stopIfTrue="1" operator="equal">
      <formula>"þ"</formula>
    </cfRule>
  </conditionalFormatting>
  <conditionalFormatting sqref="D24">
    <cfRule type="cellIs" dxfId="339" priority="375" stopIfTrue="1" operator="equal">
      <formula>"þ"</formula>
    </cfRule>
  </conditionalFormatting>
  <conditionalFormatting sqref="D24">
    <cfRule type="cellIs" dxfId="338" priority="374" stopIfTrue="1" operator="equal">
      <formula>"þ"</formula>
    </cfRule>
  </conditionalFormatting>
  <conditionalFormatting sqref="D24">
    <cfRule type="cellIs" dxfId="337" priority="373" stopIfTrue="1" operator="equal">
      <formula>"þ"</formula>
    </cfRule>
  </conditionalFormatting>
  <conditionalFormatting sqref="D25:D26">
    <cfRule type="cellIs" dxfId="336" priority="372" stopIfTrue="1" operator="equal">
      <formula>"þ"</formula>
    </cfRule>
  </conditionalFormatting>
  <conditionalFormatting sqref="D24">
    <cfRule type="cellIs" dxfId="335" priority="371" stopIfTrue="1" operator="equal">
      <formula>"þ"</formula>
    </cfRule>
  </conditionalFormatting>
  <conditionalFormatting sqref="D24">
    <cfRule type="cellIs" dxfId="334" priority="370" stopIfTrue="1" operator="equal">
      <formula>"þ"</formula>
    </cfRule>
  </conditionalFormatting>
  <conditionalFormatting sqref="D24">
    <cfRule type="cellIs" dxfId="333" priority="369" stopIfTrue="1" operator="equal">
      <formula>"þ"</formula>
    </cfRule>
  </conditionalFormatting>
  <conditionalFormatting sqref="D24">
    <cfRule type="cellIs" dxfId="332" priority="368" stopIfTrue="1" operator="equal">
      <formula>"þ"</formula>
    </cfRule>
  </conditionalFormatting>
  <conditionalFormatting sqref="D24">
    <cfRule type="cellIs" dxfId="331" priority="367" stopIfTrue="1" operator="equal">
      <formula>"þ"</formula>
    </cfRule>
  </conditionalFormatting>
  <conditionalFormatting sqref="D24">
    <cfRule type="cellIs" dxfId="330" priority="366" stopIfTrue="1" operator="equal">
      <formula>"þ"</formula>
    </cfRule>
  </conditionalFormatting>
  <conditionalFormatting sqref="D15">
    <cfRule type="cellIs" dxfId="329" priority="353" stopIfTrue="1" operator="equal">
      <formula>"þ"</formula>
    </cfRule>
  </conditionalFormatting>
  <conditionalFormatting sqref="D15">
    <cfRule type="cellIs" dxfId="328" priority="352" stopIfTrue="1" operator="equal">
      <formula>"þ"</formula>
    </cfRule>
  </conditionalFormatting>
  <conditionalFormatting sqref="D16">
    <cfRule type="cellIs" dxfId="327" priority="351" stopIfTrue="1" operator="equal">
      <formula>"þ"</formula>
    </cfRule>
  </conditionalFormatting>
  <conditionalFormatting sqref="D15">
    <cfRule type="cellIs" dxfId="326" priority="350" stopIfTrue="1" operator="equal">
      <formula>"þ"</formula>
    </cfRule>
  </conditionalFormatting>
  <conditionalFormatting sqref="D15">
    <cfRule type="cellIs" dxfId="325" priority="349" stopIfTrue="1" operator="equal">
      <formula>"þ"</formula>
    </cfRule>
  </conditionalFormatting>
  <conditionalFormatting sqref="D15">
    <cfRule type="cellIs" dxfId="324" priority="348" stopIfTrue="1" operator="equal">
      <formula>"þ"</formula>
    </cfRule>
  </conditionalFormatting>
  <conditionalFormatting sqref="D15">
    <cfRule type="cellIs" dxfId="323" priority="347" stopIfTrue="1" operator="equal">
      <formula>"þ"</formula>
    </cfRule>
  </conditionalFormatting>
  <conditionalFormatting sqref="D15">
    <cfRule type="cellIs" dxfId="322" priority="346" stopIfTrue="1" operator="equal">
      <formula>"þ"</formula>
    </cfRule>
  </conditionalFormatting>
  <conditionalFormatting sqref="D15">
    <cfRule type="cellIs" dxfId="321" priority="345" stopIfTrue="1" operator="equal">
      <formula>"þ"</formula>
    </cfRule>
  </conditionalFormatting>
  <conditionalFormatting sqref="D15">
    <cfRule type="cellIs" dxfId="320" priority="344" stopIfTrue="1" operator="equal">
      <formula>"þ"</formula>
    </cfRule>
  </conditionalFormatting>
  <conditionalFormatting sqref="D16">
    <cfRule type="cellIs" dxfId="319" priority="343" stopIfTrue="1" operator="equal">
      <formula>"þ"</formula>
    </cfRule>
  </conditionalFormatting>
  <conditionalFormatting sqref="D15">
    <cfRule type="cellIs" dxfId="318" priority="342" stopIfTrue="1" operator="equal">
      <formula>"þ"</formula>
    </cfRule>
  </conditionalFormatting>
  <conditionalFormatting sqref="D15">
    <cfRule type="cellIs" dxfId="317" priority="341" stopIfTrue="1" operator="equal">
      <formula>"þ"</formula>
    </cfRule>
  </conditionalFormatting>
  <conditionalFormatting sqref="D15">
    <cfRule type="cellIs" dxfId="316" priority="340" stopIfTrue="1" operator="equal">
      <formula>"þ"</formula>
    </cfRule>
  </conditionalFormatting>
  <conditionalFormatting sqref="D15">
    <cfRule type="cellIs" dxfId="315" priority="339" stopIfTrue="1" operator="equal">
      <formula>"þ"</formula>
    </cfRule>
  </conditionalFormatting>
  <conditionalFormatting sqref="D15">
    <cfRule type="cellIs" dxfId="314" priority="338" stopIfTrue="1" operator="equal">
      <formula>"þ"</formula>
    </cfRule>
  </conditionalFormatting>
  <conditionalFormatting sqref="D15">
    <cfRule type="cellIs" dxfId="313" priority="337" stopIfTrue="1" operator="equal">
      <formula>"þ"</formula>
    </cfRule>
  </conditionalFormatting>
  <conditionalFormatting sqref="D16">
    <cfRule type="cellIs" dxfId="312" priority="336" stopIfTrue="1" operator="equal">
      <formula>"þ"</formula>
    </cfRule>
  </conditionalFormatting>
  <conditionalFormatting sqref="D16">
    <cfRule type="cellIs" dxfId="311" priority="335" stopIfTrue="1" operator="equal">
      <formula>"þ"</formula>
    </cfRule>
  </conditionalFormatting>
  <conditionalFormatting sqref="D16">
    <cfRule type="cellIs" dxfId="310" priority="334" stopIfTrue="1" operator="equal">
      <formula>"þ"</formula>
    </cfRule>
  </conditionalFormatting>
  <conditionalFormatting sqref="D16">
    <cfRule type="cellIs" dxfId="309" priority="333" stopIfTrue="1" operator="equal">
      <formula>"þ"</formula>
    </cfRule>
  </conditionalFormatting>
  <conditionalFormatting sqref="D16">
    <cfRule type="cellIs" dxfId="308" priority="332" stopIfTrue="1" operator="equal">
      <formula>"þ"</formula>
    </cfRule>
  </conditionalFormatting>
  <conditionalFormatting sqref="D16">
    <cfRule type="cellIs" dxfId="307" priority="331" stopIfTrue="1" operator="equal">
      <formula>"þ"</formula>
    </cfRule>
  </conditionalFormatting>
  <conditionalFormatting sqref="D16">
    <cfRule type="cellIs" dxfId="306" priority="330" stopIfTrue="1" operator="equal">
      <formula>"þ"</formula>
    </cfRule>
  </conditionalFormatting>
  <conditionalFormatting sqref="D15">
    <cfRule type="cellIs" dxfId="305" priority="329" stopIfTrue="1" operator="equal">
      <formula>"þ"</formula>
    </cfRule>
  </conditionalFormatting>
  <conditionalFormatting sqref="D16">
    <cfRule type="cellIs" dxfId="304" priority="328" stopIfTrue="1" operator="equal">
      <formula>"þ"</formula>
    </cfRule>
  </conditionalFormatting>
  <conditionalFormatting sqref="D15">
    <cfRule type="cellIs" dxfId="303" priority="327" stopIfTrue="1" operator="equal">
      <formula>"þ"</formula>
    </cfRule>
  </conditionalFormatting>
  <conditionalFormatting sqref="D15">
    <cfRule type="cellIs" dxfId="302" priority="326" stopIfTrue="1" operator="equal">
      <formula>"þ"</formula>
    </cfRule>
  </conditionalFormatting>
  <conditionalFormatting sqref="D15">
    <cfRule type="cellIs" dxfId="301" priority="325" stopIfTrue="1" operator="equal">
      <formula>"þ"</formula>
    </cfRule>
  </conditionalFormatting>
  <conditionalFormatting sqref="D15">
    <cfRule type="cellIs" dxfId="300" priority="324" stopIfTrue="1" operator="equal">
      <formula>"þ"</formula>
    </cfRule>
  </conditionalFormatting>
  <conditionalFormatting sqref="D15">
    <cfRule type="cellIs" dxfId="299" priority="323" stopIfTrue="1" operator="equal">
      <formula>"þ"</formula>
    </cfRule>
  </conditionalFormatting>
  <conditionalFormatting sqref="D15">
    <cfRule type="cellIs" dxfId="298" priority="322" stopIfTrue="1" operator="equal">
      <formula>"þ"</formula>
    </cfRule>
  </conditionalFormatting>
  <conditionalFormatting sqref="D16">
    <cfRule type="cellIs" dxfId="297" priority="321" stopIfTrue="1" operator="equal">
      <formula>"þ"</formula>
    </cfRule>
  </conditionalFormatting>
  <conditionalFormatting sqref="D16">
    <cfRule type="cellIs" dxfId="296" priority="320" stopIfTrue="1" operator="equal">
      <formula>"þ"</formula>
    </cfRule>
  </conditionalFormatting>
  <conditionalFormatting sqref="D16">
    <cfRule type="cellIs" dxfId="295" priority="319" stopIfTrue="1" operator="equal">
      <formula>"þ"</formula>
    </cfRule>
  </conditionalFormatting>
  <conditionalFormatting sqref="D16">
    <cfRule type="cellIs" dxfId="294" priority="318" stopIfTrue="1" operator="equal">
      <formula>"þ"</formula>
    </cfRule>
  </conditionalFormatting>
  <conditionalFormatting sqref="D16">
    <cfRule type="cellIs" dxfId="293" priority="317" stopIfTrue="1" operator="equal">
      <formula>"þ"</formula>
    </cfRule>
  </conditionalFormatting>
  <conditionalFormatting sqref="D16">
    <cfRule type="cellIs" dxfId="292" priority="316" stopIfTrue="1" operator="equal">
      <formula>"þ"</formula>
    </cfRule>
  </conditionalFormatting>
  <conditionalFormatting sqref="D16">
    <cfRule type="cellIs" dxfId="291" priority="315" stopIfTrue="1" operator="equal">
      <formula>"þ"</formula>
    </cfRule>
  </conditionalFormatting>
  <conditionalFormatting sqref="D16">
    <cfRule type="cellIs" dxfId="290" priority="314" stopIfTrue="1" operator="equal">
      <formula>"þ"</formula>
    </cfRule>
  </conditionalFormatting>
  <conditionalFormatting sqref="D15">
    <cfRule type="cellIs" dxfId="289" priority="313" stopIfTrue="1" operator="equal">
      <formula>"þ"</formula>
    </cfRule>
  </conditionalFormatting>
  <conditionalFormatting sqref="D15">
    <cfRule type="cellIs" dxfId="288" priority="312" stopIfTrue="1" operator="equal">
      <formula>"þ"</formula>
    </cfRule>
  </conditionalFormatting>
  <conditionalFormatting sqref="D15">
    <cfRule type="cellIs" dxfId="287" priority="311" stopIfTrue="1" operator="equal">
      <formula>"þ"</formula>
    </cfRule>
  </conditionalFormatting>
  <conditionalFormatting sqref="D15">
    <cfRule type="cellIs" dxfId="286" priority="310" stopIfTrue="1" operator="equal">
      <formula>"þ"</formula>
    </cfRule>
  </conditionalFormatting>
  <conditionalFormatting sqref="D15">
    <cfRule type="cellIs" dxfId="285" priority="309" stopIfTrue="1" operator="equal">
      <formula>"þ"</formula>
    </cfRule>
  </conditionalFormatting>
  <conditionalFormatting sqref="D15">
    <cfRule type="cellIs" dxfId="284" priority="308" stopIfTrue="1" operator="equal">
      <formula>"þ"</formula>
    </cfRule>
  </conditionalFormatting>
  <conditionalFormatting sqref="D16">
    <cfRule type="cellIs" dxfId="283" priority="307" stopIfTrue="1" operator="equal">
      <formula>"þ"</formula>
    </cfRule>
  </conditionalFormatting>
  <conditionalFormatting sqref="D16">
    <cfRule type="cellIs" dxfId="282" priority="306" stopIfTrue="1" operator="equal">
      <formula>"þ"</formula>
    </cfRule>
  </conditionalFormatting>
  <conditionalFormatting sqref="D16">
    <cfRule type="cellIs" dxfId="281" priority="305" stopIfTrue="1" operator="equal">
      <formula>"þ"</formula>
    </cfRule>
  </conditionalFormatting>
  <conditionalFormatting sqref="D16">
    <cfRule type="cellIs" dxfId="280" priority="304" stopIfTrue="1" operator="equal">
      <formula>"þ"</formula>
    </cfRule>
  </conditionalFormatting>
  <conditionalFormatting sqref="D16">
    <cfRule type="cellIs" dxfId="279" priority="303" stopIfTrue="1" operator="equal">
      <formula>"þ"</formula>
    </cfRule>
  </conditionalFormatting>
  <conditionalFormatting sqref="D16">
    <cfRule type="cellIs" dxfId="278" priority="302" stopIfTrue="1" operator="equal">
      <formula>"þ"</formula>
    </cfRule>
  </conditionalFormatting>
  <conditionalFormatting sqref="D13">
    <cfRule type="cellIs" dxfId="277" priority="301" stopIfTrue="1" operator="equal">
      <formula>"þ"</formula>
    </cfRule>
  </conditionalFormatting>
  <conditionalFormatting sqref="D13">
    <cfRule type="cellIs" dxfId="276" priority="300" stopIfTrue="1" operator="equal">
      <formula>"þ"</formula>
    </cfRule>
  </conditionalFormatting>
  <conditionalFormatting sqref="D13">
    <cfRule type="cellIs" dxfId="275" priority="299" stopIfTrue="1" operator="equal">
      <formula>"þ"</formula>
    </cfRule>
  </conditionalFormatting>
  <conditionalFormatting sqref="D13">
    <cfRule type="cellIs" dxfId="274" priority="298" stopIfTrue="1" operator="equal">
      <formula>"þ"</formula>
    </cfRule>
  </conditionalFormatting>
  <conditionalFormatting sqref="D13">
    <cfRule type="cellIs" dxfId="273" priority="297" stopIfTrue="1" operator="equal">
      <formula>"þ"</formula>
    </cfRule>
  </conditionalFormatting>
  <conditionalFormatting sqref="D13">
    <cfRule type="cellIs" dxfId="272" priority="296" stopIfTrue="1" operator="equal">
      <formula>"þ"</formula>
    </cfRule>
  </conditionalFormatting>
  <conditionalFormatting sqref="D13">
    <cfRule type="cellIs" dxfId="271" priority="295" stopIfTrue="1" operator="equal">
      <formula>"þ"</formula>
    </cfRule>
  </conditionalFormatting>
  <conditionalFormatting sqref="D13">
    <cfRule type="cellIs" dxfId="270" priority="294" stopIfTrue="1" operator="equal">
      <formula>"þ"</formula>
    </cfRule>
  </conditionalFormatting>
  <conditionalFormatting sqref="D13">
    <cfRule type="cellIs" dxfId="269" priority="293" stopIfTrue="1" operator="equal">
      <formula>"þ"</formula>
    </cfRule>
  </conditionalFormatting>
  <conditionalFormatting sqref="D13">
    <cfRule type="cellIs" dxfId="268" priority="292" stopIfTrue="1" operator="equal">
      <formula>"þ"</formula>
    </cfRule>
  </conditionalFormatting>
  <conditionalFormatting sqref="D13">
    <cfRule type="cellIs" dxfId="267" priority="291" stopIfTrue="1" operator="equal">
      <formula>"þ"</formula>
    </cfRule>
  </conditionalFormatting>
  <conditionalFormatting sqref="D13">
    <cfRule type="cellIs" dxfId="266" priority="290" stopIfTrue="1" operator="equal">
      <formula>"þ"</formula>
    </cfRule>
  </conditionalFormatting>
  <conditionalFormatting sqref="D13">
    <cfRule type="cellIs" dxfId="265" priority="289" stopIfTrue="1" operator="equal">
      <formula>"þ"</formula>
    </cfRule>
  </conditionalFormatting>
  <conditionalFormatting sqref="D13">
    <cfRule type="cellIs" dxfId="264" priority="288" stopIfTrue="1" operator="equal">
      <formula>"þ"</formula>
    </cfRule>
  </conditionalFormatting>
  <conditionalFormatting sqref="D13">
    <cfRule type="cellIs" dxfId="263" priority="287" stopIfTrue="1" operator="equal">
      <formula>"þ"</formula>
    </cfRule>
  </conditionalFormatting>
  <conditionalFormatting sqref="D13">
    <cfRule type="cellIs" dxfId="262" priority="286" stopIfTrue="1" operator="equal">
      <formula>"þ"</formula>
    </cfRule>
  </conditionalFormatting>
  <conditionalFormatting sqref="D13">
    <cfRule type="cellIs" dxfId="261" priority="285" stopIfTrue="1" operator="equal">
      <formula>"þ"</formula>
    </cfRule>
  </conditionalFormatting>
  <conditionalFormatting sqref="D13">
    <cfRule type="cellIs" dxfId="260" priority="284" stopIfTrue="1" operator="equal">
      <formula>"þ"</formula>
    </cfRule>
  </conditionalFormatting>
  <conditionalFormatting sqref="D13">
    <cfRule type="cellIs" dxfId="259" priority="283" stopIfTrue="1" operator="equal">
      <formula>"þ"</formula>
    </cfRule>
  </conditionalFormatting>
  <conditionalFormatting sqref="D13">
    <cfRule type="cellIs" dxfId="258" priority="282" stopIfTrue="1" operator="equal">
      <formula>"þ"</formula>
    </cfRule>
  </conditionalFormatting>
  <conditionalFormatting sqref="D13">
    <cfRule type="cellIs" dxfId="257" priority="281" stopIfTrue="1" operator="equal">
      <formula>"þ"</formula>
    </cfRule>
  </conditionalFormatting>
  <conditionalFormatting sqref="D13">
    <cfRule type="cellIs" dxfId="256" priority="280" stopIfTrue="1" operator="equal">
      <formula>"þ"</formula>
    </cfRule>
  </conditionalFormatting>
  <conditionalFormatting sqref="D13">
    <cfRule type="cellIs" dxfId="255" priority="279" stopIfTrue="1" operator="equal">
      <formula>"þ"</formula>
    </cfRule>
  </conditionalFormatting>
  <conditionalFormatting sqref="D13">
    <cfRule type="cellIs" dxfId="254" priority="278" stopIfTrue="1" operator="equal">
      <formula>"þ"</formula>
    </cfRule>
  </conditionalFormatting>
  <conditionalFormatting sqref="D13">
    <cfRule type="cellIs" dxfId="253" priority="277" stopIfTrue="1" operator="equal">
      <formula>"þ"</formula>
    </cfRule>
  </conditionalFormatting>
  <conditionalFormatting sqref="D13">
    <cfRule type="cellIs" dxfId="252" priority="276" stopIfTrue="1" operator="equal">
      <formula>"þ"</formula>
    </cfRule>
  </conditionalFormatting>
  <conditionalFormatting sqref="D13">
    <cfRule type="cellIs" dxfId="251" priority="275" stopIfTrue="1" operator="equal">
      <formula>"þ"</formula>
    </cfRule>
  </conditionalFormatting>
  <conditionalFormatting sqref="D13">
    <cfRule type="cellIs" dxfId="250" priority="274" stopIfTrue="1" operator="equal">
      <formula>"þ"</formula>
    </cfRule>
  </conditionalFormatting>
  <conditionalFormatting sqref="D13">
    <cfRule type="cellIs" dxfId="249" priority="273" stopIfTrue="1" operator="equal">
      <formula>"þ"</formula>
    </cfRule>
  </conditionalFormatting>
  <conditionalFormatting sqref="D13">
    <cfRule type="cellIs" dxfId="248" priority="272" stopIfTrue="1" operator="equal">
      <formula>"þ"</formula>
    </cfRule>
  </conditionalFormatting>
  <conditionalFormatting sqref="D13">
    <cfRule type="cellIs" dxfId="247" priority="271" stopIfTrue="1" operator="equal">
      <formula>"þ"</formula>
    </cfRule>
  </conditionalFormatting>
  <conditionalFormatting sqref="D13">
    <cfRule type="cellIs" dxfId="246" priority="270" stopIfTrue="1" operator="equal">
      <formula>"þ"</formula>
    </cfRule>
  </conditionalFormatting>
  <conditionalFormatting sqref="D13">
    <cfRule type="cellIs" dxfId="245" priority="269" stopIfTrue="1" operator="equal">
      <formula>"þ"</formula>
    </cfRule>
  </conditionalFormatting>
  <conditionalFormatting sqref="D13">
    <cfRule type="cellIs" dxfId="244" priority="268" stopIfTrue="1" operator="equal">
      <formula>"þ"</formula>
    </cfRule>
  </conditionalFormatting>
  <conditionalFormatting sqref="D13">
    <cfRule type="cellIs" dxfId="243" priority="267" stopIfTrue="1" operator="equal">
      <formula>"þ"</formula>
    </cfRule>
  </conditionalFormatting>
  <conditionalFormatting sqref="D13">
    <cfRule type="cellIs" dxfId="242" priority="266" stopIfTrue="1" operator="equal">
      <formula>"þ"</formula>
    </cfRule>
  </conditionalFormatting>
  <conditionalFormatting sqref="D13">
    <cfRule type="cellIs" dxfId="241" priority="265" stopIfTrue="1" operator="equal">
      <formula>"þ"</formula>
    </cfRule>
  </conditionalFormatting>
  <conditionalFormatting sqref="D13">
    <cfRule type="cellIs" dxfId="240" priority="264" stopIfTrue="1" operator="equal">
      <formula>"þ"</formula>
    </cfRule>
  </conditionalFormatting>
  <conditionalFormatting sqref="D13">
    <cfRule type="cellIs" dxfId="239" priority="263" stopIfTrue="1" operator="equal">
      <formula>"þ"</formula>
    </cfRule>
  </conditionalFormatting>
  <conditionalFormatting sqref="D13">
    <cfRule type="cellIs" dxfId="238" priority="262" stopIfTrue="1" operator="equal">
      <formula>"þ"</formula>
    </cfRule>
  </conditionalFormatting>
  <conditionalFormatting sqref="D13">
    <cfRule type="cellIs" dxfId="237" priority="261" stopIfTrue="1" operator="equal">
      <formula>"þ"</formula>
    </cfRule>
  </conditionalFormatting>
  <conditionalFormatting sqref="D13">
    <cfRule type="cellIs" dxfId="236" priority="260" stopIfTrue="1" operator="equal">
      <formula>"þ"</formula>
    </cfRule>
  </conditionalFormatting>
  <conditionalFormatting sqref="D13">
    <cfRule type="cellIs" dxfId="235" priority="259" stopIfTrue="1" operator="equal">
      <formula>"þ"</formula>
    </cfRule>
  </conditionalFormatting>
  <conditionalFormatting sqref="D13">
    <cfRule type="cellIs" dxfId="234" priority="258" stopIfTrue="1" operator="equal">
      <formula>"þ"</formula>
    </cfRule>
  </conditionalFormatting>
  <conditionalFormatting sqref="D13">
    <cfRule type="cellIs" dxfId="233" priority="257" stopIfTrue="1" operator="equal">
      <formula>"þ"</formula>
    </cfRule>
  </conditionalFormatting>
  <conditionalFormatting sqref="D13">
    <cfRule type="cellIs" dxfId="232" priority="256" stopIfTrue="1" operator="equal">
      <formula>"þ"</formula>
    </cfRule>
  </conditionalFormatting>
  <conditionalFormatting sqref="D25:D26">
    <cfRule type="cellIs" dxfId="231" priority="254" stopIfTrue="1" operator="equal">
      <formula>"þ"</formula>
    </cfRule>
  </conditionalFormatting>
  <conditionalFormatting sqref="D25:D26">
    <cfRule type="cellIs" dxfId="230" priority="253" stopIfTrue="1" operator="equal">
      <formula>"þ"</formula>
    </cfRule>
  </conditionalFormatting>
  <conditionalFormatting sqref="D25:D26">
    <cfRule type="cellIs" dxfId="229" priority="252" stopIfTrue="1" operator="equal">
      <formula>"þ"</formula>
    </cfRule>
  </conditionalFormatting>
  <conditionalFormatting sqref="D25:D26">
    <cfRule type="cellIs" dxfId="228" priority="251" stopIfTrue="1" operator="equal">
      <formula>"þ"</formula>
    </cfRule>
  </conditionalFormatting>
  <conditionalFormatting sqref="D25:D26">
    <cfRule type="cellIs" dxfId="227" priority="249" stopIfTrue="1" operator="equal">
      <formula>"þ"</formula>
    </cfRule>
  </conditionalFormatting>
  <conditionalFormatting sqref="D25:D26">
    <cfRule type="cellIs" dxfId="226" priority="248" stopIfTrue="1" operator="equal">
      <formula>"þ"</formula>
    </cfRule>
  </conditionalFormatting>
  <conditionalFormatting sqref="D25:D26">
    <cfRule type="cellIs" dxfId="225" priority="247" stopIfTrue="1" operator="equal">
      <formula>"þ"</formula>
    </cfRule>
  </conditionalFormatting>
  <conditionalFormatting sqref="D25:D26">
    <cfRule type="cellIs" dxfId="224" priority="246" stopIfTrue="1" operator="equal">
      <formula>"þ"</formula>
    </cfRule>
  </conditionalFormatting>
  <conditionalFormatting sqref="D25:D26">
    <cfRule type="cellIs" dxfId="223" priority="245" stopIfTrue="1" operator="equal">
      <formula>"þ"</formula>
    </cfRule>
  </conditionalFormatting>
  <conditionalFormatting sqref="D25:D26">
    <cfRule type="cellIs" dxfId="222" priority="244" stopIfTrue="1" operator="equal">
      <formula>"þ"</formula>
    </cfRule>
  </conditionalFormatting>
  <conditionalFormatting sqref="D25:D26">
    <cfRule type="cellIs" dxfId="221" priority="239" stopIfTrue="1" operator="equal">
      <formula>"þ"</formula>
    </cfRule>
  </conditionalFormatting>
  <conditionalFormatting sqref="D28:D30">
    <cfRule type="cellIs" dxfId="220" priority="228" stopIfTrue="1" operator="equal">
      <formula>"þ"</formula>
    </cfRule>
  </conditionalFormatting>
  <conditionalFormatting sqref="D19">
    <cfRule type="cellIs" dxfId="219" priority="209" stopIfTrue="1" operator="equal">
      <formula>"þ"</formula>
    </cfRule>
  </conditionalFormatting>
  <conditionalFormatting sqref="D20">
    <cfRule type="cellIs" dxfId="218" priority="202" stopIfTrue="1" operator="equal">
      <formula>"þ"</formula>
    </cfRule>
  </conditionalFormatting>
  <conditionalFormatting sqref="D19">
    <cfRule type="cellIs" dxfId="217" priority="201" stopIfTrue="1" operator="equal">
      <formula>"þ"</formula>
    </cfRule>
  </conditionalFormatting>
  <conditionalFormatting sqref="D19">
    <cfRule type="cellIs" dxfId="216" priority="200" stopIfTrue="1" operator="equal">
      <formula>"þ"</formula>
    </cfRule>
  </conditionalFormatting>
  <conditionalFormatting sqref="D19">
    <cfRule type="cellIs" dxfId="215" priority="199" stopIfTrue="1" operator="equal">
      <formula>"þ"</formula>
    </cfRule>
  </conditionalFormatting>
  <conditionalFormatting sqref="D19">
    <cfRule type="cellIs" dxfId="214" priority="198" stopIfTrue="1" operator="equal">
      <formula>"þ"</formula>
    </cfRule>
  </conditionalFormatting>
  <conditionalFormatting sqref="D19">
    <cfRule type="cellIs" dxfId="213" priority="197" stopIfTrue="1" operator="equal">
      <formula>"þ"</formula>
    </cfRule>
  </conditionalFormatting>
  <conditionalFormatting sqref="D19">
    <cfRule type="cellIs" dxfId="212" priority="196" stopIfTrue="1" operator="equal">
      <formula>"þ"</formula>
    </cfRule>
  </conditionalFormatting>
  <conditionalFormatting sqref="D20">
    <cfRule type="cellIs" dxfId="211" priority="195" stopIfTrue="1" operator="equal">
      <formula>"þ"</formula>
    </cfRule>
  </conditionalFormatting>
  <conditionalFormatting sqref="D21">
    <cfRule type="cellIs" dxfId="210" priority="194" stopIfTrue="1" operator="equal">
      <formula>"þ"</formula>
    </cfRule>
  </conditionalFormatting>
  <conditionalFormatting sqref="D20">
    <cfRule type="cellIs" dxfId="209" priority="193" stopIfTrue="1" operator="equal">
      <formula>"þ"</formula>
    </cfRule>
  </conditionalFormatting>
  <conditionalFormatting sqref="D20">
    <cfRule type="cellIs" dxfId="208" priority="192" stopIfTrue="1" operator="equal">
      <formula>"þ"</formula>
    </cfRule>
  </conditionalFormatting>
  <conditionalFormatting sqref="D20">
    <cfRule type="cellIs" dxfId="207" priority="191" stopIfTrue="1" operator="equal">
      <formula>"þ"</formula>
    </cfRule>
  </conditionalFormatting>
  <conditionalFormatting sqref="D20">
    <cfRule type="cellIs" dxfId="206" priority="190" stopIfTrue="1" operator="equal">
      <formula>"þ"</formula>
    </cfRule>
  </conditionalFormatting>
  <conditionalFormatting sqref="D20">
    <cfRule type="cellIs" dxfId="205" priority="189" stopIfTrue="1" operator="equal">
      <formula>"þ"</formula>
    </cfRule>
  </conditionalFormatting>
  <conditionalFormatting sqref="D20">
    <cfRule type="cellIs" dxfId="204" priority="188" stopIfTrue="1" operator="equal">
      <formula>"þ"</formula>
    </cfRule>
  </conditionalFormatting>
  <conditionalFormatting sqref="D20">
    <cfRule type="cellIs" dxfId="203" priority="187" stopIfTrue="1" operator="equal">
      <formula>"þ"</formula>
    </cfRule>
  </conditionalFormatting>
  <conditionalFormatting sqref="D19">
    <cfRule type="cellIs" dxfId="202" priority="186" stopIfTrue="1" operator="equal">
      <formula>"þ"</formula>
    </cfRule>
  </conditionalFormatting>
  <conditionalFormatting sqref="D19">
    <cfRule type="cellIs" dxfId="201" priority="185" stopIfTrue="1" operator="equal">
      <formula>"þ"</formula>
    </cfRule>
  </conditionalFormatting>
  <conditionalFormatting sqref="D19">
    <cfRule type="cellIs" dxfId="200" priority="184" stopIfTrue="1" operator="equal">
      <formula>"þ"</formula>
    </cfRule>
  </conditionalFormatting>
  <conditionalFormatting sqref="D19">
    <cfRule type="cellIs" dxfId="199" priority="183" stopIfTrue="1" operator="equal">
      <formula>"þ"</formula>
    </cfRule>
  </conditionalFormatting>
  <conditionalFormatting sqref="D19">
    <cfRule type="cellIs" dxfId="198" priority="182" stopIfTrue="1" operator="equal">
      <formula>"þ"</formula>
    </cfRule>
  </conditionalFormatting>
  <conditionalFormatting sqref="D19">
    <cfRule type="cellIs" dxfId="197" priority="181" stopIfTrue="1" operator="equal">
      <formula>"þ"</formula>
    </cfRule>
  </conditionalFormatting>
  <conditionalFormatting sqref="D21">
    <cfRule type="cellIs" dxfId="196" priority="180" stopIfTrue="1" operator="equal">
      <formula>"þ"</formula>
    </cfRule>
  </conditionalFormatting>
  <conditionalFormatting sqref="D20">
    <cfRule type="cellIs" dxfId="195" priority="179" stopIfTrue="1" operator="equal">
      <formula>"þ"</formula>
    </cfRule>
  </conditionalFormatting>
  <conditionalFormatting sqref="D20">
    <cfRule type="cellIs" dxfId="194" priority="178" stopIfTrue="1" operator="equal">
      <formula>"þ"</formula>
    </cfRule>
  </conditionalFormatting>
  <conditionalFormatting sqref="D20">
    <cfRule type="cellIs" dxfId="193" priority="177" stopIfTrue="1" operator="equal">
      <formula>"þ"</formula>
    </cfRule>
  </conditionalFormatting>
  <conditionalFormatting sqref="D20">
    <cfRule type="cellIs" dxfId="192" priority="176" stopIfTrue="1" operator="equal">
      <formula>"þ"</formula>
    </cfRule>
  </conditionalFormatting>
  <conditionalFormatting sqref="D20">
    <cfRule type="cellIs" dxfId="191" priority="175" stopIfTrue="1" operator="equal">
      <formula>"þ"</formula>
    </cfRule>
  </conditionalFormatting>
  <conditionalFormatting sqref="D20">
    <cfRule type="cellIs" dxfId="190" priority="174" stopIfTrue="1" operator="equal">
      <formula>"þ"</formula>
    </cfRule>
  </conditionalFormatting>
  <conditionalFormatting sqref="D21">
    <cfRule type="cellIs" dxfId="189" priority="173" stopIfTrue="1" operator="equal">
      <formula>"þ"</formula>
    </cfRule>
  </conditionalFormatting>
  <conditionalFormatting sqref="D22">
    <cfRule type="cellIs" dxfId="188" priority="172" stopIfTrue="1" operator="equal">
      <formula>"þ"</formula>
    </cfRule>
  </conditionalFormatting>
  <conditionalFormatting sqref="D21">
    <cfRule type="cellIs" dxfId="187" priority="171" stopIfTrue="1" operator="equal">
      <formula>"þ"</formula>
    </cfRule>
  </conditionalFormatting>
  <conditionalFormatting sqref="D21">
    <cfRule type="cellIs" dxfId="186" priority="170" stopIfTrue="1" operator="equal">
      <formula>"þ"</formula>
    </cfRule>
  </conditionalFormatting>
  <conditionalFormatting sqref="D21">
    <cfRule type="cellIs" dxfId="185" priority="169" stopIfTrue="1" operator="equal">
      <formula>"þ"</formula>
    </cfRule>
  </conditionalFormatting>
  <conditionalFormatting sqref="D21">
    <cfRule type="cellIs" dxfId="184" priority="168" stopIfTrue="1" operator="equal">
      <formula>"þ"</formula>
    </cfRule>
  </conditionalFormatting>
  <conditionalFormatting sqref="D21">
    <cfRule type="cellIs" dxfId="183" priority="167" stopIfTrue="1" operator="equal">
      <formula>"þ"</formula>
    </cfRule>
  </conditionalFormatting>
  <conditionalFormatting sqref="D21">
    <cfRule type="cellIs" dxfId="182" priority="166" stopIfTrue="1" operator="equal">
      <formula>"þ"</formula>
    </cfRule>
  </conditionalFormatting>
  <conditionalFormatting sqref="D20">
    <cfRule type="cellIs" dxfId="181" priority="165" stopIfTrue="1" operator="equal">
      <formula>"þ"</formula>
    </cfRule>
  </conditionalFormatting>
  <conditionalFormatting sqref="D19">
    <cfRule type="cellIs" dxfId="180" priority="164" stopIfTrue="1" operator="equal">
      <formula>"þ"</formula>
    </cfRule>
  </conditionalFormatting>
  <conditionalFormatting sqref="D19">
    <cfRule type="cellIs" dxfId="179" priority="163" stopIfTrue="1" operator="equal">
      <formula>"þ"</formula>
    </cfRule>
  </conditionalFormatting>
  <conditionalFormatting sqref="D19">
    <cfRule type="cellIs" dxfId="178" priority="162" stopIfTrue="1" operator="equal">
      <formula>"þ"</formula>
    </cfRule>
  </conditionalFormatting>
  <conditionalFormatting sqref="D19">
    <cfRule type="cellIs" dxfId="177" priority="161" stopIfTrue="1" operator="equal">
      <formula>"þ"</formula>
    </cfRule>
  </conditionalFormatting>
  <conditionalFormatting sqref="D19">
    <cfRule type="cellIs" dxfId="176" priority="160" stopIfTrue="1" operator="equal">
      <formula>"þ"</formula>
    </cfRule>
  </conditionalFormatting>
  <conditionalFormatting sqref="D19">
    <cfRule type="cellIs" dxfId="175" priority="159" stopIfTrue="1" operator="equal">
      <formula>"þ"</formula>
    </cfRule>
  </conditionalFormatting>
  <conditionalFormatting sqref="D21">
    <cfRule type="cellIs" dxfId="174" priority="158" stopIfTrue="1" operator="equal">
      <formula>"þ"</formula>
    </cfRule>
  </conditionalFormatting>
  <conditionalFormatting sqref="D20">
    <cfRule type="cellIs" dxfId="173" priority="157" stopIfTrue="1" operator="equal">
      <formula>"þ"</formula>
    </cfRule>
  </conditionalFormatting>
  <conditionalFormatting sqref="D20">
    <cfRule type="cellIs" dxfId="172" priority="156" stopIfTrue="1" operator="equal">
      <formula>"þ"</formula>
    </cfRule>
  </conditionalFormatting>
  <conditionalFormatting sqref="D20">
    <cfRule type="cellIs" dxfId="171" priority="155" stopIfTrue="1" operator="equal">
      <formula>"þ"</formula>
    </cfRule>
  </conditionalFormatting>
  <conditionalFormatting sqref="D20">
    <cfRule type="cellIs" dxfId="170" priority="154" stopIfTrue="1" operator="equal">
      <formula>"þ"</formula>
    </cfRule>
  </conditionalFormatting>
  <conditionalFormatting sqref="D20">
    <cfRule type="cellIs" dxfId="169" priority="153" stopIfTrue="1" operator="equal">
      <formula>"þ"</formula>
    </cfRule>
  </conditionalFormatting>
  <conditionalFormatting sqref="D20">
    <cfRule type="cellIs" dxfId="168" priority="152" stopIfTrue="1" operator="equal">
      <formula>"þ"</formula>
    </cfRule>
  </conditionalFormatting>
  <conditionalFormatting sqref="D21">
    <cfRule type="cellIs" dxfId="167" priority="151" stopIfTrue="1" operator="equal">
      <formula>"þ"</formula>
    </cfRule>
  </conditionalFormatting>
  <conditionalFormatting sqref="D22">
    <cfRule type="cellIs" dxfId="166" priority="150" stopIfTrue="1" operator="equal">
      <formula>"þ"</formula>
    </cfRule>
  </conditionalFormatting>
  <conditionalFormatting sqref="D21">
    <cfRule type="cellIs" dxfId="165" priority="149" stopIfTrue="1" operator="equal">
      <formula>"þ"</formula>
    </cfRule>
  </conditionalFormatting>
  <conditionalFormatting sqref="D21">
    <cfRule type="cellIs" dxfId="164" priority="148" stopIfTrue="1" operator="equal">
      <formula>"þ"</formula>
    </cfRule>
  </conditionalFormatting>
  <conditionalFormatting sqref="D21">
    <cfRule type="cellIs" dxfId="163" priority="147" stopIfTrue="1" operator="equal">
      <formula>"þ"</formula>
    </cfRule>
  </conditionalFormatting>
  <conditionalFormatting sqref="D21">
    <cfRule type="cellIs" dxfId="162" priority="146" stopIfTrue="1" operator="equal">
      <formula>"þ"</formula>
    </cfRule>
  </conditionalFormatting>
  <conditionalFormatting sqref="D21">
    <cfRule type="cellIs" dxfId="161" priority="145" stopIfTrue="1" operator="equal">
      <formula>"þ"</formula>
    </cfRule>
  </conditionalFormatting>
  <conditionalFormatting sqref="D21">
    <cfRule type="cellIs" dxfId="160" priority="144" stopIfTrue="1" operator="equal">
      <formula>"þ"</formula>
    </cfRule>
  </conditionalFormatting>
  <conditionalFormatting sqref="D21">
    <cfRule type="cellIs" dxfId="159" priority="143" stopIfTrue="1" operator="equal">
      <formula>"þ"</formula>
    </cfRule>
  </conditionalFormatting>
  <conditionalFormatting sqref="D20">
    <cfRule type="cellIs" dxfId="158" priority="142" stopIfTrue="1" operator="equal">
      <formula>"þ"</formula>
    </cfRule>
  </conditionalFormatting>
  <conditionalFormatting sqref="D20">
    <cfRule type="cellIs" dxfId="157" priority="141" stopIfTrue="1" operator="equal">
      <formula>"þ"</formula>
    </cfRule>
  </conditionalFormatting>
  <conditionalFormatting sqref="D20">
    <cfRule type="cellIs" dxfId="156" priority="140" stopIfTrue="1" operator="equal">
      <formula>"þ"</formula>
    </cfRule>
  </conditionalFormatting>
  <conditionalFormatting sqref="D20">
    <cfRule type="cellIs" dxfId="155" priority="139" stopIfTrue="1" operator="equal">
      <formula>"þ"</formula>
    </cfRule>
  </conditionalFormatting>
  <conditionalFormatting sqref="D20">
    <cfRule type="cellIs" dxfId="154" priority="138" stopIfTrue="1" operator="equal">
      <formula>"þ"</formula>
    </cfRule>
  </conditionalFormatting>
  <conditionalFormatting sqref="D20">
    <cfRule type="cellIs" dxfId="153" priority="137" stopIfTrue="1" operator="equal">
      <formula>"þ"</formula>
    </cfRule>
  </conditionalFormatting>
  <conditionalFormatting sqref="D22">
    <cfRule type="cellIs" dxfId="152" priority="136" stopIfTrue="1" operator="equal">
      <formula>"þ"</formula>
    </cfRule>
  </conditionalFormatting>
  <conditionalFormatting sqref="D21">
    <cfRule type="cellIs" dxfId="151" priority="135" stopIfTrue="1" operator="equal">
      <formula>"þ"</formula>
    </cfRule>
  </conditionalFormatting>
  <conditionalFormatting sqref="D21">
    <cfRule type="cellIs" dxfId="150" priority="134" stopIfTrue="1" operator="equal">
      <formula>"þ"</formula>
    </cfRule>
  </conditionalFormatting>
  <conditionalFormatting sqref="D21">
    <cfRule type="cellIs" dxfId="149" priority="133" stopIfTrue="1" operator="equal">
      <formula>"þ"</formula>
    </cfRule>
  </conditionalFormatting>
  <conditionalFormatting sqref="D21">
    <cfRule type="cellIs" dxfId="148" priority="132" stopIfTrue="1" operator="equal">
      <formula>"þ"</formula>
    </cfRule>
  </conditionalFormatting>
  <conditionalFormatting sqref="D21">
    <cfRule type="cellIs" dxfId="147" priority="131" stopIfTrue="1" operator="equal">
      <formula>"þ"</formula>
    </cfRule>
  </conditionalFormatting>
  <conditionalFormatting sqref="D21">
    <cfRule type="cellIs" dxfId="146" priority="130" stopIfTrue="1" operator="equal">
      <formula>"þ"</formula>
    </cfRule>
  </conditionalFormatting>
  <conditionalFormatting sqref="D22">
    <cfRule type="cellIs" dxfId="145" priority="123" stopIfTrue="1" operator="equal">
      <formula>"þ"</formula>
    </cfRule>
  </conditionalFormatting>
  <conditionalFormatting sqref="D23">
    <cfRule type="cellIs" dxfId="144" priority="122" stopIfTrue="1" operator="equal">
      <formula>"þ"</formula>
    </cfRule>
  </conditionalFormatting>
  <conditionalFormatting sqref="D22">
    <cfRule type="cellIs" dxfId="143" priority="121" stopIfTrue="1" operator="equal">
      <formula>"þ"</formula>
    </cfRule>
  </conditionalFormatting>
  <conditionalFormatting sqref="D22">
    <cfRule type="cellIs" dxfId="142" priority="120" stopIfTrue="1" operator="equal">
      <formula>"þ"</formula>
    </cfRule>
  </conditionalFormatting>
  <conditionalFormatting sqref="D22">
    <cfRule type="cellIs" dxfId="141" priority="119" stopIfTrue="1" operator="equal">
      <formula>"þ"</formula>
    </cfRule>
  </conditionalFormatting>
  <conditionalFormatting sqref="D22">
    <cfRule type="cellIs" dxfId="140" priority="118" stopIfTrue="1" operator="equal">
      <formula>"þ"</formula>
    </cfRule>
  </conditionalFormatting>
  <conditionalFormatting sqref="D22">
    <cfRule type="cellIs" dxfId="139" priority="117" stopIfTrue="1" operator="equal">
      <formula>"þ"</formula>
    </cfRule>
  </conditionalFormatting>
  <conditionalFormatting sqref="D22">
    <cfRule type="cellIs" dxfId="138" priority="116" stopIfTrue="1" operator="equal">
      <formula>"þ"</formula>
    </cfRule>
  </conditionalFormatting>
  <conditionalFormatting sqref="D24">
    <cfRule type="cellIs" dxfId="137" priority="115" stopIfTrue="1" operator="equal">
      <formula>"þ"</formula>
    </cfRule>
  </conditionalFormatting>
  <conditionalFormatting sqref="D24">
    <cfRule type="cellIs" dxfId="136" priority="114" stopIfTrue="1" operator="equal">
      <formula>"þ"</formula>
    </cfRule>
  </conditionalFormatting>
  <conditionalFormatting sqref="D24">
    <cfRule type="cellIs" dxfId="135" priority="113" stopIfTrue="1" operator="equal">
      <formula>"þ"</formula>
    </cfRule>
  </conditionalFormatting>
  <conditionalFormatting sqref="D24">
    <cfRule type="cellIs" dxfId="134" priority="112" stopIfTrue="1" operator="equal">
      <formula>"þ"</formula>
    </cfRule>
  </conditionalFormatting>
  <conditionalFormatting sqref="D25:D26">
    <cfRule type="cellIs" dxfId="133" priority="111" stopIfTrue="1" operator="equal">
      <formula>"þ"</formula>
    </cfRule>
  </conditionalFormatting>
  <conditionalFormatting sqref="D24">
    <cfRule type="cellIs" dxfId="132" priority="110" stopIfTrue="1" operator="equal">
      <formula>"þ"</formula>
    </cfRule>
  </conditionalFormatting>
  <conditionalFormatting sqref="D24">
    <cfRule type="cellIs" dxfId="131" priority="109" stopIfTrue="1" operator="equal">
      <formula>"þ"</formula>
    </cfRule>
  </conditionalFormatting>
  <conditionalFormatting sqref="D24">
    <cfRule type="cellIs" dxfId="130" priority="108" stopIfTrue="1" operator="equal">
      <formula>"þ"</formula>
    </cfRule>
  </conditionalFormatting>
  <conditionalFormatting sqref="D24">
    <cfRule type="cellIs" dxfId="129" priority="107" stopIfTrue="1" operator="equal">
      <formula>"þ"</formula>
    </cfRule>
  </conditionalFormatting>
  <conditionalFormatting sqref="D24">
    <cfRule type="cellIs" dxfId="128" priority="106" stopIfTrue="1" operator="equal">
      <formula>"þ"</formula>
    </cfRule>
  </conditionalFormatting>
  <conditionalFormatting sqref="D24">
    <cfRule type="cellIs" dxfId="127" priority="105" stopIfTrue="1" operator="equal">
      <formula>"þ"</formula>
    </cfRule>
  </conditionalFormatting>
  <conditionalFormatting sqref="D23">
    <cfRule type="cellIs" dxfId="126" priority="104" stopIfTrue="1" operator="equal">
      <formula>"þ"</formula>
    </cfRule>
  </conditionalFormatting>
  <conditionalFormatting sqref="D23">
    <cfRule type="cellIs" dxfId="125" priority="103" stopIfTrue="1" operator="equal">
      <formula>"þ"</formula>
    </cfRule>
  </conditionalFormatting>
  <conditionalFormatting sqref="D23">
    <cfRule type="cellIs" dxfId="124" priority="102" stopIfTrue="1" operator="equal">
      <formula>"þ"</formula>
    </cfRule>
  </conditionalFormatting>
  <conditionalFormatting sqref="D23">
    <cfRule type="cellIs" dxfId="123" priority="101" stopIfTrue="1" operator="equal">
      <formula>"þ"</formula>
    </cfRule>
  </conditionalFormatting>
  <conditionalFormatting sqref="D24">
    <cfRule type="cellIs" dxfId="122" priority="100" stopIfTrue="1" operator="equal">
      <formula>"þ"</formula>
    </cfRule>
  </conditionalFormatting>
  <conditionalFormatting sqref="D23">
    <cfRule type="cellIs" dxfId="121" priority="99" stopIfTrue="1" operator="equal">
      <formula>"þ"</formula>
    </cfRule>
  </conditionalFormatting>
  <conditionalFormatting sqref="D23">
    <cfRule type="cellIs" dxfId="120" priority="98" stopIfTrue="1" operator="equal">
      <formula>"þ"</formula>
    </cfRule>
  </conditionalFormatting>
  <conditionalFormatting sqref="D23">
    <cfRule type="cellIs" dxfId="119" priority="97" stopIfTrue="1" operator="equal">
      <formula>"þ"</formula>
    </cfRule>
  </conditionalFormatting>
  <conditionalFormatting sqref="D23">
    <cfRule type="cellIs" dxfId="118" priority="96" stopIfTrue="1" operator="equal">
      <formula>"þ"</formula>
    </cfRule>
  </conditionalFormatting>
  <conditionalFormatting sqref="D23">
    <cfRule type="cellIs" dxfId="117" priority="95" stopIfTrue="1" operator="equal">
      <formula>"þ"</formula>
    </cfRule>
  </conditionalFormatting>
  <conditionalFormatting sqref="D23">
    <cfRule type="cellIs" dxfId="116" priority="94" stopIfTrue="1" operator="equal">
      <formula>"þ"</formula>
    </cfRule>
  </conditionalFormatting>
  <conditionalFormatting sqref="D25:D26">
    <cfRule type="cellIs" dxfId="115" priority="93" stopIfTrue="1" operator="equal">
      <formula>"þ"</formula>
    </cfRule>
  </conditionalFormatting>
  <conditionalFormatting sqref="D25:D26">
    <cfRule type="cellIs" dxfId="114" priority="92" stopIfTrue="1" operator="equal">
      <formula>"þ"</formula>
    </cfRule>
  </conditionalFormatting>
  <conditionalFormatting sqref="D25:D26">
    <cfRule type="cellIs" dxfId="113" priority="91" stopIfTrue="1" operator="equal">
      <formula>"þ"</formula>
    </cfRule>
  </conditionalFormatting>
  <conditionalFormatting sqref="D25:D26">
    <cfRule type="cellIs" dxfId="112" priority="90" stopIfTrue="1" operator="equal">
      <formula>"þ"</formula>
    </cfRule>
  </conditionalFormatting>
  <conditionalFormatting sqref="D28:D30">
    <cfRule type="cellIs" dxfId="111" priority="89" stopIfTrue="1" operator="equal">
      <formula>"þ"</formula>
    </cfRule>
  </conditionalFormatting>
  <conditionalFormatting sqref="D25:D26">
    <cfRule type="cellIs" dxfId="110" priority="88" stopIfTrue="1" operator="equal">
      <formula>"þ"</formula>
    </cfRule>
  </conditionalFormatting>
  <conditionalFormatting sqref="D25:D26">
    <cfRule type="cellIs" dxfId="109" priority="87" stopIfTrue="1" operator="equal">
      <formula>"þ"</formula>
    </cfRule>
  </conditionalFormatting>
  <conditionalFormatting sqref="D25:D26">
    <cfRule type="cellIs" dxfId="108" priority="86" stopIfTrue="1" operator="equal">
      <formula>"þ"</formula>
    </cfRule>
  </conditionalFormatting>
  <conditionalFormatting sqref="D25:D26">
    <cfRule type="cellIs" dxfId="107" priority="85" stopIfTrue="1" operator="equal">
      <formula>"þ"</formula>
    </cfRule>
  </conditionalFormatting>
  <conditionalFormatting sqref="D25:D26">
    <cfRule type="cellIs" dxfId="106" priority="84" stopIfTrue="1" operator="equal">
      <formula>"þ"</formula>
    </cfRule>
  </conditionalFormatting>
  <conditionalFormatting sqref="D25:D26">
    <cfRule type="cellIs" dxfId="105" priority="83" stopIfTrue="1" operator="equal">
      <formula>"þ"</formula>
    </cfRule>
  </conditionalFormatting>
  <conditionalFormatting sqref="D28:D30">
    <cfRule type="cellIs" dxfId="104" priority="82" stopIfTrue="1" operator="equal">
      <formula>"þ"</formula>
    </cfRule>
  </conditionalFormatting>
  <conditionalFormatting sqref="D28:D30">
    <cfRule type="cellIs" dxfId="103" priority="81" stopIfTrue="1" operator="equal">
      <formula>"þ"</formula>
    </cfRule>
  </conditionalFormatting>
  <conditionalFormatting sqref="D28:D30">
    <cfRule type="cellIs" dxfId="102" priority="80" stopIfTrue="1" operator="equal">
      <formula>"þ"</formula>
    </cfRule>
  </conditionalFormatting>
  <conditionalFormatting sqref="D28:D30">
    <cfRule type="cellIs" dxfId="101" priority="79" stopIfTrue="1" operator="equal">
      <formula>"þ"</formula>
    </cfRule>
  </conditionalFormatting>
  <conditionalFormatting sqref="D28:D30">
    <cfRule type="cellIs" dxfId="100" priority="78" stopIfTrue="1" operator="equal">
      <formula>"þ"</formula>
    </cfRule>
  </conditionalFormatting>
  <conditionalFormatting sqref="D28:D30">
    <cfRule type="cellIs" dxfId="99" priority="77" stopIfTrue="1" operator="equal">
      <formula>"þ"</formula>
    </cfRule>
  </conditionalFormatting>
  <conditionalFormatting sqref="D28:D30">
    <cfRule type="cellIs" dxfId="98" priority="76" stopIfTrue="1" operator="equal">
      <formula>"þ"</formula>
    </cfRule>
  </conditionalFormatting>
  <conditionalFormatting sqref="D28:D30">
    <cfRule type="cellIs" dxfId="97" priority="75" stopIfTrue="1" operator="equal">
      <formula>"þ"</formula>
    </cfRule>
  </conditionalFormatting>
  <conditionalFormatting sqref="D28:D30">
    <cfRule type="cellIs" dxfId="96" priority="74" stopIfTrue="1" operator="equal">
      <formula>"þ"</formula>
    </cfRule>
  </conditionalFormatting>
  <conditionalFormatting sqref="D28:D30">
    <cfRule type="cellIs" dxfId="95" priority="73" stopIfTrue="1" operator="equal">
      <formula>"þ"</formula>
    </cfRule>
  </conditionalFormatting>
  <conditionalFormatting sqref="D28:D30">
    <cfRule type="cellIs" dxfId="94" priority="72" stopIfTrue="1" operator="equal">
      <formula>"þ"</formula>
    </cfRule>
  </conditionalFormatting>
  <conditionalFormatting sqref="D31">
    <cfRule type="cellIs" dxfId="93" priority="71" stopIfTrue="1" operator="equal">
      <formula>"þ"</formula>
    </cfRule>
  </conditionalFormatting>
  <conditionalFormatting sqref="D11">
    <cfRule type="cellIs" dxfId="92" priority="70" stopIfTrue="1" operator="equal">
      <formula>"þ"</formula>
    </cfRule>
  </conditionalFormatting>
  <conditionalFormatting sqref="D11">
    <cfRule type="cellIs" dxfId="91" priority="69" stopIfTrue="1" operator="equal">
      <formula>"þ"</formula>
    </cfRule>
  </conditionalFormatting>
  <conditionalFormatting sqref="D11">
    <cfRule type="cellIs" dxfId="90" priority="68" stopIfTrue="1" operator="equal">
      <formula>"þ"</formula>
    </cfRule>
  </conditionalFormatting>
  <conditionalFormatting sqref="D11">
    <cfRule type="cellIs" dxfId="89" priority="67" stopIfTrue="1" operator="equal">
      <formula>"þ"</formula>
    </cfRule>
  </conditionalFormatting>
  <conditionalFormatting sqref="D11">
    <cfRule type="cellIs" dxfId="88" priority="66" stopIfTrue="1" operator="equal">
      <formula>"þ"</formula>
    </cfRule>
  </conditionalFormatting>
  <conditionalFormatting sqref="D11">
    <cfRule type="cellIs" dxfId="87" priority="65" stopIfTrue="1" operator="equal">
      <formula>"þ"</formula>
    </cfRule>
  </conditionalFormatting>
  <conditionalFormatting sqref="D11">
    <cfRule type="cellIs" dxfId="86" priority="64" stopIfTrue="1" operator="equal">
      <formula>"þ"</formula>
    </cfRule>
  </conditionalFormatting>
  <conditionalFormatting sqref="D11">
    <cfRule type="cellIs" dxfId="85" priority="63" stopIfTrue="1" operator="equal">
      <formula>"þ"</formula>
    </cfRule>
  </conditionalFormatting>
  <conditionalFormatting sqref="D11">
    <cfRule type="cellIs" dxfId="84" priority="62" stopIfTrue="1" operator="equal">
      <formula>"þ"</formula>
    </cfRule>
  </conditionalFormatting>
  <conditionalFormatting sqref="D11">
    <cfRule type="cellIs" dxfId="83" priority="61" stopIfTrue="1" operator="equal">
      <formula>"þ"</formula>
    </cfRule>
  </conditionalFormatting>
  <conditionalFormatting sqref="D11">
    <cfRule type="cellIs" dxfId="82" priority="60" stopIfTrue="1" operator="equal">
      <formula>"þ"</formula>
    </cfRule>
  </conditionalFormatting>
  <conditionalFormatting sqref="D11">
    <cfRule type="cellIs" dxfId="81" priority="59" stopIfTrue="1" operator="equal">
      <formula>"þ"</formula>
    </cfRule>
  </conditionalFormatting>
  <conditionalFormatting sqref="D11">
    <cfRule type="cellIs" dxfId="80" priority="58" stopIfTrue="1" operator="equal">
      <formula>"þ"</formula>
    </cfRule>
  </conditionalFormatting>
  <conditionalFormatting sqref="D11">
    <cfRule type="cellIs" dxfId="79" priority="57" stopIfTrue="1" operator="equal">
      <formula>"þ"</formula>
    </cfRule>
  </conditionalFormatting>
  <conditionalFormatting sqref="D11">
    <cfRule type="cellIs" dxfId="78" priority="56" stopIfTrue="1" operator="equal">
      <formula>"þ"</formula>
    </cfRule>
  </conditionalFormatting>
  <conditionalFormatting sqref="D11">
    <cfRule type="cellIs" dxfId="77" priority="55" stopIfTrue="1" operator="equal">
      <formula>"þ"</formula>
    </cfRule>
  </conditionalFormatting>
  <conditionalFormatting sqref="D11">
    <cfRule type="cellIs" dxfId="76" priority="54" stopIfTrue="1" operator="equal">
      <formula>"þ"</formula>
    </cfRule>
  </conditionalFormatting>
  <conditionalFormatting sqref="D11">
    <cfRule type="cellIs" dxfId="75" priority="53" stopIfTrue="1" operator="equal">
      <formula>"þ"</formula>
    </cfRule>
  </conditionalFormatting>
  <conditionalFormatting sqref="D11">
    <cfRule type="cellIs" dxfId="74" priority="52" stopIfTrue="1" operator="equal">
      <formula>"þ"</formula>
    </cfRule>
  </conditionalFormatting>
  <conditionalFormatting sqref="D11">
    <cfRule type="cellIs" dxfId="73" priority="51" stopIfTrue="1" operator="equal">
      <formula>"þ"</formula>
    </cfRule>
  </conditionalFormatting>
  <conditionalFormatting sqref="D11">
    <cfRule type="cellIs" dxfId="72" priority="50" stopIfTrue="1" operator="equal">
      <formula>"þ"</formula>
    </cfRule>
  </conditionalFormatting>
  <conditionalFormatting sqref="D11">
    <cfRule type="cellIs" dxfId="71" priority="49" stopIfTrue="1" operator="equal">
      <formula>"þ"</formula>
    </cfRule>
  </conditionalFormatting>
  <conditionalFormatting sqref="D11">
    <cfRule type="cellIs" dxfId="70" priority="48" stopIfTrue="1" operator="equal">
      <formula>"þ"</formula>
    </cfRule>
  </conditionalFormatting>
  <conditionalFormatting sqref="D11">
    <cfRule type="cellIs" dxfId="69" priority="47" stopIfTrue="1" operator="equal">
      <formula>"þ"</formula>
    </cfRule>
  </conditionalFormatting>
  <conditionalFormatting sqref="D11">
    <cfRule type="cellIs" dxfId="68" priority="46" stopIfTrue="1" operator="equal">
      <formula>"þ"</formula>
    </cfRule>
  </conditionalFormatting>
  <conditionalFormatting sqref="D11">
    <cfRule type="cellIs" dxfId="67" priority="45" stopIfTrue="1" operator="equal">
      <formula>"þ"</formula>
    </cfRule>
  </conditionalFormatting>
  <conditionalFormatting sqref="D11">
    <cfRule type="cellIs" dxfId="66" priority="44" stopIfTrue="1" operator="equal">
      <formula>"þ"</formula>
    </cfRule>
  </conditionalFormatting>
  <conditionalFormatting sqref="D11">
    <cfRule type="cellIs" dxfId="65" priority="43" stopIfTrue="1" operator="equal">
      <formula>"þ"</formula>
    </cfRule>
  </conditionalFormatting>
  <conditionalFormatting sqref="D11">
    <cfRule type="cellIs" dxfId="64" priority="42" stopIfTrue="1" operator="equal">
      <formula>"þ"</formula>
    </cfRule>
  </conditionalFormatting>
  <conditionalFormatting sqref="D11">
    <cfRule type="cellIs" dxfId="63" priority="41" stopIfTrue="1" operator="equal">
      <formula>"þ"</formula>
    </cfRule>
  </conditionalFormatting>
  <conditionalFormatting sqref="D11">
    <cfRule type="cellIs" dxfId="62" priority="40" stopIfTrue="1" operator="equal">
      <formula>"þ"</formula>
    </cfRule>
  </conditionalFormatting>
  <conditionalFormatting sqref="D11">
    <cfRule type="cellIs" dxfId="61" priority="39" stopIfTrue="1" operator="equal">
      <formula>"þ"</formula>
    </cfRule>
  </conditionalFormatting>
  <conditionalFormatting sqref="D11">
    <cfRule type="cellIs" dxfId="60" priority="38" stopIfTrue="1" operator="equal">
      <formula>"þ"</formula>
    </cfRule>
  </conditionalFormatting>
  <conditionalFormatting sqref="D11">
    <cfRule type="cellIs" dxfId="59" priority="37" stopIfTrue="1" operator="equal">
      <formula>"þ"</formula>
    </cfRule>
  </conditionalFormatting>
  <conditionalFormatting sqref="D11">
    <cfRule type="cellIs" dxfId="58" priority="36" stopIfTrue="1" operator="equal">
      <formula>"þ"</formula>
    </cfRule>
  </conditionalFormatting>
  <conditionalFormatting sqref="D11">
    <cfRule type="cellIs" dxfId="57" priority="35" stopIfTrue="1" operator="equal">
      <formula>"þ"</formula>
    </cfRule>
  </conditionalFormatting>
  <conditionalFormatting sqref="D11">
    <cfRule type="cellIs" dxfId="56" priority="34" stopIfTrue="1" operator="equal">
      <formula>"þ"</formula>
    </cfRule>
  </conditionalFormatting>
  <conditionalFormatting sqref="D11">
    <cfRule type="cellIs" dxfId="55" priority="33" stopIfTrue="1" operator="equal">
      <formula>"þ"</formula>
    </cfRule>
  </conditionalFormatting>
  <conditionalFormatting sqref="D11">
    <cfRule type="cellIs" dxfId="54" priority="32" stopIfTrue="1" operator="equal">
      <formula>"þ"</formula>
    </cfRule>
  </conditionalFormatting>
  <conditionalFormatting sqref="D11">
    <cfRule type="cellIs" dxfId="53" priority="31" stopIfTrue="1" operator="equal">
      <formula>"þ"</formula>
    </cfRule>
  </conditionalFormatting>
  <conditionalFormatting sqref="D11">
    <cfRule type="cellIs" dxfId="52" priority="30" stopIfTrue="1" operator="equal">
      <formula>"þ"</formula>
    </cfRule>
  </conditionalFormatting>
  <conditionalFormatting sqref="D11">
    <cfRule type="cellIs" dxfId="51" priority="29" stopIfTrue="1" operator="equal">
      <formula>"þ"</formula>
    </cfRule>
  </conditionalFormatting>
  <conditionalFormatting sqref="D11">
    <cfRule type="cellIs" dxfId="50" priority="28" stopIfTrue="1" operator="equal">
      <formula>"þ"</formula>
    </cfRule>
  </conditionalFormatting>
  <conditionalFormatting sqref="D11">
    <cfRule type="cellIs" dxfId="49" priority="27" stopIfTrue="1" operator="equal">
      <formula>"þ"</formula>
    </cfRule>
  </conditionalFormatting>
  <conditionalFormatting sqref="D11">
    <cfRule type="cellIs" dxfId="48" priority="26" stopIfTrue="1" operator="equal">
      <formula>"þ"</formula>
    </cfRule>
  </conditionalFormatting>
  <conditionalFormatting sqref="D11">
    <cfRule type="cellIs" dxfId="47" priority="25" stopIfTrue="1" operator="equal">
      <formula>"þ"</formula>
    </cfRule>
  </conditionalFormatting>
  <conditionalFormatting sqref="D27">
    <cfRule type="cellIs" dxfId="46" priority="24" stopIfTrue="1" operator="equal">
      <formula>"þ"</formula>
    </cfRule>
  </conditionalFormatting>
  <conditionalFormatting sqref="D27">
    <cfRule type="cellIs" dxfId="45" priority="23" stopIfTrue="1" operator="equal">
      <formula>"þ"</formula>
    </cfRule>
  </conditionalFormatting>
  <conditionalFormatting sqref="D27">
    <cfRule type="cellIs" dxfId="44" priority="22" stopIfTrue="1" operator="equal">
      <formula>"þ"</formula>
    </cfRule>
  </conditionalFormatting>
  <conditionalFormatting sqref="D27">
    <cfRule type="cellIs" dxfId="43" priority="21" stopIfTrue="1" operator="equal">
      <formula>"þ"</formula>
    </cfRule>
  </conditionalFormatting>
  <conditionalFormatting sqref="D27">
    <cfRule type="cellIs" dxfId="42" priority="20" stopIfTrue="1" operator="equal">
      <formula>"þ"</formula>
    </cfRule>
  </conditionalFormatting>
  <conditionalFormatting sqref="D27">
    <cfRule type="cellIs" dxfId="41" priority="19" stopIfTrue="1" operator="equal">
      <formula>"þ"</formula>
    </cfRule>
  </conditionalFormatting>
  <conditionalFormatting sqref="D27">
    <cfRule type="cellIs" dxfId="40" priority="18" stopIfTrue="1" operator="equal">
      <formula>"þ"</formula>
    </cfRule>
  </conditionalFormatting>
  <conditionalFormatting sqref="D27">
    <cfRule type="cellIs" dxfId="39" priority="17" stopIfTrue="1" operator="equal">
      <formula>"þ"</formula>
    </cfRule>
  </conditionalFormatting>
  <conditionalFormatting sqref="D27">
    <cfRule type="cellIs" dxfId="38" priority="16" stopIfTrue="1" operator="equal">
      <formula>"þ"</formula>
    </cfRule>
  </conditionalFormatting>
  <conditionalFormatting sqref="D27">
    <cfRule type="cellIs" dxfId="37" priority="15" stopIfTrue="1" operator="equal">
      <formula>"þ"</formula>
    </cfRule>
  </conditionalFormatting>
  <conditionalFormatting sqref="D27">
    <cfRule type="cellIs" dxfId="36" priority="14" stopIfTrue="1" operator="equal">
      <formula>"þ"</formula>
    </cfRule>
  </conditionalFormatting>
  <conditionalFormatting sqref="D27">
    <cfRule type="cellIs" dxfId="35" priority="13" stopIfTrue="1" operator="equal">
      <formula>"þ"</formula>
    </cfRule>
  </conditionalFormatting>
  <conditionalFormatting sqref="D27">
    <cfRule type="cellIs" dxfId="34" priority="12" stopIfTrue="1" operator="equal">
      <formula>"þ"</formula>
    </cfRule>
  </conditionalFormatting>
  <conditionalFormatting sqref="D27">
    <cfRule type="cellIs" dxfId="33" priority="11" stopIfTrue="1" operator="equal">
      <formula>"þ"</formula>
    </cfRule>
  </conditionalFormatting>
  <conditionalFormatting sqref="D27">
    <cfRule type="cellIs" dxfId="32" priority="10" stopIfTrue="1" operator="equal">
      <formula>"þ"</formula>
    </cfRule>
  </conditionalFormatting>
  <conditionalFormatting sqref="D27">
    <cfRule type="cellIs" dxfId="31" priority="9" stopIfTrue="1" operator="equal">
      <formula>"þ"</formula>
    </cfRule>
  </conditionalFormatting>
  <conditionalFormatting sqref="D27">
    <cfRule type="cellIs" dxfId="30" priority="8" stopIfTrue="1" operator="equal">
      <formula>"þ"</formula>
    </cfRule>
  </conditionalFormatting>
  <conditionalFormatting sqref="D27">
    <cfRule type="cellIs" dxfId="29" priority="7" stopIfTrue="1" operator="equal">
      <formula>"þ"</formula>
    </cfRule>
  </conditionalFormatting>
  <conditionalFormatting sqref="D27">
    <cfRule type="cellIs" dxfId="28" priority="6" stopIfTrue="1" operator="equal">
      <formula>"þ"</formula>
    </cfRule>
  </conditionalFormatting>
  <conditionalFormatting sqref="D27">
    <cfRule type="cellIs" dxfId="27" priority="5" stopIfTrue="1" operator="equal">
      <formula>"þ"</formula>
    </cfRule>
  </conditionalFormatting>
  <conditionalFormatting sqref="D27">
    <cfRule type="cellIs" dxfId="26" priority="4" stopIfTrue="1" operator="equal">
      <formula>"þ"</formula>
    </cfRule>
  </conditionalFormatting>
  <conditionalFormatting sqref="D27">
    <cfRule type="cellIs" dxfId="25" priority="3" stopIfTrue="1" operator="equal">
      <formula>"þ"</formula>
    </cfRule>
  </conditionalFormatting>
  <conditionalFormatting sqref="D27">
    <cfRule type="cellIs" dxfId="24" priority="2" stopIfTrue="1" operator="equal">
      <formula>"þ"</formula>
    </cfRule>
  </conditionalFormatting>
  <conditionalFormatting sqref="D27">
    <cfRule type="cellIs" dxfId="23"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7"/>
  <sheetViews>
    <sheetView showGridLines="0" workbookViewId="0"/>
  </sheetViews>
  <sheetFormatPr defaultColWidth="8.625" defaultRowHeight="16.5"/>
  <cols>
    <col min="1" max="1" width="31.375" style="284" customWidth="1"/>
    <col min="2" max="2" width="1.875" style="286" customWidth="1"/>
    <col min="3" max="3" width="34" style="227" bestFit="1" customWidth="1"/>
    <col min="4" max="4" width="8.625" style="288"/>
    <col min="5" max="16384" width="8.625" style="227"/>
  </cols>
  <sheetData>
    <row r="1" spans="1:3" ht="24.75" thickTop="1" thickBot="1">
      <c r="A1" s="287" t="s">
        <v>183</v>
      </c>
      <c r="B1" s="227"/>
      <c r="C1" s="287" t="s">
        <v>122</v>
      </c>
    </row>
    <row r="2" spans="1:3" ht="17.25" thickBot="1">
      <c r="A2" s="290" t="s">
        <v>563</v>
      </c>
      <c r="B2" s="227"/>
      <c r="C2" s="289" t="s">
        <v>309</v>
      </c>
    </row>
    <row r="3" spans="1:3" ht="21.75" thickTop="1" thickBot="1">
      <c r="A3" s="290" t="s">
        <v>373</v>
      </c>
      <c r="B3" s="227"/>
      <c r="C3" s="291" t="s">
        <v>285</v>
      </c>
    </row>
    <row r="4" spans="1:3">
      <c r="A4" s="290" t="s">
        <v>359</v>
      </c>
      <c r="B4" s="227"/>
      <c r="C4" s="293" t="s">
        <v>539</v>
      </c>
    </row>
    <row r="5" spans="1:3" ht="17.25" thickBot="1">
      <c r="A5" s="514" t="s">
        <v>549</v>
      </c>
      <c r="B5" s="227"/>
      <c r="C5" s="294" t="s">
        <v>311</v>
      </c>
    </row>
    <row r="6" spans="1:3" ht="18" thickTop="1" thickBot="1">
      <c r="B6" s="227"/>
      <c r="C6" s="293" t="s">
        <v>540</v>
      </c>
    </row>
    <row r="7" spans="1:3" ht="24.75" thickTop="1" thickBot="1">
      <c r="A7" s="10" t="s">
        <v>125</v>
      </c>
      <c r="B7" s="227"/>
      <c r="C7" s="383" t="s">
        <v>300</v>
      </c>
    </row>
    <row r="8" spans="1:3">
      <c r="A8" s="295" t="s">
        <v>542</v>
      </c>
      <c r="B8" s="227"/>
      <c r="C8" s="382" t="s">
        <v>541</v>
      </c>
    </row>
    <row r="9" spans="1:3">
      <c r="A9" s="33" t="s">
        <v>363</v>
      </c>
      <c r="B9" s="227"/>
      <c r="C9" s="383" t="str">
        <f>CONCATENATE("Freedom of Movement ",SUM('Personal File'!E3:E4)," rounds/day")</f>
        <v>Freedom of Movement 10 rounds/day</v>
      </c>
    </row>
    <row r="10" spans="1:3" ht="17.25" thickBot="1">
      <c r="A10" s="33" t="s">
        <v>581</v>
      </c>
      <c r="B10" s="227"/>
      <c r="C10" s="292" t="s">
        <v>561</v>
      </c>
    </row>
    <row r="11" spans="1:3" ht="18" thickTop="1" thickBot="1">
      <c r="A11" s="297" t="s">
        <v>312</v>
      </c>
      <c r="B11" s="227"/>
    </row>
    <row r="12" spans="1:3" ht="24.75" thickTop="1" thickBot="1">
      <c r="B12" s="227"/>
      <c r="C12" s="11" t="s">
        <v>94</v>
      </c>
    </row>
    <row r="13" spans="1:3" ht="24.75" thickTop="1" thickBot="1">
      <c r="A13" s="31" t="s">
        <v>319</v>
      </c>
      <c r="C13" s="296" t="s">
        <v>326</v>
      </c>
    </row>
    <row r="14" spans="1:3">
      <c r="A14" s="298" t="s">
        <v>318</v>
      </c>
    </row>
    <row r="15" spans="1:3">
      <c r="A15" s="33" t="s">
        <v>320</v>
      </c>
    </row>
    <row r="16" spans="1:3" ht="17.25" thickBot="1">
      <c r="A16" s="299" t="s">
        <v>321</v>
      </c>
    </row>
    <row r="17" ht="17.25"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8"/>
  <sheetViews>
    <sheetView showGridLines="0" zoomScaleNormal="100" workbookViewId="0"/>
  </sheetViews>
  <sheetFormatPr defaultColWidth="13" defaultRowHeight="15.75"/>
  <cols>
    <col min="1" max="1" width="25.625" style="301" customWidth="1"/>
    <col min="2" max="2" width="8.625" style="301" customWidth="1"/>
    <col min="3" max="3" width="10.875" style="301" bestFit="1" customWidth="1"/>
    <col min="4" max="4" width="8.25" style="301" customWidth="1"/>
    <col min="5" max="5" width="8.375" style="301" customWidth="1"/>
    <col min="6" max="6" width="8.375" style="301" bestFit="1" customWidth="1"/>
    <col min="7" max="9" width="5.625" style="301" customWidth="1"/>
    <col min="10" max="10" width="6.25" style="301" bestFit="1" customWidth="1"/>
    <col min="11" max="11" width="21.375" style="301" bestFit="1" customWidth="1"/>
    <col min="12" max="12" width="2.25" style="301" customWidth="1"/>
    <col min="13" max="13" width="7.375" style="40" bestFit="1" customWidth="1"/>
    <col min="14" max="16384" width="13" style="40"/>
  </cols>
  <sheetData>
    <row r="1" spans="1:13" ht="24" thickBot="1">
      <c r="A1" s="300" t="s">
        <v>24</v>
      </c>
      <c r="B1" s="300"/>
      <c r="C1" s="300"/>
      <c r="D1" s="300"/>
      <c r="E1" s="300"/>
      <c r="F1" s="300"/>
      <c r="G1" s="300"/>
      <c r="H1" s="300"/>
      <c r="I1" s="300"/>
      <c r="J1" s="300"/>
      <c r="K1" s="300"/>
      <c r="M1" s="300"/>
    </row>
    <row r="2" spans="1:13" ht="17.25" thickTop="1" thickBot="1">
      <c r="A2" s="302" t="s">
        <v>5</v>
      </c>
      <c r="B2" s="303" t="s">
        <v>6</v>
      </c>
      <c r="C2" s="303" t="s">
        <v>27</v>
      </c>
      <c r="D2" s="303" t="s">
        <v>28</v>
      </c>
      <c r="E2" s="304" t="s">
        <v>70</v>
      </c>
      <c r="F2" s="303" t="s">
        <v>25</v>
      </c>
      <c r="G2" s="303" t="s">
        <v>29</v>
      </c>
      <c r="H2" s="305" t="s">
        <v>126</v>
      </c>
      <c r="I2" s="306" t="s">
        <v>186</v>
      </c>
      <c r="J2" s="305" t="s">
        <v>103</v>
      </c>
      <c r="K2" s="307" t="s">
        <v>101</v>
      </c>
      <c r="M2" s="308" t="s">
        <v>361</v>
      </c>
    </row>
    <row r="3" spans="1:13" s="498" customFormat="1">
      <c r="A3" s="528" t="s">
        <v>355</v>
      </c>
      <c r="B3" s="436" t="s">
        <v>364</v>
      </c>
      <c r="C3" s="437" t="str">
        <f>CONCATENATE('Personal File'!$C$8," +5")</f>
        <v>+4 +5</v>
      </c>
      <c r="D3" s="529" t="s">
        <v>354</v>
      </c>
      <c r="E3" s="529" t="s">
        <v>184</v>
      </c>
      <c r="F3" s="530" t="s">
        <v>185</v>
      </c>
      <c r="G3" s="531">
        <v>6</v>
      </c>
      <c r="H3" s="440" t="str">
        <f>CONCATENATE("+",'Personal File'!$B$6+'Personal File'!$C$8+D3)</f>
        <v>+13</v>
      </c>
      <c r="I3" s="441">
        <f t="shared" ref="I3" ca="1" si="0">RANDBETWEEN(1,20)</f>
        <v>16</v>
      </c>
      <c r="J3" s="442">
        <f t="shared" ref="J3" ca="1" si="1">(I3+H3)</f>
        <v>29</v>
      </c>
      <c r="K3" s="532"/>
      <c r="L3" s="497"/>
      <c r="M3" s="507">
        <v>300</v>
      </c>
    </row>
    <row r="4" spans="1:13" s="498" customFormat="1">
      <c r="A4" s="460" t="s">
        <v>560</v>
      </c>
      <c r="B4" s="451"/>
      <c r="C4" s="493"/>
      <c r="D4" s="534"/>
      <c r="E4" s="534"/>
      <c r="F4" s="535"/>
      <c r="G4" s="536"/>
      <c r="H4" s="454" t="str">
        <f t="shared" ref="H4:H5" si="2">CONCATENATE("+",H3-5)</f>
        <v>+8</v>
      </c>
      <c r="I4" s="455">
        <f t="shared" ref="I4:I5" ca="1" si="3">RANDBETWEEN(1,20)</f>
        <v>10</v>
      </c>
      <c r="J4" s="456">
        <f t="shared" ref="J4:J5" ca="1" si="4">(I4+H4)</f>
        <v>18</v>
      </c>
      <c r="K4" s="533"/>
      <c r="L4" s="497"/>
      <c r="M4" s="419"/>
    </row>
    <row r="5" spans="1:13" s="498" customFormat="1">
      <c r="A5" s="549" t="s">
        <v>574</v>
      </c>
      <c r="B5" s="544" t="s">
        <v>576</v>
      </c>
      <c r="C5" s="454">
        <v>1</v>
      </c>
      <c r="D5" s="545" t="s">
        <v>575</v>
      </c>
      <c r="E5" s="545" t="s">
        <v>577</v>
      </c>
      <c r="F5" s="546" t="s">
        <v>578</v>
      </c>
      <c r="G5" s="547">
        <v>1</v>
      </c>
      <c r="H5" s="454" t="str">
        <f t="shared" si="2"/>
        <v>+3</v>
      </c>
      <c r="I5" s="455">
        <f t="shared" ca="1" si="3"/>
        <v>8</v>
      </c>
      <c r="J5" s="456">
        <f t="shared" ca="1" si="4"/>
        <v>11</v>
      </c>
      <c r="K5" s="550" t="s">
        <v>579</v>
      </c>
      <c r="L5" s="497"/>
      <c r="M5" s="548">
        <v>2802</v>
      </c>
    </row>
    <row r="6" spans="1:13" ht="16.5" thickBot="1">
      <c r="A6" s="499" t="s">
        <v>530</v>
      </c>
      <c r="B6" s="500" t="s">
        <v>529</v>
      </c>
      <c r="C6" s="500" t="s">
        <v>529</v>
      </c>
      <c r="D6" s="500" t="s">
        <v>64</v>
      </c>
      <c r="E6" s="500" t="s">
        <v>529</v>
      </c>
      <c r="F6" s="501" t="s">
        <v>529</v>
      </c>
      <c r="G6" s="502" t="s">
        <v>529</v>
      </c>
      <c r="H6" s="525" t="str">
        <f>CONCATENATE("+",'Personal File'!$B$6+'Personal File'!$C$8+D6)</f>
        <v>+12</v>
      </c>
      <c r="I6" s="470">
        <f t="shared" ref="I6" ca="1" si="5">RANDBETWEEN(1,20)</f>
        <v>8</v>
      </c>
      <c r="J6" s="526">
        <f ca="1">(I6+H6)</f>
        <v>20</v>
      </c>
      <c r="K6" s="527"/>
      <c r="L6" s="497"/>
      <c r="M6" s="422"/>
    </row>
    <row r="7" spans="1:13" ht="6" customHeight="1" thickTop="1" thickBot="1">
      <c r="M7" s="301"/>
    </row>
    <row r="8" spans="1:13" ht="17.25" thickTop="1" thickBot="1">
      <c r="A8" s="302" t="s">
        <v>8</v>
      </c>
      <c r="B8" s="303" t="s">
        <v>9</v>
      </c>
      <c r="C8" s="303" t="s">
        <v>27</v>
      </c>
      <c r="D8" s="303" t="s">
        <v>28</v>
      </c>
      <c r="E8" s="304" t="s">
        <v>70</v>
      </c>
      <c r="F8" s="303" t="s">
        <v>10</v>
      </c>
      <c r="G8" s="303" t="s">
        <v>29</v>
      </c>
      <c r="H8" s="305" t="s">
        <v>126</v>
      </c>
      <c r="I8" s="306" t="s">
        <v>186</v>
      </c>
      <c r="J8" s="305" t="s">
        <v>103</v>
      </c>
      <c r="K8" s="307" t="s">
        <v>101</v>
      </c>
      <c r="M8" s="308" t="s">
        <v>361</v>
      </c>
    </row>
    <row r="9" spans="1:13">
      <c r="A9" s="528" t="s">
        <v>531</v>
      </c>
      <c r="B9" s="503" t="s">
        <v>543</v>
      </c>
      <c r="C9" s="437" t="str">
        <f>CONCATENATE('Personal File'!$C$8," +5 +2")</f>
        <v>+4 +5 +2</v>
      </c>
      <c r="D9" s="508">
        <f>2</f>
        <v>2</v>
      </c>
      <c r="E9" s="436" t="s">
        <v>323</v>
      </c>
      <c r="F9" s="438" t="s">
        <v>324</v>
      </c>
      <c r="G9" s="439">
        <v>3</v>
      </c>
      <c r="H9" s="440" t="str">
        <f>CONCATENATE("+",'Personal File'!$B$6+'Personal File'!$C$9+D9+1-2)</f>
        <v>+14</v>
      </c>
      <c r="I9" s="441">
        <f ca="1">RANDBETWEEN(1,20)</f>
        <v>10</v>
      </c>
      <c r="J9" s="442">
        <f t="shared" ref="J9:J14" ca="1" si="6">(I9+H9)</f>
        <v>24</v>
      </c>
      <c r="K9" s="431" t="s">
        <v>544</v>
      </c>
      <c r="M9" s="418">
        <v>9400</v>
      </c>
    </row>
    <row r="10" spans="1:13">
      <c r="A10" s="541" t="s">
        <v>570</v>
      </c>
      <c r="B10" s="504" t="s">
        <v>543</v>
      </c>
      <c r="C10" s="443" t="str">
        <f>CONCATENATE('Personal File'!$C$8," +5 +2")</f>
        <v>+4 +5 +2</v>
      </c>
      <c r="D10" s="509">
        <f>2</f>
        <v>2</v>
      </c>
      <c r="E10" s="444"/>
      <c r="F10" s="445"/>
      <c r="G10" s="446"/>
      <c r="H10" s="447" t="str">
        <f>CONCATENATE("+",'Personal File'!$B$6+'Personal File'!$C$9+D10+1-2-5)</f>
        <v>+9</v>
      </c>
      <c r="I10" s="448">
        <f t="shared" ref="I10:I17" ca="1" si="7">RANDBETWEEN(1,20)</f>
        <v>4</v>
      </c>
      <c r="J10" s="449">
        <f t="shared" ca="1" si="6"/>
        <v>13</v>
      </c>
      <c r="K10" s="432" t="s">
        <v>544</v>
      </c>
      <c r="M10" s="419"/>
    </row>
    <row r="11" spans="1:13">
      <c r="A11" s="541" t="s">
        <v>571</v>
      </c>
      <c r="B11" s="504" t="s">
        <v>543</v>
      </c>
      <c r="C11" s="443" t="str">
        <f>CONCATENATE('Personal File'!$C$8," +5 +2")</f>
        <v>+4 +5 +2</v>
      </c>
      <c r="D11" s="509">
        <f>2</f>
        <v>2</v>
      </c>
      <c r="E11" s="444"/>
      <c r="F11" s="445"/>
      <c r="G11" s="446"/>
      <c r="H11" s="447" t="str">
        <f>CONCATENATE("+",'Personal File'!$B$6+'Personal File'!$C$9+D11+1-2)</f>
        <v>+14</v>
      </c>
      <c r="I11" s="448">
        <f t="shared" ca="1" si="7"/>
        <v>15</v>
      </c>
      <c r="J11" s="449">
        <f t="shared" ref="J11:J12" ca="1" si="8">(I11+H11)</f>
        <v>29</v>
      </c>
      <c r="K11" s="432" t="s">
        <v>544</v>
      </c>
      <c r="M11" s="419"/>
    </row>
    <row r="12" spans="1:13">
      <c r="A12" s="541" t="s">
        <v>572</v>
      </c>
      <c r="B12" s="504" t="s">
        <v>543</v>
      </c>
      <c r="C12" s="443" t="str">
        <f>CONCATENATE('Personal File'!$C$8," +5 +2")</f>
        <v>+4 +5 +2</v>
      </c>
      <c r="D12" s="509">
        <f>2</f>
        <v>2</v>
      </c>
      <c r="E12" s="444"/>
      <c r="F12" s="445"/>
      <c r="G12" s="446"/>
      <c r="H12" s="447" t="str">
        <f>CONCATENATE("+",'Personal File'!$B$6+'Personal File'!$C$9+D12+1-2)</f>
        <v>+14</v>
      </c>
      <c r="I12" s="448">
        <f t="shared" ca="1" si="7"/>
        <v>7</v>
      </c>
      <c r="J12" s="449">
        <f t="shared" ca="1" si="8"/>
        <v>21</v>
      </c>
      <c r="K12" s="432" t="s">
        <v>544</v>
      </c>
      <c r="M12" s="419"/>
    </row>
    <row r="13" spans="1:13">
      <c r="A13" s="460" t="s">
        <v>573</v>
      </c>
      <c r="B13" s="505" t="s">
        <v>543</v>
      </c>
      <c r="C13" s="450" t="str">
        <f>CONCATENATE('Personal File'!$C$8," +5 +2")</f>
        <v>+4 +5 +2</v>
      </c>
      <c r="D13" s="510">
        <f>2</f>
        <v>2</v>
      </c>
      <c r="E13" s="451"/>
      <c r="F13" s="452"/>
      <c r="G13" s="453"/>
      <c r="H13" s="454" t="str">
        <f>CONCATENATE("+",'Personal File'!$B$6+'Personal File'!$C$9+D13+1-2-5)</f>
        <v>+9</v>
      </c>
      <c r="I13" s="455">
        <f t="shared" ca="1" si="7"/>
        <v>10</v>
      </c>
      <c r="J13" s="456">
        <f t="shared" ca="1" si="6"/>
        <v>19</v>
      </c>
      <c r="K13" s="433" t="s">
        <v>544</v>
      </c>
      <c r="M13" s="419"/>
    </row>
    <row r="14" spans="1:13">
      <c r="A14" s="460" t="s">
        <v>531</v>
      </c>
      <c r="B14" s="505" t="s">
        <v>543</v>
      </c>
      <c r="C14" s="450" t="str">
        <f>CONCATENATE('Personal File'!$C$8," +5 +2")</f>
        <v>+4 +5 +2</v>
      </c>
      <c r="D14" s="510">
        <f>2</f>
        <v>2</v>
      </c>
      <c r="E14" s="457" t="s">
        <v>323</v>
      </c>
      <c r="F14" s="458" t="s">
        <v>324</v>
      </c>
      <c r="G14" s="459">
        <v>3</v>
      </c>
      <c r="H14" s="454" t="str">
        <f>CONCATENATE("+",'Personal File'!$B$6+'Personal File'!$C$9+D14+1)</f>
        <v>+16</v>
      </c>
      <c r="I14" s="455">
        <f t="shared" ca="1" si="7"/>
        <v>16</v>
      </c>
      <c r="J14" s="456">
        <f t="shared" ca="1" si="6"/>
        <v>32</v>
      </c>
      <c r="K14" s="433" t="s">
        <v>544</v>
      </c>
      <c r="M14" s="419"/>
    </row>
    <row r="15" spans="1:13">
      <c r="A15" s="460" t="s">
        <v>532</v>
      </c>
      <c r="B15" s="506" t="s">
        <v>528</v>
      </c>
      <c r="C15" s="490"/>
      <c r="D15" s="490"/>
      <c r="E15" s="491"/>
      <c r="F15" s="492"/>
      <c r="G15" s="461"/>
      <c r="H15" s="493"/>
      <c r="I15" s="494"/>
      <c r="J15" s="495"/>
      <c r="K15" s="496"/>
      <c r="M15" s="420">
        <v>3000</v>
      </c>
    </row>
    <row r="16" spans="1:13">
      <c r="A16" s="542" t="s">
        <v>362</v>
      </c>
      <c r="B16" s="462" t="s">
        <v>543</v>
      </c>
      <c r="C16" s="463">
        <f>ROUNDDOWN(SUM('Personal File'!$E$3:$E$4)/3,0)</f>
        <v>3</v>
      </c>
      <c r="D16" s="462">
        <v>0</v>
      </c>
      <c r="E16" s="462" t="s">
        <v>323</v>
      </c>
      <c r="F16" s="462" t="s">
        <v>324</v>
      </c>
      <c r="G16" s="464">
        <v>0</v>
      </c>
      <c r="H16" s="464" t="str">
        <f>CONCATENATE("+",'Personal File'!$B$6+'Personal File'!$C$12+D16+1)</f>
        <v>+12</v>
      </c>
      <c r="I16" s="465">
        <f t="shared" ca="1" si="7"/>
        <v>13</v>
      </c>
      <c r="J16" s="466">
        <f t="shared" ref="J16:J17" ca="1" si="9">(I16+H16)</f>
        <v>25</v>
      </c>
      <c r="K16" s="434" t="s">
        <v>544</v>
      </c>
      <c r="M16" s="421"/>
    </row>
    <row r="17" spans="1:13" ht="16.5" thickBot="1">
      <c r="A17" s="543" t="s">
        <v>374</v>
      </c>
      <c r="B17" s="467" t="s">
        <v>543</v>
      </c>
      <c r="C17" s="468">
        <f>ROUNDDOWN(SUM('Personal File'!$E$3:$E$4)/3,0)</f>
        <v>3</v>
      </c>
      <c r="D17" s="467">
        <v>0</v>
      </c>
      <c r="E17" s="467" t="s">
        <v>323</v>
      </c>
      <c r="F17" s="467" t="s">
        <v>324</v>
      </c>
      <c r="G17" s="469">
        <v>0</v>
      </c>
      <c r="H17" s="469" t="str">
        <f>CONCATENATE("+",'Personal File'!$B$6+'Personal File'!$C$12+D17+1-5)</f>
        <v>+7</v>
      </c>
      <c r="I17" s="470">
        <f t="shared" ca="1" si="7"/>
        <v>20</v>
      </c>
      <c r="J17" s="471">
        <f t="shared" ca="1" si="9"/>
        <v>27</v>
      </c>
      <c r="K17" s="435" t="s">
        <v>544</v>
      </c>
      <c r="M17" s="422"/>
    </row>
    <row r="18" spans="1:13" ht="6" customHeight="1" thickTop="1" thickBot="1">
      <c r="D18" s="309"/>
      <c r="E18" s="309"/>
      <c r="G18" s="310"/>
      <c r="H18" s="310"/>
      <c r="I18" s="310"/>
      <c r="J18" s="310"/>
      <c r="M18" s="310"/>
    </row>
    <row r="19" spans="1:13" ht="17.25" thickTop="1" thickBot="1">
      <c r="A19" s="302" t="s">
        <v>75</v>
      </c>
      <c r="B19" s="303" t="s">
        <v>18</v>
      </c>
      <c r="C19" s="303" t="s">
        <v>36</v>
      </c>
      <c r="D19" s="303" t="s">
        <v>103</v>
      </c>
      <c r="E19" s="303" t="s">
        <v>104</v>
      </c>
      <c r="F19" s="303" t="s">
        <v>105</v>
      </c>
      <c r="G19" s="303" t="s">
        <v>29</v>
      </c>
      <c r="H19" s="311" t="s">
        <v>101</v>
      </c>
      <c r="I19" s="312"/>
      <c r="J19" s="312"/>
      <c r="K19" s="313"/>
      <c r="M19" s="308" t="s">
        <v>361</v>
      </c>
    </row>
    <row r="20" spans="1:13">
      <c r="A20" s="486" t="s">
        <v>533</v>
      </c>
      <c r="B20" s="487">
        <v>6</v>
      </c>
      <c r="C20" s="487">
        <v>6</v>
      </c>
      <c r="D20" s="487">
        <v>0</v>
      </c>
      <c r="E20" s="488">
        <v>0.1</v>
      </c>
      <c r="F20" s="487" t="s">
        <v>189</v>
      </c>
      <c r="G20" s="489">
        <v>10</v>
      </c>
      <c r="H20" s="314" t="s">
        <v>527</v>
      </c>
      <c r="I20" s="314"/>
      <c r="J20" s="314"/>
      <c r="K20" s="315"/>
      <c r="M20" s="423">
        <v>5100</v>
      </c>
    </row>
    <row r="21" spans="1:13" ht="16.5" thickBot="1">
      <c r="A21" s="472"/>
      <c r="B21" s="473"/>
      <c r="C21" s="474"/>
      <c r="D21" s="473"/>
      <c r="E21" s="475"/>
      <c r="F21" s="473"/>
      <c r="G21" s="476"/>
      <c r="H21" s="316"/>
      <c r="I21" s="316"/>
      <c r="J21" s="316"/>
      <c r="K21" s="317"/>
      <c r="M21" s="424"/>
    </row>
    <row r="22" spans="1:13" ht="6.75" customHeight="1" thickTop="1" thickBot="1">
      <c r="M22" s="301"/>
    </row>
    <row r="23" spans="1:13" ht="17.25" thickTop="1" thickBot="1">
      <c r="A23" s="318"/>
      <c r="B23" s="310"/>
      <c r="C23" s="319" t="s">
        <v>76</v>
      </c>
      <c r="D23" s="312"/>
      <c r="E23" s="320"/>
      <c r="F23" s="311" t="s">
        <v>7</v>
      </c>
      <c r="G23" s="303" t="s">
        <v>29</v>
      </c>
      <c r="H23" s="305" t="s">
        <v>126</v>
      </c>
      <c r="I23" s="311" t="s">
        <v>101</v>
      </c>
      <c r="J23" s="312"/>
      <c r="K23" s="313"/>
      <c r="M23" s="308" t="s">
        <v>361</v>
      </c>
    </row>
    <row r="24" spans="1:13">
      <c r="A24" s="318"/>
      <c r="B24" s="310"/>
      <c r="C24" s="321" t="s">
        <v>304</v>
      </c>
      <c r="D24" s="322"/>
      <c r="E24" s="482"/>
      <c r="F24" s="477">
        <v>140</v>
      </c>
      <c r="G24" s="478">
        <f t="shared" ref="G24" si="10">(F24*3)/20</f>
        <v>21</v>
      </c>
      <c r="H24" s="479" t="s">
        <v>64</v>
      </c>
      <c r="I24" s="323"/>
      <c r="J24" s="323"/>
      <c r="K24" s="324"/>
      <c r="M24" s="425">
        <v>0</v>
      </c>
    </row>
    <row r="25" spans="1:13" ht="16.5" thickBot="1">
      <c r="C25" s="325" t="s">
        <v>330</v>
      </c>
      <c r="D25" s="326"/>
      <c r="E25" s="483"/>
      <c r="F25" s="480">
        <v>60</v>
      </c>
      <c r="G25" s="476">
        <f>(F25*3)/20</f>
        <v>9</v>
      </c>
      <c r="H25" s="481" t="s">
        <v>64</v>
      </c>
      <c r="I25" s="327" t="s">
        <v>545</v>
      </c>
      <c r="J25" s="327"/>
      <c r="K25" s="328"/>
      <c r="M25" s="424">
        <v>0</v>
      </c>
    </row>
    <row r="26" spans="1:13" ht="6" customHeight="1" thickTop="1" thickBot="1">
      <c r="M26" s="301"/>
    </row>
    <row r="27" spans="1:13" ht="17.25" thickTop="1" thickBot="1">
      <c r="C27" s="319" t="s">
        <v>342</v>
      </c>
      <c r="D27" s="312"/>
      <c r="E27" s="312"/>
      <c r="F27" s="312"/>
      <c r="G27" s="329" t="s">
        <v>7</v>
      </c>
      <c r="H27" s="329" t="s">
        <v>4</v>
      </c>
      <c r="I27" s="329" t="s">
        <v>343</v>
      </c>
      <c r="J27" s="311" t="s">
        <v>101</v>
      </c>
      <c r="K27" s="313"/>
      <c r="M27" s="308" t="s">
        <v>361</v>
      </c>
    </row>
    <row r="28" spans="1:13">
      <c r="C28" s="330" t="s">
        <v>535</v>
      </c>
      <c r="D28" s="331"/>
      <c r="E28" s="331"/>
      <c r="F28" s="331"/>
      <c r="G28" s="485">
        <v>1</v>
      </c>
      <c r="H28" s="485">
        <v>1</v>
      </c>
      <c r="I28" s="485">
        <v>1</v>
      </c>
      <c r="J28" s="484"/>
      <c r="K28" s="332"/>
      <c r="M28" s="524" t="s">
        <v>546</v>
      </c>
    </row>
    <row r="29" spans="1:13" ht="16.5" thickBot="1">
      <c r="C29" s="333" t="s">
        <v>556</v>
      </c>
      <c r="D29" s="326"/>
      <c r="E29" s="326"/>
      <c r="F29" s="326"/>
      <c r="G29" s="481">
        <v>1</v>
      </c>
      <c r="H29" s="481">
        <v>2</v>
      </c>
      <c r="I29" s="481">
        <v>4</v>
      </c>
      <c r="J29" s="327" t="s">
        <v>569</v>
      </c>
      <c r="K29" s="317"/>
      <c r="M29" s="424">
        <v>4500</v>
      </c>
    </row>
    <row r="30" spans="1:13" ht="16.5" thickTop="1">
      <c r="M30" s="426"/>
    </row>
    <row r="31" spans="1:13">
      <c r="C31" s="334"/>
      <c r="K31" s="80" t="s">
        <v>365</v>
      </c>
      <c r="L31" s="334"/>
      <c r="M31" s="427">
        <f>SUM(M6:M29)</f>
        <v>22000</v>
      </c>
    </row>
    <row r="32" spans="1:13">
      <c r="M32" s="301"/>
    </row>
    <row r="33" spans="13:13">
      <c r="M33" s="301"/>
    </row>
    <row r="34" spans="13:13">
      <c r="M34" s="301"/>
    </row>
    <row r="35" spans="13:13">
      <c r="M35" s="301"/>
    </row>
    <row r="36" spans="13:13">
      <c r="M36" s="301"/>
    </row>
    <row r="37" spans="13:13">
      <c r="M37" s="301"/>
    </row>
    <row r="38" spans="13:13">
      <c r="M38" s="301"/>
    </row>
  </sheetData>
  <phoneticPr fontId="0" type="noConversion"/>
  <conditionalFormatting sqref="B21">
    <cfRule type="cellIs" dxfId="22" priority="29" operator="equal">
      <formula>2</formula>
    </cfRule>
  </conditionalFormatting>
  <conditionalFormatting sqref="I6">
    <cfRule type="cellIs" dxfId="21" priority="25" operator="equal">
      <formula>20</formula>
    </cfRule>
    <cfRule type="cellIs" dxfId="20" priority="26" operator="equal">
      <formula>1</formula>
    </cfRule>
  </conditionalFormatting>
  <conditionalFormatting sqref="I17">
    <cfRule type="cellIs" dxfId="19" priority="23" operator="equal">
      <formula>20</formula>
    </cfRule>
    <cfRule type="cellIs" dxfId="18" priority="24" operator="equal">
      <formula>1</formula>
    </cfRule>
  </conditionalFormatting>
  <conditionalFormatting sqref="I9">
    <cfRule type="cellIs" dxfId="17" priority="21" operator="equal">
      <formula>20</formula>
    </cfRule>
    <cfRule type="cellIs" dxfId="16" priority="22" operator="equal">
      <formula>1</formula>
    </cfRule>
  </conditionalFormatting>
  <conditionalFormatting sqref="I10">
    <cfRule type="cellIs" dxfId="15" priority="19" operator="equal">
      <formula>20</formula>
    </cfRule>
    <cfRule type="cellIs" dxfId="14" priority="20" operator="equal">
      <formula>1</formula>
    </cfRule>
  </conditionalFormatting>
  <conditionalFormatting sqref="I14:I15">
    <cfRule type="cellIs" dxfId="13" priority="15" operator="equal">
      <formula>20</formula>
    </cfRule>
    <cfRule type="cellIs" dxfId="12" priority="16" operator="equal">
      <formula>1</formula>
    </cfRule>
  </conditionalFormatting>
  <conditionalFormatting sqref="I13">
    <cfRule type="cellIs" dxfId="11" priority="13" operator="equal">
      <formula>20</formula>
    </cfRule>
    <cfRule type="cellIs" dxfId="10" priority="14" operator="equal">
      <formula>1</formula>
    </cfRule>
  </conditionalFormatting>
  <conditionalFormatting sqref="I16">
    <cfRule type="cellIs" dxfId="9" priority="11" operator="equal">
      <formula>20</formula>
    </cfRule>
    <cfRule type="cellIs" dxfId="8" priority="12" operator="equal">
      <formula>1</formula>
    </cfRule>
  </conditionalFormatting>
  <conditionalFormatting sqref="I3">
    <cfRule type="cellIs" dxfId="7" priority="7" operator="equal">
      <formula>20</formula>
    </cfRule>
    <cfRule type="cellIs" dxfId="6" priority="8" operator="equal">
      <formula>1</formula>
    </cfRule>
  </conditionalFormatting>
  <conditionalFormatting sqref="I11">
    <cfRule type="cellIs" dxfId="5" priority="5" operator="equal">
      <formula>20</formula>
    </cfRule>
    <cfRule type="cellIs" dxfId="4" priority="6" operator="equal">
      <formula>1</formula>
    </cfRule>
  </conditionalFormatting>
  <conditionalFormatting sqref="I4:I5">
    <cfRule type="cellIs" dxfId="3" priority="3" operator="equal">
      <formula>20</formula>
    </cfRule>
    <cfRule type="cellIs" dxfId="2" priority="4" operator="equal">
      <formula>1</formula>
    </cfRule>
  </conditionalFormatting>
  <conditionalFormatting sqref="I12">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8"/>
  <sheetViews>
    <sheetView showGridLines="0" workbookViewId="0"/>
  </sheetViews>
  <sheetFormatPr defaultColWidth="13" defaultRowHeight="15.75"/>
  <cols>
    <col min="1" max="1" width="28.125" style="301" bestFit="1" customWidth="1"/>
    <col min="2" max="2" width="4.5" style="301" bestFit="1" customWidth="1"/>
    <col min="3" max="3" width="5.625" style="310" bestFit="1" customWidth="1"/>
    <col min="4" max="5" width="26.625" style="40" customWidth="1"/>
    <col min="6" max="6" width="2.375" style="301" customWidth="1"/>
    <col min="7" max="7" width="7.375" style="40" bestFit="1" customWidth="1"/>
    <col min="8" max="8" width="7.75" style="301" bestFit="1" customWidth="1"/>
    <col min="9" max="16384" width="13" style="40"/>
  </cols>
  <sheetData>
    <row r="1" spans="1:8" ht="24" thickBot="1">
      <c r="A1" s="300" t="s">
        <v>98</v>
      </c>
      <c r="B1" s="300"/>
      <c r="C1" s="335"/>
      <c r="D1" s="300"/>
      <c r="E1" s="300"/>
    </row>
    <row r="2" spans="1:8" s="301" customFormat="1" ht="17.25" thickTop="1" thickBot="1">
      <c r="A2" s="336" t="s">
        <v>99</v>
      </c>
      <c r="B2" s="336" t="s">
        <v>7</v>
      </c>
      <c r="C2" s="337" t="s">
        <v>29</v>
      </c>
      <c r="D2" s="338" t="s">
        <v>100</v>
      </c>
      <c r="E2" s="339" t="s">
        <v>101</v>
      </c>
      <c r="G2" s="340" t="s">
        <v>361</v>
      </c>
    </row>
    <row r="3" spans="1:8">
      <c r="A3" s="341" t="s">
        <v>306</v>
      </c>
      <c r="B3" s="342">
        <v>1</v>
      </c>
      <c r="C3" s="343" t="s">
        <v>307</v>
      </c>
      <c r="D3" s="344"/>
      <c r="E3" s="345"/>
      <c r="G3" s="346">
        <v>0</v>
      </c>
    </row>
    <row r="4" spans="1:8">
      <c r="A4" s="378" t="s">
        <v>305</v>
      </c>
      <c r="B4" s="379">
        <v>1</v>
      </c>
      <c r="C4" s="371">
        <v>0</v>
      </c>
      <c r="D4" s="390"/>
      <c r="E4" s="345"/>
      <c r="G4" s="347">
        <v>0</v>
      </c>
    </row>
    <row r="5" spans="1:8">
      <c r="A5" s="378" t="s">
        <v>558</v>
      </c>
      <c r="B5" s="379">
        <v>1</v>
      </c>
      <c r="C5" s="371">
        <v>0</v>
      </c>
      <c r="D5" s="390"/>
      <c r="E5" s="345"/>
      <c r="F5" s="361"/>
      <c r="G5" s="512">
        <v>1400</v>
      </c>
    </row>
    <row r="6" spans="1:8">
      <c r="A6" s="378" t="s">
        <v>557</v>
      </c>
      <c r="B6" s="379">
        <v>1</v>
      </c>
      <c r="C6" s="371">
        <v>1</v>
      </c>
      <c r="D6" s="390"/>
      <c r="E6" s="345"/>
      <c r="F6" s="361"/>
      <c r="G6" s="512">
        <v>5500</v>
      </c>
    </row>
    <row r="7" spans="1:8">
      <c r="A7" s="378" t="s">
        <v>555</v>
      </c>
      <c r="B7" s="379">
        <v>1</v>
      </c>
      <c r="C7" s="371">
        <v>1</v>
      </c>
      <c r="D7" s="390"/>
      <c r="E7" s="345"/>
      <c r="F7" s="334"/>
      <c r="G7" s="430">
        <v>750</v>
      </c>
    </row>
    <row r="8" spans="1:8">
      <c r="A8" s="378" t="s">
        <v>536</v>
      </c>
      <c r="B8" s="379">
        <v>1</v>
      </c>
      <c r="C8" s="371">
        <v>1</v>
      </c>
      <c r="D8" s="390" t="s">
        <v>537</v>
      </c>
      <c r="E8" s="345"/>
      <c r="G8" s="430">
        <v>60</v>
      </c>
    </row>
    <row r="9" spans="1:8" ht="16.5" thickBot="1">
      <c r="A9" s="389" t="s">
        <v>534</v>
      </c>
      <c r="B9" s="349">
        <v>1</v>
      </c>
      <c r="C9" s="350">
        <v>0</v>
      </c>
      <c r="D9" s="511" t="s">
        <v>538</v>
      </c>
      <c r="E9" s="352"/>
      <c r="G9" s="353">
        <v>4000</v>
      </c>
      <c r="H9" s="361"/>
    </row>
    <row r="10" spans="1:8" ht="24.75" thickTop="1" thickBot="1">
      <c r="A10" s="300" t="s">
        <v>102</v>
      </c>
      <c r="B10" s="300"/>
      <c r="C10" s="354"/>
      <c r="D10" s="300"/>
      <c r="E10" s="355"/>
      <c r="G10" s="354"/>
    </row>
    <row r="11" spans="1:8" ht="17.25" thickTop="1" thickBot="1">
      <c r="A11" s="336" t="s">
        <v>99</v>
      </c>
      <c r="B11" s="336" t="s">
        <v>7</v>
      </c>
      <c r="C11" s="337" t="s">
        <v>29</v>
      </c>
      <c r="D11" s="338" t="s">
        <v>100</v>
      </c>
      <c r="E11" s="339" t="s">
        <v>101</v>
      </c>
      <c r="G11" s="340" t="s">
        <v>361</v>
      </c>
    </row>
    <row r="12" spans="1:8">
      <c r="A12" s="356" t="s">
        <v>331</v>
      </c>
      <c r="B12" s="357">
        <v>1</v>
      </c>
      <c r="C12" s="358">
        <v>2</v>
      </c>
      <c r="D12" s="359"/>
      <c r="E12" s="360"/>
      <c r="F12" s="361"/>
      <c r="G12" s="362">
        <v>0</v>
      </c>
    </row>
    <row r="13" spans="1:8">
      <c r="A13" s="363" t="s">
        <v>360</v>
      </c>
      <c r="B13" s="364">
        <v>6</v>
      </c>
      <c r="C13" s="365">
        <v>0.5</v>
      </c>
      <c r="D13" s="366"/>
      <c r="E13" s="367"/>
      <c r="F13" s="361"/>
      <c r="G13" s="368">
        <v>0</v>
      </c>
    </row>
    <row r="14" spans="1:8">
      <c r="A14" s="369" t="s">
        <v>336</v>
      </c>
      <c r="B14" s="370">
        <v>1</v>
      </c>
      <c r="C14" s="371">
        <v>0</v>
      </c>
      <c r="D14" s="372"/>
      <c r="E14" s="373"/>
      <c r="F14" s="361"/>
      <c r="G14" s="374">
        <v>0</v>
      </c>
    </row>
    <row r="15" spans="1:8">
      <c r="A15" s="369" t="s">
        <v>333</v>
      </c>
      <c r="B15" s="370">
        <v>1</v>
      </c>
      <c r="C15" s="371">
        <v>0</v>
      </c>
      <c r="D15" s="375"/>
      <c r="E15" s="373"/>
      <c r="F15" s="361"/>
      <c r="G15" s="374">
        <v>0</v>
      </c>
    </row>
    <row r="16" spans="1:8">
      <c r="A16" s="369" t="s">
        <v>349</v>
      </c>
      <c r="B16" s="370">
        <v>1</v>
      </c>
      <c r="C16" s="371">
        <v>0</v>
      </c>
      <c r="D16" s="372"/>
      <c r="E16" s="373"/>
      <c r="F16" s="361"/>
      <c r="G16" s="374">
        <v>0</v>
      </c>
    </row>
    <row r="17" spans="1:7">
      <c r="A17" s="369" t="s">
        <v>350</v>
      </c>
      <c r="B17" s="370">
        <v>1</v>
      </c>
      <c r="C17" s="371">
        <v>0</v>
      </c>
      <c r="D17" s="375"/>
      <c r="E17" s="373"/>
      <c r="F17" s="361"/>
      <c r="G17" s="374">
        <v>0</v>
      </c>
    </row>
    <row r="18" spans="1:7">
      <c r="A18" s="369" t="s">
        <v>308</v>
      </c>
      <c r="B18" s="370">
        <v>1</v>
      </c>
      <c r="C18" s="376">
        <v>0</v>
      </c>
      <c r="D18" s="372"/>
      <c r="E18" s="373"/>
      <c r="G18" s="377">
        <v>0</v>
      </c>
    </row>
    <row r="19" spans="1:7">
      <c r="A19" s="369" t="s">
        <v>347</v>
      </c>
      <c r="B19" s="370">
        <v>1</v>
      </c>
      <c r="C19" s="371">
        <v>0</v>
      </c>
      <c r="D19" s="375"/>
      <c r="E19" s="373"/>
      <c r="G19" s="374">
        <v>0</v>
      </c>
    </row>
    <row r="20" spans="1:7">
      <c r="A20" s="369" t="s">
        <v>348</v>
      </c>
      <c r="B20" s="370">
        <v>2</v>
      </c>
      <c r="C20" s="371">
        <f>B20/5</f>
        <v>0.4</v>
      </c>
      <c r="D20" s="372"/>
      <c r="E20" s="373"/>
      <c r="G20" s="374">
        <v>0</v>
      </c>
    </row>
    <row r="21" spans="1:7">
      <c r="A21" s="369" t="s">
        <v>351</v>
      </c>
      <c r="B21" s="370">
        <v>1</v>
      </c>
      <c r="C21" s="371">
        <v>0</v>
      </c>
      <c r="D21" s="375"/>
      <c r="E21" s="373"/>
      <c r="G21" s="374">
        <v>0</v>
      </c>
    </row>
    <row r="22" spans="1:7">
      <c r="A22" s="369" t="s">
        <v>334</v>
      </c>
      <c r="B22" s="370">
        <v>2</v>
      </c>
      <c r="C22" s="371">
        <v>1</v>
      </c>
      <c r="D22" s="375"/>
      <c r="E22" s="373"/>
      <c r="G22" s="374">
        <v>0</v>
      </c>
    </row>
    <row r="23" spans="1:7">
      <c r="A23" s="369" t="s">
        <v>335</v>
      </c>
      <c r="B23" s="370">
        <v>1</v>
      </c>
      <c r="C23" s="371">
        <v>5</v>
      </c>
      <c r="D23" s="372" t="s">
        <v>189</v>
      </c>
      <c r="E23" s="373"/>
      <c r="G23" s="374">
        <v>0</v>
      </c>
    </row>
    <row r="24" spans="1:7">
      <c r="A24" s="369" t="s">
        <v>346</v>
      </c>
      <c r="B24" s="370">
        <v>2</v>
      </c>
      <c r="C24" s="371">
        <f>B24*0.2</f>
        <v>0.4</v>
      </c>
      <c r="D24" s="375"/>
      <c r="E24" s="373"/>
      <c r="G24" s="374">
        <v>0</v>
      </c>
    </row>
    <row r="25" spans="1:7" ht="16.5" thickBot="1">
      <c r="A25" s="348" t="s">
        <v>332</v>
      </c>
      <c r="B25" s="349">
        <v>1</v>
      </c>
      <c r="C25" s="350">
        <v>4</v>
      </c>
      <c r="D25" s="351"/>
      <c r="E25" s="352"/>
      <c r="G25" s="353">
        <v>0</v>
      </c>
    </row>
    <row r="26" spans="1:7" ht="9" customHeight="1" thickTop="1"/>
    <row r="27" spans="1:7">
      <c r="E27" s="80" t="s">
        <v>365</v>
      </c>
      <c r="F27" s="334"/>
      <c r="G27" s="381">
        <f>SUM(G3:G25)</f>
        <v>11710</v>
      </c>
    </row>
    <row r="28" spans="1:7">
      <c r="E28" s="80" t="s">
        <v>366</v>
      </c>
      <c r="G28" s="310">
        <f>G27+Martial!M31</f>
        <v>33710</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2013-10-18T14:33:00Z</cp:lastPrinted>
  <dcterms:created xsi:type="dcterms:W3CDTF">2000-10-24T15:39:59Z</dcterms:created>
  <dcterms:modified xsi:type="dcterms:W3CDTF">2014-07-29T15:03:39Z</dcterms:modified>
</cp:coreProperties>
</file>