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5" yWindow="165" windowWidth="11910" windowHeight="10545" tabRatio="638"/>
  </bookViews>
  <sheets>
    <sheet name="Personal File" sheetId="4" r:id="rId1"/>
    <sheet name="Skills" sheetId="15" r:id="rId2"/>
    <sheet name="Solonor" sheetId="18" r:id="rId3"/>
    <sheet name="Spells" sheetId="26" r:id="rId4"/>
    <sheet name="Feats" sheetId="20" r:id="rId5"/>
    <sheet name="Martial" sheetId="6" r:id="rId6"/>
    <sheet name="Equipment" sheetId="19" r:id="rId7"/>
  </sheets>
  <definedNames>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0">'Personal File'!$A$1:$H$22</definedName>
    <definedName name="_xlnm.Print_Area" localSheetId="1">Skills!$A$1:$K$28</definedName>
    <definedName name="_xlnm.Print_Area" localSheetId="2">Solonor!$A$1:$I$42</definedName>
    <definedName name="_xlnm.Print_Area" localSheetId="3">Spells!#REF!</definedName>
  </definedNames>
  <calcPr calcId="145621"/>
</workbook>
</file>

<file path=xl/calcChain.xml><?xml version="1.0" encoding="utf-8"?>
<calcChain xmlns="http://schemas.openxmlformats.org/spreadsheetml/2006/main">
  <c r="M29" i="6" l="1"/>
  <c r="M28" i="6"/>
  <c r="M27" i="6"/>
  <c r="B6" i="4" l="1"/>
  <c r="E11" i="4"/>
  <c r="B9" i="4" l="1"/>
  <c r="M8" i="6" l="1"/>
  <c r="C8" i="6" l="1"/>
  <c r="C9" i="6"/>
  <c r="C10" i="6"/>
  <c r="C11" i="6"/>
  <c r="C12" i="6"/>
  <c r="C13" i="6"/>
  <c r="C3" i="26" l="1"/>
  <c r="C4" i="26"/>
  <c r="C5" i="26"/>
  <c r="C6" i="26"/>
  <c r="C7" i="26"/>
  <c r="C8" i="26"/>
  <c r="C9" i="26"/>
  <c r="C10" i="26"/>
  <c r="C11" i="26"/>
  <c r="C12" i="26"/>
  <c r="C13" i="26"/>
  <c r="C14" i="26"/>
  <c r="C15" i="26"/>
  <c r="C16" i="26"/>
  <c r="C17" i="26"/>
  <c r="C18" i="26"/>
  <c r="C19" i="26"/>
  <c r="C20" i="26"/>
  <c r="C21" i="26"/>
  <c r="C22" i="26"/>
  <c r="C23" i="26"/>
  <c r="C24" i="26"/>
  <c r="C25" i="26"/>
  <c r="C26" i="26"/>
  <c r="C27" i="26"/>
  <c r="C28" i="26"/>
  <c r="C29" i="26"/>
  <c r="C30" i="26"/>
  <c r="C31" i="26"/>
  <c r="B10" i="4" l="1"/>
  <c r="B8" i="4"/>
  <c r="I4" i="6" l="1"/>
  <c r="I11" i="6" l="1"/>
  <c r="E43" i="15" l="1"/>
  <c r="B13" i="4" l="1"/>
  <c r="I10" i="6" l="1"/>
  <c r="H29" i="15" l="1"/>
  <c r="L7" i="26" l="1"/>
  <c r="G23" i="6" l="1"/>
  <c r="H40" i="15" l="1"/>
  <c r="H39" i="15"/>
  <c r="H38" i="15"/>
  <c r="H37" i="15"/>
  <c r="H36" i="15"/>
  <c r="H35" i="15"/>
  <c r="H34" i="15"/>
  <c r="H33" i="15"/>
  <c r="H32" i="15"/>
  <c r="H31" i="15"/>
  <c r="H30" i="15"/>
  <c r="H28" i="15"/>
  <c r="H27" i="15"/>
  <c r="H26" i="15"/>
  <c r="H25" i="15"/>
  <c r="H24" i="15"/>
  <c r="H23" i="15"/>
  <c r="H22" i="15"/>
  <c r="H21" i="15"/>
  <c r="H20" i="15"/>
  <c r="H19" i="15"/>
  <c r="H18" i="15"/>
  <c r="H17" i="15"/>
  <c r="H16" i="15"/>
  <c r="H15" i="15"/>
  <c r="H14" i="15"/>
  <c r="H13" i="15"/>
  <c r="H12" i="15"/>
  <c r="I3" i="6" l="1"/>
  <c r="H3" i="15" l="1"/>
  <c r="H4" i="15"/>
  <c r="I8" i="6" l="1"/>
  <c r="I9" i="6"/>
  <c r="I12" i="6"/>
  <c r="I13" i="6"/>
  <c r="C15" i="6" l="1"/>
  <c r="C16" i="6"/>
  <c r="I15" i="6" l="1"/>
  <c r="B43" i="15" l="1"/>
  <c r="C9" i="20"/>
  <c r="G27" i="19" l="1"/>
  <c r="M31" i="6"/>
  <c r="G28" i="19" l="1"/>
  <c r="K7" i="26"/>
  <c r="I12" i="26" l="1"/>
  <c r="I13" i="26" s="1"/>
  <c r="I14" i="26" l="1"/>
  <c r="I10" i="26"/>
  <c r="I16" i="6" l="1"/>
  <c r="J7" i="26" l="1"/>
  <c r="C20" i="19" l="1"/>
  <c r="C24" i="19"/>
  <c r="I7" i="26" l="1"/>
  <c r="G24" i="6" l="1"/>
  <c r="G7" i="26" l="1"/>
  <c r="H7" i="26"/>
  <c r="M7" i="26"/>
  <c r="N7" i="26"/>
  <c r="H41" i="15" l="1"/>
  <c r="H11" i="15"/>
  <c r="H10" i="15"/>
  <c r="H9" i="15"/>
  <c r="H8" i="15"/>
  <c r="E9" i="4" l="1"/>
  <c r="I5" i="6" l="1"/>
  <c r="H5" i="15" l="1"/>
  <c r="C13" i="4" l="1"/>
  <c r="C12" i="4"/>
  <c r="C11" i="4"/>
  <c r="D25" i="15" s="1"/>
  <c r="C10" i="4"/>
  <c r="C9" i="4"/>
  <c r="H11" i="6" s="1"/>
  <c r="J11" i="6" s="1"/>
  <c r="C8" i="4"/>
  <c r="C3" i="6" l="1"/>
  <c r="E12" i="4"/>
  <c r="H10" i="6"/>
  <c r="J10" i="6" s="1"/>
  <c r="H9" i="6"/>
  <c r="J9" i="6" s="1"/>
  <c r="D3" i="15"/>
  <c r="E3" i="15" s="1"/>
  <c r="E10" i="4"/>
  <c r="H8" i="6"/>
  <c r="J8" i="6" s="1"/>
  <c r="H12" i="6"/>
  <c r="J12" i="6" s="1"/>
  <c r="H3" i="6"/>
  <c r="H4" i="6" s="1"/>
  <c r="H5" i="6"/>
  <c r="J5" i="6" s="1"/>
  <c r="H16" i="6"/>
  <c r="J16" i="6" s="1"/>
  <c r="H15" i="6"/>
  <c r="J15" i="6" s="1"/>
  <c r="D4" i="15"/>
  <c r="H13" i="6"/>
  <c r="J13" i="6" s="1"/>
  <c r="I11" i="26"/>
  <c r="I15" i="26"/>
  <c r="B7" i="4"/>
  <c r="E25" i="15"/>
  <c r="G25" i="15"/>
  <c r="I25" i="15" s="1"/>
  <c r="D5" i="15"/>
  <c r="H42" i="15"/>
  <c r="H7" i="15"/>
  <c r="H6" i="15"/>
  <c r="J4" i="6" l="1"/>
  <c r="J3" i="6"/>
  <c r="G3" i="15"/>
  <c r="I3" i="15" s="1"/>
  <c r="E4" i="15"/>
  <c r="G4" i="15"/>
  <c r="I4" i="15" s="1"/>
  <c r="E13" i="4"/>
  <c r="E5" i="15"/>
  <c r="G5" i="15"/>
  <c r="I5" i="15" s="1"/>
  <c r="D24" i="15" l="1"/>
  <c r="E24" i="15" l="1"/>
  <c r="G24" i="15"/>
  <c r="I24" i="15" s="1"/>
  <c r="D30" i="15"/>
  <c r="E30" i="15" l="1"/>
  <c r="G30" i="15"/>
  <c r="I30" i="15" s="1"/>
  <c r="D36" i="15"/>
  <c r="D19" i="15"/>
  <c r="D38" i="15"/>
  <c r="D35" i="15"/>
  <c r="D40" i="15"/>
  <c r="D37" i="15"/>
  <c r="D39" i="15"/>
  <c r="D32" i="15"/>
  <c r="D41" i="15"/>
  <c r="D28" i="15"/>
  <c r="D34" i="15"/>
  <c r="D14" i="15"/>
  <c r="D12" i="15"/>
  <c r="D42" i="15"/>
  <c r="D33" i="15"/>
  <c r="D31" i="15"/>
  <c r="D29" i="15"/>
  <c r="D27" i="15"/>
  <c r="D26" i="15"/>
  <c r="D23" i="15"/>
  <c r="D22" i="15"/>
  <c r="D21" i="15"/>
  <c r="D20" i="15"/>
  <c r="D18" i="15"/>
  <c r="D17" i="15"/>
  <c r="D16" i="15"/>
  <c r="D15" i="15"/>
  <c r="D13" i="15"/>
  <c r="D11" i="15"/>
  <c r="D10" i="15"/>
  <c r="D9" i="15"/>
  <c r="D8" i="15"/>
  <c r="D7" i="15"/>
  <c r="D6" i="15"/>
  <c r="E7" i="15" l="1"/>
  <c r="G7" i="15"/>
  <c r="I7" i="15" s="1"/>
  <c r="E11" i="15"/>
  <c r="G11" i="15"/>
  <c r="I11" i="15" s="1"/>
  <c r="E6" i="15"/>
  <c r="G6" i="15"/>
  <c r="I6" i="15" s="1"/>
  <c r="E8" i="15"/>
  <c r="G8" i="15"/>
  <c r="I8" i="15" s="1"/>
  <c r="E10" i="15"/>
  <c r="G10" i="15"/>
  <c r="I10" i="15" s="1"/>
  <c r="E13" i="15"/>
  <c r="G13" i="15"/>
  <c r="I13" i="15" s="1"/>
  <c r="E16" i="15"/>
  <c r="G16" i="15"/>
  <c r="I16" i="15" s="1"/>
  <c r="E18" i="15"/>
  <c r="G18" i="15"/>
  <c r="I18" i="15" s="1"/>
  <c r="E21" i="15"/>
  <c r="G21" i="15"/>
  <c r="I21" i="15" s="1"/>
  <c r="E23" i="15"/>
  <c r="G23" i="15"/>
  <c r="I23" i="15" s="1"/>
  <c r="E27" i="15"/>
  <c r="G27" i="15"/>
  <c r="I27" i="15" s="1"/>
  <c r="E31" i="15"/>
  <c r="G31" i="15"/>
  <c r="I31" i="15" s="1"/>
  <c r="E42" i="15"/>
  <c r="G42" i="15"/>
  <c r="I42" i="15" s="1"/>
  <c r="E14" i="15"/>
  <c r="G14" i="15"/>
  <c r="I14" i="15" s="1"/>
  <c r="E28" i="15"/>
  <c r="G28" i="15"/>
  <c r="I28" i="15" s="1"/>
  <c r="E32" i="15"/>
  <c r="G32" i="15"/>
  <c r="I32" i="15" s="1"/>
  <c r="E37" i="15"/>
  <c r="G37" i="15"/>
  <c r="I37" i="15" s="1"/>
  <c r="E35" i="15"/>
  <c r="G35" i="15"/>
  <c r="I35" i="15" s="1"/>
  <c r="E19" i="15"/>
  <c r="G19" i="15"/>
  <c r="I19" i="15" s="1"/>
  <c r="E9" i="15"/>
  <c r="G9" i="15"/>
  <c r="I9" i="15" s="1"/>
  <c r="E15" i="15"/>
  <c r="G15" i="15"/>
  <c r="I15" i="15" s="1"/>
  <c r="E17" i="15"/>
  <c r="G17" i="15"/>
  <c r="I17" i="15" s="1"/>
  <c r="E20" i="15"/>
  <c r="G20" i="15"/>
  <c r="I20" i="15" s="1"/>
  <c r="E22" i="15"/>
  <c r="G22" i="15"/>
  <c r="I22" i="15" s="1"/>
  <c r="E26" i="15"/>
  <c r="G26" i="15"/>
  <c r="I26" i="15" s="1"/>
  <c r="E29" i="15"/>
  <c r="G29" i="15"/>
  <c r="I29" i="15" s="1"/>
  <c r="E33" i="15"/>
  <c r="G33" i="15"/>
  <c r="I33" i="15" s="1"/>
  <c r="E12" i="15"/>
  <c r="G12" i="15"/>
  <c r="I12" i="15" s="1"/>
  <c r="E34" i="15"/>
  <c r="G34" i="15"/>
  <c r="I34" i="15" s="1"/>
  <c r="E41" i="15"/>
  <c r="G41" i="15"/>
  <c r="I41" i="15" s="1"/>
  <c r="E39" i="15"/>
  <c r="G39" i="15"/>
  <c r="I39" i="15" s="1"/>
  <c r="E40" i="15"/>
  <c r="G40" i="15"/>
  <c r="I40" i="15" s="1"/>
  <c r="E38" i="15"/>
  <c r="G38" i="15"/>
  <c r="I38" i="15" s="1"/>
  <c r="E36" i="15"/>
  <c r="G36" i="15"/>
  <c r="I36" i="15" s="1"/>
</calcChain>
</file>

<file path=xl/comments1.xml><?xml version="1.0" encoding="utf-8"?>
<comments xmlns="http://schemas.openxmlformats.org/spreadsheetml/2006/main">
  <authors>
    <author>Alexis Álvarez</author>
  </authors>
  <commentList>
    <comment ref="C4" authorId="0">
      <text>
        <r>
          <rPr>
            <sz val="12"/>
            <color indexed="81"/>
            <rFont val="Times New Roman"/>
            <family val="1"/>
          </rPr>
          <t>Seeker of the Misty Isle</t>
        </r>
      </text>
    </comment>
    <comment ref="C6" authorId="0">
      <text>
        <r>
          <rPr>
            <i/>
            <sz val="12"/>
            <color indexed="81"/>
            <rFont val="Times New Roman"/>
            <family val="1"/>
          </rPr>
          <t>divine power</t>
        </r>
        <r>
          <rPr>
            <sz val="12"/>
            <color indexed="81"/>
            <rFont val="Times New Roman"/>
            <family val="1"/>
          </rPr>
          <t xml:space="preserve"> BAB = ECL
</t>
        </r>
        <r>
          <rPr>
            <i/>
            <sz val="12"/>
            <color indexed="81"/>
            <rFont val="Times New Roman"/>
            <family val="1"/>
          </rPr>
          <t>divine favor +3</t>
        </r>
        <r>
          <rPr>
            <sz val="12"/>
            <color indexed="81"/>
            <rFont val="Times New Roman"/>
            <family val="1"/>
          </rPr>
          <t xml:space="preserve">
</t>
        </r>
        <r>
          <rPr>
            <i/>
            <sz val="12"/>
            <color indexed="81"/>
            <rFont val="Times New Roman"/>
            <family val="1"/>
          </rPr>
          <t>bless +1   haste +1</t>
        </r>
      </text>
    </comment>
    <comment ref="B8" authorId="0">
      <text>
        <r>
          <rPr>
            <i/>
            <sz val="12"/>
            <color indexed="81"/>
            <rFont val="Times New Roman"/>
            <family val="1"/>
          </rPr>
          <t>divine power +6 
bull’s strength +4
draconic might +5</t>
        </r>
      </text>
    </comment>
    <comment ref="E8" authorId="0">
      <text>
        <r>
          <rPr>
            <sz val="12"/>
            <color indexed="81"/>
            <rFont val="Times New Roman"/>
            <family val="1"/>
          </rPr>
          <t>See PHB 162</t>
        </r>
      </text>
    </comment>
    <comment ref="B9" authorId="0">
      <text>
        <r>
          <rPr>
            <sz val="12"/>
            <color indexed="81"/>
            <rFont val="Times New Roman"/>
            <family val="1"/>
          </rPr>
          <t xml:space="preserve">+ 4 </t>
        </r>
        <r>
          <rPr>
            <i/>
            <sz val="12"/>
            <color indexed="81"/>
            <rFont val="Times New Roman"/>
            <family val="1"/>
          </rPr>
          <t>cat’s grace</t>
        </r>
      </text>
    </comment>
    <comment ref="B10" authorId="0">
      <text>
        <r>
          <rPr>
            <i/>
            <sz val="12"/>
            <color indexed="81"/>
            <rFont val="Times New Roman"/>
            <family val="1"/>
          </rPr>
          <t>divine power +6 
bear’s endurance +4
draconic might +5</t>
        </r>
      </text>
    </comment>
    <comment ref="E10" authorId="0">
      <text>
        <r>
          <rPr>
            <sz val="12"/>
            <color indexed="81"/>
            <rFont val="Times New Roman"/>
            <family val="1"/>
          </rPr>
          <t>[(6 * 8 Cleric) * 75%]
+ [(4 * 8 Seeker) * 75%]
+ (10 * 1 Con)</t>
        </r>
      </text>
    </comment>
    <comment ref="E11" authorId="0">
      <text>
        <r>
          <rPr>
            <i/>
            <sz val="12"/>
            <color indexed="81"/>
            <rFont val="Times New Roman"/>
            <family val="1"/>
          </rPr>
          <t xml:space="preserve">cat’s grace </t>
        </r>
        <r>
          <rPr>
            <sz val="12"/>
            <color indexed="81"/>
            <rFont val="Times New Roman"/>
            <family val="1"/>
          </rPr>
          <t>bonus included;
+2 prot. f. evil</t>
        </r>
      </text>
    </comment>
    <comment ref="E12" authorId="0">
      <text>
        <r>
          <rPr>
            <i/>
            <sz val="12"/>
            <color indexed="81"/>
            <rFont val="Times New Roman"/>
            <family val="1"/>
          </rPr>
          <t>draconic might natural armor +2</t>
        </r>
      </text>
    </comment>
  </commentList>
</comments>
</file>

<file path=xl/comments2.xml><?xml version="1.0" encoding="utf-8"?>
<comments xmlns="http://schemas.openxmlformats.org/spreadsheetml/2006/main">
  <authors>
    <author>Alexis Álvarez</author>
  </authors>
  <commentList>
    <comment ref="F3" authorId="0">
      <text>
        <r>
          <rPr>
            <i/>
            <sz val="12"/>
            <color indexed="81"/>
            <rFont val="Times New Roman"/>
            <family val="1"/>
          </rPr>
          <t>nightshield +3</t>
        </r>
      </text>
    </comment>
    <comment ref="F4" authorId="0">
      <text>
        <r>
          <rPr>
            <i/>
            <sz val="12"/>
            <color indexed="81"/>
            <rFont val="Times New Roman"/>
            <family val="1"/>
          </rPr>
          <t>nightshield +3</t>
        </r>
      </text>
    </comment>
    <comment ref="F5" authorId="0">
      <text>
        <r>
          <rPr>
            <i/>
            <sz val="12"/>
            <color indexed="81"/>
            <rFont val="Times New Roman"/>
            <family val="1"/>
          </rPr>
          <t>nightshield +3</t>
        </r>
      </text>
    </comment>
    <comment ref="F26" authorId="0">
      <text>
        <r>
          <rPr>
            <sz val="12"/>
            <color indexed="81"/>
            <rFont val="Times New Roman"/>
            <family val="1"/>
          </rPr>
          <t>Elf bonus</t>
        </r>
      </text>
    </comment>
    <comment ref="F32" authorId="0">
      <text>
        <r>
          <rPr>
            <sz val="12"/>
            <color indexed="81"/>
            <rFont val="Times New Roman"/>
            <family val="1"/>
          </rPr>
          <t>Elf bonus</t>
        </r>
      </text>
    </comment>
    <comment ref="F37" authorId="0">
      <text>
        <r>
          <rPr>
            <sz val="12"/>
            <color indexed="81"/>
            <rFont val="Times New Roman"/>
            <family val="1"/>
          </rPr>
          <t>Elf bonus</t>
        </r>
      </text>
    </comment>
  </commentList>
</comments>
</file>

<file path=xl/comments3.xml><?xml version="1.0" encoding="utf-8"?>
<comments xmlns="http://schemas.openxmlformats.org/spreadsheetml/2006/main">
  <authors>
    <author>Alexis Álvarez</author>
  </authors>
  <commentList>
    <comment ref="E9" authorId="0">
      <text>
        <r>
          <rPr>
            <sz val="12"/>
            <color indexed="81"/>
            <rFont val="Times New Roman"/>
            <family val="1"/>
          </rPr>
          <t>Sulphur or phosphorous</t>
        </r>
      </text>
    </comment>
    <comment ref="E11" authorId="0">
      <text>
        <r>
          <rPr>
            <sz val="12"/>
            <color indexed="81"/>
            <rFont val="Times New Roman"/>
            <family val="1"/>
          </rPr>
          <t>Copper wire</t>
        </r>
      </text>
    </comment>
    <comment ref="E14" authorId="0">
      <text>
        <r>
          <rPr>
            <sz val="12"/>
            <color indexed="81"/>
            <rFont val="Times New Roman"/>
            <family val="1"/>
          </rPr>
          <t>Prism, lens, or monocle</t>
        </r>
      </text>
    </comment>
    <comment ref="E24" authorId="0">
      <text>
        <r>
          <rPr>
            <sz val="12"/>
            <color indexed="81"/>
            <rFont val="Times New Roman"/>
            <family val="1"/>
          </rPr>
          <t>Bacteria culture</t>
        </r>
      </text>
    </comment>
    <comment ref="E37" authorId="0">
      <text>
        <r>
          <rPr>
            <sz val="12"/>
            <color indexed="81"/>
            <rFont val="Times New Roman"/>
            <family val="1"/>
          </rPr>
          <t>Imbued weapon</t>
        </r>
      </text>
    </comment>
    <comment ref="E44" authorId="0">
      <text>
        <r>
          <rPr>
            <sz val="12"/>
            <color indexed="81"/>
            <rFont val="Times New Roman"/>
            <family val="1"/>
          </rPr>
          <t>Parchment w/ holy text</t>
        </r>
      </text>
    </comment>
    <comment ref="E47" authorId="0">
      <text>
        <r>
          <rPr>
            <sz val="12"/>
            <color indexed="81"/>
            <rFont val="Times New Roman"/>
            <family val="1"/>
          </rPr>
          <t>Humanoid phalanges</t>
        </r>
      </text>
    </comment>
    <comment ref="E49" authorId="0">
      <text>
        <r>
          <rPr>
            <sz val="12"/>
            <color indexed="81"/>
            <rFont val="Times New Roman"/>
            <family val="1"/>
          </rPr>
          <t>piece of string &amp; bit of wood</t>
        </r>
      </text>
    </comment>
    <comment ref="E52" authorId="0">
      <text>
        <r>
          <rPr>
            <sz val="12"/>
            <color indexed="81"/>
            <rFont val="Times New Roman"/>
            <family val="1"/>
          </rPr>
          <t>25 gp of sticks and bones</t>
        </r>
      </text>
    </comment>
    <comment ref="E58" authorId="0">
      <text>
        <r>
          <rPr>
            <sz val="12"/>
            <color indexed="81"/>
            <rFont val="Times New Roman"/>
            <family val="1"/>
          </rPr>
          <t>Pinch of cat fur</t>
        </r>
      </text>
    </comment>
    <comment ref="E60" authorId="0">
      <text>
        <r>
          <rPr>
            <sz val="12"/>
            <color indexed="81"/>
            <rFont val="Times New Roman"/>
            <family val="1"/>
          </rPr>
          <t>Holy water, silver dust.</t>
        </r>
      </text>
    </comment>
    <comment ref="E73" authorId="0">
      <text>
        <r>
          <rPr>
            <sz val="12"/>
            <color indexed="81"/>
            <rFont val="Times New Roman"/>
            <family val="1"/>
          </rPr>
          <t>Eagle feathers or droppings</t>
        </r>
      </text>
    </comment>
    <comment ref="E79" authorId="0">
      <text>
        <r>
          <rPr>
            <sz val="12"/>
            <color indexed="81"/>
            <rFont val="Times New Roman"/>
            <family val="1"/>
          </rPr>
          <t>Dumathoin symbol, salt, copper pieces</t>
        </r>
      </text>
    </comment>
    <comment ref="E85" authorId="0">
      <text>
        <r>
          <rPr>
            <sz val="12"/>
            <color indexed="81"/>
            <rFont val="Times New Roman"/>
            <family val="1"/>
          </rPr>
          <t>Feathers or pinch of owl droppings</t>
        </r>
      </text>
    </comment>
    <comment ref="E86" authorId="0">
      <text>
        <r>
          <rPr>
            <sz val="12"/>
            <color indexed="81"/>
            <rFont val="Times New Roman"/>
            <family val="1"/>
          </rPr>
          <t>Silver wire knot</t>
        </r>
      </text>
    </comment>
    <comment ref="E91" authorId="0">
      <text>
        <r>
          <rPr>
            <sz val="12"/>
            <color indexed="81"/>
            <rFont val="Times New Roman"/>
            <family val="1"/>
          </rPr>
          <t>25 gp of sticks and bones</t>
        </r>
      </text>
    </comment>
    <comment ref="E94" authorId="0">
      <text/>
    </comment>
    <comment ref="E101" authorId="0">
      <text>
        <r>
          <rPr>
            <sz val="12"/>
            <color indexed="81"/>
            <rFont val="Times New Roman"/>
            <family val="1"/>
          </rPr>
          <t>A tiny bag, a small (not lit) candle, and a carved bone from any humanoid.</t>
        </r>
      </text>
    </comment>
    <comment ref="E106" authorId="0">
      <text/>
    </comment>
    <comment ref="E108" authorId="0">
      <text>
        <r>
          <rPr>
            <sz val="12"/>
            <color indexed="81"/>
            <rFont val="Times New Roman"/>
            <family val="1"/>
          </rPr>
          <t>Black onyx gem</t>
        </r>
      </text>
    </comment>
    <comment ref="E109" authorId="0">
      <text>
        <r>
          <rPr>
            <sz val="12"/>
            <color indexed="81"/>
            <rFont val="Times New Roman"/>
            <family val="1"/>
          </rPr>
          <t>Stone earth from home plane</t>
        </r>
      </text>
    </comment>
    <comment ref="E111" authorId="0">
      <text>
        <r>
          <rPr>
            <sz val="12"/>
            <color indexed="81"/>
            <rFont val="Times New Roman"/>
            <family val="1"/>
          </rPr>
          <t>ruby dust &amp; blood</t>
        </r>
      </text>
    </comment>
    <comment ref="E120" authorId="0">
      <text>
        <r>
          <rPr>
            <sz val="12"/>
            <color indexed="81"/>
            <rFont val="Times New Roman"/>
            <family val="1"/>
          </rPr>
          <t>Phosphorous, sulfur, or other combustible powder</t>
        </r>
      </text>
    </comment>
    <comment ref="E127" authorId="0">
      <text>
        <r>
          <rPr>
            <sz val="12"/>
            <color indexed="81"/>
            <rFont val="Times New Roman"/>
            <family val="1"/>
          </rPr>
          <t>magic potion</t>
        </r>
      </text>
    </comment>
    <comment ref="E128" authorId="0">
      <text>
        <r>
          <rPr>
            <sz val="12"/>
            <color indexed="81"/>
            <rFont val="Times New Roman"/>
            <family val="1"/>
          </rPr>
          <t>phosphorous</t>
        </r>
      </text>
    </comment>
    <comment ref="E131" authorId="0">
      <text>
        <r>
          <rPr>
            <sz val="12"/>
            <color indexed="81"/>
            <rFont val="Times New Roman"/>
            <family val="1"/>
          </rPr>
          <t>Dumathoin symbol</t>
        </r>
      </text>
    </comment>
    <comment ref="E138" authorId="0">
      <text>
        <r>
          <rPr>
            <sz val="12"/>
            <color indexed="81"/>
            <rFont val="Times New Roman"/>
            <family val="1"/>
          </rPr>
          <t>Holy symbol</t>
        </r>
      </text>
    </comment>
    <comment ref="E139" authorId="0">
      <text>
        <r>
          <rPr>
            <sz val="12"/>
            <color indexed="81"/>
            <rFont val="Times New Roman"/>
            <family val="1"/>
          </rPr>
          <t>Metal object with which to outline circle</t>
        </r>
      </text>
    </comment>
    <comment ref="E140" authorId="0">
      <text>
        <r>
          <rPr>
            <sz val="12"/>
            <color indexed="81"/>
            <rFont val="Times New Roman"/>
            <family val="1"/>
          </rPr>
          <t>Metal object with which to outline circle</t>
        </r>
      </text>
    </comment>
    <comment ref="E143" authorId="0">
      <text>
        <r>
          <rPr>
            <sz val="12"/>
            <color indexed="81"/>
            <rFont val="Times New Roman"/>
            <family val="1"/>
          </rPr>
          <t>Chameleon skin</t>
        </r>
      </text>
    </comment>
    <comment ref="E152" authorId="0">
      <text>
        <r>
          <rPr>
            <sz val="12"/>
            <color indexed="81"/>
            <rFont val="Times New Roman"/>
            <family val="1"/>
          </rPr>
          <t>small dagger</t>
        </r>
      </text>
    </comment>
    <comment ref="E156" authorId="0">
      <text/>
    </comment>
    <comment ref="E158" authorId="0">
      <text>
        <r>
          <rPr>
            <sz val="12"/>
            <rFont val="Times New Roman"/>
            <family val="1"/>
          </rPr>
          <t>Bag and candle</t>
        </r>
      </text>
    </comment>
    <comment ref="E159" authorId="0">
      <text>
        <r>
          <rPr>
            <sz val="12"/>
            <color indexed="81"/>
            <rFont val="Times New Roman"/>
            <family val="1"/>
          </rPr>
          <t>A tiny bag, a small (not lit) candle, and a carved bone from any humanoid.</t>
        </r>
      </text>
    </comment>
    <comment ref="E160" authorId="0">
      <text/>
    </comment>
    <comment ref="E161" authorId="0">
      <text/>
    </comment>
    <comment ref="E162" authorId="0">
      <text/>
    </comment>
    <comment ref="E163" authorId="0">
      <text/>
    </comment>
    <comment ref="E164" authorId="0">
      <text>
        <r>
          <rPr>
            <sz val="12"/>
            <color indexed="81"/>
            <rFont val="Times New Roman"/>
            <family val="1"/>
          </rPr>
          <t>heart of a dwarven child</t>
        </r>
      </text>
    </comment>
    <comment ref="E170" authorId="0">
      <text>
        <r>
          <rPr>
            <sz val="12"/>
            <color indexed="81"/>
            <rFont val="Times New Roman"/>
            <family val="1"/>
          </rPr>
          <t>Flawless, 250-GP gemstone</t>
        </r>
      </text>
    </comment>
    <comment ref="E171" authorId="0">
      <text>
        <r>
          <rPr>
            <sz val="12"/>
            <color indexed="81"/>
            <rFont val="Times New Roman"/>
            <family val="1"/>
          </rPr>
          <t>bird of prey talon</t>
        </r>
      </text>
    </comment>
    <comment ref="E179" authorId="0">
      <text/>
    </comment>
    <comment ref="E185" authorId="0">
      <text>
        <r>
          <rPr>
            <sz val="12"/>
            <color indexed="81"/>
            <rFont val="Times New Roman"/>
            <family val="1"/>
          </rPr>
          <t>Item distasteful to target</t>
        </r>
      </text>
    </comment>
    <comment ref="E186" authorId="0">
      <text>
        <r>
          <rPr>
            <sz val="12"/>
            <color indexed="81"/>
            <rFont val="Times New Roman"/>
            <family val="1"/>
          </rPr>
          <t>Herbal inhalant applied under nostrils, smoked, or imbibed</t>
        </r>
      </text>
    </comment>
    <comment ref="E192" authorId="0">
      <text/>
    </comment>
    <comment ref="E196" authorId="0">
      <text>
        <r>
          <rPr>
            <sz val="12"/>
            <color indexed="81"/>
            <rFont val="Times New Roman"/>
            <family val="1"/>
          </rPr>
          <t>heart of an elven child</t>
        </r>
      </text>
    </comment>
    <comment ref="E198" authorId="0">
      <text>
        <r>
          <rPr>
            <sz val="12"/>
            <color indexed="81"/>
            <rFont val="Times New Roman"/>
            <family val="1"/>
          </rPr>
          <t>Dumathoin symbol</t>
        </r>
      </text>
    </comment>
    <comment ref="E201" authorId="0">
      <text>
        <r>
          <rPr>
            <sz val="12"/>
            <color indexed="81"/>
            <rFont val="Times New Roman"/>
            <family val="1"/>
          </rPr>
          <t>Item distasteful to target</t>
        </r>
      </text>
    </comment>
    <comment ref="E204" authorId="0">
      <text>
        <r>
          <rPr>
            <sz val="12"/>
            <color indexed="81"/>
            <rFont val="Times New Roman"/>
            <family val="1"/>
          </rPr>
          <t>Charcoal</t>
        </r>
      </text>
    </comment>
    <comment ref="E208" authorId="0">
      <text>
        <r>
          <rPr>
            <sz val="12"/>
            <color indexed="81"/>
            <rFont val="Times New Roman"/>
            <family val="1"/>
          </rPr>
          <t>humanoid brain tissue</t>
        </r>
      </text>
    </comment>
    <comment ref="E212" authorId="0">
      <text>
        <r>
          <rPr>
            <sz val="12"/>
            <color indexed="81"/>
            <rFont val="Times New Roman"/>
            <family val="1"/>
          </rPr>
          <t>Parchment w/ unholy text</t>
        </r>
      </text>
    </comment>
    <comment ref="E213" authorId="0">
      <text>
        <r>
          <rPr>
            <sz val="12"/>
            <color indexed="81"/>
            <rFont val="Times New Roman"/>
            <family val="1"/>
          </rPr>
          <t>dandelion fluff and herbs</t>
        </r>
      </text>
    </comment>
    <comment ref="E214" authorId="0">
      <text>
        <r>
          <rPr>
            <sz val="12"/>
            <color indexed="81"/>
            <rFont val="Times New Roman"/>
            <family val="1"/>
          </rPr>
          <t>Vial of holy water</t>
        </r>
      </text>
    </comment>
    <comment ref="E217" authorId="0">
      <text/>
    </comment>
    <comment ref="E224" authorId="0">
      <text>
        <r>
          <rPr>
            <sz val="12"/>
            <rFont val="Times New Roman"/>
            <family val="1"/>
          </rPr>
          <t>Bag and candle</t>
        </r>
      </text>
    </comment>
    <comment ref="E225" authorId="0">
      <text>
        <r>
          <rPr>
            <sz val="12"/>
            <color indexed="81"/>
            <rFont val="Times New Roman"/>
            <family val="1"/>
          </rPr>
          <t>A tiny bag, a small (not lit) candle, and a carved bone from any humanoid.</t>
        </r>
      </text>
    </comment>
    <comment ref="E226" authorId="0">
      <text>
        <r>
          <rPr>
            <sz val="12"/>
            <color indexed="81"/>
            <rFont val="Times New Roman"/>
            <family val="1"/>
          </rPr>
          <t>flask of wine and loaf of bread</t>
        </r>
      </text>
    </comment>
    <comment ref="E228" authorId="0">
      <text/>
    </comment>
    <comment ref="E230" authorId="0">
      <text>
        <r>
          <rPr>
            <sz val="12"/>
            <color indexed="81"/>
            <rFont val="Times New Roman"/>
            <family val="1"/>
          </rPr>
          <t>25 GPs' worth of powdered silver</t>
        </r>
      </text>
    </comment>
    <comment ref="E231" authorId="0">
      <text>
        <r>
          <rPr>
            <sz val="12"/>
            <color indexed="81"/>
            <rFont val="Times New Roman"/>
            <family val="1"/>
          </rPr>
          <t>handful of sand</t>
        </r>
      </text>
    </comment>
  </commentList>
</comments>
</file>

<file path=xl/comments4.xml><?xml version="1.0" encoding="utf-8"?>
<comments xmlns="http://schemas.openxmlformats.org/spreadsheetml/2006/main">
  <authors>
    <author>Alexis Álvarez</author>
  </authors>
  <commentList>
    <comment ref="I13" authorId="0">
      <text>
        <r>
          <rPr>
            <sz val="12"/>
            <color indexed="81"/>
            <rFont val="Times New Roman"/>
            <family val="1"/>
          </rPr>
          <t>Know: Religion synergy +2</t>
        </r>
      </text>
    </comment>
  </commentList>
</comments>
</file>

<file path=xl/comments5.xml><?xml version="1.0" encoding="utf-8"?>
<comments xmlns="http://schemas.openxmlformats.org/spreadsheetml/2006/main">
  <authors>
    <author>Alexis Álvarez</author>
  </authors>
  <commentList>
    <comment ref="A2" authorId="0">
      <text>
        <r>
          <rPr>
            <sz val="12"/>
            <color indexed="81"/>
            <rFont val="Times New Roman"/>
            <family val="1"/>
          </rPr>
          <t xml:space="preserve">You are a known and respected ally of dragons.
</t>
        </r>
        <r>
          <rPr>
            <b/>
            <sz val="12"/>
            <color indexed="81"/>
            <rFont val="Times New Roman"/>
            <family val="1"/>
          </rPr>
          <t xml:space="preserve">Prerequisites:  </t>
        </r>
        <r>
          <rPr>
            <sz val="12"/>
            <color indexed="81"/>
            <rFont val="Times New Roman"/>
            <family val="1"/>
          </rPr>
          <t xml:space="preserve">Cha 11, Speak Language (Draconic).
</t>
        </r>
        <r>
          <rPr>
            <b/>
            <sz val="12"/>
            <color indexed="81"/>
            <rFont val="Times New Roman"/>
            <family val="1"/>
          </rPr>
          <t xml:space="preserve">Benefit:  </t>
        </r>
        <r>
          <rPr>
            <sz val="12"/>
            <color indexed="81"/>
            <rFont val="Times New Roman"/>
            <family val="1"/>
          </rPr>
          <t xml:space="preserve">You gain a +4 bonus on Diplomacy checks made to adjust the attitude of a dragon, and a +2 bonus on Ride checks made when you are mounted on a dragon.
In addition, you gain a +4 bonus on saves against the frightful presence of good dragons.
</t>
        </r>
        <r>
          <rPr>
            <b/>
            <sz val="12"/>
            <color indexed="81"/>
            <rFont val="Times New Roman"/>
            <family val="1"/>
          </rPr>
          <t xml:space="preserve">Special:  </t>
        </r>
        <r>
          <rPr>
            <sz val="12"/>
            <color indexed="81"/>
            <rFont val="Times New Roman"/>
            <family val="1"/>
          </rPr>
          <t>You can’t select this feat if you have already taken the Dragonthrall feat.
Draconomicon 105</t>
        </r>
      </text>
    </comment>
    <comment ref="A3" authorId="0">
      <text>
        <r>
          <rPr>
            <sz val="12"/>
            <color indexed="81"/>
            <rFont val="Times New Roman"/>
            <family val="1"/>
          </rPr>
          <t xml:space="preserve">Your zeal on the battlefield allows you to deal extra damage in combat.
</t>
        </r>
        <r>
          <rPr>
            <b/>
            <sz val="12"/>
            <color indexed="81"/>
            <rFont val="Times New Roman"/>
            <family val="1"/>
          </rPr>
          <t xml:space="preserve">Prerequisites:  </t>
        </r>
        <r>
          <rPr>
            <sz val="12"/>
            <color indexed="81"/>
            <rFont val="Times New Roman"/>
            <family val="1"/>
          </rPr>
          <t xml:space="preserve">Ability to cast 4th-level spells, access to the War domain.
</t>
        </r>
        <r>
          <rPr>
            <b/>
            <sz val="12"/>
            <color indexed="81"/>
            <rFont val="Times New Roman"/>
            <family val="1"/>
          </rPr>
          <t xml:space="preserve">Benefit:  </t>
        </r>
        <r>
          <rPr>
            <sz val="12"/>
            <color indexed="81"/>
            <rFont val="Times New Roman"/>
            <family val="1"/>
          </rPr>
          <t>As long as you have a 4th-level or higher War domain spell available to cast, you gain a bonus on your weapon damage rolls equal to the level of the highest-level War spell you have available to cast.
As a secondary benefit, you gain a +1 competence bonus to your caster level when casting force spells.
Complete Adventurer 60</t>
        </r>
      </text>
    </comment>
    <comment ref="A4" authorId="0">
      <text>
        <r>
          <rPr>
            <sz val="12"/>
            <color indexed="81"/>
            <rFont val="Times New Roman"/>
            <family val="1"/>
          </rPr>
          <t xml:space="preserve">You can use ranged weapons with exceptional speed.
</t>
        </r>
        <r>
          <rPr>
            <b/>
            <sz val="12"/>
            <color indexed="81"/>
            <rFont val="Times New Roman"/>
            <family val="1"/>
          </rPr>
          <t xml:space="preserve">Prerequisites:  </t>
        </r>
        <r>
          <rPr>
            <sz val="12"/>
            <color indexed="81"/>
            <rFont val="Times New Roman"/>
            <family val="1"/>
          </rPr>
          <t xml:space="preserve">Dex 13, Point Blank Shot.
</t>
        </r>
        <r>
          <rPr>
            <b/>
            <sz val="12"/>
            <color indexed="81"/>
            <rFont val="Times New Roman"/>
            <family val="1"/>
          </rPr>
          <t xml:space="preserve">Benefit:  </t>
        </r>
        <r>
          <rPr>
            <sz val="12"/>
            <color indexed="81"/>
            <rFont val="Times New Roman"/>
            <family val="1"/>
          </rPr>
          <t xml:space="preserve">You can get one extra attack per round with a ranged weapon.  The attack is at your highest base attack bonus, but each attack you make in that round (the extra one and the normal ones) takes a –2 penalty.  You must use the full attack action (see page 143) to use this feat.
</t>
        </r>
        <r>
          <rPr>
            <b/>
            <sz val="12"/>
            <color indexed="81"/>
            <rFont val="Times New Roman"/>
            <family val="1"/>
          </rPr>
          <t xml:space="preserve">Special:  </t>
        </r>
        <r>
          <rPr>
            <sz val="12"/>
            <color indexed="81"/>
            <rFont val="Times New Roman"/>
            <family val="1"/>
          </rPr>
          <t>A fighter may select Rapid Shot as one of his fighter bonus feats (see page 38).
A 2nd-level ranger who has chosen the archery combat style is treated as having Rapid Shot, even if he does not have the prerequisites for it, but only when he is wearing light or no armor (see page 48).
PHB 99</t>
        </r>
      </text>
    </comment>
    <comment ref="C4" authorId="0">
      <text>
        <r>
          <rPr>
            <b/>
            <sz val="12"/>
            <color indexed="81"/>
            <rFont val="Times New Roman"/>
            <family val="1"/>
          </rPr>
          <t>Elf Domain Spells</t>
        </r>
        <r>
          <rPr>
            <sz val="12"/>
            <color indexed="81"/>
            <rFont val="Times New Roman"/>
            <family val="1"/>
          </rPr>
          <t xml:space="preserve">
1 True strike
2 Cat’s grace
3 Snare
4 Tree stride
5 Commune with nature
6 Find the path
7 Liveoak
8 Sunburst
9 Antipathy
FRCS 63</t>
        </r>
      </text>
    </comment>
    <comment ref="A5" authorId="0">
      <text>
        <r>
          <rPr>
            <sz val="12"/>
            <rFont val="Times New Roman"/>
            <family val="1"/>
          </rPr>
          <t xml:space="preserve">You can cast spells that last longer than normal.
</t>
        </r>
        <r>
          <rPr>
            <b/>
            <sz val="12"/>
            <color indexed="81"/>
            <rFont val="Times New Roman"/>
            <family val="1"/>
          </rPr>
          <t xml:space="preserve">Benefit:  </t>
        </r>
        <r>
          <rPr>
            <sz val="12"/>
            <rFont val="Times New Roman"/>
            <family val="1"/>
          </rPr>
          <t>An extended spell lasts twice as long as normal.  A spell with a duration of concentration, instantaneous, or permanent is not affected by this feat.  An extended spell uses up a spell slot one level higher than the spell’s actual level.
PHB 94</t>
        </r>
      </text>
    </comment>
    <comment ref="C5" authorId="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C6" authorId="0">
      <text>
        <r>
          <rPr>
            <b/>
            <sz val="12"/>
            <color indexed="81"/>
            <rFont val="Times New Roman"/>
            <family val="1"/>
          </rPr>
          <t>War Domain Spells</t>
        </r>
        <r>
          <rPr>
            <sz val="12"/>
            <color indexed="81"/>
            <rFont val="Times New Roman"/>
            <family val="1"/>
          </rPr>
          <t xml:space="preserve">
1 Magic Weapon: Weapon gains +1 bonus.
2 Spiritual Weapon: Magical weapon attacks on its own.
3 Magic Vestment: Armor or shield gains +1 enhancement per four levels.
4 Divine Power: You gain attack bonus, +6 to Str, and 1 hp/level.
5 Flame Strike: Smite foes with divine fire (1d6/level damage).
6 Blade Barrier: Wall of blades deals 1d6/level damage.
7 Power Word Blind: Blinds creature with 200 hp or less.
8 Power Word Stun: Stuns creature with 150 hp or less.
9 Power Word Kill: Kills creature with 100 hp or less.
PHB 189</t>
        </r>
      </text>
    </comment>
    <comment ref="C7"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C8" authorId="0">
      <text>
        <r>
          <rPr>
            <b/>
            <sz val="12"/>
            <color indexed="81"/>
            <rFont val="Times New Roman"/>
            <family val="1"/>
          </rPr>
          <t>From Seeker of Misty Isle (level 1)
Travel Domain Spells</t>
        </r>
        <r>
          <rPr>
            <sz val="12"/>
            <color indexed="81"/>
            <rFont val="Times New Roman"/>
            <family val="1"/>
          </rPr>
          <t xml:space="preserve">
1 Longstrider:  Increases your speed.
2 Locate Object:  Senses direction toward object (specific or type).
3 Fly:  Subject flies at speed of 60 ft.
4 Dimension Door:  Teleports you short distance.
5 Teleport:  Instantly transports you as far as 100 miles/level.
6 Find the Path:  Shows most direct way to a location.
7 Teleport, Greater:  As teleport, but no range limit and no off-target arrival.
8 Phase Door:  Creates an invisible passage through wood or stone.
9 Astral Projection:  Projects you and companions onto Astral Plane.
PHB 188</t>
        </r>
      </text>
    </comment>
    <comment ref="A9" authorId="0">
      <text>
        <r>
          <rPr>
            <sz val="12"/>
            <color indexed="81"/>
            <rFont val="Times New Roman"/>
            <family val="1"/>
          </rPr>
          <t>Longsword, rapier, longbow (including composite longbow), and shortbow (including composite shortbow) as bonus feats. Elves esteem the arts of swordplay and archery, so all elves are familiar with these weapons.
PHB 16</t>
        </r>
      </text>
    </comment>
    <comment ref="C10" authorId="0">
      <text>
        <r>
          <rPr>
            <sz val="12"/>
            <color indexed="81"/>
            <rFont val="Times New Roman"/>
            <family val="1"/>
          </rPr>
          <t>At 4th level, the seeker can ignore the normal –5 penalty for accelerated movement when she uses the following skills:  Balance, Climb, Hide, Move Silently, and Survival (for following tracks).  Her penalty for accelerated tumbling is reduced from –10 to –5.
Complete Divine 62</t>
        </r>
      </text>
    </comment>
  </commentList>
</comments>
</file>

<file path=xl/comments6.xml><?xml version="1.0" encoding="utf-8"?>
<comments xmlns="http://schemas.openxmlformats.org/spreadsheetml/2006/main">
  <authors>
    <author>Alexis Álvarez</author>
  </authors>
  <commentList>
    <comment ref="C3" authorId="0">
      <text>
        <r>
          <rPr>
            <sz val="12"/>
            <color indexed="81"/>
            <rFont val="Times New Roman"/>
            <family val="1"/>
          </rPr>
          <t>+2 Strength; + 4 Holy Warrior; +1 Divine Favor</t>
        </r>
      </text>
    </comment>
    <comment ref="A8" authorId="0">
      <text>
        <r>
          <rPr>
            <b/>
            <sz val="12"/>
            <color indexed="81"/>
            <rFont val="Times New Roman"/>
            <family val="1"/>
          </rPr>
          <t xml:space="preserve">Price (Item Level): </t>
        </r>
        <r>
          <rPr>
            <sz val="12"/>
            <color indexed="81"/>
            <rFont val="Times New Roman"/>
            <family val="1"/>
          </rPr>
          <t xml:space="preserve"> 3,400 gp (8th)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20th
</t>
        </r>
        <r>
          <rPr>
            <b/>
            <sz val="12"/>
            <color indexed="81"/>
            <rFont val="Times New Roman"/>
            <family val="1"/>
          </rPr>
          <t xml:space="preserve">Aura:  </t>
        </r>
        <r>
          <rPr>
            <sz val="12"/>
            <color indexed="81"/>
            <rFont val="Times New Roman"/>
            <family val="1"/>
          </rPr>
          <t xml:space="preserve">Strong; (DC 25) evocation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3 lb.
This elegant composite longbow is carved of rowan and inlaid with silver tracery in an elven design.  Its tips are shod with silver, and its grip is wound with blue metal wire.
When you wield this bow, it functions as a +1 composite longbow if you are chaotic good, neutral good, or chaotic neutral.  It adjusts its pull automatically, allowing you to add your full Strength bonus to your damage roll with each arrow fired.
</t>
        </r>
        <r>
          <rPr>
            <b/>
            <sz val="12"/>
            <color indexed="81"/>
            <rFont val="Times New Roman"/>
            <family val="1"/>
          </rPr>
          <t xml:space="preserve">Relic Power:  </t>
        </r>
        <r>
          <rPr>
            <sz val="12"/>
            <color indexed="81"/>
            <rFont val="Times New Roman"/>
            <family val="1"/>
          </rPr>
          <t xml:space="preserve">If you have established the proper divine connection, this bow gains the frost and drow bane weapon properties (DMG 224).
To use the relic power, you must worship Corellon Larethian and either sacrifi ce a 5th-level divine spell slot or have the True Believer feat and at least 9 HD.
</t>
        </r>
        <r>
          <rPr>
            <b/>
            <sz val="12"/>
            <color indexed="81"/>
            <rFont val="Times New Roman"/>
            <family val="1"/>
          </rPr>
          <t xml:space="preserve">Lore:  </t>
        </r>
        <r>
          <rPr>
            <sz val="12"/>
            <color indexed="81"/>
            <rFont val="Times New Roman"/>
            <family val="1"/>
          </rPr>
          <t xml:space="preserve">Corellon Larethian gave the original bow of the wintermoon to the elf hero Seskaya more than two thousand years ago, but his clerics have since made several copies (Knowledge [religion] DC 20).
</t>
        </r>
        <r>
          <rPr>
            <b/>
            <sz val="12"/>
            <color indexed="81"/>
            <rFont val="Times New Roman"/>
            <family val="1"/>
          </rPr>
          <t xml:space="preserve">Prerequisites:  </t>
        </r>
        <r>
          <rPr>
            <sz val="12"/>
            <color indexed="81"/>
            <rFont val="Times New Roman"/>
            <family val="1"/>
          </rPr>
          <t xml:space="preserve">Craft Magic Arms and Armor, Sanctify Relic, </t>
        </r>
        <r>
          <rPr>
            <i/>
            <sz val="12"/>
            <color indexed="81"/>
            <rFont val="Times New Roman"/>
            <family val="1"/>
          </rPr>
          <t>ice storm, summon monster I</t>
        </r>
        <r>
          <rPr>
            <sz val="12"/>
            <color indexed="81"/>
            <rFont val="Times New Roman"/>
            <family val="1"/>
          </rPr>
          <t xml:space="preserve">.
</t>
        </r>
        <r>
          <rPr>
            <b/>
            <sz val="12"/>
            <color indexed="81"/>
            <rFont val="Times New Roman"/>
            <family val="1"/>
          </rPr>
          <t xml:space="preserve">Cost to Create:  </t>
        </r>
        <r>
          <rPr>
            <sz val="12"/>
            <color indexed="81"/>
            <rFont val="Times New Roman"/>
            <family val="1"/>
          </rPr>
          <t>1,500 gp (plus 400 gp for masterwork composite longbow), 120 XP, 3 days.
MIC 48</t>
        </r>
      </text>
    </comment>
    <comment ref="C8" authorId="0">
      <text>
        <r>
          <rPr>
            <sz val="12"/>
            <color indexed="81"/>
            <rFont val="Times New Roman"/>
            <family val="1"/>
          </rPr>
          <t>+4 Weapon; +2 Strength; + 4 Holy Warrior; +1 Divine Favor</t>
        </r>
      </text>
    </comment>
    <comment ref="D8" authorId="0">
      <text>
        <r>
          <rPr>
            <sz val="12"/>
            <color indexed="81"/>
            <rFont val="Times New Roman"/>
            <family val="1"/>
          </rPr>
          <t>+4 Weapon</t>
        </r>
      </text>
    </comment>
    <comment ref="C9" authorId="0">
      <text>
        <r>
          <rPr>
            <sz val="12"/>
            <color indexed="81"/>
            <rFont val="Times New Roman"/>
            <family val="1"/>
          </rPr>
          <t>+4 Weapon; +2 Strength; + 4 Holy Warrior; +1 Divine Favor</t>
        </r>
      </text>
    </comment>
    <comment ref="D9" authorId="0">
      <text>
        <r>
          <rPr>
            <sz val="12"/>
            <color indexed="81"/>
            <rFont val="Times New Roman"/>
            <family val="1"/>
          </rPr>
          <t>+4 Weapon</t>
        </r>
      </text>
    </comment>
    <comment ref="C10" authorId="0">
      <text>
        <r>
          <rPr>
            <sz val="12"/>
            <color indexed="81"/>
            <rFont val="Times New Roman"/>
            <family val="1"/>
          </rPr>
          <t>+4 Weapon; +2 Strength; + 4 Holy Warrior; +1 Divine Favor</t>
        </r>
      </text>
    </comment>
    <comment ref="D10" authorId="0">
      <text>
        <r>
          <rPr>
            <sz val="12"/>
            <color indexed="81"/>
            <rFont val="Times New Roman"/>
            <family val="1"/>
          </rPr>
          <t>+4 Weapon</t>
        </r>
      </text>
    </comment>
    <comment ref="C11" authorId="0">
      <text>
        <r>
          <rPr>
            <sz val="12"/>
            <color indexed="81"/>
            <rFont val="Times New Roman"/>
            <family val="1"/>
          </rPr>
          <t>+4 Weapon; +2 Strength; + 4 Holy Warrior; +1 Divine Favor</t>
        </r>
      </text>
    </comment>
    <comment ref="D11" authorId="0">
      <text>
        <r>
          <rPr>
            <sz val="12"/>
            <color indexed="81"/>
            <rFont val="Times New Roman"/>
            <family val="1"/>
          </rPr>
          <t>+4 Weapon</t>
        </r>
      </text>
    </comment>
    <comment ref="C12" authorId="0">
      <text>
        <r>
          <rPr>
            <sz val="12"/>
            <color indexed="81"/>
            <rFont val="Times New Roman"/>
            <family val="1"/>
          </rPr>
          <t>+4 Weapon; +2 Strength; + 4 Holy Warrior; +1 Divine Favor</t>
        </r>
      </text>
    </comment>
    <comment ref="D12" authorId="0">
      <text>
        <r>
          <rPr>
            <sz val="12"/>
            <color indexed="81"/>
            <rFont val="Times New Roman"/>
            <family val="1"/>
          </rPr>
          <t>+4 Weapon</t>
        </r>
      </text>
    </comment>
    <comment ref="C13" authorId="0">
      <text>
        <r>
          <rPr>
            <sz val="12"/>
            <color indexed="81"/>
            <rFont val="Times New Roman"/>
            <family val="1"/>
          </rPr>
          <t>+4 Weapon; +2 Strength; + 4 Holy Warrior; +1 Divine Favor</t>
        </r>
      </text>
    </comment>
    <comment ref="D13" authorId="0">
      <text>
        <r>
          <rPr>
            <sz val="12"/>
            <color indexed="81"/>
            <rFont val="Times New Roman"/>
            <family val="1"/>
          </rPr>
          <t>+4 Weapon</t>
        </r>
      </text>
    </comment>
    <comment ref="D18" authorId="0">
      <text>
        <r>
          <rPr>
            <sz val="12"/>
            <color indexed="81"/>
            <rFont val="Times New Roman"/>
            <family val="1"/>
          </rPr>
          <t>Balance, Climb, Escape Artist, Hide, Jump, Move Silently, Sleight of Hand, Tumble.</t>
        </r>
      </text>
    </comment>
  </commentList>
</comments>
</file>

<file path=xl/comments7.xml><?xml version="1.0" encoding="utf-8"?>
<comments xmlns="http://schemas.openxmlformats.org/spreadsheetml/2006/main">
  <authors>
    <author>Alexis Álvarez</author>
  </authors>
  <commentList>
    <comment ref="A5" authorId="0">
      <text>
        <r>
          <rPr>
            <b/>
            <sz val="12"/>
            <color indexed="81"/>
            <rFont val="Times New Roman"/>
            <family val="1"/>
          </rPr>
          <t xml:space="preserve">Price (Item Level):  </t>
        </r>
        <r>
          <rPr>
            <sz val="12"/>
            <color indexed="81"/>
            <rFont val="Times New Roman"/>
            <family val="1"/>
          </rPr>
          <t xml:space="preserve">250 gp (2nd) (least), 1,000 gp (4th) (lesser), or 3,000 gp (7th)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Caster Level:</t>
        </r>
        <r>
          <rPr>
            <sz val="12"/>
            <color indexed="81"/>
            <rFont val="Times New Roman"/>
            <family val="1"/>
          </rPr>
          <t xml:space="preserve">  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sea-green crystal always feels moist to the touch.
A crystal of aquatic action aids the wearer while underwater.
</t>
        </r>
        <r>
          <rPr>
            <b/>
            <sz val="12"/>
            <color indexed="81"/>
            <rFont val="Times New Roman"/>
            <family val="1"/>
          </rPr>
          <t xml:space="preserve">Least:  </t>
        </r>
        <r>
          <rPr>
            <sz val="12"/>
            <color indexed="81"/>
            <rFont val="Times New Roman"/>
            <family val="1"/>
          </rPr>
          <t xml:space="preserve">Any armor bearing this augment crystal does not impose an armor check penalty on your Swim checks.
</t>
        </r>
        <r>
          <rPr>
            <b/>
            <sz val="12"/>
            <color indexed="81"/>
            <rFont val="Times New Roman"/>
            <family val="1"/>
          </rPr>
          <t xml:space="preserve">Lesser:  </t>
        </r>
        <r>
          <rPr>
            <sz val="12"/>
            <color indexed="81"/>
            <rFont val="Times New Roman"/>
            <family val="1"/>
          </rPr>
          <t xml:space="preserve">As the least crystal, and you also gain a Swim speed equal to one-half your land speed (round down to the next 5-foot increment).
</t>
        </r>
        <r>
          <rPr>
            <b/>
            <sz val="12"/>
            <color indexed="81"/>
            <rFont val="Times New Roman"/>
            <family val="1"/>
          </rPr>
          <t xml:space="preserve">Greater:  </t>
        </r>
        <r>
          <rPr>
            <sz val="12"/>
            <color indexed="81"/>
            <rFont val="Times New Roman"/>
            <family val="1"/>
          </rPr>
          <t xml:space="preserve">As the lesser crystal, and you also take no penalties on attacks or movement while underwater (as if under the effect of freedom of movement) and you can breathe water as easily as air.
</t>
        </r>
        <r>
          <rPr>
            <b/>
            <sz val="12"/>
            <color indexed="81"/>
            <rFont val="Times New Roman"/>
            <family val="1"/>
          </rPr>
          <t xml:space="preserve">Prerequisites:  </t>
        </r>
        <r>
          <rPr>
            <sz val="12"/>
            <color indexed="81"/>
            <rFont val="Times New Roman"/>
            <family val="1"/>
          </rPr>
          <t xml:space="preserve">Craft Magic Arms and Armor, freedom of movement, water breathing.
</t>
        </r>
        <r>
          <rPr>
            <b/>
            <sz val="12"/>
            <color indexed="81"/>
            <rFont val="Times New Roman"/>
            <family val="1"/>
          </rPr>
          <t xml:space="preserve">Cost to Create:  </t>
        </r>
        <r>
          <rPr>
            <sz val="12"/>
            <color indexed="81"/>
            <rFont val="Times New Roman"/>
            <family val="1"/>
          </rPr>
          <t>125 gp, 10 XP, 1 day (least); 500 gp, 40 XP, 1 day (lesser); 1,500 gp, 120 XP, 3 days (greater).
MIC 25</t>
        </r>
      </text>
    </comment>
    <comment ref="A6" authorId="0">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1 charge:  Heals 2d8 points of damage.
2 charges:  Heals 3d8 points of damage.
3 charges:  Heals 4d8 points of damage.
Prerequisites:  Craft Wondrous Item, cure moderate wounds.
Cost to Create:  500 gp, 40 XP, 1 day.
MIC 110</t>
        </r>
      </text>
    </comment>
    <comment ref="A14" authorId="0">
      <text>
        <r>
          <rPr>
            <sz val="12"/>
            <color indexed="81"/>
            <rFont val="Times New Roman"/>
            <family val="1"/>
          </rPr>
          <t>A folding boat looks like a small wooden box—about 12 inches long, 6 inches wide, and 6 inches deep.  It can be used to store items like any other box.  If a command word is given, however, the box unfolds itself to form a boat 10 feet long, 4 feet wide, and 2 feet in depth.  A second command word causes it to unfold to a ship 24 feet long, 8 feet wide, and 6 feet deep.  Any objects formerly stored in the box now rest inside the boat or ship.
In its smaller form, the boat has one pair of oars, an anchor, a mast, and a lateen sail.  In its larger form, the boat has a deck, single rowing seats, five sets of oars, a steering oar, an anchor, a deck cabin, and a mast with a square sail.  The boat can hold four people comfortably, while the ship carries fifteen with ease.
A third word of command causes the boat or ship to fold itself into a box once again.  The words of command may be inscribed visibly or invisibly on the box, or they may be written elsewhere— perhaps on an item within the box.
Faint transmutation; CL 6th; Craft Wondrous Item, fabricate, creator must have 2 ranks in the Craft (shipmaking) skill; Price 7,200 gp; Weight 4 lb.
DMG 249</t>
        </r>
      </text>
    </comment>
  </commentList>
</comments>
</file>

<file path=xl/sharedStrings.xml><?xml version="1.0" encoding="utf-8"?>
<sst xmlns="http://schemas.openxmlformats.org/spreadsheetml/2006/main" count="2055" uniqueCount="581">
  <si>
    <t>Race:</t>
  </si>
  <si>
    <t>Sex:</t>
  </si>
  <si>
    <t>Strength:</t>
  </si>
  <si>
    <t>Dexterity:</t>
  </si>
  <si>
    <t>Level</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</si>
  <si>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</si>
  <si>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</si>
  <si>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</si>
  <si>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</si>
  <si>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</si>
  <si>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</si>
  <si>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</si>
  <si>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</si>
  <si>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</si>
  <si>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</si>
  <si>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</si>
  <si>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</si>
  <si>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</si>
  <si>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</si>
  <si>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</si>
  <si>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</si>
  <si>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</si>
  <si>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</si>
  <si>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</si>
  <si>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</si>
  <si>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</si>
  <si>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Duration</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</si>
  <si>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</si>
  <si>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</si>
  <si>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</si>
  <si>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</si>
  <si>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</si>
  <si>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</si>
  <si>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</si>
  <si>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</si>
  <si>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</si>
  <si>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</si>
  <si>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</si>
  <si>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</si>
  <si>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</si>
  <si>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</si>
  <si>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</si>
  <si>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</si>
  <si>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</si>
  <si>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</si>
  <si>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</si>
  <si>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</si>
  <si>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</si>
  <si>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</si>
  <si>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</si>
  <si>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</si>
  <si>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</si>
  <si>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</si>
  <si>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</si>
  <si>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</si>
  <si>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</si>
  <si>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</si>
  <si>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</si>
  <si>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</si>
  <si>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</si>
  <si>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</si>
  <si>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</si>
  <si>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</si>
  <si>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</si>
  <si>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</si>
  <si>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</si>
  <si>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</si>
  <si>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</si>
  <si>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</si>
  <si>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</si>
  <si>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</si>
  <si>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Range</t>
  </si>
  <si>
    <t>Fortitude</t>
  </si>
  <si>
    <t>Reflex</t>
  </si>
  <si>
    <t>Will</t>
  </si>
  <si>
    <t>Armor &amp; Shield</t>
  </si>
  <si>
    <t>Missiles</t>
  </si>
  <si>
    <t>Abjuration</t>
  </si>
  <si>
    <t>Touch</t>
  </si>
  <si>
    <t>1 minute</t>
  </si>
  <si>
    <t>Universal</t>
  </si>
  <si>
    <t>1 min/lvl</t>
  </si>
  <si>
    <t>Instant</t>
  </si>
  <si>
    <t>Personal</t>
  </si>
  <si>
    <t>10 min/lvl</t>
  </si>
  <si>
    <t>Conjuration</t>
  </si>
  <si>
    <t>1 rnd/lvl</t>
  </si>
  <si>
    <t>Evocation</t>
  </si>
  <si>
    <t>Lb. Capacity:</t>
  </si>
  <si>
    <t>Lb. Carried:</t>
  </si>
  <si>
    <t>Base Speed:</t>
  </si>
  <si>
    <t>Spell</t>
  </si>
  <si>
    <t>Cast?</t>
  </si>
  <si>
    <t>¨</t>
  </si>
  <si>
    <t>Languages</t>
  </si>
  <si>
    <t>School</t>
  </si>
  <si>
    <t>60’</t>
  </si>
  <si>
    <t>10’</t>
  </si>
  <si>
    <t>Equipment Worn</t>
  </si>
  <si>
    <t>Item</t>
  </si>
  <si>
    <t>Effects/</t>
  </si>
  <si>
    <t>Notes</t>
  </si>
  <si>
    <t>Equipment Carried</t>
  </si>
  <si>
    <t>Check</t>
  </si>
  <si>
    <t>Arcane</t>
  </si>
  <si>
    <t>Speed</t>
  </si>
  <si>
    <t>25’ + 2½’/lvl</t>
  </si>
  <si>
    <t>Prepared Spells</t>
  </si>
  <si>
    <t>Speak Language</t>
  </si>
  <si>
    <t>Divination</t>
  </si>
  <si>
    <t>Cure Light Wounds</t>
  </si>
  <si>
    <t>Endure Elements</t>
  </si>
  <si>
    <t>24 hours</t>
  </si>
  <si>
    <t>Obscuring Mist</t>
  </si>
  <si>
    <t>1 day/lvl</t>
  </si>
  <si>
    <t>Speak with Animals</t>
  </si>
  <si>
    <t>30’ radius</t>
  </si>
  <si>
    <t>400’ + 40’/lvl</t>
  </si>
  <si>
    <t>Sleight of Hand</t>
  </si>
  <si>
    <t>Survival</t>
  </si>
  <si>
    <t>Craft:  (type)</t>
  </si>
  <si>
    <t>Attack Bonus:</t>
  </si>
  <si>
    <t>Class Features</t>
  </si>
  <si>
    <t>Touch AC:</t>
  </si>
  <si>
    <t>DC</t>
  </si>
  <si>
    <t>Weapon Proficiencies</t>
  </si>
  <si>
    <t>Atk</t>
  </si>
  <si>
    <t>Components</t>
  </si>
  <si>
    <t>Casting</t>
  </si>
  <si>
    <t>V S</t>
  </si>
  <si>
    <t>1 SA</t>
  </si>
  <si>
    <t>1 hr/lvl</t>
  </si>
  <si>
    <t>V S DF</t>
  </si>
  <si>
    <t>V S M</t>
  </si>
  <si>
    <t>Bull’s Strength</t>
  </si>
  <si>
    <t>V S M/DF</t>
  </si>
  <si>
    <t>Delay Poison</t>
  </si>
  <si>
    <t>100’ + 10’/lvl</t>
  </si>
  <si>
    <t>Contagion</t>
  </si>
  <si>
    <t>Cure Moderate Wounds</t>
  </si>
  <si>
    <t>Daylight</t>
  </si>
  <si>
    <t>Meld into Stone</t>
  </si>
  <si>
    <t>Remove Disease</t>
  </si>
  <si>
    <t>special</t>
  </si>
  <si>
    <t>Stone Shape</t>
  </si>
  <si>
    <t>Water Breathing</t>
  </si>
  <si>
    <t>2 hrs/lvl</t>
  </si>
  <si>
    <t>Wind Wall</t>
  </si>
  <si>
    <t>Cure Serious Wounds</t>
  </si>
  <si>
    <t>Dispel Magic</t>
  </si>
  <si>
    <t>Body Ward</t>
  </si>
  <si>
    <t>Divine Presence</t>
  </si>
  <si>
    <t>1 FR</t>
  </si>
  <si>
    <t>V S F</t>
  </si>
  <si>
    <t>V</t>
  </si>
  <si>
    <t>10 minutes</t>
  </si>
  <si>
    <t>1 round</t>
  </si>
  <si>
    <t>1 hour</t>
  </si>
  <si>
    <t>Create Water</t>
  </si>
  <si>
    <t>Detect Poison</t>
  </si>
  <si>
    <t>Light</t>
  </si>
  <si>
    <t>10 min.</t>
  </si>
  <si>
    <t>Cure Minor Wounds</t>
  </si>
  <si>
    <t>Detect Magic</t>
  </si>
  <si>
    <t>Guidance</t>
  </si>
  <si>
    <t>Mending</t>
  </si>
  <si>
    <t>Read Magic</t>
  </si>
  <si>
    <t>Resistance</t>
  </si>
  <si>
    <t>V M</t>
  </si>
  <si>
    <t>Permanent</t>
  </si>
  <si>
    <t>PHB 297</t>
  </si>
  <si>
    <t>1st</t>
  </si>
  <si>
    <t>2nd</t>
  </si>
  <si>
    <t>3rd</t>
  </si>
  <si>
    <t>4th</t>
  </si>
  <si>
    <t>5th</t>
  </si>
  <si>
    <t>6th</t>
  </si>
  <si>
    <t>Spells per Day</t>
  </si>
  <si>
    <t>Spell Level</t>
  </si>
  <si>
    <t>0th</t>
  </si>
  <si>
    <t>7th</t>
  </si>
  <si>
    <t>Wisdom Bonus</t>
  </si>
  <si>
    <t>Total Divine</t>
  </si>
  <si>
    <t>Feats</t>
  </si>
  <si>
    <t>x2</t>
  </si>
  <si>
    <t>Bludgeon</t>
  </si>
  <si>
    <t>Roll</t>
  </si>
  <si>
    <t>Skill/Save</t>
  </si>
  <si>
    <t>Actual Speed:</t>
  </si>
  <si>
    <t>30’</t>
  </si>
  <si>
    <t>50’</t>
  </si>
  <si>
    <t>FF AC:</t>
  </si>
  <si>
    <t>Chaotic Good</t>
  </si>
  <si>
    <t>Cleric Spells</t>
  </si>
  <si>
    <t>cleric 1</t>
  </si>
  <si>
    <t>Cleric</t>
  </si>
  <si>
    <t>Aid</t>
  </si>
  <si>
    <t>Shield of Faith</t>
  </si>
  <si>
    <t>Domain</t>
  </si>
  <si>
    <t>Necromancy</t>
  </si>
  <si>
    <t>Transmutation</t>
  </si>
  <si>
    <t>Message</t>
  </si>
  <si>
    <t>Purify Food &amp; Drink</t>
  </si>
  <si>
    <t>0’</t>
  </si>
  <si>
    <t>Command</t>
  </si>
  <si>
    <t>Comprehend Lang.</t>
  </si>
  <si>
    <t>Curse Water</t>
  </si>
  <si>
    <t>Deathwatch</t>
  </si>
  <si>
    <t>Detect Law</t>
  </si>
  <si>
    <t>Detect Undead</t>
  </si>
  <si>
    <t>Divine Favor</t>
  </si>
  <si>
    <t>Doom</t>
  </si>
  <si>
    <t>Entropic Shield</t>
  </si>
  <si>
    <t>Impede</t>
  </si>
  <si>
    <t>Enchantment</t>
  </si>
  <si>
    <t>1 hour/lvl</t>
  </si>
  <si>
    <t>Magic Weapon</t>
  </si>
  <si>
    <t>V S F/DF</t>
  </si>
  <si>
    <t>Protection from Law</t>
  </si>
  <si>
    <t>Sanctuary</t>
  </si>
  <si>
    <t>Summon Monster I</t>
  </si>
  <si>
    <t>Summon Undead I</t>
  </si>
  <si>
    <t>Unseen Servant</t>
  </si>
  <si>
    <t>Augury/Oracle</t>
  </si>
  <si>
    <t>Bewildering Substitution</t>
  </si>
  <si>
    <t>Illusion</t>
  </si>
  <si>
    <t>Bewildering Visions</t>
  </si>
  <si>
    <t>Calm Emotions</t>
  </si>
  <si>
    <t>Conduit of Life</t>
  </si>
  <si>
    <t>Darkness</t>
  </si>
  <si>
    <t>V M/DF</t>
  </si>
  <si>
    <t>Death Knell</t>
  </si>
  <si>
    <t>Desecrate</t>
  </si>
  <si>
    <t>Enthrall</t>
  </si>
  <si>
    <t>Execration</t>
  </si>
  <si>
    <t>Find Traps</t>
  </si>
  <si>
    <t>Gentle Repose</t>
  </si>
  <si>
    <t>Hold Person</t>
  </si>
  <si>
    <t>Lore of the Gods</t>
  </si>
  <si>
    <t>Make Whole</t>
  </si>
  <si>
    <t>Remove Paralysis</t>
  </si>
  <si>
    <t>Shatter</t>
  </si>
  <si>
    <t>Shield Other</t>
  </si>
  <si>
    <t>Silence</t>
  </si>
  <si>
    <t>Sound Burst</t>
  </si>
  <si>
    <t>Spiritual Weapon</t>
  </si>
  <si>
    <t>Substitute Domain</t>
  </si>
  <si>
    <t>Summon Monster II</t>
  </si>
  <si>
    <t>Summon Undead II</t>
  </si>
  <si>
    <t>Turn Anathema</t>
  </si>
  <si>
    <t>Undetectable Alignment</t>
  </si>
  <si>
    <t>Zone of Truth</t>
  </si>
  <si>
    <t>Animate Dead</t>
  </si>
  <si>
    <t>Bestow Curse</t>
  </si>
  <si>
    <t>Bolster Aura</t>
  </si>
  <si>
    <t>Continual Flame</t>
  </si>
  <si>
    <t>Create Food &amp; Water</t>
  </si>
  <si>
    <t>60’ radius</t>
  </si>
  <si>
    <t>Deeper Darkness</t>
  </si>
  <si>
    <t>Deific Bastion</t>
  </si>
  <si>
    <t>Footsteps of the Divine</t>
  </si>
  <si>
    <t>Glyph of Warding</t>
  </si>
  <si>
    <t>Discharge</t>
  </si>
  <si>
    <t>Illusory Script</t>
  </si>
  <si>
    <t>Invisibility Purge</t>
  </si>
  <si>
    <t>Light of Wisdom</t>
  </si>
  <si>
    <t>Locate Object</t>
  </si>
  <si>
    <t>M</t>
  </si>
  <si>
    <t>10’ radius</t>
  </si>
  <si>
    <t>Magic Circle v Law</t>
  </si>
  <si>
    <t>Magic Vestment</t>
  </si>
  <si>
    <t>Obscure Object</t>
  </si>
  <si>
    <t>8 hours</t>
  </si>
  <si>
    <t>Prayer</t>
  </si>
  <si>
    <t>Rem. Blind/Deafness</t>
  </si>
  <si>
    <t>Remove Curse</t>
  </si>
  <si>
    <t>Searing Light</t>
  </si>
  <si>
    <t>Speak with Dead</t>
  </si>
  <si>
    <t>Subdue Aura</t>
  </si>
  <si>
    <t>Summon Monster III</t>
  </si>
  <si>
    <t>Tongues</t>
  </si>
  <si>
    <t>Water Walk</t>
  </si>
  <si>
    <t>Detect Evil</t>
  </si>
  <si>
    <t>Protection from Evil</t>
  </si>
  <si>
    <t>Magic Circle v Evil</t>
  </si>
  <si>
    <t>Domain Powers</t>
  </si>
  <si>
    <t>Knowledge:  Religion</t>
  </si>
  <si>
    <t>Summon Holy Symbol</t>
  </si>
  <si>
    <t>1d20 Roll</t>
  </si>
  <si>
    <t>2d6 Roll</t>
  </si>
  <si>
    <t>Turns/Day</t>
  </si>
  <si>
    <t>Turn Check</t>
  </si>
  <si>
    <t>Turn Dmg.</t>
  </si>
  <si>
    <t>Turns Used</t>
  </si>
  <si>
    <t>Max HD Turned</t>
  </si>
  <si>
    <t>Domain Spell</t>
  </si>
  <si>
    <t>Jadin</t>
  </si>
  <si>
    <t>Lazarin</t>
  </si>
  <si>
    <t>Played by Bill Kmet</t>
  </si>
  <si>
    <t>Snow Elf</t>
  </si>
  <si>
    <t>Weapon Focus:  Longbow</t>
  </si>
  <si>
    <t>Knowledge:  Arcana</t>
  </si>
  <si>
    <t>Blessed Aim</t>
  </si>
  <si>
    <t>True Strike</t>
  </si>
  <si>
    <t>Arrows</t>
  </si>
  <si>
    <t>Holy Symbol of Solonor Thelandira</t>
  </si>
  <si>
    <t>Cleric’s Vestments</t>
  </si>
  <si>
    <t>six</t>
  </si>
  <si>
    <t>Magic Weapon Oil</t>
  </si>
  <si>
    <t>Turn Undead</t>
  </si>
  <si>
    <t>Spells Granted by Solonor Thelandira</t>
  </si>
  <si>
    <t>Point Blank Shot</t>
  </si>
  <si>
    <t>Longbow (from War domain)</t>
  </si>
  <si>
    <t>War</t>
  </si>
  <si>
    <t>V F</t>
  </si>
  <si>
    <t>Elf</t>
  </si>
  <si>
    <t>Cat’s Grace</t>
  </si>
  <si>
    <t>Snare</t>
  </si>
  <si>
    <t>+2 versus Enchantments</t>
  </si>
  <si>
    <t>Racial Abilities</t>
  </si>
  <si>
    <t>Immunity to Sleep</t>
  </si>
  <si>
    <t>Low-light Vision</t>
  </si>
  <si>
    <t>2</t>
  </si>
  <si>
    <t>x3</t>
  </si>
  <si>
    <t>110’</t>
  </si>
  <si>
    <t>Male</t>
  </si>
  <si>
    <t>Common, Elven, Dwarven</t>
  </si>
  <si>
    <t>Perform:  [type]</t>
  </si>
  <si>
    <t>Profession:  [type]</t>
  </si>
  <si>
    <t>cleric 2</t>
  </si>
  <si>
    <t>Blunt Arrows</t>
  </si>
  <si>
    <t>Backpack</t>
  </si>
  <si>
    <t>Waterskin</t>
  </si>
  <si>
    <t>Flint &amp; Steel</t>
  </si>
  <si>
    <t>Sacks</t>
  </si>
  <si>
    <t>Silk Rope</t>
  </si>
  <si>
    <t>Flask</t>
  </si>
  <si>
    <t>Bless</t>
  </si>
  <si>
    <t>Guiding Light</t>
  </si>
  <si>
    <t>Ebon Eyes</t>
  </si>
  <si>
    <t>Sign</t>
  </si>
  <si>
    <t>Light of Lunia</t>
  </si>
  <si>
    <t>Scrolls and Potions</t>
  </si>
  <si>
    <t>CLev</t>
  </si>
  <si>
    <t>cleric 3</t>
  </si>
  <si>
    <t>Turning Undead</t>
  </si>
  <si>
    <t>Smokesticks</t>
  </si>
  <si>
    <t>Mirror, Steel</t>
  </si>
  <si>
    <t>Oil Flask</t>
  </si>
  <si>
    <t>Ink (1 oz. vial)</t>
  </si>
  <si>
    <t>Inkpen</t>
  </si>
  <si>
    <t>Parchment</t>
  </si>
  <si>
    <t>cleric 4</t>
  </si>
  <si>
    <t>cleric 5</t>
  </si>
  <si>
    <t>+1</t>
  </si>
  <si>
    <t>MW Morningstar</t>
  </si>
  <si>
    <t>Nimbus of Light</t>
  </si>
  <si>
    <t>Nightshield</t>
  </si>
  <si>
    <t>Initiative:</t>
  </si>
  <si>
    <t>6th:  Rapid Shot</t>
  </si>
  <si>
    <t>Kuo-toa Charms</t>
  </si>
  <si>
    <t>Value</t>
  </si>
  <si>
    <t>Spiritual Longbow</t>
  </si>
  <si>
    <t>Elven Weapons</t>
  </si>
  <si>
    <t>1d8+</t>
  </si>
  <si>
    <t>Equity on this page:</t>
  </si>
  <si>
    <t>Total Equity:</t>
  </si>
  <si>
    <t>Seeker</t>
  </si>
  <si>
    <t>Class Skill from Travel Domain</t>
  </si>
  <si>
    <t>cleric 6</t>
  </si>
  <si>
    <t>seeker 1</t>
  </si>
  <si>
    <t>Divine Power</t>
  </si>
  <si>
    <t>3rd:  Holy Warrior</t>
  </si>
  <si>
    <t>2nd Shot</t>
  </si>
  <si>
    <t>Abyssal Might</t>
  </si>
  <si>
    <t>Aerial Alacrity</t>
  </si>
  <si>
    <t>Air Walk</t>
  </si>
  <si>
    <t>Aligned Aura</t>
  </si>
  <si>
    <t>Assay Resistance</t>
  </si>
  <si>
    <t>Assay Spell Resistance</t>
  </si>
  <si>
    <t>Astral Hospice</t>
  </si>
  <si>
    <t>Beast Claws</t>
  </si>
  <si>
    <t>Blight</t>
  </si>
  <si>
    <t>Blindsight</t>
  </si>
  <si>
    <t>Blood of the Martyr</t>
  </si>
  <si>
    <t>Castigate</t>
  </si>
  <si>
    <t>Celestial Brilliance</t>
  </si>
  <si>
    <t>Claws of the Savage</t>
  </si>
  <si>
    <t>Confound</t>
  </si>
  <si>
    <t>Control Water</t>
  </si>
  <si>
    <t>Cure Critical Wounds</t>
  </si>
  <si>
    <t>Dampen Magic</t>
  </si>
  <si>
    <t>Death Ward</t>
  </si>
  <si>
    <t>Dimensional Anchor</t>
  </si>
  <si>
    <t>Discern Lies</t>
  </si>
  <si>
    <t>Dismissal</t>
  </si>
  <si>
    <t>Divine Storm</t>
  </si>
  <si>
    <t>Dragon Blight</t>
  </si>
  <si>
    <t>Dust to Dust</t>
  </si>
  <si>
    <t>Focus Touchstone Energy</t>
  </si>
  <si>
    <t>Freedom of Movement</t>
  </si>
  <si>
    <t>Giant Vermin</t>
  </si>
  <si>
    <t>Greater Status</t>
  </si>
  <si>
    <t>Harrier</t>
  </si>
  <si>
    <t>Hell’s Power</t>
  </si>
  <si>
    <t>Identify Transgressor</t>
  </si>
  <si>
    <t>Imbue w Spell Ability</t>
  </si>
  <si>
    <t>Inflict Critical Wounds</t>
  </si>
  <si>
    <t>Light of Purity</t>
  </si>
  <si>
    <t>Magic Weapon, Greater</t>
  </si>
  <si>
    <t>Moral Façade</t>
  </si>
  <si>
    <t>Nchaser’s Glowing Orb</t>
  </si>
  <si>
    <t>Neutralize Poison</t>
  </si>
  <si>
    <t>Planar Ally, Lesser</t>
  </si>
  <si>
    <t>Planar Tolerance</t>
  </si>
  <si>
    <t>Poison</t>
  </si>
  <si>
    <t>Psychic Poison</t>
  </si>
  <si>
    <t>Recitation</t>
  </si>
  <si>
    <t>Remove Fatigue</t>
  </si>
  <si>
    <t>Repel Vermin</t>
  </si>
  <si>
    <t>Restoration</t>
  </si>
  <si>
    <t>Revelation</t>
  </si>
  <si>
    <t>Runic Marker</t>
  </si>
  <si>
    <t>Sacred Item</t>
  </si>
  <si>
    <t>Seed of Life</t>
  </si>
  <si>
    <t>Sending</t>
  </si>
  <si>
    <t>Spell Immunity</t>
  </si>
  <si>
    <t>Spiritual Advisor</t>
  </si>
  <si>
    <t>Stars of Arvandor</t>
  </si>
  <si>
    <t>Stars of Mystra</t>
  </si>
  <si>
    <t>Stars of Selûne</t>
  </si>
  <si>
    <t>Stop Heart</t>
  </si>
  <si>
    <t>Summon Monster IV</t>
  </si>
  <si>
    <t>Summon Undead IV</t>
  </si>
  <si>
    <t>Sustain</t>
  </si>
  <si>
    <t>Sword of Conscience</t>
  </si>
  <si>
    <t>Unfailing Endurance</t>
  </si>
  <si>
    <t>Wall of Good</t>
  </si>
  <si>
    <t>Wall of Sand</t>
  </si>
  <si>
    <t>Weapon of the Deity</t>
  </si>
  <si>
    <t>Weather Eye</t>
  </si>
  <si>
    <t>V S M Demon</t>
  </si>
  <si>
    <t>Book of Vile Darkness</t>
  </si>
  <si>
    <t>Swift</t>
  </si>
  <si>
    <t>Races of the Wild</t>
  </si>
  <si>
    <t>PHB</t>
  </si>
  <si>
    <t>20’ or 60’</t>
  </si>
  <si>
    <t>Complete Champion</t>
  </si>
  <si>
    <t>Complete Arcane</t>
  </si>
  <si>
    <t>Spell Compendium</t>
  </si>
  <si>
    <t>Planar Handbook</t>
  </si>
  <si>
    <t>Defenders of the Faith</t>
  </si>
  <si>
    <t>Magic of Faerûn</t>
  </si>
  <si>
    <t>Book of Exalted Deeds</t>
  </si>
  <si>
    <t>Dragons of Faerûn</t>
  </si>
  <si>
    <t>V S M Devil</t>
  </si>
  <si>
    <t>V S Drug Locat.</t>
  </si>
  <si>
    <t>V S DF0 min</t>
  </si>
  <si>
    <t>Player’s Guide to Faerûn</t>
  </si>
  <si>
    <t>20’</t>
  </si>
  <si>
    <t>Unapproachable East</t>
  </si>
  <si>
    <t>S</t>
  </si>
  <si>
    <t>Champions of Valor</t>
  </si>
  <si>
    <t>10+1 rnd/lvl</t>
  </si>
  <si>
    <t>12 hours</t>
  </si>
  <si>
    <t>S Drug</t>
  </si>
  <si>
    <t>Libris Mortis</t>
  </si>
  <si>
    <t>6 hrs/lvl</t>
  </si>
  <si>
    <t>V DF</t>
  </si>
  <si>
    <t>Conc. + 1/lvl</t>
  </si>
  <si>
    <t>1+1 mile/lvl</t>
  </si>
  <si>
    <t>Complete Divine</t>
  </si>
  <si>
    <t>PHB II</t>
  </si>
  <si>
    <t>Reference</t>
  </si>
  <si>
    <t>Page</t>
  </si>
  <si>
    <t>Amanuensis</t>
  </si>
  <si>
    <t>No Light</t>
  </si>
  <si>
    <t>Virtue</t>
  </si>
  <si>
    <t>Blade of Blood</t>
  </si>
  <si>
    <t>Consecrate</t>
  </si>
  <si>
    <t>Divine Flame</t>
  </si>
  <si>
    <t>15’</t>
  </si>
  <si>
    <t>Deific Vengeance</t>
  </si>
  <si>
    <t>Divine Insight</t>
  </si>
  <si>
    <t>Complete Adventurer</t>
  </si>
  <si>
    <t>Divine Zephyr</t>
  </si>
  <si>
    <t>Eagle’s Splendor</t>
  </si>
  <si>
    <t>Ease Pain</t>
  </si>
  <si>
    <t>S DF</t>
  </si>
  <si>
    <t>Estanna’s Stew</t>
  </si>
  <si>
    <t>Interfaith Blessing</t>
  </si>
  <si>
    <t>Restoration, Lesser</t>
  </si>
  <si>
    <t>Owl’s Wisdom</t>
  </si>
  <si>
    <t>Master Cavalier</t>
  </si>
  <si>
    <t>Portal Well</t>
  </si>
  <si>
    <t>Resist Energy</t>
  </si>
  <si>
    <t>Soul Ward</t>
  </si>
  <si>
    <t>Stay the Hand</t>
  </si>
  <si>
    <t>Status</t>
  </si>
  <si>
    <t>Sweet Water</t>
  </si>
  <si>
    <t>Wave of Grief</t>
  </si>
  <si>
    <t>S M</t>
  </si>
  <si>
    <t>Affliction</t>
  </si>
  <si>
    <t>Attune Form</t>
  </si>
  <si>
    <t>Bladebane</t>
  </si>
  <si>
    <t>Blessed Sight</t>
  </si>
  <si>
    <t>Blindness/Deafness</t>
  </si>
  <si>
    <t>Briar Web</t>
  </si>
  <si>
    <t>Chain of Eyes</t>
  </si>
  <si>
    <t>Circle Dance</t>
  </si>
  <si>
    <t>Curse of the Brute</t>
  </si>
  <si>
    <t>Energize Potion</t>
  </si>
  <si>
    <t>Flame of Faith</t>
  </si>
  <si>
    <t>Forest Eyes</t>
  </si>
  <si>
    <t>Unlimited</t>
  </si>
  <si>
    <t>Heart’s Ease</t>
  </si>
  <si>
    <t>Hesitate</t>
  </si>
  <si>
    <t>1 IA</t>
  </si>
  <si>
    <t>Inspired Aim</t>
  </si>
  <si>
    <t>40’</t>
  </si>
  <si>
    <t>Protection from Energy</t>
  </si>
  <si>
    <t>Refreshment</t>
  </si>
  <si>
    <t>Remove Nausea</t>
  </si>
  <si>
    <t>Resist Energy, Mass</t>
  </si>
  <si>
    <t>Ring of Blades</t>
  </si>
  <si>
    <t>Summon Undead III</t>
  </si>
  <si>
    <t>DMG 220</t>
  </si>
  <si>
    <t>+1d6</t>
  </si>
  <si>
    <t>-</t>
  </si>
  <si>
    <t>Grapple</t>
  </si>
  <si>
    <t>Bow of the Wintermoon +2</t>
  </si>
  <si>
    <t>Mithral Chain Shirt +2</t>
  </si>
  <si>
    <t>MW Potion Belt</t>
  </si>
  <si>
    <t>Holds 10 vials</t>
  </si>
  <si>
    <t>Domain 1:  Elf</t>
  </si>
  <si>
    <t>Domain 2:  War</t>
  </si>
  <si>
    <t>Domain 3:  Travel</t>
  </si>
  <si>
    <t>All Armor and Shields (not tower)</t>
  </si>
  <si>
    <t>1d8</t>
  </si>
  <si>
    <t>+1 within 30’</t>
  </si>
  <si>
    <t>Bludgeoning damage</t>
  </si>
  <si>
    <t>seeker 2</t>
  </si>
  <si>
    <t>seeker 3</t>
  </si>
  <si>
    <t>9th:  Extend Spell</t>
  </si>
  <si>
    <t>Remove Fear</t>
  </si>
  <si>
    <t>Magic Circle vs Evil</t>
  </si>
  <si>
    <t>Bear’s Endurance</t>
  </si>
  <si>
    <t>Healing Belt</t>
  </si>
  <si>
    <t>Flame Strike</t>
  </si>
  <si>
    <t>MW Morningstar, 2nd Attack</t>
  </si>
  <si>
    <t>Swiftfooted</t>
  </si>
  <si>
    <t>seeker 4</t>
  </si>
  <si>
    <t>1st:  Dragonfriend</t>
  </si>
  <si>
    <t>Align Weapon</t>
  </si>
  <si>
    <t>Righteous Wrath of the Faithful</t>
  </si>
  <si>
    <t>Bow, 2nd Shot</t>
  </si>
  <si>
    <t>Bow, Rapid Firing</t>
  </si>
  <si>
    <r>
      <t xml:space="preserve">Bow, </t>
    </r>
    <r>
      <rPr>
        <i/>
        <sz val="12"/>
        <rFont val="Times New Roman"/>
        <family val="1"/>
      </rPr>
      <t>haste</t>
    </r>
  </si>
  <si>
    <r>
      <t xml:space="preserve">Bow, </t>
    </r>
    <r>
      <rPr>
        <i/>
        <sz val="12"/>
        <rFont val="Times New Roman"/>
        <family val="1"/>
      </rPr>
      <t>divine power</t>
    </r>
  </si>
  <si>
    <t>Divine Favor [Extended]</t>
  </si>
  <si>
    <t>Dispel Magic (cast into ring)</t>
  </si>
  <si>
    <t>Crystal of Electricity Assault, Lesser</t>
  </si>
  <si>
    <t>Greater Crystal of Aquatic Action</t>
  </si>
  <si>
    <t>Wealth Cap (10):</t>
  </si>
  <si>
    <t>Wand of Cure Light Wounds</t>
  </si>
  <si>
    <t>10 charges</t>
  </si>
  <si>
    <t>Potion of Delay Poison</t>
  </si>
  <si>
    <t>Potion of Lesser Restoration</t>
  </si>
  <si>
    <t>Bow of the Wintermoon +4</t>
  </si>
  <si>
    <t>Deity:</t>
  </si>
  <si>
    <t>Solonor Θ</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</si>
  <si>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</si>
  <si>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Simple Weapons, Martial Weapons</t>
  </si>
  <si>
    <t>Folding Boat/Ship</t>
  </si>
  <si>
    <t>Scarab</t>
  </si>
  <si>
    <t>þ</t>
  </si>
  <si>
    <t>Cure Disease</t>
  </si>
  <si>
    <t>Align weapon, mass</t>
  </si>
  <si>
    <t>Sheltered Vitality</t>
  </si>
  <si>
    <t>Holy Transformation, Lesser</t>
  </si>
  <si>
    <t>Divine Agility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</si>
</sst>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5">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3"/>
      <name val="Wingdings"/>
      <charset val="2"/>
    </font>
    <font>
      <i/>
      <sz val="12"/>
      <color indexed="42"/>
      <name val="Times New Roman"/>
      <family val="1"/>
    </font>
    <font>
      <i/>
      <sz val="22"/>
      <color indexed="11"/>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i/>
      <sz val="18"/>
      <color indexed="53"/>
      <name val="Times New Roman"/>
      <family val="1"/>
    </font>
    <font>
      <i/>
      <sz val="18"/>
      <color indexed="10"/>
      <name val="Times New Roman"/>
      <family val="1"/>
    </font>
    <font>
      <i/>
      <sz val="18"/>
      <color indexed="57"/>
      <name val="Times New Roman"/>
      <family val="1"/>
    </font>
    <font>
      <i/>
      <sz val="18"/>
      <color rgb="FF0000FF"/>
      <name val="Times New Roman"/>
      <family val="1"/>
    </font>
    <font>
      <sz val="13"/>
      <color rgb="FF0000FF"/>
      <name val="Times New Roman"/>
      <family val="1"/>
    </font>
    <font>
      <b/>
      <i/>
      <sz val="16"/>
      <color theme="0"/>
      <name val="Times New Roman"/>
      <family val="1"/>
    </font>
    <font>
      <b/>
      <sz val="12"/>
      <color rgb="FF0000FF"/>
      <name val="Times New Roman"/>
      <family val="1"/>
    </font>
    <font>
      <sz val="12"/>
      <color rgb="FF0000FF"/>
      <name val="Times New Roman"/>
      <family val="1"/>
    </font>
    <font>
      <sz val="13"/>
      <color rgb="FFFF0000"/>
      <name val="Times New Roman"/>
      <family val="1"/>
    </font>
    <font>
      <i/>
      <sz val="12"/>
      <color indexed="81"/>
      <name val="Times New Roman"/>
      <family val="1"/>
    </font>
    <font>
      <i/>
      <sz val="20"/>
      <color indexed="17"/>
      <name val="Times New Roman"/>
      <family val="1"/>
    </font>
    <font>
      <i/>
      <sz val="20"/>
      <color rgb="FF0000FF"/>
      <name val="Times New Roman"/>
      <family val="1"/>
    </font>
    <font>
      <i/>
      <sz val="12"/>
      <name val="Times New Roman"/>
      <family val="1"/>
    </font>
  </fonts>
  <fills count="22">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7030A0"/>
        <bgColor indexed="64"/>
      </patternFill>
    </fill>
    <fill>
      <patternFill patternType="solid">
        <fgColor rgb="FF0000FF"/>
        <bgColor indexed="64"/>
      </patternFill>
    </fill>
    <fill>
      <patternFill patternType="solid">
        <fgColor indexed="12"/>
        <bgColor indexed="64"/>
      </patternFill>
    </fill>
    <fill>
      <patternFill patternType="solid">
        <fgColor rgb="FF66FF33"/>
        <bgColor indexed="64"/>
      </patternFill>
    </fill>
    <fill>
      <patternFill patternType="solid">
        <fgColor theme="0" tint="-0.249977111117893"/>
        <bgColor indexed="55"/>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FFF00"/>
        <bgColor indexed="64"/>
      </patternFill>
    </fill>
  </fills>
  <borders count="130">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style="double">
        <color indexed="64"/>
      </right>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hair">
        <color indexed="64"/>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right style="double">
        <color indexed="64"/>
      </right>
      <top style="medium">
        <color indexed="64"/>
      </top>
      <bottom/>
      <diagonal/>
    </border>
    <border>
      <left style="double">
        <color indexed="64"/>
      </left>
      <right style="hair">
        <color indexed="64"/>
      </right>
      <top style="medium">
        <color indexed="64"/>
      </top>
      <bottom/>
      <diagonal/>
    </border>
    <border>
      <left style="hair">
        <color indexed="64"/>
      </left>
      <right style="hair">
        <color indexed="64"/>
      </right>
      <top style="medium">
        <color indexed="64"/>
      </top>
      <bottom/>
      <diagonal/>
    </border>
    <border>
      <left style="double">
        <color indexed="64"/>
      </left>
      <right style="hair">
        <color indexed="64"/>
      </right>
      <top/>
      <bottom/>
      <diagonal/>
    </border>
    <border>
      <left style="hair">
        <color indexed="64"/>
      </left>
      <right style="hair">
        <color indexed="64"/>
      </right>
      <top/>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hair">
        <color indexed="64"/>
      </right>
      <top style="medium">
        <color indexed="64"/>
      </top>
      <bottom style="hair">
        <color indexed="64"/>
      </bottom>
      <diagonal/>
    </border>
    <border>
      <left/>
      <right style="hair">
        <color indexed="64"/>
      </right>
      <top/>
      <bottom style="hair">
        <color indexed="64"/>
      </bottom>
      <diagonal/>
    </border>
    <border>
      <left/>
      <right style="hair">
        <color indexed="64"/>
      </right>
      <top style="medium">
        <color indexed="64"/>
      </top>
      <bottom/>
      <diagonal/>
    </border>
    <border>
      <left/>
      <right style="hair">
        <color indexed="64"/>
      </right>
      <top/>
      <bottom/>
      <diagonal/>
    </border>
    <border>
      <left style="hair">
        <color indexed="64"/>
      </left>
      <right style="double">
        <color indexed="64"/>
      </right>
      <top/>
      <bottom style="double">
        <color indexed="64"/>
      </bottom>
      <diagonal/>
    </border>
    <border>
      <left style="hair">
        <color indexed="64"/>
      </left>
      <right style="double">
        <color indexed="64"/>
      </right>
      <top style="medium">
        <color indexed="64"/>
      </top>
      <bottom/>
      <diagonal/>
    </border>
    <border>
      <left style="hair">
        <color indexed="64"/>
      </left>
      <right/>
      <top style="hair">
        <color indexed="64"/>
      </top>
      <bottom/>
      <diagonal/>
    </border>
  </borders>
  <cellStyleXfs count="9">
    <xf numFmtId="0" fontId="0" fillId="0" borderId="0"/>
    <xf numFmtId="0" fontId="32"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8" fillId="0" borderId="0"/>
    <xf numFmtId="0" fontId="1" fillId="0" borderId="0"/>
    <xf numFmtId="0" fontId="41" fillId="0" borderId="0"/>
    <xf numFmtId="0" fontId="1" fillId="0" borderId="0"/>
    <xf numFmtId="0" fontId="1" fillId="0" borderId="0"/>
  </cellStyleXfs>
  <cellXfs count="554">
    <xf numFmtId="0" fontId="0" fillId="0" borderId="0" xfId="0"/>
    <xf numFmtId="9" fontId="6" fillId="0" borderId="25" xfId="2" applyFont="1" applyFill="1" applyBorder="1" applyAlignment="1">
      <alignment horizontal="center" vertical="center" shrinkToFit="1"/>
    </xf>
    <xf numFmtId="0" fontId="11" fillId="3" borderId="69" xfId="0" applyFont="1" applyFill="1" applyBorder="1" applyAlignment="1">
      <alignment horizontal="centerContinuous" vertical="center"/>
    </xf>
    <xf numFmtId="0" fontId="11" fillId="3" borderId="41" xfId="0" applyFont="1" applyFill="1" applyBorder="1" applyAlignment="1">
      <alignment horizontal="center" vertical="center"/>
    </xf>
    <xf numFmtId="0" fontId="11" fillId="3" borderId="41" xfId="0" applyFont="1" applyFill="1" applyBorder="1" applyAlignment="1">
      <alignment horizontal="center" vertical="center" wrapText="1"/>
    </xf>
    <xf numFmtId="0" fontId="11" fillId="3" borderId="41" xfId="0" applyNumberFormat="1" applyFont="1" applyFill="1" applyBorder="1" applyAlignment="1">
      <alignment horizontal="center" vertical="center" wrapText="1"/>
    </xf>
    <xf numFmtId="0" fontId="48" fillId="14" borderId="40" xfId="0" applyNumberFormat="1" applyFont="1" applyFill="1" applyBorder="1" applyAlignment="1">
      <alignment horizontal="center" vertical="center" wrapText="1"/>
    </xf>
    <xf numFmtId="0" fontId="11" fillId="3" borderId="41" xfId="0" applyNumberFormat="1" applyFont="1" applyFill="1" applyBorder="1" applyAlignment="1">
      <alignment horizontal="center" vertical="center"/>
    </xf>
    <xf numFmtId="0" fontId="11" fillId="3" borderId="70" xfId="0" applyFont="1" applyFill="1" applyBorder="1" applyAlignment="1">
      <alignment horizontal="center" vertical="center"/>
    </xf>
    <xf numFmtId="0" fontId="3" fillId="0" borderId="0" xfId="0" applyFont="1" applyBorder="1" applyAlignment="1">
      <alignment vertical="center"/>
    </xf>
    <xf numFmtId="0" fontId="53" fillId="0" borderId="33" xfId="0" applyFont="1" applyBorder="1" applyAlignment="1">
      <alignment horizontal="centerContinuous" vertical="center" wrapText="1"/>
    </xf>
    <xf numFmtId="0" fontId="54" fillId="0" borderId="33" xfId="0" applyFont="1" applyBorder="1" applyAlignment="1">
      <alignment horizontal="centerContinuous" vertical="center" wrapText="1"/>
    </xf>
    <xf numFmtId="0" fontId="6" fillId="0" borderId="24" xfId="8" applyFont="1" applyFill="1" applyBorder="1" applyAlignment="1">
      <alignment horizontal="center" vertical="center" shrinkToFit="1"/>
    </xf>
    <xf numFmtId="0" fontId="6" fillId="0" borderId="25" xfId="2" applyNumberFormat="1" applyFont="1" applyFill="1" applyBorder="1" applyAlignment="1">
      <alignment horizontal="center" vertical="center" shrinkToFit="1"/>
    </xf>
    <xf numFmtId="9" fontId="6" fillId="0" borderId="25" xfId="2" applyFont="1" applyBorder="1" applyAlignment="1">
      <alignment horizontal="center" vertical="center" shrinkToFit="1"/>
    </xf>
    <xf numFmtId="9" fontId="6" fillId="0" borderId="14" xfId="2" applyFont="1" applyFill="1" applyBorder="1" applyAlignment="1">
      <alignment horizontal="center" vertical="center" shrinkToFit="1"/>
    </xf>
    <xf numFmtId="0" fontId="6" fillId="0" borderId="24" xfId="8" applyFont="1" applyBorder="1" applyAlignment="1">
      <alignment horizontal="center" vertical="center" wrapText="1"/>
    </xf>
    <xf numFmtId="0" fontId="6" fillId="11" borderId="24" xfId="8" applyFont="1" applyFill="1" applyBorder="1" applyAlignment="1">
      <alignment horizontal="center" vertical="center"/>
    </xf>
    <xf numFmtId="9" fontId="6" fillId="0" borderId="24" xfId="2" applyFont="1" applyBorder="1" applyAlignment="1">
      <alignment horizontal="center" vertical="center" shrinkToFit="1"/>
    </xf>
    <xf numFmtId="0" fontId="6" fillId="0" borderId="25" xfId="2" applyNumberFormat="1" applyFont="1" applyBorder="1" applyAlignment="1">
      <alignment horizontal="center" vertical="center" shrinkToFit="1"/>
    </xf>
    <xf numFmtId="9" fontId="6" fillId="0" borderId="24" xfId="2" applyFont="1" applyFill="1" applyBorder="1" applyAlignment="1">
      <alignment horizontal="center" vertical="center" shrinkToFit="1"/>
    </xf>
    <xf numFmtId="0" fontId="6" fillId="0" borderId="14" xfId="2" applyNumberFormat="1" applyFont="1" applyFill="1" applyBorder="1" applyAlignment="1">
      <alignment horizontal="center" vertical="center" shrinkToFit="1"/>
    </xf>
    <xf numFmtId="0" fontId="3" fillId="0" borderId="75" xfId="0" applyFont="1" applyFill="1" applyBorder="1" applyAlignment="1">
      <alignment horizontal="right" vertical="center"/>
    </xf>
    <xf numFmtId="0" fontId="3" fillId="0" borderId="77" xfId="0" applyFont="1" applyFill="1" applyBorder="1" applyAlignment="1">
      <alignment horizontal="right" vertical="center"/>
    </xf>
    <xf numFmtId="0" fontId="49" fillId="15" borderId="95" xfId="0" applyFont="1" applyFill="1" applyBorder="1" applyAlignment="1">
      <alignment horizontal="right" vertical="center"/>
    </xf>
    <xf numFmtId="0" fontId="49" fillId="15" borderId="75" xfId="0" applyFont="1" applyFill="1" applyBorder="1" applyAlignment="1">
      <alignment horizontal="right" vertical="center"/>
    </xf>
    <xf numFmtId="0" fontId="6" fillId="0" borderId="24" xfId="0" applyFont="1" applyBorder="1" applyAlignment="1">
      <alignment horizontal="center" vertical="center" shrinkToFit="1"/>
    </xf>
    <xf numFmtId="0" fontId="6" fillId="0" borderId="26" xfId="0" applyNumberFormat="1" applyFont="1" applyFill="1" applyBorder="1" applyAlignment="1">
      <alignment horizontal="center" vertical="center" wrapText="1"/>
    </xf>
    <xf numFmtId="0" fontId="1" fillId="0" borderId="25" xfId="2" applyNumberFormat="1" applyFont="1" applyFill="1" applyBorder="1" applyAlignment="1">
      <alignment horizontal="center" vertical="center" shrinkToFit="1"/>
    </xf>
    <xf numFmtId="0" fontId="6" fillId="0" borderId="26" xfId="0" quotePrefix="1" applyNumberFormat="1" applyFont="1" applyFill="1" applyBorder="1" applyAlignment="1">
      <alignment horizontal="center" vertical="center" wrapText="1"/>
    </xf>
    <xf numFmtId="0" fontId="6" fillId="0" borderId="26" xfId="8" applyNumberFormat="1" applyFont="1" applyFill="1" applyBorder="1" applyAlignment="1">
      <alignment horizontal="center" vertical="center" wrapText="1"/>
    </xf>
    <xf numFmtId="0" fontId="24" fillId="0" borderId="33" xfId="0" applyFont="1" applyBorder="1" applyAlignment="1">
      <alignment horizontal="centerContinuous" vertical="center" wrapText="1"/>
    </xf>
    <xf numFmtId="9" fontId="6" fillId="0" borderId="51" xfId="2" applyFont="1" applyFill="1" applyBorder="1" applyAlignment="1">
      <alignment horizontal="center" vertical="center" shrinkToFit="1"/>
    </xf>
    <xf numFmtId="0" fontId="6" fillId="0" borderId="59" xfId="0" applyFont="1" applyFill="1" applyBorder="1" applyAlignment="1">
      <alignment horizontal="centerContinuous" vertical="center"/>
    </xf>
    <xf numFmtId="0" fontId="36" fillId="2" borderId="66" xfId="0" applyFont="1" applyFill="1" applyBorder="1" applyAlignment="1">
      <alignment horizontal="right" vertical="center"/>
    </xf>
    <xf numFmtId="0" fontId="37" fillId="2" borderId="67" xfId="0" applyFont="1" applyFill="1" applyBorder="1" applyAlignment="1">
      <alignment horizontal="left" vertical="center"/>
    </xf>
    <xf numFmtId="0" fontId="19" fillId="2" borderId="67" xfId="0" applyFont="1" applyFill="1" applyBorder="1" applyAlignment="1">
      <alignment horizontal="left" vertical="center"/>
    </xf>
    <xf numFmtId="0" fontId="3" fillId="2" borderId="67" xfId="0" applyFont="1" applyFill="1" applyBorder="1" applyAlignment="1">
      <alignment horizontal="centerContinuous" vertical="center"/>
    </xf>
    <xf numFmtId="0" fontId="4" fillId="2" borderId="67" xfId="0" applyFont="1" applyFill="1" applyBorder="1" applyAlignment="1">
      <alignment horizontal="centerContinuous" vertical="center"/>
    </xf>
    <xf numFmtId="0" fontId="35" fillId="2" borderId="68" xfId="1" applyFont="1" applyFill="1" applyBorder="1" applyAlignment="1" applyProtection="1">
      <alignment horizontal="right" vertical="center"/>
    </xf>
    <xf numFmtId="0" fontId="4" fillId="0" borderId="0" xfId="0" applyFont="1" applyBorder="1" applyAlignment="1">
      <alignment vertical="center"/>
    </xf>
    <xf numFmtId="0" fontId="5" fillId="0" borderId="1" xfId="0" applyFont="1" applyBorder="1" applyAlignment="1">
      <alignment horizontal="right" vertical="center"/>
    </xf>
    <xf numFmtId="0" fontId="6" fillId="0" borderId="0" xfId="0" applyFont="1" applyBorder="1" applyAlignment="1">
      <alignment horizontal="centerContinuous" vertical="center"/>
    </xf>
    <xf numFmtId="0" fontId="5" fillId="0" borderId="0" xfId="0" applyFont="1" applyBorder="1" applyAlignment="1">
      <alignment horizontal="right" vertical="center"/>
    </xf>
    <xf numFmtId="0" fontId="6" fillId="0" borderId="0" xfId="0" applyFont="1" applyBorder="1" applyAlignment="1">
      <alignment horizontal="center" vertical="center"/>
    </xf>
    <xf numFmtId="0" fontId="0" fillId="0" borderId="0" xfId="0" applyAlignment="1">
      <alignment vertical="center"/>
    </xf>
    <xf numFmtId="0" fontId="6" fillId="0" borderId="2" xfId="0" applyFont="1" applyBorder="1" applyAlignment="1">
      <alignment horizontal="left" vertical="center"/>
    </xf>
    <xf numFmtId="0" fontId="5" fillId="4" borderId="71" xfId="0" applyFont="1" applyFill="1" applyBorder="1" applyAlignment="1">
      <alignment horizontal="right" vertical="center"/>
    </xf>
    <xf numFmtId="0" fontId="5" fillId="4" borderId="72" xfId="0" applyFont="1" applyFill="1" applyBorder="1" applyAlignment="1">
      <alignment horizontal="right" vertical="center"/>
    </xf>
    <xf numFmtId="49" fontId="6" fillId="0" borderId="73" xfId="0" applyNumberFormat="1" applyFont="1" applyFill="1" applyBorder="1" applyAlignment="1">
      <alignment horizontal="center" vertical="center"/>
    </xf>
    <xf numFmtId="0" fontId="6" fillId="0" borderId="0" xfId="0" applyFont="1" applyBorder="1" applyAlignment="1">
      <alignment horizontal="left" vertical="center"/>
    </xf>
    <xf numFmtId="0" fontId="5" fillId="4" borderId="11" xfId="0" applyFont="1" applyFill="1" applyBorder="1" applyAlignment="1">
      <alignment horizontal="right" vertical="center"/>
    </xf>
    <xf numFmtId="0" fontId="51" fillId="4" borderId="29" xfId="0" applyFont="1" applyFill="1" applyBorder="1" applyAlignment="1">
      <alignment horizontal="right" vertical="center"/>
    </xf>
    <xf numFmtId="0" fontId="6" fillId="0" borderId="12" xfId="0" applyFont="1" applyFill="1" applyBorder="1" applyAlignment="1">
      <alignment horizontal="center" vertical="center"/>
    </xf>
    <xf numFmtId="0" fontId="7" fillId="2" borderId="13" xfId="0" applyFont="1" applyFill="1" applyBorder="1" applyAlignment="1">
      <alignment horizontal="right" vertical="center"/>
    </xf>
    <xf numFmtId="0" fontId="7" fillId="4" borderId="56" xfId="0" applyFont="1" applyFill="1" applyBorder="1" applyAlignment="1">
      <alignment horizontal="right" vertical="center"/>
    </xf>
    <xf numFmtId="0" fontId="12" fillId="2" borderId="4" xfId="0" applyFont="1" applyFill="1" applyBorder="1" applyAlignment="1">
      <alignment horizontal="right" vertical="center"/>
    </xf>
    <xf numFmtId="49" fontId="25" fillId="0" borderId="14" xfId="0" applyNumberFormat="1" applyFont="1" applyBorder="1" applyAlignment="1">
      <alignment horizontal="center" vertical="center"/>
    </xf>
    <xf numFmtId="0" fontId="7" fillId="4" borderId="54" xfId="0" applyFont="1" applyFill="1" applyBorder="1" applyAlignment="1">
      <alignment horizontal="right" vertical="center"/>
    </xf>
    <xf numFmtId="164" fontId="5" fillId="9" borderId="28" xfId="0" applyNumberFormat="1" applyFont="1" applyFill="1" applyBorder="1" applyAlignment="1">
      <alignment horizontal="center" vertical="center"/>
    </xf>
    <xf numFmtId="0" fontId="9" fillId="2" borderId="4" xfId="0" applyFont="1" applyFill="1" applyBorder="1" applyAlignment="1">
      <alignment horizontal="right" vertical="center"/>
    </xf>
    <xf numFmtId="0" fontId="8" fillId="0" borderId="3" xfId="0" quotePrefix="1" applyFont="1" applyBorder="1" applyAlignment="1">
      <alignment horizontal="center" vertical="center"/>
    </xf>
    <xf numFmtId="0" fontId="5" fillId="0" borderId="27" xfId="0" applyFont="1" applyBorder="1" applyAlignment="1">
      <alignment horizontal="center" vertical="center"/>
    </xf>
    <xf numFmtId="0" fontId="42" fillId="2" borderId="4" xfId="0" applyFont="1" applyFill="1" applyBorder="1" applyAlignment="1">
      <alignment horizontal="right" vertical="center"/>
    </xf>
    <xf numFmtId="0" fontId="10" fillId="4" borderId="54" xfId="0" applyFont="1" applyFill="1" applyBorder="1" applyAlignment="1">
      <alignment horizontal="right" vertical="center"/>
    </xf>
    <xf numFmtId="0" fontId="21" fillId="2" borderId="4" xfId="0" applyFont="1" applyFill="1" applyBorder="1" applyAlignment="1">
      <alignment horizontal="right" vertical="center"/>
    </xf>
    <xf numFmtId="0" fontId="13" fillId="2" borderId="15" xfId="0" applyFont="1" applyFill="1" applyBorder="1" applyAlignment="1">
      <alignment horizontal="right" vertical="center"/>
    </xf>
    <xf numFmtId="49" fontId="25" fillId="0" borderId="23" xfId="0" applyNumberFormat="1" applyFont="1" applyBorder="1" applyAlignment="1">
      <alignment horizontal="center" vertical="center"/>
    </xf>
    <xf numFmtId="0" fontId="10" fillId="4" borderId="55" xfId="0" applyFont="1" applyFill="1" applyBorder="1" applyAlignment="1">
      <alignment horizontal="right" vertical="center"/>
    </xf>
    <xf numFmtId="49" fontId="6" fillId="0" borderId="12" xfId="0" applyNumberFormat="1" applyFont="1" applyBorder="1" applyAlignment="1">
      <alignment horizontal="center"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1" xfId="0" applyFont="1" applyBorder="1" applyAlignment="1">
      <alignment vertical="center"/>
    </xf>
    <xf numFmtId="0" fontId="6" fillId="0" borderId="0"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3" fillId="0" borderId="0" xfId="0" applyFont="1" applyBorder="1" applyAlignment="1">
      <alignment horizontal="right" vertical="center"/>
    </xf>
    <xf numFmtId="0" fontId="4" fillId="0" borderId="0" xfId="0" applyFont="1" applyBorder="1" applyAlignment="1">
      <alignment horizontal="left" vertical="center"/>
    </xf>
    <xf numFmtId="0" fontId="62" fillId="0" borderId="22" xfId="0" applyFont="1" applyBorder="1" applyAlignment="1">
      <alignment horizontal="centerContinuous" vertical="center"/>
    </xf>
    <xf numFmtId="0" fontId="14" fillId="0" borderId="0" xfId="0" applyFont="1" applyBorder="1" applyAlignment="1">
      <alignment horizontal="centerContinuous" vertical="center"/>
    </xf>
    <xf numFmtId="0" fontId="14" fillId="0" borderId="0" xfId="0" applyNumberFormat="1" applyFont="1" applyBorder="1" applyAlignment="1">
      <alignment horizontal="centerContinuous" vertical="center"/>
    </xf>
    <xf numFmtId="0" fontId="45" fillId="0" borderId="1" xfId="0" applyFont="1" applyFill="1" applyBorder="1" applyAlignment="1">
      <alignment vertical="center"/>
    </xf>
    <xf numFmtId="0" fontId="5" fillId="0" borderId="24" xfId="0" applyFont="1" applyFill="1" applyBorder="1" applyAlignment="1">
      <alignment horizontal="center" vertical="center"/>
    </xf>
    <xf numFmtId="0" fontId="6" fillId="0" borderId="24" xfId="0" applyFont="1" applyFill="1" applyBorder="1" applyAlignment="1">
      <alignment horizontal="center" vertical="center"/>
    </xf>
    <xf numFmtId="1" fontId="6" fillId="0" borderId="24" xfId="0" applyNumberFormat="1" applyFont="1" applyFill="1" applyBorder="1" applyAlignment="1">
      <alignment horizontal="center" vertical="center" wrapText="1"/>
    </xf>
    <xf numFmtId="0" fontId="43" fillId="14" borderId="25" xfId="0" applyNumberFormat="1" applyFont="1" applyFill="1" applyBorder="1" applyAlignment="1">
      <alignment horizontal="center" vertical="center"/>
    </xf>
    <xf numFmtId="0" fontId="6" fillId="0" borderId="2" xfId="0" quotePrefix="1" applyFont="1" applyFill="1" applyBorder="1" applyAlignment="1">
      <alignment horizontal="center" vertical="center"/>
    </xf>
    <xf numFmtId="0" fontId="47" fillId="0" borderId="1" xfId="0" applyFont="1" applyFill="1" applyBorder="1" applyAlignment="1">
      <alignment vertical="center"/>
    </xf>
    <xf numFmtId="0" fontId="12" fillId="0" borderId="25" xfId="0" applyNumberFormat="1" applyFont="1" applyFill="1" applyBorder="1" applyAlignment="1">
      <alignment horizontal="center" vertical="center"/>
    </xf>
    <xf numFmtId="0" fontId="46" fillId="0" borderId="34" xfId="0" applyFont="1" applyFill="1" applyBorder="1" applyAlignment="1">
      <alignment vertical="center"/>
    </xf>
    <xf numFmtId="0" fontId="5" fillId="0" borderId="50" xfId="0" applyFont="1" applyFill="1" applyBorder="1" applyAlignment="1">
      <alignment horizontal="center" vertical="center"/>
    </xf>
    <xf numFmtId="0" fontId="6" fillId="0" borderId="50" xfId="0" applyFont="1" applyFill="1" applyBorder="1" applyAlignment="1">
      <alignment horizontal="center" vertical="center"/>
    </xf>
    <xf numFmtId="0" fontId="48" fillId="0" borderId="50" xfId="0" applyFont="1" applyFill="1" applyBorder="1" applyAlignment="1">
      <alignment horizontal="center" vertical="center" wrapText="1"/>
    </xf>
    <xf numFmtId="1" fontId="6" fillId="0" borderId="50" xfId="0" applyNumberFormat="1" applyFont="1" applyFill="1" applyBorder="1" applyAlignment="1">
      <alignment horizontal="center" vertical="center" wrapText="1"/>
    </xf>
    <xf numFmtId="0" fontId="43" fillId="14" borderId="50" xfId="0" applyNumberFormat="1" applyFont="1" applyFill="1" applyBorder="1" applyAlignment="1">
      <alignment horizontal="center" vertical="center"/>
    </xf>
    <xf numFmtId="0" fontId="6" fillId="0" borderId="36" xfId="0" quotePrefix="1" applyFont="1" applyFill="1" applyBorder="1" applyAlignment="1">
      <alignment horizontal="center" vertical="center"/>
    </xf>
    <xf numFmtId="0" fontId="10" fillId="0" borderId="1" xfId="0" applyFont="1" applyFill="1" applyBorder="1" applyAlignment="1">
      <alignment vertical="center"/>
    </xf>
    <xf numFmtId="0" fontId="6" fillId="0" borderId="24" xfId="0" applyNumberFormat="1" applyFont="1" applyFill="1" applyBorder="1" applyAlignment="1">
      <alignment horizontal="center" vertical="center"/>
    </xf>
    <xf numFmtId="49" fontId="15" fillId="0" borderId="24" xfId="0" applyNumberFormat="1" applyFont="1" applyFill="1" applyBorder="1" applyAlignment="1">
      <alignment horizontal="center" vertical="center"/>
    </xf>
    <xf numFmtId="0" fontId="15" fillId="0" borderId="25" xfId="0" applyNumberFormat="1" applyFont="1" applyFill="1" applyBorder="1" applyAlignment="1">
      <alignment horizontal="center" vertical="center"/>
    </xf>
    <xf numFmtId="0" fontId="10" fillId="0" borderId="25" xfId="0" applyNumberFormat="1" applyFont="1" applyFill="1" applyBorder="1" applyAlignment="1">
      <alignment horizontal="center" vertical="center"/>
    </xf>
    <xf numFmtId="0" fontId="6" fillId="0" borderId="25" xfId="0" applyNumberFormat="1" applyFont="1" applyFill="1" applyBorder="1" applyAlignment="1">
      <alignment horizontal="center" vertical="center"/>
    </xf>
    <xf numFmtId="49" fontId="6" fillId="0" borderId="25" xfId="0" applyNumberFormat="1" applyFont="1" applyFill="1" applyBorder="1" applyAlignment="1">
      <alignment horizontal="center" vertical="center"/>
    </xf>
    <xf numFmtId="0" fontId="6" fillId="0" borderId="26" xfId="0" applyNumberFormat="1" applyFont="1" applyFill="1" applyBorder="1" applyAlignment="1">
      <alignment horizontal="center" vertical="center"/>
    </xf>
    <xf numFmtId="0" fontId="18" fillId="0" borderId="0" xfId="0" applyFont="1" applyBorder="1" applyAlignment="1">
      <alignment vertical="center"/>
    </xf>
    <xf numFmtId="0" fontId="12" fillId="0" borderId="1" xfId="0" applyFont="1" applyFill="1" applyBorder="1" applyAlignment="1">
      <alignment vertical="center"/>
    </xf>
    <xf numFmtId="49" fontId="23" fillId="0" borderId="24" xfId="0" applyNumberFormat="1" applyFont="1" applyFill="1" applyBorder="1" applyAlignment="1">
      <alignment horizontal="center" vertical="center"/>
    </xf>
    <xf numFmtId="0" fontId="23" fillId="0" borderId="25" xfId="0" applyNumberFormat="1" applyFont="1" applyFill="1" applyBorder="1" applyAlignment="1">
      <alignment horizontal="center" vertical="center"/>
    </xf>
    <xf numFmtId="0" fontId="31" fillId="0" borderId="0" xfId="0" applyFont="1" applyBorder="1" applyAlignment="1">
      <alignment vertical="center"/>
    </xf>
    <xf numFmtId="0" fontId="13" fillId="0" borderId="1" xfId="0" applyFont="1" applyFill="1" applyBorder="1" applyAlignment="1">
      <alignment vertical="center"/>
    </xf>
    <xf numFmtId="49" fontId="22" fillId="0" borderId="24" xfId="0" applyNumberFormat="1" applyFont="1" applyFill="1" applyBorder="1" applyAlignment="1">
      <alignment horizontal="center" vertical="center"/>
    </xf>
    <xf numFmtId="0" fontId="22" fillId="0" borderId="25" xfId="0" applyNumberFormat="1" applyFont="1" applyFill="1" applyBorder="1" applyAlignment="1">
      <alignment horizontal="center" vertical="center"/>
    </xf>
    <xf numFmtId="0" fontId="13" fillId="0" borderId="25" xfId="0" applyNumberFormat="1" applyFont="1" applyFill="1" applyBorder="1" applyAlignment="1">
      <alignment horizontal="center" vertical="center"/>
    </xf>
    <xf numFmtId="0" fontId="29" fillId="0" borderId="0" xfId="0" applyFont="1" applyBorder="1" applyAlignment="1">
      <alignment vertical="center"/>
    </xf>
    <xf numFmtId="0" fontId="7" fillId="0" borderId="1" xfId="0" applyFont="1" applyFill="1" applyBorder="1" applyAlignment="1">
      <alignment vertical="center"/>
    </xf>
    <xf numFmtId="49" fontId="16" fillId="0" borderId="24" xfId="0" applyNumberFormat="1" applyFont="1" applyFill="1" applyBorder="1" applyAlignment="1">
      <alignment horizontal="center" vertical="center"/>
    </xf>
    <xf numFmtId="0" fontId="16" fillId="0" borderId="25" xfId="0" applyNumberFormat="1" applyFont="1" applyFill="1" applyBorder="1" applyAlignment="1">
      <alignment horizontal="center" vertical="center"/>
    </xf>
    <xf numFmtId="0" fontId="7" fillId="0" borderId="25" xfId="0" applyNumberFormat="1" applyFont="1" applyFill="1" applyBorder="1" applyAlignment="1">
      <alignment horizontal="center" vertical="center"/>
    </xf>
    <xf numFmtId="0" fontId="28" fillId="0" borderId="0" xfId="0" applyFont="1" applyBorder="1" applyAlignment="1">
      <alignment vertical="center"/>
    </xf>
    <xf numFmtId="0" fontId="9" fillId="8" borderId="1" xfId="0" applyFont="1" applyFill="1" applyBorder="1" applyAlignment="1">
      <alignment vertical="center"/>
    </xf>
    <xf numFmtId="0" fontId="6" fillId="8" borderId="24" xfId="0" applyNumberFormat="1" applyFont="1" applyFill="1" applyBorder="1" applyAlignment="1">
      <alignment horizontal="center" vertical="center"/>
    </xf>
    <xf numFmtId="49" fontId="26" fillId="8" borderId="24" xfId="0" applyNumberFormat="1" applyFont="1" applyFill="1" applyBorder="1" applyAlignment="1">
      <alignment horizontal="center" vertical="center"/>
    </xf>
    <xf numFmtId="0" fontId="26" fillId="8" borderId="25" xfId="0" applyNumberFormat="1" applyFont="1" applyFill="1" applyBorder="1" applyAlignment="1">
      <alignment horizontal="center" vertical="center"/>
    </xf>
    <xf numFmtId="0" fontId="9" fillId="8" borderId="25" xfId="0" applyNumberFormat="1" applyFont="1" applyFill="1" applyBorder="1" applyAlignment="1">
      <alignment horizontal="center" vertical="center"/>
    </xf>
    <xf numFmtId="49" fontId="6" fillId="8" borderId="25" xfId="0" applyNumberFormat="1" applyFont="1" applyFill="1" applyBorder="1" applyAlignment="1">
      <alignment horizontal="center" vertical="center"/>
    </xf>
    <xf numFmtId="0" fontId="6" fillId="8" borderId="26" xfId="0" applyNumberFormat="1" applyFont="1" applyFill="1" applyBorder="1" applyAlignment="1">
      <alignment horizontal="center" vertical="center"/>
    </xf>
    <xf numFmtId="0" fontId="10" fillId="5" borderId="1" xfId="0" applyFont="1" applyFill="1" applyBorder="1" applyAlignment="1">
      <alignment vertical="center"/>
    </xf>
    <xf numFmtId="0" fontId="6" fillId="5" borderId="24" xfId="0" applyNumberFormat="1" applyFont="1" applyFill="1" applyBorder="1" applyAlignment="1">
      <alignment horizontal="center" vertical="center"/>
    </xf>
    <xf numFmtId="49" fontId="15" fillId="5" borderId="24" xfId="0" applyNumberFormat="1" applyFont="1" applyFill="1" applyBorder="1" applyAlignment="1">
      <alignment horizontal="center" vertical="center"/>
    </xf>
    <xf numFmtId="0" fontId="15" fillId="5" borderId="25" xfId="0" applyNumberFormat="1" applyFont="1" applyFill="1" applyBorder="1" applyAlignment="1">
      <alignment horizontal="center" vertical="center"/>
    </xf>
    <xf numFmtId="0" fontId="10" fillId="5" borderId="25" xfId="0" applyNumberFormat="1" applyFont="1" applyFill="1" applyBorder="1" applyAlignment="1">
      <alignment horizontal="center" vertical="center"/>
    </xf>
    <xf numFmtId="49" fontId="6" fillId="5" borderId="25" xfId="0" applyNumberFormat="1" applyFont="1" applyFill="1" applyBorder="1" applyAlignment="1">
      <alignment horizontal="center" vertical="center"/>
    </xf>
    <xf numFmtId="0" fontId="6" fillId="5" borderId="26" xfId="0" applyNumberFormat="1" applyFont="1" applyFill="1" applyBorder="1" applyAlignment="1">
      <alignment horizontal="center" vertical="center"/>
    </xf>
    <xf numFmtId="0" fontId="30" fillId="0" borderId="0" xfId="0" applyFont="1" applyBorder="1" applyAlignment="1">
      <alignment vertical="center"/>
    </xf>
    <xf numFmtId="0" fontId="6" fillId="0" borderId="26" xfId="0" quotePrefix="1" applyNumberFormat="1" applyFont="1" applyFill="1" applyBorder="1" applyAlignment="1">
      <alignment horizontal="center" vertical="center"/>
    </xf>
    <xf numFmtId="0" fontId="10" fillId="6" borderId="1" xfId="0" applyFont="1" applyFill="1" applyBorder="1" applyAlignment="1">
      <alignment vertical="center"/>
    </xf>
    <xf numFmtId="0" fontId="6" fillId="6" borderId="24" xfId="0" applyNumberFormat="1" applyFont="1" applyFill="1" applyBorder="1" applyAlignment="1">
      <alignment horizontal="center" vertical="center"/>
    </xf>
    <xf numFmtId="49" fontId="15" fillId="6" borderId="24" xfId="0" applyNumberFormat="1" applyFont="1" applyFill="1" applyBorder="1" applyAlignment="1">
      <alignment horizontal="center" vertical="center"/>
    </xf>
    <xf numFmtId="0" fontId="15" fillId="6" borderId="25" xfId="0" applyNumberFormat="1" applyFont="1" applyFill="1" applyBorder="1" applyAlignment="1">
      <alignment horizontal="center" vertical="center"/>
    </xf>
    <xf numFmtId="0" fontId="10" fillId="6" borderId="25" xfId="0" applyNumberFormat="1" applyFont="1" applyFill="1" applyBorder="1" applyAlignment="1">
      <alignment horizontal="center" vertical="center"/>
    </xf>
    <xf numFmtId="49" fontId="6" fillId="6" borderId="25" xfId="0" applyNumberFormat="1" applyFont="1" applyFill="1" applyBorder="1" applyAlignment="1">
      <alignment horizontal="center" vertical="center"/>
    </xf>
    <xf numFmtId="0" fontId="6" fillId="6" borderId="26" xfId="0" applyNumberFormat="1" applyFont="1" applyFill="1" applyBorder="1" applyAlignment="1">
      <alignment horizontal="center" vertical="center"/>
    </xf>
    <xf numFmtId="0" fontId="21" fillId="10" borderId="1" xfId="0" applyFont="1" applyFill="1" applyBorder="1" applyAlignment="1">
      <alignment vertical="center"/>
    </xf>
    <xf numFmtId="0" fontId="6" fillId="10" borderId="24" xfId="0" applyNumberFormat="1" applyFont="1" applyFill="1" applyBorder="1" applyAlignment="1">
      <alignment horizontal="center" vertical="center"/>
    </xf>
    <xf numFmtId="49" fontId="27" fillId="10" borderId="24" xfId="0" applyNumberFormat="1" applyFont="1" applyFill="1" applyBorder="1" applyAlignment="1">
      <alignment horizontal="center" vertical="center"/>
    </xf>
    <xf numFmtId="0" fontId="27" fillId="10" borderId="25" xfId="0" applyNumberFormat="1" applyFont="1" applyFill="1" applyBorder="1" applyAlignment="1">
      <alignment horizontal="center" vertical="center"/>
    </xf>
    <xf numFmtId="0" fontId="21" fillId="10" borderId="25" xfId="0" applyNumberFormat="1" applyFont="1" applyFill="1" applyBorder="1" applyAlignment="1">
      <alignment horizontal="center" vertical="center"/>
    </xf>
    <xf numFmtId="49" fontId="6" fillId="10" borderId="25" xfId="0" applyNumberFormat="1" applyFont="1" applyFill="1" applyBorder="1" applyAlignment="1">
      <alignment horizontal="center" vertical="center"/>
    </xf>
    <xf numFmtId="0" fontId="6" fillId="10" borderId="26" xfId="0" applyNumberFormat="1" applyFont="1" applyFill="1" applyBorder="1" applyAlignment="1">
      <alignment horizontal="center" vertical="center"/>
    </xf>
    <xf numFmtId="0" fontId="13" fillId="6" borderId="1" xfId="0" applyFont="1" applyFill="1" applyBorder="1" applyAlignment="1">
      <alignment vertical="center"/>
    </xf>
    <xf numFmtId="49" fontId="22" fillId="7" borderId="24" xfId="0" applyNumberFormat="1" applyFont="1" applyFill="1" applyBorder="1" applyAlignment="1">
      <alignment horizontal="center" vertical="center"/>
    </xf>
    <xf numFmtId="0" fontId="22" fillId="7" borderId="25" xfId="0" applyNumberFormat="1" applyFont="1" applyFill="1" applyBorder="1" applyAlignment="1">
      <alignment horizontal="center" vertical="center"/>
    </xf>
    <xf numFmtId="0" fontId="13" fillId="6" borderId="25" xfId="0" applyNumberFormat="1" applyFont="1" applyFill="1" applyBorder="1" applyAlignment="1">
      <alignment horizontal="center" vertical="center"/>
    </xf>
    <xf numFmtId="0" fontId="10" fillId="8" borderId="1" xfId="0" applyFont="1" applyFill="1" applyBorder="1" applyAlignment="1">
      <alignment vertical="center"/>
    </xf>
    <xf numFmtId="49" fontId="15" fillId="8" borderId="24" xfId="0" applyNumberFormat="1" applyFont="1" applyFill="1" applyBorder="1" applyAlignment="1">
      <alignment horizontal="center" vertical="center"/>
    </xf>
    <xf numFmtId="0" fontId="15" fillId="8" borderId="25" xfId="0" applyNumberFormat="1" applyFont="1" applyFill="1" applyBorder="1" applyAlignment="1">
      <alignment horizontal="center" vertical="center"/>
    </xf>
    <xf numFmtId="0" fontId="10" fillId="8" borderId="25" xfId="0" applyNumberFormat="1" applyFont="1" applyFill="1" applyBorder="1" applyAlignment="1">
      <alignment horizontal="center" vertical="center"/>
    </xf>
    <xf numFmtId="0" fontId="21" fillId="0" borderId="1" xfId="0" applyFont="1" applyFill="1" applyBorder="1" applyAlignment="1">
      <alignment vertical="center"/>
    </xf>
    <xf numFmtId="49" fontId="27" fillId="0" borderId="24" xfId="0" applyNumberFormat="1" applyFont="1" applyFill="1" applyBorder="1" applyAlignment="1">
      <alignment horizontal="center" vertical="center"/>
    </xf>
    <xf numFmtId="0" fontId="27" fillId="0" borderId="25" xfId="0" applyNumberFormat="1" applyFont="1" applyFill="1" applyBorder="1" applyAlignment="1">
      <alignment horizontal="center" vertical="center"/>
    </xf>
    <xf numFmtId="0" fontId="21" fillId="0" borderId="25" xfId="0" applyNumberFormat="1" applyFont="1" applyFill="1" applyBorder="1" applyAlignment="1">
      <alignment horizontal="center" vertical="center"/>
    </xf>
    <xf numFmtId="0" fontId="12" fillId="5" borderId="1" xfId="0" applyFont="1" applyFill="1" applyBorder="1" applyAlignment="1">
      <alignment vertical="center"/>
    </xf>
    <xf numFmtId="49" fontId="23" fillId="5" borderId="24" xfId="0" applyNumberFormat="1" applyFont="1" applyFill="1" applyBorder="1" applyAlignment="1">
      <alignment horizontal="center" vertical="center"/>
    </xf>
    <xf numFmtId="0" fontId="23" fillId="5" borderId="25" xfId="0" applyNumberFormat="1" applyFont="1" applyFill="1" applyBorder="1" applyAlignment="1">
      <alignment horizontal="center" vertical="center"/>
    </xf>
    <xf numFmtId="0" fontId="12" fillId="5" borderId="25" xfId="0" applyNumberFormat="1" applyFont="1" applyFill="1" applyBorder="1" applyAlignment="1">
      <alignment horizontal="center" vertical="center"/>
    </xf>
    <xf numFmtId="0" fontId="13" fillId="10" borderId="1" xfId="0" applyFont="1" applyFill="1" applyBorder="1" applyAlignment="1">
      <alignment vertical="center"/>
    </xf>
    <xf numFmtId="49" fontId="22" fillId="10" borderId="24" xfId="0" applyNumberFormat="1" applyFont="1" applyFill="1" applyBorder="1" applyAlignment="1">
      <alignment horizontal="center" vertical="center"/>
    </xf>
    <xf numFmtId="0" fontId="22" fillId="10" borderId="25" xfId="0" applyNumberFormat="1" applyFont="1" applyFill="1" applyBorder="1" applyAlignment="1">
      <alignment horizontal="center" vertical="center"/>
    </xf>
    <xf numFmtId="0" fontId="13" fillId="10" borderId="25" xfId="0" applyNumberFormat="1" applyFont="1" applyFill="1" applyBorder="1" applyAlignment="1">
      <alignment horizontal="center" vertical="center"/>
    </xf>
    <xf numFmtId="0" fontId="13" fillId="11" borderId="1" xfId="0" applyFont="1" applyFill="1" applyBorder="1" applyAlignment="1">
      <alignment vertical="center"/>
    </xf>
    <xf numFmtId="0" fontId="6" fillId="11" borderId="24" xfId="0" applyNumberFormat="1" applyFont="1" applyFill="1" applyBorder="1" applyAlignment="1">
      <alignment horizontal="center" vertical="center"/>
    </xf>
    <xf numFmtId="49" fontId="27" fillId="11" borderId="24" xfId="0" applyNumberFormat="1" applyFont="1" applyFill="1" applyBorder="1" applyAlignment="1">
      <alignment horizontal="center" vertical="center"/>
    </xf>
    <xf numFmtId="0" fontId="27" fillId="11" borderId="25" xfId="0" applyNumberFormat="1" applyFont="1" applyFill="1" applyBorder="1" applyAlignment="1">
      <alignment horizontal="center" vertical="center"/>
    </xf>
    <xf numFmtId="0" fontId="21" fillId="11" borderId="25" xfId="0" applyNumberFormat="1" applyFont="1" applyFill="1" applyBorder="1" applyAlignment="1">
      <alignment horizontal="center" vertical="center"/>
    </xf>
    <xf numFmtId="49" fontId="6" fillId="11" borderId="25" xfId="0" applyNumberFormat="1" applyFont="1" applyFill="1" applyBorder="1" applyAlignment="1">
      <alignment horizontal="center" vertical="center"/>
    </xf>
    <xf numFmtId="49" fontId="6" fillId="18" borderId="25" xfId="0" applyNumberFormat="1" applyFont="1" applyFill="1" applyBorder="1" applyAlignment="1">
      <alignment horizontal="center" vertical="center"/>
    </xf>
    <xf numFmtId="0" fontId="6" fillId="11" borderId="26" xfId="0" applyNumberFormat="1" applyFont="1" applyFill="1" applyBorder="1" applyAlignment="1">
      <alignment horizontal="center" vertical="center"/>
    </xf>
    <xf numFmtId="0" fontId="10" fillId="11" borderId="1" xfId="0" applyFont="1" applyFill="1" applyBorder="1" applyAlignment="1">
      <alignment vertical="center"/>
    </xf>
    <xf numFmtId="49" fontId="15" fillId="11" borderId="24" xfId="0" applyNumberFormat="1" applyFont="1" applyFill="1" applyBorder="1" applyAlignment="1">
      <alignment horizontal="center" vertical="center"/>
    </xf>
    <xf numFmtId="0" fontId="15" fillId="11" borderId="25" xfId="0" applyNumberFormat="1" applyFont="1" applyFill="1" applyBorder="1" applyAlignment="1">
      <alignment horizontal="center" vertical="center"/>
    </xf>
    <xf numFmtId="0" fontId="10" fillId="11" borderId="25" xfId="0" applyNumberFormat="1" applyFont="1" applyFill="1" applyBorder="1" applyAlignment="1">
      <alignment horizontal="center" vertical="center"/>
    </xf>
    <xf numFmtId="0" fontId="6" fillId="11" borderId="26" xfId="0" quotePrefix="1" applyNumberFormat="1" applyFont="1" applyFill="1" applyBorder="1" applyAlignment="1">
      <alignment horizontal="center" vertical="center"/>
    </xf>
    <xf numFmtId="0" fontId="12" fillId="4" borderId="1" xfId="0" applyFont="1" applyFill="1" applyBorder="1" applyAlignment="1">
      <alignment vertical="center"/>
    </xf>
    <xf numFmtId="0" fontId="6" fillId="4" borderId="24" xfId="0" applyNumberFormat="1" applyFont="1" applyFill="1" applyBorder="1" applyAlignment="1">
      <alignment horizontal="center" vertical="center"/>
    </xf>
    <xf numFmtId="49" fontId="23" fillId="4" borderId="24" xfId="0" applyNumberFormat="1" applyFont="1" applyFill="1" applyBorder="1" applyAlignment="1">
      <alignment horizontal="center" vertical="center"/>
    </xf>
    <xf numFmtId="0" fontId="23" fillId="4" borderId="25" xfId="0" applyNumberFormat="1" applyFont="1" applyFill="1" applyBorder="1" applyAlignment="1">
      <alignment horizontal="center" vertical="center"/>
    </xf>
    <xf numFmtId="0" fontId="12" fillId="4" borderId="25" xfId="0" applyNumberFormat="1" applyFont="1" applyFill="1" applyBorder="1" applyAlignment="1">
      <alignment horizontal="center" vertical="center"/>
    </xf>
    <xf numFmtId="0" fontId="6" fillId="4" borderId="26" xfId="0" applyNumberFormat="1" applyFont="1" applyFill="1" applyBorder="1" applyAlignment="1">
      <alignment horizontal="center" vertical="center"/>
    </xf>
    <xf numFmtId="0" fontId="13" fillId="5" borderId="1" xfId="0" applyFont="1" applyFill="1" applyBorder="1" applyAlignment="1">
      <alignment vertical="center"/>
    </xf>
    <xf numFmtId="49" fontId="22" fillId="5" borderId="24" xfId="0" applyNumberFormat="1" applyFont="1" applyFill="1" applyBorder="1" applyAlignment="1">
      <alignment horizontal="center" vertical="center"/>
    </xf>
    <xf numFmtId="0" fontId="22" fillId="5" borderId="25" xfId="0" applyNumberFormat="1" applyFont="1" applyFill="1" applyBorder="1" applyAlignment="1">
      <alignment horizontal="center" vertical="center"/>
    </xf>
    <xf numFmtId="0" fontId="13" fillId="5" borderId="25" xfId="0" applyNumberFormat="1" applyFont="1" applyFill="1" applyBorder="1" applyAlignment="1">
      <alignment horizontal="center" vertical="center"/>
    </xf>
    <xf numFmtId="0" fontId="12" fillId="0" borderId="8" xfId="0" applyFont="1" applyFill="1" applyBorder="1" applyAlignment="1">
      <alignment vertical="center"/>
    </xf>
    <xf numFmtId="0" fontId="6" fillId="0" borderId="49" xfId="0" applyNumberFormat="1" applyFont="1" applyFill="1" applyBorder="1" applyAlignment="1">
      <alignment horizontal="center" vertical="center"/>
    </xf>
    <xf numFmtId="49" fontId="23" fillId="0" borderId="49" xfId="0" applyNumberFormat="1" applyFont="1" applyFill="1" applyBorder="1" applyAlignment="1">
      <alignment horizontal="center" vertical="center"/>
    </xf>
    <xf numFmtId="0" fontId="23" fillId="0" borderId="51" xfId="0" applyNumberFormat="1" applyFont="1" applyFill="1" applyBorder="1" applyAlignment="1">
      <alignment horizontal="center" vertical="center"/>
    </xf>
    <xf numFmtId="0" fontId="12" fillId="0" borderId="51" xfId="0" applyNumberFormat="1" applyFont="1" applyFill="1" applyBorder="1" applyAlignment="1">
      <alignment horizontal="center" vertical="center"/>
    </xf>
    <xf numFmtId="49" fontId="6" fillId="0" borderId="51" xfId="0" applyNumberFormat="1" applyFont="1" applyFill="1" applyBorder="1" applyAlignment="1">
      <alignment horizontal="center" vertical="center"/>
    </xf>
    <xf numFmtId="0" fontId="43" fillId="14" borderId="49" xfId="0" applyNumberFormat="1" applyFont="1" applyFill="1" applyBorder="1" applyAlignment="1">
      <alignment horizontal="center" vertical="center"/>
    </xf>
    <xf numFmtId="0" fontId="6" fillId="0" borderId="38"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0" borderId="0" xfId="0" applyNumberFormat="1" applyFont="1" applyBorder="1" applyAlignment="1">
      <alignment horizontal="left" vertical="center"/>
    </xf>
    <xf numFmtId="0" fontId="1" fillId="0" borderId="0" xfId="0" applyFont="1" applyBorder="1" applyAlignment="1">
      <alignment horizontal="left" vertical="center"/>
    </xf>
    <xf numFmtId="0" fontId="63" fillId="0" borderId="22" xfId="0" applyFont="1" applyBorder="1" applyAlignment="1">
      <alignment horizontal="centerContinuous" vertical="center"/>
    </xf>
    <xf numFmtId="0" fontId="26" fillId="0" borderId="1" xfId="8" applyFont="1" applyFill="1" applyBorder="1" applyAlignment="1">
      <alignment horizontal="center" vertical="center" shrinkToFit="1"/>
    </xf>
    <xf numFmtId="0" fontId="6" fillId="0" borderId="24" xfId="8" applyFont="1" applyFill="1" applyBorder="1" applyAlignment="1">
      <alignment horizontal="center" vertical="center" wrapText="1"/>
    </xf>
    <xf numFmtId="0" fontId="1" fillId="0" borderId="25" xfId="0" applyFont="1" applyFill="1" applyBorder="1" applyAlignment="1">
      <alignment horizontal="center" vertical="center" shrinkToFit="1"/>
    </xf>
    <xf numFmtId="0" fontId="6" fillId="0" borderId="25" xfId="8" applyFont="1" applyFill="1" applyBorder="1" applyAlignment="1">
      <alignment horizontal="center" vertical="center" wrapText="1"/>
    </xf>
    <xf numFmtId="0" fontId="26" fillId="0" borderId="34" xfId="8" applyFont="1" applyFill="1" applyBorder="1" applyAlignment="1">
      <alignment horizontal="center" vertical="center" shrinkToFit="1"/>
    </xf>
    <xf numFmtId="0" fontId="6" fillId="0" borderId="50" xfId="8" applyFont="1" applyFill="1" applyBorder="1" applyAlignment="1">
      <alignment horizontal="center" vertical="center" wrapText="1"/>
    </xf>
    <xf numFmtId="0" fontId="6" fillId="11" borderId="50" xfId="8" applyFont="1" applyFill="1" applyBorder="1" applyAlignment="1">
      <alignment horizontal="center" vertical="center"/>
    </xf>
    <xf numFmtId="9" fontId="6" fillId="0" borderId="50" xfId="2" applyFont="1" applyFill="1" applyBorder="1" applyAlignment="1">
      <alignment horizontal="center" vertical="center" shrinkToFit="1"/>
    </xf>
    <xf numFmtId="0" fontId="26" fillId="0" borderId="88" xfId="8" applyFont="1" applyFill="1" applyBorder="1" applyAlignment="1">
      <alignment horizontal="center" vertical="center" shrinkToFit="1"/>
    </xf>
    <xf numFmtId="0" fontId="6" fillId="0" borderId="50" xfId="8" applyFont="1" applyBorder="1" applyAlignment="1">
      <alignment horizontal="center" vertical="center" wrapText="1"/>
    </xf>
    <xf numFmtId="0" fontId="6" fillId="0" borderId="14" xfId="0" applyFont="1" applyFill="1" applyBorder="1" applyAlignment="1">
      <alignment horizontal="center" vertical="center" shrinkToFit="1"/>
    </xf>
    <xf numFmtId="0" fontId="6" fillId="0" borderId="37" xfId="0" applyNumberFormat="1" applyFont="1" applyFill="1" applyBorder="1" applyAlignment="1">
      <alignment horizontal="center" vertical="center" wrapText="1"/>
    </xf>
    <xf numFmtId="0" fontId="6" fillId="0" borderId="25" xfId="0" applyFont="1" applyFill="1" applyBorder="1" applyAlignment="1">
      <alignment horizontal="center" vertical="center" wrapText="1"/>
    </xf>
    <xf numFmtId="9" fontId="6" fillId="0" borderId="49" xfId="2" applyFont="1" applyFill="1" applyBorder="1" applyAlignment="1">
      <alignment horizontal="center" vertical="center" shrinkToFit="1"/>
    </xf>
    <xf numFmtId="0" fontId="6" fillId="0" borderId="51" xfId="2" applyNumberFormat="1" applyFont="1" applyFill="1" applyBorder="1" applyAlignment="1">
      <alignment horizontal="center" vertical="center" shrinkToFit="1"/>
    </xf>
    <xf numFmtId="0" fontId="55" fillId="0" borderId="30" xfId="0" applyFont="1" applyBorder="1" applyAlignment="1">
      <alignment horizontal="centerContinuous" vertical="center" wrapText="1"/>
    </xf>
    <xf numFmtId="0" fontId="5" fillId="0" borderId="31" xfId="0" applyFont="1" applyBorder="1" applyAlignment="1">
      <alignment horizontal="centerContinuous" vertical="center" wrapText="1"/>
    </xf>
    <xf numFmtId="0" fontId="5" fillId="0" borderId="32" xfId="0" applyFont="1" applyBorder="1" applyAlignment="1">
      <alignment horizontal="centerContinuous" vertical="center" wrapText="1"/>
    </xf>
    <xf numFmtId="0" fontId="6" fillId="0" borderId="0" xfId="0" applyFont="1" applyBorder="1" applyAlignment="1">
      <alignment vertical="center" wrapText="1"/>
    </xf>
    <xf numFmtId="0" fontId="1" fillId="0" borderId="0" xfId="0" applyFont="1" applyBorder="1" applyAlignment="1">
      <alignment vertical="center" wrapText="1"/>
    </xf>
    <xf numFmtId="0" fontId="55" fillId="0" borderId="0" xfId="0" applyFont="1" applyBorder="1" applyAlignment="1">
      <alignment horizontal="centerContinuous" vertical="center" wrapText="1"/>
    </xf>
    <xf numFmtId="0" fontId="14" fillId="0" borderId="0" xfId="0" applyFont="1" applyBorder="1" applyAlignment="1">
      <alignment horizontal="centerContinuous" vertical="center" wrapText="1"/>
    </xf>
    <xf numFmtId="0" fontId="39" fillId="0" borderId="0" xfId="0" applyFont="1" applyBorder="1" applyAlignment="1">
      <alignment horizontal="centerContinuous" vertical="center" wrapText="1"/>
    </xf>
    <xf numFmtId="0" fontId="11" fillId="15" borderId="34" xfId="0" applyFont="1" applyFill="1" applyBorder="1" applyAlignment="1">
      <alignment horizontal="centerContinuous" vertical="center" wrapText="1"/>
    </xf>
    <xf numFmtId="0" fontId="11" fillId="15" borderId="35" xfId="0" applyFont="1" applyFill="1" applyBorder="1" applyAlignment="1">
      <alignment horizontal="center" vertical="center" wrapText="1"/>
    </xf>
    <xf numFmtId="0" fontId="11" fillId="15" borderId="36" xfId="0" applyFont="1" applyFill="1" applyBorder="1" applyAlignment="1">
      <alignment horizontal="center" vertical="center" wrapText="1"/>
    </xf>
    <xf numFmtId="0" fontId="3" fillId="0" borderId="5" xfId="0" applyFont="1" applyBorder="1" applyAlignment="1">
      <alignment horizontal="centerContinuous" vertical="center"/>
    </xf>
    <xf numFmtId="0" fontId="1" fillId="0" borderId="6" xfId="0" applyFont="1" applyBorder="1" applyAlignment="1">
      <alignment horizontal="centerContinuous" vertical="center" wrapText="1"/>
    </xf>
    <xf numFmtId="0" fontId="1" fillId="0" borderId="7" xfId="0" applyFont="1" applyBorder="1" applyAlignment="1">
      <alignment horizontal="centerContinuous" vertical="center" wrapText="1"/>
    </xf>
    <xf numFmtId="0" fontId="56" fillId="0" borderId="1" xfId="0" applyFont="1" applyFill="1" applyBorder="1" applyAlignment="1">
      <alignment horizontal="center" vertical="center" shrinkToFit="1"/>
    </xf>
    <xf numFmtId="0" fontId="6" fillId="0" borderId="24" xfId="0" applyFont="1" applyBorder="1" applyAlignment="1">
      <alignment horizontal="center" vertical="center"/>
    </xf>
    <xf numFmtId="0" fontId="34" fillId="9" borderId="26" xfId="2" applyNumberFormat="1" applyFont="1" applyFill="1" applyBorder="1" applyAlignment="1">
      <alignment horizontal="center" vertical="center" shrinkToFi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4" xfId="0" applyFont="1" applyBorder="1" applyAlignment="1">
      <alignment horizontal="right" vertical="center" wrapText="1"/>
    </xf>
    <xf numFmtId="0" fontId="1" fillId="0" borderId="61" xfId="0" applyFont="1" applyBorder="1" applyAlignment="1">
      <alignment horizontal="center" vertical="center" wrapText="1"/>
    </xf>
    <xf numFmtId="0" fontId="1" fillId="0" borderId="62" xfId="0" applyFont="1" applyBorder="1" applyAlignment="1">
      <alignment horizontal="center" vertical="center" wrapText="1"/>
    </xf>
    <xf numFmtId="0" fontId="1" fillId="12" borderId="62" xfId="0" applyFont="1" applyFill="1" applyBorder="1" applyAlignment="1">
      <alignment horizontal="center" vertical="center" wrapText="1"/>
    </xf>
    <xf numFmtId="0" fontId="1" fillId="12" borderId="63" xfId="0" applyFont="1" applyFill="1" applyBorder="1" applyAlignment="1">
      <alignment horizontal="center" vertical="center" wrapText="1"/>
    </xf>
    <xf numFmtId="0" fontId="3" fillId="0" borderId="39" xfId="0" applyFont="1" applyBorder="1" applyAlignment="1">
      <alignment horizontal="right" vertical="center" wrapText="1"/>
    </xf>
    <xf numFmtId="0" fontId="1" fillId="0" borderId="60" xfId="0" applyFont="1" applyBorder="1" applyAlignment="1">
      <alignment horizontal="center" vertical="center" wrapText="1"/>
    </xf>
    <xf numFmtId="0" fontId="1" fillId="0" borderId="43" xfId="0" applyFont="1" applyBorder="1" applyAlignment="1">
      <alignment horizontal="center" vertical="center" wrapText="1"/>
    </xf>
    <xf numFmtId="0" fontId="1" fillId="12" borderId="43" xfId="0" applyFont="1" applyFill="1" applyBorder="1" applyAlignment="1">
      <alignment horizontal="center" vertical="center" wrapText="1"/>
    </xf>
    <xf numFmtId="0" fontId="1" fillId="12" borderId="44" xfId="0" applyFont="1" applyFill="1" applyBorder="1" applyAlignment="1">
      <alignment horizontal="center" vertical="center" wrapText="1"/>
    </xf>
    <xf numFmtId="0" fontId="56" fillId="0" borderId="34" xfId="0" applyFont="1" applyBorder="1" applyAlignment="1">
      <alignment horizontal="center" vertical="center" shrinkToFit="1"/>
    </xf>
    <xf numFmtId="0" fontId="6" fillId="0" borderId="50" xfId="0" applyFont="1" applyBorder="1" applyAlignment="1">
      <alignment horizontal="center" vertical="center"/>
    </xf>
    <xf numFmtId="0" fontId="3" fillId="0" borderId="52" xfId="0" applyFont="1" applyBorder="1" applyAlignment="1">
      <alignment horizontal="right" vertical="center" wrapText="1"/>
    </xf>
    <xf numFmtId="0" fontId="40" fillId="15" borderId="65" xfId="0" applyFont="1" applyFill="1" applyBorder="1" applyAlignment="1">
      <alignment horizontal="center" vertical="center" wrapText="1"/>
    </xf>
    <xf numFmtId="0" fontId="40" fillId="15" borderId="45" xfId="0" applyFont="1" applyFill="1" applyBorder="1" applyAlignment="1">
      <alignment horizontal="center" vertical="center" wrapText="1"/>
    </xf>
    <xf numFmtId="0" fontId="3" fillId="12" borderId="45" xfId="0" applyFont="1" applyFill="1" applyBorder="1" applyAlignment="1">
      <alignment horizontal="center" vertical="center" wrapText="1"/>
    </xf>
    <xf numFmtId="0" fontId="3" fillId="12" borderId="46" xfId="0" applyFont="1" applyFill="1" applyBorder="1" applyAlignment="1">
      <alignment horizontal="center" vertical="center" wrapText="1"/>
    </xf>
    <xf numFmtId="0" fontId="55" fillId="0" borderId="90" xfId="0" applyFont="1" applyBorder="1" applyAlignment="1">
      <alignment horizontal="centerContinuous" vertical="center"/>
    </xf>
    <xf numFmtId="0" fontId="55" fillId="0" borderId="91" xfId="0" applyFont="1" applyBorder="1" applyAlignment="1">
      <alignment horizontal="centerContinuous" vertical="center"/>
    </xf>
    <xf numFmtId="0" fontId="58" fillId="0" borderId="92" xfId="0" applyFont="1" applyBorder="1" applyAlignment="1">
      <alignment horizontal="centerContinuous" vertical="center"/>
    </xf>
    <xf numFmtId="0" fontId="59" fillId="0" borderId="93" xfId="0" applyFont="1" applyFill="1" applyBorder="1" applyAlignment="1">
      <alignment horizontal="centerContinuous" vertical="center"/>
    </xf>
    <xf numFmtId="0" fontId="56" fillId="0" borderId="1" xfId="0" applyFont="1" applyBorder="1" applyAlignment="1">
      <alignment horizontal="center" vertical="center" shrinkToFit="1"/>
    </xf>
    <xf numFmtId="0" fontId="3" fillId="0" borderId="96" xfId="0" applyFont="1" applyBorder="1" applyAlignment="1">
      <alignment vertical="center"/>
    </xf>
    <xf numFmtId="0" fontId="3" fillId="0" borderId="75" xfId="0" applyFont="1" applyBorder="1" applyAlignment="1">
      <alignment horizontal="right" vertical="center"/>
    </xf>
    <xf numFmtId="0" fontId="1" fillId="0" borderId="106" xfId="0" applyFont="1" applyFill="1" applyBorder="1" applyAlignment="1">
      <alignment horizontal="centerContinuous" vertical="center"/>
    </xf>
    <xf numFmtId="0" fontId="3" fillId="0" borderId="97" xfId="0" applyFont="1" applyBorder="1" applyAlignment="1">
      <alignment vertical="center"/>
    </xf>
    <xf numFmtId="0" fontId="3" fillId="0" borderId="77" xfId="0" applyFont="1" applyBorder="1" applyAlignment="1">
      <alignment horizontal="right" vertical="center"/>
    </xf>
    <xf numFmtId="49" fontId="1" fillId="0" borderId="84" xfId="0" applyNumberFormat="1" applyFont="1" applyFill="1" applyBorder="1" applyAlignment="1">
      <alignment horizontal="centerContinuous" vertical="center"/>
    </xf>
    <xf numFmtId="0" fontId="56" fillId="0" borderId="34" xfId="0" applyFont="1" applyFill="1" applyBorder="1" applyAlignment="1">
      <alignment horizontal="center" vertical="center" shrinkToFit="1"/>
    </xf>
    <xf numFmtId="49" fontId="50" fillId="15" borderId="94" xfId="0" applyNumberFormat="1" applyFont="1" applyFill="1" applyBorder="1" applyAlignment="1">
      <alignment vertical="center"/>
    </xf>
    <xf numFmtId="0" fontId="50" fillId="15" borderId="107" xfId="0" applyNumberFormat="1" applyFont="1" applyFill="1" applyBorder="1" applyAlignment="1">
      <alignment horizontal="centerContinuous" vertical="center"/>
    </xf>
    <xf numFmtId="49" fontId="1" fillId="0" borderId="96" xfId="0" applyNumberFormat="1" applyFont="1" applyFill="1" applyBorder="1" applyAlignment="1">
      <alignment vertical="center"/>
    </xf>
    <xf numFmtId="1" fontId="1" fillId="0" borderId="103" xfId="0" applyNumberFormat="1" applyFont="1" applyFill="1" applyBorder="1" applyAlignment="1">
      <alignment horizontal="centerContinuous" vertical="center"/>
    </xf>
    <xf numFmtId="0" fontId="46" fillId="0" borderId="1" xfId="0" applyFont="1" applyFill="1" applyBorder="1" applyAlignment="1">
      <alignment horizontal="center" vertical="center" shrinkToFit="1"/>
    </xf>
    <xf numFmtId="0" fontId="50" fillId="15" borderId="96" xfId="0" applyNumberFormat="1" applyFont="1" applyFill="1" applyBorder="1" applyAlignment="1">
      <alignment vertical="center"/>
    </xf>
    <xf numFmtId="0" fontId="50" fillId="15" borderId="103" xfId="0" applyNumberFormat="1" applyFont="1" applyFill="1" applyBorder="1" applyAlignment="1">
      <alignment horizontal="centerContinuous" vertical="center"/>
    </xf>
    <xf numFmtId="0" fontId="1" fillId="0" borderId="96" xfId="0" applyNumberFormat="1" applyFont="1" applyFill="1" applyBorder="1" applyAlignment="1">
      <alignment vertical="center"/>
    </xf>
    <xf numFmtId="49" fontId="1" fillId="0" borderId="103" xfId="0" applyNumberFormat="1" applyFont="1" applyFill="1" applyBorder="1" applyAlignment="1">
      <alignment horizontal="centerContinuous" vertical="center"/>
    </xf>
    <xf numFmtId="49" fontId="1" fillId="0" borderId="97" xfId="0" applyNumberFormat="1" applyFont="1" applyFill="1" applyBorder="1" applyAlignment="1">
      <alignment vertical="center"/>
    </xf>
    <xf numFmtId="0" fontId="1" fillId="17" borderId="84" xfId="0" applyNumberFormat="1" applyFont="1" applyFill="1" applyBorder="1" applyAlignment="1">
      <alignment horizontal="centerContinuous" vertical="center"/>
    </xf>
    <xf numFmtId="0" fontId="6" fillId="0" borderId="0" xfId="0" applyFont="1" applyBorder="1" applyAlignment="1">
      <alignment horizontal="left" vertical="center" wrapText="1"/>
    </xf>
    <xf numFmtId="0" fontId="6" fillId="0" borderId="49" xfId="0" applyFont="1" applyFill="1" applyBorder="1" applyAlignment="1">
      <alignment horizontal="center" vertical="center"/>
    </xf>
    <xf numFmtId="0" fontId="5" fillId="0" borderId="0" xfId="0" applyFont="1" applyBorder="1" applyAlignment="1">
      <alignment horizontal="right" vertical="center" wrapText="1"/>
    </xf>
    <xf numFmtId="0" fontId="52" fillId="0" borderId="33" xfId="0" applyFont="1" applyBorder="1" applyAlignment="1">
      <alignment horizontal="centerContinuous" vertical="center"/>
    </xf>
    <xf numFmtId="0" fontId="6" fillId="0" borderId="0" xfId="0" applyFont="1" applyBorder="1" applyAlignment="1">
      <alignment horizontal="center" vertical="center" wrapText="1"/>
    </xf>
    <xf numFmtId="0" fontId="56" fillId="0" borderId="58" xfId="0" applyFont="1" applyFill="1" applyBorder="1" applyAlignment="1">
      <alignment horizontal="center" vertical="center" shrinkToFit="1"/>
    </xf>
    <xf numFmtId="0" fontId="60" fillId="0" borderId="39" xfId="0" quotePrefix="1" applyFont="1" applyFill="1" applyBorder="1" applyAlignment="1">
      <alignment horizontal="center" vertical="center" shrinkToFit="1"/>
    </xf>
    <xf numFmtId="0" fontId="57" fillId="15" borderId="33" xfId="0" applyFont="1" applyFill="1" applyBorder="1" applyAlignment="1">
      <alignment horizontal="centerContinuous" vertical="center"/>
    </xf>
    <xf numFmtId="0" fontId="60" fillId="0" borderId="58" xfId="0" quotePrefix="1" applyFont="1" applyFill="1" applyBorder="1" applyAlignment="1">
      <alignment horizontal="center" vertical="center" shrinkToFit="1"/>
    </xf>
    <xf numFmtId="0" fontId="26" fillId="0" borderId="89" xfId="0" applyFont="1" applyFill="1" applyBorder="1" applyAlignment="1">
      <alignment horizontal="centerContinuous" vertical="center" shrinkToFit="1"/>
    </xf>
    <xf numFmtId="0" fontId="60" fillId="0" borderId="59" xfId="0" applyFont="1" applyFill="1" applyBorder="1" applyAlignment="1">
      <alignment horizontal="center" vertical="center" shrinkToFit="1"/>
    </xf>
    <xf numFmtId="0" fontId="6" fillId="0" borderId="57" xfId="0" applyFont="1" applyFill="1" applyBorder="1" applyAlignment="1">
      <alignment horizontal="centerContinuous" vertical="center"/>
    </xf>
    <xf numFmtId="0" fontId="6" fillId="0" borderId="58" xfId="0" applyFont="1" applyFill="1" applyBorder="1" applyAlignment="1">
      <alignment horizontal="centerContinuous" vertical="center"/>
    </xf>
    <xf numFmtId="0" fontId="6" fillId="0" borderId="52" xfId="0" applyFont="1" applyFill="1" applyBorder="1" applyAlignment="1">
      <alignment horizontal="centerContinuous" vertical="center"/>
    </xf>
    <xf numFmtId="0" fontId="6" fillId="0" borderId="59" xfId="0" quotePrefix="1" applyFont="1" applyFill="1" applyBorder="1" applyAlignment="1">
      <alignment horizontal="centerContinuous" vertical="center"/>
    </xf>
    <xf numFmtId="0" fontId="6" fillId="0" borderId="52" xfId="0" quotePrefix="1" applyFont="1" applyFill="1" applyBorder="1" applyAlignment="1">
      <alignment horizontal="centerContinuous" vertical="center"/>
    </xf>
    <xf numFmtId="0" fontId="2" fillId="0" borderId="0" xfId="0" applyFont="1" applyBorder="1" applyAlignment="1">
      <alignment horizontal="centerContinuous" vertical="center"/>
    </xf>
    <xf numFmtId="0" fontId="4" fillId="0" borderId="0" xfId="0" applyFont="1" applyBorder="1" applyAlignment="1">
      <alignment horizontal="center" vertical="center"/>
    </xf>
    <xf numFmtId="0" fontId="20" fillId="13" borderId="16" xfId="0" applyFont="1" applyFill="1" applyBorder="1" applyAlignment="1">
      <alignment horizontal="center" vertical="center"/>
    </xf>
    <xf numFmtId="0" fontId="20" fillId="13" borderId="17" xfId="0" applyFont="1" applyFill="1" applyBorder="1" applyAlignment="1">
      <alignment horizontal="center" vertical="center"/>
    </xf>
    <xf numFmtId="49" fontId="20" fillId="13" borderId="17" xfId="0" applyNumberFormat="1" applyFont="1" applyFill="1" applyBorder="1" applyAlignment="1">
      <alignment horizontal="center" vertical="center"/>
    </xf>
    <xf numFmtId="0" fontId="20" fillId="13" borderId="21" xfId="0" applyFont="1" applyFill="1" applyBorder="1" applyAlignment="1">
      <alignment horizontal="center" vertical="center"/>
    </xf>
    <xf numFmtId="0" fontId="49" fillId="14" borderId="21" xfId="0" applyFont="1" applyFill="1" applyBorder="1" applyAlignment="1">
      <alignment horizontal="center" vertical="center"/>
    </xf>
    <xf numFmtId="0" fontId="20" fillId="13" borderId="18" xfId="0" applyFont="1" applyFill="1" applyBorder="1" applyAlignment="1">
      <alignment horizontal="center" vertical="center"/>
    </xf>
    <xf numFmtId="0" fontId="20" fillId="13" borderId="33" xfId="0"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20" fillId="13" borderId="21" xfId="0" applyFont="1" applyFill="1" applyBorder="1" applyAlignment="1">
      <alignment horizontal="centerContinuous" vertical="center"/>
    </xf>
    <xf numFmtId="0" fontId="20" fillId="13" borderId="74" xfId="0" applyFont="1" applyFill="1" applyBorder="1" applyAlignment="1">
      <alignment horizontal="centerContinuous" vertical="center"/>
    </xf>
    <xf numFmtId="0" fontId="20" fillId="13" borderId="53" xfId="0" applyFont="1" applyFill="1" applyBorder="1" applyAlignment="1">
      <alignment horizontal="centerContinuous" vertical="center"/>
    </xf>
    <xf numFmtId="164" fontId="1" fillId="0" borderId="75" xfId="0" applyNumberFormat="1" applyFont="1" applyFill="1" applyBorder="1" applyAlignment="1">
      <alignment horizontal="centerContinuous" vertical="center"/>
    </xf>
    <xf numFmtId="0" fontId="4" fillId="0" borderId="76" xfId="0" quotePrefix="1" applyFont="1" applyBorder="1" applyAlignment="1">
      <alignment horizontal="centerContinuous" vertical="center"/>
    </xf>
    <xf numFmtId="164" fontId="1" fillId="0" borderId="77" xfId="0" applyNumberFormat="1" applyFont="1" applyFill="1" applyBorder="1" applyAlignment="1">
      <alignment horizontal="centerContinuous" vertical="center"/>
    </xf>
    <xf numFmtId="0" fontId="1" fillId="0" borderId="78" xfId="0" applyFont="1" applyFill="1" applyBorder="1" applyAlignment="1">
      <alignment horizontal="centerContinuous" vertical="center"/>
    </xf>
    <xf numFmtId="0" fontId="17" fillId="0" borderId="0" xfId="0" applyFont="1" applyBorder="1" applyAlignment="1">
      <alignment horizontal="right" vertical="center"/>
    </xf>
    <xf numFmtId="0" fontId="20" fillId="13" borderId="19" xfId="0" applyFont="1" applyFill="1" applyBorder="1" applyAlignment="1">
      <alignment horizontal="centerContinuous" vertical="center"/>
    </xf>
    <xf numFmtId="0" fontId="20" fillId="13" borderId="20" xfId="0" applyFont="1" applyFill="1" applyBorder="1" applyAlignment="1">
      <alignment horizontal="centerContinuous" vertical="center"/>
    </xf>
    <xf numFmtId="0" fontId="1" fillId="0" borderId="98" xfId="0" applyFont="1" applyFill="1" applyBorder="1" applyAlignment="1">
      <alignment horizontal="centerContinuous" vertical="center"/>
    </xf>
    <xf numFmtId="0" fontId="1" fillId="0" borderId="99" xfId="0" applyFont="1" applyFill="1" applyBorder="1" applyAlignment="1">
      <alignment horizontal="centerContinuous" vertical="center"/>
    </xf>
    <xf numFmtId="49" fontId="1" fillId="0" borderId="99" xfId="0" applyNumberFormat="1" applyFont="1" applyFill="1" applyBorder="1" applyAlignment="1">
      <alignment horizontal="centerContinuous" vertical="center"/>
    </xf>
    <xf numFmtId="0" fontId="4" fillId="0" borderId="100" xfId="0" applyFont="1" applyFill="1" applyBorder="1" applyAlignment="1">
      <alignment horizontal="centerContinuous" vertical="center"/>
    </xf>
    <xf numFmtId="0" fontId="1" fillId="0" borderId="97" xfId="0" applyFont="1" applyFill="1" applyBorder="1" applyAlignment="1">
      <alignment horizontal="centerContinuous" vertical="center"/>
    </xf>
    <xf numFmtId="0" fontId="1" fillId="0" borderId="77" xfId="0" applyFont="1" applyFill="1" applyBorder="1" applyAlignment="1">
      <alignment horizontal="centerContinuous" vertical="center"/>
    </xf>
    <xf numFmtId="49" fontId="1" fillId="0" borderId="77" xfId="0" applyNumberFormat="1" applyFont="1" applyFill="1" applyBorder="1" applyAlignment="1">
      <alignment horizontal="centerContinuous" vertical="center"/>
    </xf>
    <xf numFmtId="0" fontId="4" fillId="0" borderId="78" xfId="0" applyFont="1" applyFill="1" applyBorder="1" applyAlignment="1">
      <alignment horizontal="centerContinuous" vertical="center"/>
    </xf>
    <xf numFmtId="0" fontId="20" fillId="13" borderId="102" xfId="0" applyFont="1" applyFill="1" applyBorder="1" applyAlignment="1">
      <alignment horizontal="center" vertical="center"/>
    </xf>
    <xf numFmtId="0" fontId="1" fillId="0" borderId="113" xfId="0" applyFont="1" applyFill="1" applyBorder="1" applyAlignment="1">
      <alignment horizontal="centerContinuous" vertical="center" shrinkToFit="1"/>
    </xf>
    <xf numFmtId="0" fontId="20" fillId="0" borderId="114" xfId="0" applyFont="1" applyFill="1" applyBorder="1" applyAlignment="1">
      <alignment horizontal="centerContinuous" vertical="center"/>
    </xf>
    <xf numFmtId="0" fontId="1" fillId="0" borderId="115" xfId="0" applyFont="1" applyFill="1" applyBorder="1" applyAlignment="1">
      <alignment horizontal="centerContinuous" vertical="center"/>
    </xf>
    <xf numFmtId="0" fontId="1" fillId="0" borderId="97" xfId="0" applyFont="1" applyFill="1" applyBorder="1" applyAlignment="1">
      <alignment horizontal="centerContinuous" vertical="center" shrinkToFit="1"/>
    </xf>
    <xf numFmtId="0" fontId="1" fillId="0" borderId="0" xfId="0" applyFont="1" applyBorder="1" applyAlignment="1">
      <alignment vertical="center"/>
    </xf>
    <xf numFmtId="164" fontId="2" fillId="0" borderId="0" xfId="0" applyNumberFormat="1" applyFont="1" applyBorder="1" applyAlignment="1">
      <alignment horizontal="centerContinuous" vertical="center"/>
    </xf>
    <xf numFmtId="0" fontId="20" fillId="3" borderId="40" xfId="0" applyFont="1" applyFill="1" applyBorder="1" applyAlignment="1">
      <alignment horizontal="center" vertical="center"/>
    </xf>
    <xf numFmtId="164" fontId="20" fillId="3" borderId="41" xfId="0" applyNumberFormat="1" applyFont="1" applyFill="1" applyBorder="1" applyAlignment="1">
      <alignment horizontal="center" vertical="center"/>
    </xf>
    <xf numFmtId="0" fontId="20" fillId="3" borderId="40" xfId="0" applyFont="1" applyFill="1" applyBorder="1" applyAlignment="1">
      <alignment horizontal="right" vertical="center"/>
    </xf>
    <xf numFmtId="0" fontId="20" fillId="3" borderId="42" xfId="0" applyFont="1" applyFill="1" applyBorder="1" applyAlignment="1">
      <alignment vertical="center"/>
    </xf>
    <xf numFmtId="164" fontId="20" fillId="3" borderId="33" xfId="0" applyNumberFormat="1" applyFont="1" applyFill="1" applyBorder="1" applyAlignment="1">
      <alignment horizontal="center" vertical="center"/>
    </xf>
    <xf numFmtId="0" fontId="1" fillId="0" borderId="85" xfId="0" applyFont="1" applyBorder="1" applyAlignment="1">
      <alignment horizontal="center" vertical="center" shrinkToFit="1"/>
    </xf>
    <xf numFmtId="0" fontId="4" fillId="0" borderId="86" xfId="0" applyFont="1" applyBorder="1" applyAlignment="1">
      <alignment horizontal="center" vertical="center" shrinkToFit="1"/>
    </xf>
    <xf numFmtId="164" fontId="1" fillId="0" borderId="86" xfId="0" applyNumberFormat="1" applyFont="1" applyBorder="1" applyAlignment="1">
      <alignment horizontal="center" vertical="center" shrinkToFit="1"/>
    </xf>
    <xf numFmtId="0" fontId="4" fillId="0" borderId="86" xfId="0" applyFont="1" applyBorder="1" applyAlignment="1">
      <alignment horizontal="left" vertical="center"/>
    </xf>
    <xf numFmtId="0" fontId="4" fillId="0" borderId="87" xfId="0" applyFont="1" applyBorder="1" applyAlignment="1">
      <alignment horizontal="left" vertical="center" shrinkToFit="1"/>
    </xf>
    <xf numFmtId="0" fontId="1" fillId="0" borderId="81" xfId="0" applyFont="1" applyBorder="1" applyAlignment="1">
      <alignment horizontal="center" vertical="center" shrinkToFit="1"/>
    </xf>
    <xf numFmtId="0" fontId="1" fillId="0" borderId="45" xfId="0" applyFont="1" applyBorder="1" applyAlignment="1">
      <alignment horizontal="center" vertical="center" shrinkToFit="1"/>
    </xf>
    <xf numFmtId="164" fontId="1" fillId="0" borderId="45" xfId="0" applyNumberFormat="1" applyFont="1" applyBorder="1" applyAlignment="1">
      <alignment horizontal="center" vertical="center" shrinkToFit="1"/>
    </xf>
    <xf numFmtId="0" fontId="4" fillId="0" borderId="45" xfId="0" applyFont="1" applyBorder="1" applyAlignment="1">
      <alignment horizontal="left" vertical="center"/>
    </xf>
    <xf numFmtId="0" fontId="4" fillId="0" borderId="46" xfId="0" applyFont="1" applyBorder="1" applyAlignment="1">
      <alignment horizontal="left"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0" fontId="1" fillId="0" borderId="79" xfId="0" applyFont="1" applyBorder="1" applyAlignment="1">
      <alignment horizontal="center" vertical="center" shrinkToFit="1"/>
    </xf>
    <xf numFmtId="0" fontId="1" fillId="0" borderId="48" xfId="0" applyFont="1" applyBorder="1" applyAlignment="1">
      <alignment horizontal="center" vertical="center" shrinkToFit="1"/>
    </xf>
    <xf numFmtId="164" fontId="4" fillId="0" borderId="48" xfId="0" applyNumberFormat="1" applyFont="1" applyBorder="1" applyAlignment="1">
      <alignment horizontal="center" vertical="center" shrinkToFit="1"/>
    </xf>
    <xf numFmtId="0" fontId="4" fillId="0" borderId="48" xfId="0" applyFont="1" applyBorder="1" applyAlignment="1">
      <alignment horizontal="left" vertical="center"/>
    </xf>
    <xf numFmtId="0" fontId="4" fillId="0" borderId="47" xfId="0" applyFont="1" applyBorder="1" applyAlignment="1">
      <alignment horizontal="left" vertical="center" shrinkToFit="1"/>
    </xf>
    <xf numFmtId="0" fontId="1" fillId="0" borderId="0" xfId="0" applyFont="1" applyBorder="1" applyAlignment="1">
      <alignment horizontal="center" vertical="center"/>
    </xf>
    <xf numFmtId="0" fontId="1" fillId="0" borderId="108" xfId="0" applyFont="1" applyBorder="1" applyAlignment="1">
      <alignment horizontal="center" vertical="center" shrinkToFit="1"/>
    </xf>
    <xf numFmtId="0" fontId="1" fillId="0" borderId="109" xfId="0" applyFont="1" applyBorder="1" applyAlignment="1">
      <alignment horizontal="center" vertical="center" shrinkToFit="1"/>
    </xf>
    <xf numFmtId="164" fontId="1" fillId="0" borderId="109" xfId="0" applyNumberFormat="1" applyFont="1" applyBorder="1" applyAlignment="1">
      <alignment horizontal="center" vertical="center" shrinkToFit="1"/>
    </xf>
    <xf numFmtId="0" fontId="4" fillId="0" borderId="109" xfId="0" applyFont="1" applyBorder="1" applyAlignment="1">
      <alignment horizontal="left" vertical="center"/>
    </xf>
    <xf numFmtId="0" fontId="4" fillId="0" borderId="110" xfId="0" applyFont="1" applyBorder="1" applyAlignment="1">
      <alignment horizontal="left" vertical="center" shrinkToFit="1"/>
    </xf>
    <xf numFmtId="0" fontId="1" fillId="0" borderId="80" xfId="0" applyFont="1" applyBorder="1" applyAlignment="1">
      <alignment horizontal="center" vertical="center" shrinkToFit="1"/>
    </xf>
    <xf numFmtId="0" fontId="1" fillId="0" borderId="43" xfId="0" applyFont="1" applyBorder="1" applyAlignment="1">
      <alignment horizontal="center" vertical="center" shrinkToFit="1"/>
    </xf>
    <xf numFmtId="164" fontId="1" fillId="0" borderId="43" xfId="0" applyNumberFormat="1" applyFont="1" applyBorder="1" applyAlignment="1">
      <alignment horizontal="center" vertical="center" shrinkToFit="1"/>
    </xf>
    <xf numFmtId="0" fontId="1" fillId="0" borderId="43" xfId="0" applyFont="1" applyBorder="1" applyAlignment="1">
      <alignment horizontal="left" vertical="center"/>
    </xf>
    <xf numFmtId="0" fontId="4" fillId="0" borderId="44" xfId="0" applyFont="1" applyBorder="1" applyAlignment="1">
      <alignment horizontal="left" vertical="center" shrinkToFit="1"/>
    </xf>
    <xf numFmtId="0" fontId="4" fillId="0" borderId="43" xfId="0" applyFont="1" applyBorder="1" applyAlignment="1">
      <alignment horizontal="left" vertical="center"/>
    </xf>
    <xf numFmtId="164" fontId="4" fillId="0" borderId="43" xfId="0" applyNumberFormat="1" applyFont="1" applyBorder="1" applyAlignment="1">
      <alignment horizontal="center" vertical="center" shrinkToFit="1"/>
    </xf>
    <xf numFmtId="0" fontId="1" fillId="0" borderId="80" xfId="0" applyFont="1" applyFill="1" applyBorder="1" applyAlignment="1">
      <alignment horizontal="center" vertical="center" shrinkToFit="1"/>
    </xf>
    <xf numFmtId="0" fontId="1" fillId="0" borderId="60" xfId="0" applyFont="1" applyBorder="1" applyAlignment="1">
      <alignment horizontal="center" vertical="center" shrinkToFit="1"/>
    </xf>
    <xf numFmtId="0" fontId="6" fillId="0" borderId="25" xfId="0" applyNumberFormat="1" applyFont="1" applyFill="1" applyBorder="1" applyAlignment="1">
      <alignment horizontal="center" vertical="center" shrinkToFit="1"/>
    </xf>
    <xf numFmtId="0" fontId="26" fillId="0" borderId="112" xfId="0" applyFont="1" applyFill="1" applyBorder="1" applyAlignment="1">
      <alignment horizontal="centerContinuous" vertical="center" shrinkToFit="1"/>
    </xf>
    <xf numFmtId="0" fontId="60" fillId="0" borderId="59" xfId="0" quotePrefix="1" applyFont="1" applyFill="1" applyBorder="1" applyAlignment="1">
      <alignment horizontal="center" vertical="center" shrinkToFit="1"/>
    </xf>
    <xf numFmtId="0" fontId="10" fillId="10" borderId="1" xfId="0" applyFont="1" applyFill="1" applyBorder="1" applyAlignment="1">
      <alignment vertical="center"/>
    </xf>
    <xf numFmtId="49" fontId="15" fillId="10" borderId="24" xfId="0" applyNumberFormat="1" applyFont="1" applyFill="1" applyBorder="1" applyAlignment="1">
      <alignment horizontal="center" vertical="center"/>
    </xf>
    <xf numFmtId="0" fontId="15" fillId="10" borderId="25" xfId="0" applyNumberFormat="1" applyFont="1" applyFill="1" applyBorder="1" applyAlignment="1">
      <alignment horizontal="center" vertical="center"/>
    </xf>
    <xf numFmtId="0" fontId="10" fillId="10" borderId="25" xfId="0" applyNumberFormat="1" applyFont="1" applyFill="1" applyBorder="1" applyAlignment="1">
      <alignment horizontal="center" vertical="center"/>
    </xf>
    <xf numFmtId="0" fontId="6" fillId="10" borderId="26" xfId="0" quotePrefix="1" applyNumberFormat="1" applyFont="1" applyFill="1" applyBorder="1" applyAlignment="1">
      <alignment horizontal="center" vertical="center"/>
    </xf>
    <xf numFmtId="0" fontId="1" fillId="0" borderId="81" xfId="0" applyFont="1" applyFill="1" applyBorder="1" applyAlignment="1">
      <alignment horizontal="center" vertical="center" shrinkToFit="1"/>
    </xf>
    <xf numFmtId="0" fontId="1" fillId="0" borderId="86" xfId="0" applyFont="1" applyBorder="1" applyAlignment="1">
      <alignment horizontal="left" vertical="center"/>
    </xf>
    <xf numFmtId="0" fontId="46" fillId="0" borderId="25" xfId="0" applyNumberFormat="1" applyFont="1" applyFill="1" applyBorder="1" applyAlignment="1">
      <alignment horizontal="center" vertical="center"/>
    </xf>
    <xf numFmtId="9" fontId="6" fillId="0" borderId="25" xfId="3" applyFont="1" applyFill="1" applyBorder="1" applyAlignment="1">
      <alignment horizontal="center" vertical="center" shrinkToFit="1"/>
    </xf>
    <xf numFmtId="0" fontId="6" fillId="0" borderId="25" xfId="3" applyNumberFormat="1" applyFont="1" applyFill="1" applyBorder="1" applyAlignment="1">
      <alignment horizontal="center" vertical="center" shrinkToFit="1"/>
    </xf>
    <xf numFmtId="0" fontId="6" fillId="0" borderId="25" xfId="5" applyNumberFormat="1" applyFont="1" applyFill="1" applyBorder="1" applyAlignment="1">
      <alignment horizontal="center" vertical="center"/>
    </xf>
    <xf numFmtId="9" fontId="6" fillId="0" borderId="24" xfId="3" applyFont="1" applyFill="1" applyBorder="1" applyAlignment="1">
      <alignment horizontal="center" vertical="center" shrinkToFit="1"/>
    </xf>
    <xf numFmtId="0" fontId="6" fillId="0" borderId="26" xfId="0" applyNumberFormat="1" applyFont="1" applyFill="1" applyBorder="1" applyAlignment="1">
      <alignment horizontal="center" vertical="center" shrinkToFit="1"/>
    </xf>
    <xf numFmtId="0" fontId="6" fillId="0" borderId="25" xfId="0" applyNumberFormat="1" applyFont="1" applyFill="1" applyBorder="1" applyAlignment="1">
      <alignment horizontal="center" vertical="center" wrapText="1"/>
    </xf>
    <xf numFmtId="0" fontId="6" fillId="0" borderId="24" xfId="5" applyFont="1" applyBorder="1" applyAlignment="1">
      <alignment horizontal="center" vertical="center" shrinkToFit="1"/>
    </xf>
    <xf numFmtId="0" fontId="6" fillId="0" borderId="26" xfId="5" applyNumberFormat="1" applyFont="1" applyBorder="1" applyAlignment="1">
      <alignment horizontal="center" vertical="center" wrapText="1"/>
    </xf>
    <xf numFmtId="9" fontId="6" fillId="11" borderId="50" xfId="2" applyFont="1" applyFill="1" applyBorder="1" applyAlignment="1">
      <alignment horizontal="center" vertical="center" shrinkToFit="1"/>
    </xf>
    <xf numFmtId="0" fontId="6" fillId="11" borderId="49" xfId="8" applyFont="1" applyFill="1" applyBorder="1" applyAlignment="1">
      <alignment horizontal="center" vertical="center"/>
    </xf>
    <xf numFmtId="0" fontId="6" fillId="0" borderId="51" xfId="0" applyNumberFormat="1" applyFont="1" applyFill="1" applyBorder="1" applyAlignment="1">
      <alignment horizontal="center" vertical="center" shrinkToFit="1"/>
    </xf>
    <xf numFmtId="9" fontId="6" fillId="0" borderId="50" xfId="2" applyFont="1" applyBorder="1" applyAlignment="1">
      <alignment horizontal="center" vertical="center" shrinkToFit="1"/>
    </xf>
    <xf numFmtId="9" fontId="6" fillId="0" borderId="14" xfId="2" applyFont="1" applyBorder="1" applyAlignment="1">
      <alignment horizontal="center" vertical="center" shrinkToFit="1"/>
    </xf>
    <xf numFmtId="0" fontId="6" fillId="0" borderId="14" xfId="2" applyNumberFormat="1" applyFont="1" applyBorder="1" applyAlignment="1">
      <alignment horizontal="center" vertical="center" shrinkToFit="1"/>
    </xf>
    <xf numFmtId="0" fontId="6" fillId="0" borderId="26" xfId="0" quotePrefix="1" applyNumberFormat="1" applyFont="1" applyBorder="1" applyAlignment="1">
      <alignment horizontal="center" vertical="center" wrapText="1"/>
    </xf>
    <xf numFmtId="0" fontId="6" fillId="0" borderId="26" xfId="5" applyNumberFormat="1" applyFont="1" applyFill="1" applyBorder="1" applyAlignment="1">
      <alignment horizontal="center" vertical="center"/>
    </xf>
    <xf numFmtId="0" fontId="6" fillId="0" borderId="14" xfId="0" applyNumberFormat="1"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26" xfId="0" applyNumberFormat="1" applyFont="1" applyBorder="1" applyAlignment="1">
      <alignment horizontal="center" vertical="center" wrapText="1"/>
    </xf>
    <xf numFmtId="0" fontId="56" fillId="0" borderId="34" xfId="8" applyFont="1" applyFill="1" applyBorder="1" applyAlignment="1">
      <alignment horizontal="center" vertical="center" shrinkToFit="1"/>
    </xf>
    <xf numFmtId="0" fontId="56" fillId="0" borderId="1" xfId="5" applyFont="1" applyFill="1" applyBorder="1" applyAlignment="1">
      <alignment horizontal="center" vertical="center" shrinkToFit="1"/>
    </xf>
    <xf numFmtId="0" fontId="56" fillId="0" borderId="8" xfId="0" applyFont="1" applyFill="1" applyBorder="1" applyAlignment="1">
      <alignment horizontal="center" vertical="center" shrinkToFit="1"/>
    </xf>
    <xf numFmtId="0" fontId="6" fillId="0" borderId="49" xfId="8" applyFont="1" applyFill="1" applyBorder="1" applyAlignment="1">
      <alignment horizontal="center" vertical="center" wrapText="1"/>
    </xf>
    <xf numFmtId="0" fontId="6" fillId="0" borderId="38" xfId="0" applyNumberFormat="1" applyFont="1" applyFill="1" applyBorder="1" applyAlignment="1">
      <alignment horizontal="center" vertical="center" wrapText="1"/>
    </xf>
    <xf numFmtId="0" fontId="34" fillId="9" borderId="38" xfId="2" applyNumberFormat="1" applyFont="1" applyFill="1" applyBorder="1" applyAlignment="1">
      <alignment horizontal="center" vertical="center" shrinkToFit="1"/>
    </xf>
    <xf numFmtId="0" fontId="34" fillId="9" borderId="37" xfId="2" applyNumberFormat="1" applyFont="1" applyFill="1" applyBorder="1" applyAlignment="1">
      <alignment horizontal="center" vertical="center" shrinkToFit="1"/>
    </xf>
    <xf numFmtId="1" fontId="1" fillId="0" borderId="111" xfId="0" applyNumberFormat="1" applyFont="1" applyBorder="1" applyAlignment="1">
      <alignment horizontal="center" vertical="center"/>
    </xf>
    <xf numFmtId="1" fontId="1" fillId="11" borderId="59" xfId="0" applyNumberFormat="1" applyFont="1" applyFill="1" applyBorder="1" applyAlignment="1">
      <alignment horizontal="center" vertical="center"/>
    </xf>
    <xf numFmtId="1" fontId="1" fillId="0" borderId="39" xfId="0" applyNumberFormat="1" applyFont="1" applyFill="1" applyBorder="1" applyAlignment="1">
      <alignment horizontal="center" vertical="center"/>
    </xf>
    <xf numFmtId="1" fontId="1" fillId="11" borderId="89" xfId="0" applyNumberFormat="1" applyFont="1" applyFill="1" applyBorder="1" applyAlignment="1">
      <alignment horizontal="center" vertical="center"/>
    </xf>
    <xf numFmtId="1" fontId="1" fillId="11" borderId="52" xfId="0" applyNumberFormat="1" applyFont="1" applyFill="1" applyBorder="1" applyAlignment="1">
      <alignment horizontal="center" vertical="center"/>
    </xf>
    <xf numFmtId="1" fontId="1" fillId="0" borderId="112" xfId="0" applyNumberFormat="1" applyFont="1" applyFill="1" applyBorder="1" applyAlignment="1">
      <alignment horizontal="center" vertical="center"/>
    </xf>
    <xf numFmtId="1" fontId="1" fillId="0" borderId="52" xfId="0" applyNumberFormat="1" applyFont="1" applyFill="1" applyBorder="1" applyAlignment="1">
      <alignment horizontal="center" vertical="center"/>
    </xf>
    <xf numFmtId="1" fontId="1" fillId="0" borderId="57" xfId="0" applyNumberFormat="1" applyFont="1" applyFill="1" applyBorder="1" applyAlignment="1">
      <alignment horizontal="center" vertical="center"/>
    </xf>
    <xf numFmtId="1" fontId="4" fillId="0" borderId="0" xfId="0" applyNumberFormat="1" applyFont="1" applyBorder="1" applyAlignment="1">
      <alignment horizontal="center" vertical="center"/>
    </xf>
    <xf numFmtId="1" fontId="1" fillId="0" borderId="0" xfId="0" applyNumberFormat="1" applyFont="1" applyBorder="1" applyAlignment="1">
      <alignment horizontal="center" vertical="center"/>
    </xf>
    <xf numFmtId="49" fontId="6" fillId="0" borderId="104" xfId="0" applyNumberFormat="1" applyFont="1" applyFill="1" applyBorder="1" applyAlignment="1">
      <alignment horizontal="centerContinuous" vertical="center"/>
    </xf>
    <xf numFmtId="0" fontId="1" fillId="0" borderId="105" xfId="0" applyFont="1" applyFill="1" applyBorder="1" applyAlignment="1">
      <alignment horizontal="centerContinuous" vertical="center"/>
    </xf>
    <xf numFmtId="0" fontId="4" fillId="0" borderId="116" xfId="0" applyFont="1" applyBorder="1" applyAlignment="1">
      <alignment horizontal="center" vertical="center"/>
    </xf>
    <xf numFmtId="0" fontId="4" fillId="0" borderId="2" xfId="0" applyFont="1" applyBorder="1" applyAlignment="1">
      <alignment horizontal="center" vertical="center"/>
    </xf>
    <xf numFmtId="0" fontId="4" fillId="0" borderId="101" xfId="0" applyFont="1" applyBorder="1" applyAlignment="1">
      <alignment horizontal="center" vertical="center"/>
    </xf>
    <xf numFmtId="0" fontId="4" fillId="19" borderId="76" xfId="0" applyFont="1" applyFill="1" applyBorder="1" applyAlignment="1">
      <alignment horizontal="center" vertical="center"/>
    </xf>
    <xf numFmtId="0" fontId="4" fillId="19" borderId="10" xfId="0" applyFont="1" applyFill="1" applyBorder="1" applyAlignment="1">
      <alignment horizontal="center" vertical="center"/>
    </xf>
    <xf numFmtId="0" fontId="1" fillId="0" borderId="118" xfId="0" applyFont="1" applyBorder="1" applyAlignment="1">
      <alignment horizontal="center" vertical="center"/>
    </xf>
    <xf numFmtId="49" fontId="1" fillId="0" borderId="118" xfId="0" applyNumberFormat="1" applyFont="1" applyBorder="1" applyAlignment="1">
      <alignment horizontal="center" vertical="center"/>
    </xf>
    <xf numFmtId="164" fontId="1" fillId="0" borderId="118" xfId="0" applyNumberFormat="1" applyFont="1" applyBorder="1" applyAlignment="1">
      <alignment horizontal="center" vertical="center"/>
    </xf>
    <xf numFmtId="0" fontId="1" fillId="0" borderId="118" xfId="0" quotePrefix="1" applyNumberFormat="1" applyFont="1" applyFill="1" applyBorder="1" applyAlignment="1">
      <alignment horizontal="center" vertical="center"/>
    </xf>
    <xf numFmtId="1" fontId="50" fillId="14" borderId="118" xfId="0" applyNumberFormat="1" applyFont="1" applyFill="1" applyBorder="1" applyAlignment="1">
      <alignment horizontal="center" vertical="center"/>
    </xf>
    <xf numFmtId="1" fontId="1" fillId="0" borderId="118" xfId="0" applyNumberFormat="1" applyFont="1" applyFill="1" applyBorder="1" applyAlignment="1">
      <alignment horizontal="center" vertical="center"/>
    </xf>
    <xf numFmtId="0" fontId="1" fillId="11" borderId="120" xfId="0" applyFont="1" applyFill="1" applyBorder="1" applyAlignment="1">
      <alignment horizontal="center" vertical="center"/>
    </xf>
    <xf numFmtId="49" fontId="1" fillId="11" borderId="120" xfId="0" applyNumberFormat="1" applyFont="1" applyFill="1" applyBorder="1" applyAlignment="1">
      <alignment horizontal="center" vertical="center"/>
    </xf>
    <xf numFmtId="164" fontId="1" fillId="11" borderId="120" xfId="0" applyNumberFormat="1" applyFont="1" applyFill="1" applyBorder="1" applyAlignment="1">
      <alignment horizontal="center" vertical="center"/>
    </xf>
    <xf numFmtId="0" fontId="1" fillId="0" borderId="120" xfId="0" quotePrefix="1" applyNumberFormat="1" applyFont="1" applyFill="1" applyBorder="1" applyAlignment="1">
      <alignment horizontal="center" vertical="center"/>
    </xf>
    <xf numFmtId="1" fontId="50" fillId="14" borderId="120" xfId="0" applyNumberFormat="1" applyFont="1" applyFill="1" applyBorder="1" applyAlignment="1">
      <alignment horizontal="center" vertical="center"/>
    </xf>
    <xf numFmtId="1" fontId="1" fillId="0" borderId="120" xfId="0" applyNumberFormat="1" applyFont="1" applyFill="1" applyBorder="1" applyAlignment="1">
      <alignment horizontal="center" vertical="center"/>
    </xf>
    <xf numFmtId="0" fontId="1" fillId="11" borderId="109" xfId="0" applyFont="1" applyFill="1" applyBorder="1" applyAlignment="1">
      <alignment horizontal="center" vertical="center"/>
    </xf>
    <xf numFmtId="49" fontId="1" fillId="11" borderId="109" xfId="0" applyNumberFormat="1" applyFont="1" applyFill="1" applyBorder="1" applyAlignment="1">
      <alignment horizontal="center" vertical="center"/>
    </xf>
    <xf numFmtId="164" fontId="1" fillId="11" borderId="109" xfId="0" applyNumberFormat="1" applyFont="1" applyFill="1" applyBorder="1" applyAlignment="1">
      <alignment horizontal="center" vertical="center"/>
    </xf>
    <xf numFmtId="0" fontId="1" fillId="0" borderId="109" xfId="0" quotePrefix="1" applyNumberFormat="1" applyFont="1" applyFill="1" applyBorder="1" applyAlignment="1">
      <alignment horizontal="center" vertical="center"/>
    </xf>
    <xf numFmtId="1" fontId="50" fillId="14" borderId="109" xfId="0" applyNumberFormat="1" applyFont="1" applyFill="1" applyBorder="1" applyAlignment="1">
      <alignment horizontal="center" vertical="center"/>
    </xf>
    <xf numFmtId="1" fontId="1" fillId="0" borderId="109" xfId="0" applyNumberFormat="1" applyFont="1" applyFill="1" applyBorder="1" applyAlignment="1">
      <alignment horizontal="center" vertical="center"/>
    </xf>
    <xf numFmtId="0" fontId="1" fillId="0" borderId="43" xfId="0" applyFont="1" applyBorder="1" applyAlignment="1">
      <alignment horizontal="center" vertical="center"/>
    </xf>
    <xf numFmtId="49" fontId="1" fillId="0" borderId="43" xfId="0" applyNumberFormat="1" applyFont="1" applyBorder="1" applyAlignment="1">
      <alignment horizontal="center" vertical="center"/>
    </xf>
    <xf numFmtId="164" fontId="1" fillId="0" borderId="43" xfId="0" applyNumberFormat="1" applyFont="1" applyFill="1" applyBorder="1" applyAlignment="1">
      <alignment horizontal="center" vertical="center"/>
    </xf>
    <xf numFmtId="0" fontId="1" fillId="0" borderId="108" xfId="0" applyFont="1" applyBorder="1" applyAlignment="1">
      <alignment horizontal="center" vertical="center"/>
    </xf>
    <xf numFmtId="164" fontId="1" fillId="11" borderId="43" xfId="0" applyNumberFormat="1" applyFont="1" applyFill="1" applyBorder="1" applyAlignment="1">
      <alignment horizontal="center" vertical="center"/>
    </xf>
    <xf numFmtId="0" fontId="1" fillId="19" borderId="43" xfId="0" applyFont="1" applyFill="1" applyBorder="1" applyAlignment="1">
      <alignment horizontal="center" vertical="center"/>
    </xf>
    <xf numFmtId="0" fontId="1" fillId="19" borderId="43" xfId="2" applyNumberFormat="1" applyFont="1" applyFill="1" applyBorder="1" applyAlignment="1">
      <alignment horizontal="center" vertical="center"/>
    </xf>
    <xf numFmtId="164" fontId="1" fillId="19" borderId="43" xfId="0" applyNumberFormat="1" applyFont="1" applyFill="1" applyBorder="1" applyAlignment="1">
      <alignment horizontal="center" vertical="center"/>
    </xf>
    <xf numFmtId="1" fontId="50" fillId="14" borderId="43" xfId="0" applyNumberFormat="1" applyFont="1" applyFill="1" applyBorder="1" applyAlignment="1">
      <alignment horizontal="center" vertical="center"/>
    </xf>
    <xf numFmtId="1" fontId="1" fillId="0" borderId="43" xfId="0" applyNumberFormat="1" applyFont="1" applyFill="1" applyBorder="1" applyAlignment="1">
      <alignment horizontal="center" vertical="center"/>
    </xf>
    <xf numFmtId="0" fontId="1" fillId="19" borderId="122" xfId="0" applyFont="1" applyFill="1" applyBorder="1" applyAlignment="1">
      <alignment horizontal="center" vertical="center"/>
    </xf>
    <xf numFmtId="0" fontId="1" fillId="19" borderId="122" xfId="2" applyNumberFormat="1" applyFont="1" applyFill="1" applyBorder="1" applyAlignment="1">
      <alignment horizontal="center" vertical="center"/>
    </xf>
    <xf numFmtId="164" fontId="1" fillId="19" borderId="122" xfId="0" applyNumberFormat="1" applyFont="1" applyFill="1" applyBorder="1" applyAlignment="1">
      <alignment horizontal="center" vertical="center"/>
    </xf>
    <xf numFmtId="1" fontId="50" fillId="14" borderId="122" xfId="0" applyNumberFormat="1" applyFont="1" applyFill="1" applyBorder="1" applyAlignment="1">
      <alignment horizontal="center" vertical="center"/>
    </xf>
    <xf numFmtId="1" fontId="1" fillId="0" borderId="122" xfId="0" applyNumberFormat="1" applyFont="1" applyFill="1" applyBorder="1" applyAlignment="1">
      <alignment horizontal="center" vertical="center"/>
    </xf>
    <xf numFmtId="0" fontId="1" fillId="0" borderId="81"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45" xfId="0" quotePrefix="1" applyFont="1" applyFill="1" applyBorder="1" applyAlignment="1">
      <alignment horizontal="center" vertical="center"/>
    </xf>
    <xf numFmtId="9" fontId="1" fillId="0" borderId="45" xfId="0" applyNumberFormat="1" applyFont="1" applyFill="1" applyBorder="1" applyAlignment="1">
      <alignment horizontal="center" vertical="center"/>
    </xf>
    <xf numFmtId="164" fontId="1" fillId="0" borderId="45" xfId="0" applyNumberFormat="1" applyFont="1" applyFill="1" applyBorder="1" applyAlignment="1">
      <alignment horizontal="center" vertical="center"/>
    </xf>
    <xf numFmtId="0" fontId="4" fillId="0" borderId="48" xfId="0" applyFont="1" applyFill="1" applyBorder="1" applyAlignment="1">
      <alignment horizontal="centerContinuous" vertical="center"/>
    </xf>
    <xf numFmtId="164" fontId="1" fillId="0" borderId="48" xfId="0" applyNumberFormat="1" applyFont="1" applyFill="1" applyBorder="1" applyAlignment="1">
      <alignment horizontal="center" vertical="center"/>
    </xf>
    <xf numFmtId="49" fontId="1" fillId="0" borderId="48" xfId="0" applyNumberFormat="1" applyFont="1" applyFill="1" applyBorder="1" applyAlignment="1">
      <alignment horizontal="center" vertical="center"/>
    </xf>
    <xf numFmtId="0" fontId="4" fillId="0" borderId="45" xfId="0" applyFont="1" applyFill="1" applyBorder="1" applyAlignment="1">
      <alignment horizontal="centerContinuous" vertical="center"/>
    </xf>
    <xf numFmtId="49" fontId="1" fillId="0" borderId="45" xfId="0" applyNumberFormat="1" applyFont="1" applyFill="1" applyBorder="1" applyAlignment="1">
      <alignment horizontal="center" vertical="center"/>
    </xf>
    <xf numFmtId="0" fontId="4" fillId="0" borderId="123" xfId="0" applyFont="1" applyFill="1" applyBorder="1" applyAlignment="1">
      <alignment horizontal="centerContinuous" vertical="center"/>
    </xf>
    <xf numFmtId="0" fontId="4" fillId="0" borderId="65" xfId="0" applyFont="1" applyFill="1" applyBorder="1" applyAlignment="1">
      <alignment horizontal="centerContinuous" vertical="center"/>
    </xf>
    <xf numFmtId="49" fontId="1" fillId="0" borderId="114" xfId="0" applyNumberFormat="1" applyFont="1" applyFill="1" applyBorder="1" applyAlignment="1">
      <alignment horizontal="centerContinuous" vertical="center"/>
    </xf>
    <xf numFmtId="0" fontId="1" fillId="0" borderId="86" xfId="0" applyFont="1" applyFill="1" applyBorder="1" applyAlignment="1">
      <alignment horizontal="center" vertical="center"/>
    </xf>
    <xf numFmtId="0" fontId="1" fillId="0" borderId="79" xfId="0" applyFont="1" applyFill="1" applyBorder="1" applyAlignment="1">
      <alignment horizontal="center" vertical="center" shrinkToFit="1"/>
    </xf>
    <xf numFmtId="0" fontId="1" fillId="0" borderId="118" xfId="0" applyFont="1" applyFill="1" applyBorder="1" applyAlignment="1">
      <alignment horizontal="center" vertical="center"/>
    </xf>
    <xf numFmtId="9" fontId="1" fillId="0" borderId="118" xfId="0" applyNumberFormat="1" applyFont="1" applyFill="1" applyBorder="1" applyAlignment="1">
      <alignment horizontal="center" vertical="center"/>
    </xf>
    <xf numFmtId="164" fontId="1" fillId="0" borderId="118" xfId="0" applyNumberFormat="1" applyFont="1" applyFill="1" applyBorder="1" applyAlignment="1">
      <alignment horizontal="center" vertical="center"/>
    </xf>
    <xf numFmtId="0" fontId="1" fillId="11" borderId="109" xfId="0" applyNumberFormat="1" applyFont="1" applyFill="1" applyBorder="1" applyAlignment="1">
      <alignment horizontal="center" vertical="center"/>
    </xf>
    <xf numFmtId="0" fontId="1" fillId="11" borderId="43" xfId="0" applyFont="1" applyFill="1" applyBorder="1" applyAlignment="1">
      <alignment horizontal="center" vertical="center"/>
    </xf>
    <xf numFmtId="49" fontId="1" fillId="11" borderId="43" xfId="0" applyNumberFormat="1" applyFont="1" applyFill="1" applyBorder="1" applyAlignment="1">
      <alignment horizontal="center" vertical="center"/>
    </xf>
    <xf numFmtId="0" fontId="1" fillId="11" borderId="109" xfId="0" quotePrefix="1" applyNumberFormat="1" applyFont="1" applyFill="1" applyBorder="1" applyAlignment="1">
      <alignment horizontal="center" vertical="center"/>
    </xf>
    <xf numFmtId="1" fontId="50" fillId="11" borderId="109" xfId="0" applyNumberFormat="1" applyFont="1" applyFill="1" applyBorder="1" applyAlignment="1">
      <alignment horizontal="center" vertical="center"/>
    </xf>
    <xf numFmtId="1" fontId="1" fillId="11" borderId="109" xfId="0" applyNumberFormat="1" applyFont="1" applyFill="1" applyBorder="1" applyAlignment="1">
      <alignment horizontal="center" vertical="center"/>
    </xf>
    <xf numFmtId="0" fontId="4" fillId="11" borderId="10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1" fillId="0" borderId="121" xfId="0" applyFont="1" applyBorder="1" applyAlignment="1">
      <alignment horizontal="center" vertical="center"/>
    </xf>
    <xf numFmtId="49" fontId="1" fillId="0" borderId="122" xfId="2" applyNumberFormat="1" applyFont="1" applyBorder="1" applyAlignment="1">
      <alignment horizontal="center" vertical="center"/>
    </xf>
    <xf numFmtId="0" fontId="1" fillId="0" borderId="122" xfId="0" applyFont="1" applyBorder="1" applyAlignment="1">
      <alignment horizontal="center" vertical="center" shrinkToFit="1"/>
    </xf>
    <xf numFmtId="164" fontId="1" fillId="0" borderId="122" xfId="0" applyNumberFormat="1" applyFont="1" applyBorder="1" applyAlignment="1">
      <alignment horizontal="center" vertical="center"/>
    </xf>
    <xf numFmtId="0" fontId="1" fillId="0" borderId="125" xfId="0" applyFont="1" applyBorder="1" applyAlignment="1">
      <alignment horizontal="center" vertical="center"/>
    </xf>
    <xf numFmtId="0" fontId="1" fillId="0" borderId="126" xfId="0" applyFont="1" applyFill="1" applyBorder="1" applyAlignment="1">
      <alignment horizontal="center" vertical="center"/>
    </xf>
    <xf numFmtId="0" fontId="1" fillId="0" borderId="124" xfId="0" applyFont="1" applyFill="1" applyBorder="1" applyAlignment="1">
      <alignment horizontal="center" vertical="center"/>
    </xf>
    <xf numFmtId="0" fontId="1" fillId="20" borderId="60" xfId="0" quotePrefix="1" applyFont="1" applyFill="1" applyBorder="1" applyAlignment="1">
      <alignment horizontal="center" vertical="center"/>
    </xf>
    <xf numFmtId="0" fontId="1" fillId="0" borderId="112" xfId="0" applyFont="1" applyFill="1" applyBorder="1" applyAlignment="1">
      <alignment horizontal="center" vertical="center"/>
    </xf>
    <xf numFmtId="0" fontId="1" fillId="0" borderId="45" xfId="0" applyFont="1" applyBorder="1" applyAlignment="1">
      <alignment horizontal="left" vertical="center"/>
    </xf>
    <xf numFmtId="0" fontId="25" fillId="0" borderId="14" xfId="0" applyNumberFormat="1" applyFont="1" applyFill="1" applyBorder="1" applyAlignment="1">
      <alignment horizontal="center" vertical="center"/>
    </xf>
    <xf numFmtId="0" fontId="26" fillId="0" borderId="52" xfId="0" applyFont="1" applyBorder="1" applyAlignment="1">
      <alignment horizontal="centerContinuous" vertical="center" shrinkToFit="1"/>
    </xf>
    <xf numFmtId="0" fontId="6" fillId="8" borderId="26" xfId="0" quotePrefix="1" applyNumberFormat="1" applyFont="1" applyFill="1" applyBorder="1" applyAlignment="1">
      <alignment horizontal="center" vertical="center"/>
    </xf>
    <xf numFmtId="0" fontId="6" fillId="5" borderId="26" xfId="0" quotePrefix="1" applyNumberFormat="1" applyFont="1" applyFill="1" applyBorder="1" applyAlignment="1">
      <alignment horizontal="center" vertical="center"/>
    </xf>
    <xf numFmtId="1" fontId="6" fillId="0" borderId="24" xfId="0" applyNumberFormat="1" applyFont="1" applyBorder="1" applyAlignment="1">
      <alignment horizontal="center" vertical="center"/>
    </xf>
    <xf numFmtId="1" fontId="6" fillId="0" borderId="50" xfId="0" applyNumberFormat="1" applyFont="1" applyBorder="1" applyAlignment="1">
      <alignment horizontal="center" vertical="center"/>
    </xf>
    <xf numFmtId="1" fontId="6" fillId="0" borderId="24" xfId="0" applyNumberFormat="1" applyFont="1" applyFill="1" applyBorder="1" applyAlignment="1">
      <alignment horizontal="center" vertical="center"/>
    </xf>
    <xf numFmtId="1" fontId="6" fillId="0" borderId="50" xfId="0" applyNumberFormat="1" applyFont="1" applyFill="1" applyBorder="1" applyAlignment="1">
      <alignment horizontal="center" vertical="center"/>
    </xf>
    <xf numFmtId="1" fontId="6" fillId="0" borderId="49" xfId="0" applyNumberFormat="1" applyFont="1" applyFill="1" applyBorder="1" applyAlignment="1">
      <alignment horizontal="center" vertical="center"/>
    </xf>
    <xf numFmtId="0" fontId="1" fillId="0" borderId="0" xfId="0" quotePrefix="1" applyFont="1" applyBorder="1" applyAlignment="1">
      <alignment vertical="center"/>
    </xf>
    <xf numFmtId="0" fontId="6" fillId="0" borderId="23" xfId="0" quotePrefix="1" applyFont="1" applyFill="1" applyBorder="1" applyAlignment="1">
      <alignment horizontal="center" vertical="center"/>
    </xf>
    <xf numFmtId="164" fontId="4" fillId="0" borderId="122" xfId="0" applyNumberFormat="1" applyFont="1" applyBorder="1" applyAlignment="1">
      <alignment horizontal="center" vertical="center"/>
    </xf>
    <xf numFmtId="1" fontId="4" fillId="0" borderId="122" xfId="0" applyNumberFormat="1" applyFont="1" applyFill="1" applyBorder="1" applyAlignment="1">
      <alignment horizontal="center" vertical="center"/>
    </xf>
    <xf numFmtId="0" fontId="3" fillId="0" borderId="127" xfId="0" applyFont="1" applyBorder="1" applyAlignment="1">
      <alignment horizontal="center" vertical="center"/>
    </xf>
    <xf numFmtId="0" fontId="1" fillId="0" borderId="117" xfId="0" applyFont="1" applyBorder="1" applyAlignment="1">
      <alignment horizontal="center" vertical="center"/>
    </xf>
    <xf numFmtId="49" fontId="1" fillId="0" borderId="118" xfId="2" applyNumberFormat="1" applyFont="1" applyBorder="1" applyAlignment="1">
      <alignment horizontal="center" vertical="center"/>
    </xf>
    <xf numFmtId="0" fontId="1" fillId="0" borderId="118" xfId="0" applyFont="1" applyBorder="1" applyAlignment="1">
      <alignment horizontal="center" vertical="center" shrinkToFit="1"/>
    </xf>
    <xf numFmtId="164" fontId="4" fillId="0" borderId="118" xfId="0" applyNumberFormat="1" applyFont="1" applyBorder="1" applyAlignment="1">
      <alignment horizontal="center" vertical="center"/>
    </xf>
    <xf numFmtId="0" fontId="4" fillId="0" borderId="128" xfId="0" applyFont="1" applyFill="1" applyBorder="1" applyAlignment="1">
      <alignment horizontal="center" vertical="center"/>
    </xf>
    <xf numFmtId="0" fontId="4" fillId="0" borderId="110" xfId="0" applyFont="1" applyFill="1" applyBorder="1" applyAlignment="1">
      <alignment horizontal="center" vertical="center"/>
    </xf>
    <xf numFmtId="49" fontId="1" fillId="11" borderId="109" xfId="2" applyNumberFormat="1" applyFont="1" applyFill="1" applyBorder="1" applyAlignment="1">
      <alignment horizontal="center" vertical="center"/>
    </xf>
    <xf numFmtId="0" fontId="1" fillId="11" borderId="109" xfId="0" applyFont="1" applyFill="1" applyBorder="1" applyAlignment="1">
      <alignment horizontal="center" vertical="center" shrinkToFit="1"/>
    </xf>
    <xf numFmtId="164" fontId="4" fillId="11" borderId="109" xfId="0" applyNumberFormat="1" applyFont="1" applyFill="1" applyBorder="1" applyAlignment="1">
      <alignment horizontal="center" vertical="center"/>
    </xf>
    <xf numFmtId="1" fontId="6" fillId="0" borderId="27" xfId="0" applyNumberFormat="1" applyFont="1" applyFill="1" applyBorder="1" applyAlignment="1">
      <alignment horizontal="center" vertical="center"/>
    </xf>
    <xf numFmtId="0" fontId="1" fillId="0" borderId="119" xfId="0" applyFont="1" applyBorder="1" applyAlignment="1">
      <alignment horizontal="center" vertical="center"/>
    </xf>
    <xf numFmtId="0" fontId="1" fillId="19" borderId="80" xfId="0" applyFont="1" applyFill="1" applyBorder="1" applyAlignment="1">
      <alignment horizontal="center" vertical="center"/>
    </xf>
    <xf numFmtId="0" fontId="1" fillId="19" borderId="121" xfId="0" applyFont="1" applyFill="1" applyBorder="1" applyAlignment="1">
      <alignment horizontal="center" vertical="center"/>
    </xf>
    <xf numFmtId="0" fontId="11" fillId="16" borderId="69" xfId="8" applyFont="1" applyFill="1" applyBorder="1" applyAlignment="1">
      <alignment horizontal="centerContinuous" vertical="center" wrapText="1"/>
    </xf>
    <xf numFmtId="0" fontId="11" fillId="16" borderId="41" xfId="8" applyFont="1" applyFill="1" applyBorder="1" applyAlignment="1">
      <alignment horizontal="center" vertical="center" wrapText="1"/>
    </xf>
    <xf numFmtId="0" fontId="11" fillId="16" borderId="41" xfId="8" applyFont="1" applyFill="1" applyBorder="1" applyAlignment="1">
      <alignment horizontal="center" vertical="center"/>
    </xf>
    <xf numFmtId="0" fontId="11" fillId="15" borderId="41" xfId="0" applyFont="1" applyFill="1" applyBorder="1" applyAlignment="1">
      <alignment horizontal="center" vertical="center" wrapText="1"/>
    </xf>
    <xf numFmtId="0" fontId="11" fillId="15" borderId="70" xfId="0" applyNumberFormat="1" applyFont="1" applyFill="1" applyBorder="1" applyAlignment="1">
      <alignment horizontal="centerContinuous" vertical="center" wrapText="1"/>
    </xf>
    <xf numFmtId="0" fontId="6" fillId="0" borderId="24"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3" xfId="0" quotePrefix="1" applyFont="1" applyFill="1" applyBorder="1" applyAlignment="1">
      <alignment horizontal="center" vertical="center"/>
    </xf>
    <xf numFmtId="0" fontId="8" fillId="0" borderId="3" xfId="0" quotePrefix="1" applyFont="1" applyFill="1" applyBorder="1" applyAlignment="1">
      <alignment horizontal="center" vertical="center"/>
    </xf>
    <xf numFmtId="49" fontId="25" fillId="0" borderId="14" xfId="0" applyNumberFormat="1" applyFont="1" applyFill="1" applyBorder="1" applyAlignment="1">
      <alignment horizontal="center" vertical="center"/>
    </xf>
    <xf numFmtId="49" fontId="25" fillId="0" borderId="3" xfId="0" applyNumberFormat="1" applyFont="1" applyFill="1" applyBorder="1" applyAlignment="1">
      <alignment horizontal="center" vertical="center"/>
    </xf>
    <xf numFmtId="1" fontId="1" fillId="0" borderId="89" xfId="0" applyNumberFormat="1" applyFont="1" applyBorder="1" applyAlignment="1">
      <alignment horizontal="center" vertical="center" shrinkToFit="1"/>
    </xf>
    <xf numFmtId="1" fontId="4" fillId="0" borderId="89" xfId="0" applyNumberFormat="1" applyFont="1" applyBorder="1" applyAlignment="1">
      <alignment horizontal="center" vertical="center" shrinkToFit="1"/>
    </xf>
    <xf numFmtId="1" fontId="1" fillId="0" borderId="89" xfId="0" applyNumberFormat="1" applyFont="1" applyFill="1" applyBorder="1" applyAlignment="1">
      <alignment horizontal="center" vertical="center"/>
    </xf>
    <xf numFmtId="1" fontId="1" fillId="0" borderId="89" xfId="0" quotePrefix="1" applyNumberFormat="1" applyFont="1" applyBorder="1" applyAlignment="1">
      <alignment horizontal="center" vertical="center" shrinkToFit="1"/>
    </xf>
    <xf numFmtId="1" fontId="1" fillId="0" borderId="52" xfId="0" applyNumberFormat="1" applyFont="1" applyBorder="1" applyAlignment="1">
      <alignment horizontal="center" vertical="center" shrinkToFit="1"/>
    </xf>
    <xf numFmtId="1" fontId="4" fillId="0" borderId="57" xfId="0" applyNumberFormat="1" applyFont="1" applyBorder="1" applyAlignment="1">
      <alignment horizontal="center" vertical="center" shrinkToFit="1"/>
    </xf>
    <xf numFmtId="1" fontId="1" fillId="0" borderId="59" xfId="0" applyNumberFormat="1" applyFont="1" applyBorder="1" applyAlignment="1">
      <alignment horizontal="center" vertical="center" shrinkToFit="1"/>
    </xf>
    <xf numFmtId="1" fontId="1" fillId="0" borderId="39" xfId="0" applyNumberFormat="1" applyFont="1" applyBorder="1" applyAlignment="1">
      <alignment horizontal="center" vertical="center" shrinkToFit="1"/>
    </xf>
    <xf numFmtId="1" fontId="4" fillId="0" borderId="39" xfId="0" applyNumberFormat="1" applyFont="1" applyBorder="1" applyAlignment="1">
      <alignment horizontal="center" vertical="center" shrinkToFit="1"/>
    </xf>
    <xf numFmtId="164" fontId="1" fillId="0" borderId="0" xfId="0" applyNumberFormat="1" applyFont="1" applyBorder="1" applyAlignment="1">
      <alignment horizontal="center" vertical="center"/>
    </xf>
    <xf numFmtId="0" fontId="1" fillId="0" borderId="118" xfId="0" applyNumberFormat="1" applyFont="1" applyFill="1" applyBorder="1" applyAlignment="1">
      <alignment horizontal="center" vertical="center"/>
    </xf>
    <xf numFmtId="0" fontId="1" fillId="0" borderId="120" xfId="0" applyNumberFormat="1" applyFont="1" applyFill="1" applyBorder="1" applyAlignment="1">
      <alignment horizontal="center" vertical="center"/>
    </xf>
    <xf numFmtId="0" fontId="1" fillId="0" borderId="109" xfId="0" applyNumberFormat="1" applyFont="1" applyFill="1" applyBorder="1" applyAlignment="1">
      <alignment horizontal="center" vertical="center"/>
    </xf>
    <xf numFmtId="49" fontId="15" fillId="0" borderId="37" xfId="0" applyNumberFormat="1" applyFont="1" applyBorder="1" applyAlignment="1">
      <alignment horizontal="center" shrinkToFit="1"/>
    </xf>
    <xf numFmtId="0" fontId="1" fillId="0" borderId="113" xfId="0" applyFont="1" applyBorder="1" applyAlignment="1">
      <alignment horizontal="center" vertical="center" shrinkToFit="1"/>
    </xf>
    <xf numFmtId="0" fontId="1" fillId="0" borderId="129" xfId="0" applyFont="1" applyBorder="1" applyAlignment="1">
      <alignment horizontal="left" vertical="center"/>
    </xf>
    <xf numFmtId="0" fontId="1" fillId="0" borderId="87" xfId="0" applyFont="1" applyBorder="1" applyAlignment="1">
      <alignment horizontal="left" vertical="center" shrinkToFit="1"/>
    </xf>
    <xf numFmtId="0" fontId="8" fillId="21" borderId="3" xfId="0" quotePrefix="1" applyFont="1" applyFill="1" applyBorder="1" applyAlignment="1">
      <alignment horizontal="center" vertical="center"/>
    </xf>
    <xf numFmtId="0" fontId="6" fillId="0" borderId="82" xfId="0" applyNumberFormat="1" applyFont="1" applyFill="1" applyBorder="1" applyAlignment="1">
      <alignment horizontal="centerContinuous" vertical="center"/>
    </xf>
    <xf numFmtId="0" fontId="1" fillId="0" borderId="83" xfId="0" applyFont="1" applyFill="1" applyBorder="1" applyAlignment="1">
      <alignment horizontal="centerContinuous" vertical="center"/>
    </xf>
  </cellXfs>
  <cellStyles count="9">
    <cellStyle name="Excel Built-in Normal" xfId="6"/>
    <cellStyle name="Hyperlink" xfId="1" builtinId="8"/>
    <cellStyle name="Normal" xfId="0" builtinId="0"/>
    <cellStyle name="Normal 2" xfId="4"/>
    <cellStyle name="Normal 2 2" xfId="5"/>
    <cellStyle name="Normal 3" xfId="8"/>
    <cellStyle name="Normal 4" xfId="7"/>
    <cellStyle name="Percent" xfId="2" builtinId="5"/>
    <cellStyle name="Percent 2" xfId="3"/>
  </cellStyles>
  <dxfs count="659">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9900"/>
      <color rgb="FFCCFFCC"/>
      <color rgb="FF0000FF"/>
      <color rgb="FFCCCC00"/>
      <color rgb="FF99FF99"/>
      <color rgb="FFCCFF99"/>
      <color rgb="FFFFFF66"/>
      <color rgb="FF00CC66"/>
      <color rgb="FF00FF99"/>
      <color rgb="FF66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57150</xdr:colOff>
      <xdr:row>1</xdr:row>
      <xdr:rowOff>66675</xdr:rowOff>
    </xdr:from>
    <xdr:to>
      <xdr:col>6</xdr:col>
      <xdr:colOff>966976</xdr:colOff>
      <xdr:row>12</xdr:row>
      <xdr:rowOff>155720</xdr:rowOff>
    </xdr:to>
    <xdr:pic>
      <xdr:nvPicPr>
        <xdr:cNvPr id="5" name="Picture 4" descr="C:\A\Jue\SoF\Images\NPC\Primes\Elves &amp; Fey\archerepents.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48225" y="438150"/>
          <a:ext cx="1929001" cy="2441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57150</xdr:colOff>
      <xdr:row>13</xdr:row>
      <xdr:rowOff>57151</xdr:rowOff>
    </xdr:from>
    <xdr:to>
      <xdr:col>6</xdr:col>
      <xdr:colOff>971550</xdr:colOff>
      <xdr:row>21</xdr:row>
      <xdr:rowOff>171450</xdr:rowOff>
    </xdr:to>
    <xdr:sp macro="" textlink="">
      <xdr:nvSpPr>
        <xdr:cNvPr id="1084" name="Text Box 60"/>
        <xdr:cNvSpPr txBox="1">
          <a:spLocks noChangeArrowheads="1"/>
        </xdr:cNvSpPr>
      </xdr:nvSpPr>
      <xdr:spPr bwMode="auto">
        <a:xfrm>
          <a:off x="57150" y="3000376"/>
          <a:ext cx="6724650" cy="1800224"/>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ctr" rtl="0">
            <a:defRPr sz="1000"/>
          </a:pPr>
          <a:r>
            <a:rPr lang="en-US" sz="1400" b="1" i="0" u="none" strike="noStrike" baseline="0">
              <a:solidFill>
                <a:srgbClr val="000000"/>
              </a:solidFill>
              <a:latin typeface="Times New Roman"/>
              <a:cs typeface="Times New Roman"/>
            </a:rPr>
            <a:t>Current status</a:t>
          </a:r>
        </a:p>
        <a:p>
          <a:pPr algn="ctr" rtl="0">
            <a:defRPr sz="1000"/>
          </a:pPr>
          <a:endParaRPr lang="en-US" sz="1400" b="1"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01" name="Rectangle 1"/>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Rectangle 1"/>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295275</xdr:colOff>
      <xdr:row>1</xdr:row>
      <xdr:rowOff>123825</xdr:rowOff>
    </xdr:from>
    <xdr:to>
      <xdr:col>2</xdr:col>
      <xdr:colOff>331134</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irjadin26@yahoo.ca?subject=Aren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3"/>
  <sheetViews>
    <sheetView showGridLines="0" tabSelected="1" zoomScaleNormal="100" workbookViewId="0"/>
  </sheetViews>
  <sheetFormatPr defaultColWidth="13" defaultRowHeight="15.75"/>
  <cols>
    <col min="1" max="1" width="14.25" style="79" bestFit="1" customWidth="1"/>
    <col min="2" max="2" width="10" style="80" customWidth="1"/>
    <col min="3" max="3" width="5.125" style="80" customWidth="1"/>
    <col min="4" max="4" width="13.75" style="79" bestFit="1" customWidth="1"/>
    <col min="5" max="5" width="11.375" style="80" bestFit="1" customWidth="1"/>
    <col min="6" max="6" width="13.375" style="79" customWidth="1"/>
    <col min="7" max="7" width="13.375" style="80" customWidth="1"/>
    <col min="8" max="16384" width="13" style="40"/>
  </cols>
  <sheetData>
    <row r="1" spans="1:7" ht="29.25" thickTop="1" thickBot="1">
      <c r="A1" s="34" t="s">
        <v>296</v>
      </c>
      <c r="B1" s="35" t="s">
        <v>297</v>
      </c>
      <c r="C1" s="36"/>
      <c r="D1" s="37"/>
      <c r="E1" s="38"/>
      <c r="F1" s="37"/>
      <c r="G1" s="39" t="s">
        <v>298</v>
      </c>
    </row>
    <row r="2" spans="1:7" ht="17.25" thickTop="1">
      <c r="A2" s="41" t="s">
        <v>0</v>
      </c>
      <c r="B2" s="42" t="s">
        <v>299</v>
      </c>
      <c r="C2" s="42"/>
      <c r="D2" s="43" t="s">
        <v>1</v>
      </c>
      <c r="E2" s="44" t="s">
        <v>325</v>
      </c>
      <c r="F2" s="45"/>
      <c r="G2" s="46"/>
    </row>
    <row r="3" spans="1:7" ht="16.5">
      <c r="A3" s="41" t="s">
        <v>66</v>
      </c>
      <c r="B3" s="42" t="s">
        <v>195</v>
      </c>
      <c r="C3" s="42"/>
      <c r="D3" s="43" t="s">
        <v>67</v>
      </c>
      <c r="E3" s="44">
        <v>6</v>
      </c>
      <c r="F3" s="43"/>
      <c r="G3" s="46"/>
    </row>
    <row r="4" spans="1:7" ht="16.5">
      <c r="A4" s="41" t="s">
        <v>66</v>
      </c>
      <c r="B4" s="42" t="s">
        <v>367</v>
      </c>
      <c r="C4" s="42"/>
      <c r="D4" s="43" t="s">
        <v>67</v>
      </c>
      <c r="E4" s="44">
        <v>4</v>
      </c>
      <c r="F4" s="43"/>
      <c r="G4" s="46"/>
    </row>
    <row r="5" spans="1:7" ht="17.25" thickBot="1">
      <c r="A5" s="41" t="s">
        <v>68</v>
      </c>
      <c r="B5" s="42" t="s">
        <v>192</v>
      </c>
      <c r="C5" s="42"/>
      <c r="D5" s="43" t="s">
        <v>569</v>
      </c>
      <c r="E5" s="44" t="s">
        <v>570</v>
      </c>
      <c r="F5" s="43"/>
      <c r="G5" s="46"/>
    </row>
    <row r="6" spans="1:7" ht="17.25" thickTop="1">
      <c r="A6" s="47" t="s">
        <v>121</v>
      </c>
      <c r="B6" s="552">
        <f>7</f>
        <v>7</v>
      </c>
      <c r="C6" s="553"/>
      <c r="D6" s="48" t="s">
        <v>90</v>
      </c>
      <c r="E6" s="49" t="s">
        <v>189</v>
      </c>
      <c r="F6" s="50"/>
      <c r="G6" s="46"/>
    </row>
    <row r="7" spans="1:7" ht="17.25" thickBot="1">
      <c r="A7" s="51" t="s">
        <v>358</v>
      </c>
      <c r="B7" s="419" t="str">
        <f>C9</f>
        <v>+5</v>
      </c>
      <c r="C7" s="420"/>
      <c r="D7" s="52" t="s">
        <v>188</v>
      </c>
      <c r="E7" s="53" t="s">
        <v>189</v>
      </c>
      <c r="F7" s="50"/>
      <c r="G7" s="46"/>
    </row>
    <row r="8" spans="1:7" ht="17.25" thickTop="1">
      <c r="A8" s="54" t="s">
        <v>2</v>
      </c>
      <c r="B8" s="530">
        <f>14</f>
        <v>14</v>
      </c>
      <c r="C8" s="496" t="str">
        <f t="shared" ref="C8:C13" si="0">IF(B8&gt;9.9,CONCATENATE("+",ROUNDDOWN((B8-10)/2,0)),ROUNDUP((B8-10)/2,0))</f>
        <v>+2</v>
      </c>
      <c r="D8" s="55" t="s">
        <v>88</v>
      </c>
      <c r="E8" s="547" t="s">
        <v>571</v>
      </c>
      <c r="F8" s="50"/>
      <c r="G8" s="46"/>
    </row>
    <row r="9" spans="1:7" ht="16.5">
      <c r="A9" s="56" t="s">
        <v>3</v>
      </c>
      <c r="B9" s="551">
        <f>16+4</f>
        <v>20</v>
      </c>
      <c r="C9" s="532" t="str">
        <f t="shared" si="0"/>
        <v>+5</v>
      </c>
      <c r="D9" s="58" t="s">
        <v>89</v>
      </c>
      <c r="E9" s="59">
        <f>SUM(Martial!G5:G23)+SUM(Equipment!C3:C17)</f>
        <v>44.75</v>
      </c>
      <c r="F9" s="50"/>
      <c r="G9" s="46"/>
    </row>
    <row r="10" spans="1:7" ht="16.5">
      <c r="A10" s="60" t="s">
        <v>13</v>
      </c>
      <c r="B10" s="531">
        <f>12</f>
        <v>12</v>
      </c>
      <c r="C10" s="533" t="str">
        <f t="shared" si="0"/>
        <v>+1</v>
      </c>
      <c r="D10" s="58" t="s">
        <v>15</v>
      </c>
      <c r="E10" s="62">
        <f>ROUNDUP(((E3*8)*0.75)+((E4*8)*0.75)+((E3+E4)*C10),0)</f>
        <v>70</v>
      </c>
      <c r="F10" s="50"/>
      <c r="G10" s="46"/>
    </row>
    <row r="11" spans="1:7" ht="16.5">
      <c r="A11" s="63" t="s">
        <v>14</v>
      </c>
      <c r="B11" s="61">
        <v>14</v>
      </c>
      <c r="C11" s="57" t="str">
        <f t="shared" si="0"/>
        <v>+2</v>
      </c>
      <c r="D11" s="64" t="s">
        <v>123</v>
      </c>
      <c r="E11" s="519">
        <f>10+C9</f>
        <v>15</v>
      </c>
      <c r="F11" s="41"/>
      <c r="G11" s="46"/>
    </row>
    <row r="12" spans="1:7" ht="16.5">
      <c r="A12" s="65" t="s">
        <v>16</v>
      </c>
      <c r="B12" s="61">
        <v>17</v>
      </c>
      <c r="C12" s="57" t="str">
        <f t="shared" si="0"/>
        <v>+3</v>
      </c>
      <c r="D12" s="64" t="s">
        <v>65</v>
      </c>
      <c r="E12" s="519">
        <f>E11+SUM(Martial!B19:B20)</f>
        <v>21</v>
      </c>
      <c r="F12" s="50"/>
      <c r="G12" s="46"/>
    </row>
    <row r="13" spans="1:7" ht="17.25" thickBot="1">
      <c r="A13" s="66" t="s">
        <v>12</v>
      </c>
      <c r="B13" s="506">
        <f>10</f>
        <v>10</v>
      </c>
      <c r="C13" s="67" t="str">
        <f t="shared" si="0"/>
        <v>+0</v>
      </c>
      <c r="D13" s="68" t="s">
        <v>191</v>
      </c>
      <c r="E13" s="69">
        <f>E12-C9</f>
        <v>16</v>
      </c>
      <c r="F13" s="50"/>
      <c r="G13" s="46"/>
    </row>
    <row r="14" spans="1:7" s="9" customFormat="1" ht="17.25" thickTop="1">
      <c r="A14" s="70"/>
      <c r="B14" s="71"/>
      <c r="C14" s="71"/>
      <c r="D14" s="71"/>
      <c r="E14" s="71"/>
      <c r="F14" s="71"/>
      <c r="G14" s="72"/>
    </row>
    <row r="15" spans="1:7" s="9" customFormat="1" ht="16.5">
      <c r="A15" s="73"/>
      <c r="B15" s="74"/>
      <c r="C15" s="74"/>
      <c r="D15" s="74"/>
      <c r="E15" s="74"/>
      <c r="F15" s="74"/>
      <c r="G15" s="75"/>
    </row>
    <row r="16" spans="1:7" s="9" customFormat="1" ht="16.5">
      <c r="A16" s="73"/>
      <c r="B16" s="74"/>
      <c r="C16" s="74"/>
      <c r="D16" s="74"/>
      <c r="E16" s="74"/>
      <c r="F16" s="74"/>
      <c r="G16" s="75"/>
    </row>
    <row r="17" spans="1:7" s="9" customFormat="1" ht="16.5">
      <c r="A17" s="73"/>
      <c r="B17" s="74"/>
      <c r="C17" s="74"/>
      <c r="D17" s="74"/>
      <c r="E17" s="74"/>
      <c r="F17" s="74"/>
      <c r="G17" s="75"/>
    </row>
    <row r="18" spans="1:7" s="9" customFormat="1" ht="16.5">
      <c r="A18" s="73"/>
      <c r="B18" s="74"/>
      <c r="C18" s="74"/>
      <c r="D18" s="74"/>
      <c r="E18" s="74"/>
      <c r="F18" s="74"/>
      <c r="G18" s="75"/>
    </row>
    <row r="19" spans="1:7" s="9" customFormat="1" ht="16.5">
      <c r="A19" s="73"/>
      <c r="B19" s="74"/>
      <c r="C19" s="74"/>
      <c r="D19" s="74"/>
      <c r="E19" s="74"/>
      <c r="F19" s="74"/>
      <c r="G19" s="75"/>
    </row>
    <row r="20" spans="1:7" s="9" customFormat="1" ht="16.5">
      <c r="A20" s="73"/>
      <c r="B20" s="74"/>
      <c r="C20" s="74"/>
      <c r="D20" s="74"/>
      <c r="E20" s="74"/>
      <c r="F20" s="74"/>
      <c r="G20" s="75"/>
    </row>
    <row r="21" spans="1:7" s="9" customFormat="1" ht="16.5">
      <c r="A21" s="73"/>
      <c r="B21" s="74"/>
      <c r="C21" s="74"/>
      <c r="D21" s="74"/>
      <c r="E21" s="74"/>
      <c r="F21" s="74"/>
      <c r="G21" s="75"/>
    </row>
    <row r="22" spans="1:7" ht="17.25" thickBot="1">
      <c r="A22" s="76"/>
      <c r="B22" s="77"/>
      <c r="C22" s="77"/>
      <c r="D22" s="77"/>
      <c r="E22" s="77"/>
      <c r="F22" s="77"/>
      <c r="G22" s="78"/>
    </row>
    <row r="23" spans="1:7" ht="16.5" thickTop="1"/>
  </sheetData>
  <phoneticPr fontId="0" type="noConversion"/>
  <conditionalFormatting sqref="E9">
    <cfRule type="cellIs" dxfId="658" priority="4" stopIfTrue="1" operator="greaterThan">
      <formula>116</formula>
    </cfRule>
    <cfRule type="cellIs" dxfId="657" priority="5" stopIfTrue="1" operator="between">
      <formula>58</formula>
      <formula>116</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3"/>
  <sheetViews>
    <sheetView showGridLines="0" workbookViewId="0">
      <pane ySplit="2" topLeftCell="A3" activePane="bottomLeft" state="frozen"/>
      <selection pane="bottomLeft" activeCell="A3" sqref="A3"/>
    </sheetView>
  </sheetViews>
  <sheetFormatPr defaultColWidth="13" defaultRowHeight="15.75"/>
  <cols>
    <col min="1" max="1" width="21.75" style="79" bestFit="1" customWidth="1"/>
    <col min="2" max="2" width="5.875" style="79" bestFit="1" customWidth="1"/>
    <col min="3" max="3" width="7.625" style="80" hidden="1" customWidth="1"/>
    <col min="4" max="4" width="5.875" style="80" hidden="1" customWidth="1"/>
    <col min="5" max="5" width="9.25" style="80" bestFit="1" customWidth="1"/>
    <col min="6" max="6" width="7.375" style="80" bestFit="1" customWidth="1"/>
    <col min="7" max="7" width="6" style="205" bestFit="1" customWidth="1"/>
    <col min="8" max="8" width="5.25" style="205" bestFit="1" customWidth="1"/>
    <col min="9" max="9" width="6.875" style="205" bestFit="1" customWidth="1"/>
    <col min="10" max="10" width="30.625" style="79" bestFit="1" customWidth="1"/>
    <col min="11" max="11" width="13" style="333"/>
    <col min="12" max="16384" width="13" style="40"/>
  </cols>
  <sheetData>
    <row r="1" spans="1:11" ht="27" thickBot="1">
      <c r="A1" s="81" t="s">
        <v>11</v>
      </c>
      <c r="B1" s="82"/>
      <c r="C1" s="82"/>
      <c r="D1" s="82"/>
      <c r="E1" s="82"/>
      <c r="F1" s="82"/>
      <c r="G1" s="83"/>
      <c r="H1" s="83"/>
      <c r="I1" s="83"/>
      <c r="J1" s="82"/>
    </row>
    <row r="2" spans="1:11" s="9" customFormat="1" ht="33.75" thickBot="1">
      <c r="A2" s="2" t="s">
        <v>187</v>
      </c>
      <c r="B2" s="3" t="s">
        <v>31</v>
      </c>
      <c r="C2" s="3" t="s">
        <v>38</v>
      </c>
      <c r="D2" s="3" t="s">
        <v>30</v>
      </c>
      <c r="E2" s="4" t="s">
        <v>63</v>
      </c>
      <c r="F2" s="4" t="s">
        <v>39</v>
      </c>
      <c r="G2" s="5" t="s">
        <v>69</v>
      </c>
      <c r="H2" s="6" t="s">
        <v>186</v>
      </c>
      <c r="I2" s="7" t="s">
        <v>103</v>
      </c>
      <c r="J2" s="8" t="s">
        <v>101</v>
      </c>
      <c r="K2" s="333"/>
    </row>
    <row r="3" spans="1:11" s="9" customFormat="1" ht="16.5">
      <c r="A3" s="84" t="s">
        <v>72</v>
      </c>
      <c r="B3" s="85">
        <v>9</v>
      </c>
      <c r="C3" s="86" t="s">
        <v>33</v>
      </c>
      <c r="D3" s="86" t="str">
        <f>IF(C3="Str",'Personal File'!$C$8,IF(C3="Dex",'Personal File'!$C$9,IF(C3="Con",'Personal File'!$C$10,IF(C3="Int",'Personal File'!$C$11,IF(C3="Wis",'Personal File'!$C$12,IF(C3="Cha",'Personal File'!$C$13))))))</f>
        <v>+1</v>
      </c>
      <c r="E3" s="382" t="str">
        <f t="shared" ref="E3:E5" si="0">CONCATENATE(C3," (",D3,")")</f>
        <v>Con (+1)</v>
      </c>
      <c r="F3" s="528">
        <v>0</v>
      </c>
      <c r="G3" s="87">
        <f t="shared" ref="G3:G4" si="1">B3+D3+F3</f>
        <v>10</v>
      </c>
      <c r="H3" s="88">
        <f t="shared" ref="H3:H5" ca="1" si="2">RANDBETWEEN(1,20)</f>
        <v>12</v>
      </c>
      <c r="I3" s="87">
        <f t="shared" ref="I3:I4" ca="1" si="3">SUM(G3:H3)</f>
        <v>22</v>
      </c>
      <c r="J3" s="89" t="s">
        <v>318</v>
      </c>
      <c r="K3" s="333"/>
    </row>
    <row r="4" spans="1:11" s="9" customFormat="1" ht="16.5">
      <c r="A4" s="90" t="s">
        <v>73</v>
      </c>
      <c r="B4" s="85">
        <v>6</v>
      </c>
      <c r="C4" s="86" t="s">
        <v>36</v>
      </c>
      <c r="D4" s="86" t="str">
        <f>IF(C4="Str",'Personal File'!$C$8,IF(C4="Dex",'Personal File'!$C$9,IF(C4="Con",'Personal File'!$C$10,IF(C4="Int",'Personal File'!$C$11,IF(C4="Wis",'Personal File'!$C$12,IF(C4="Cha",'Personal File'!$C$13))))))</f>
        <v>+5</v>
      </c>
      <c r="E4" s="91" t="str">
        <f t="shared" si="0"/>
        <v>Dex (+5)</v>
      </c>
      <c r="F4" s="528">
        <v>0</v>
      </c>
      <c r="G4" s="87">
        <f t="shared" si="1"/>
        <v>11</v>
      </c>
      <c r="H4" s="88">
        <f t="shared" ca="1" si="2"/>
        <v>13</v>
      </c>
      <c r="I4" s="87">
        <f t="shared" ca="1" si="3"/>
        <v>24</v>
      </c>
      <c r="J4" s="89" t="s">
        <v>318</v>
      </c>
      <c r="K4" s="505"/>
    </row>
    <row r="5" spans="1:11" s="9" customFormat="1" ht="16.5">
      <c r="A5" s="92" t="s">
        <v>74</v>
      </c>
      <c r="B5" s="93">
        <v>6</v>
      </c>
      <c r="C5" s="94" t="s">
        <v>35</v>
      </c>
      <c r="D5" s="94" t="str">
        <f>IF(C5="Str",'Personal File'!$C$8,IF(C5="Dex",'Personal File'!$C$9,IF(C5="Con",'Personal File'!$C$10,IF(C5="Int",'Personal File'!$C$11,IF(C5="Wis",'Personal File'!$C$12,IF(C5="Cha",'Personal File'!$C$13))))))</f>
        <v>+3</v>
      </c>
      <c r="E5" s="95" t="str">
        <f t="shared" si="0"/>
        <v>Wis (+3)</v>
      </c>
      <c r="F5" s="529">
        <v>0</v>
      </c>
      <c r="G5" s="96">
        <f t="shared" ref="G5:G42" si="4">B5+D5+F5</f>
        <v>9</v>
      </c>
      <c r="H5" s="97">
        <f t="shared" ca="1" si="2"/>
        <v>11</v>
      </c>
      <c r="I5" s="96">
        <f t="shared" ref="I5:I42" ca="1" si="5">SUM(G5:H5)</f>
        <v>20</v>
      </c>
      <c r="J5" s="98" t="s">
        <v>318</v>
      </c>
      <c r="K5" s="333"/>
    </row>
    <row r="6" spans="1:11" s="107" customFormat="1" ht="16.5">
      <c r="A6" s="99" t="s">
        <v>40</v>
      </c>
      <c r="B6" s="100">
        <v>0</v>
      </c>
      <c r="C6" s="101" t="s">
        <v>34</v>
      </c>
      <c r="D6" s="102" t="str">
        <f>IF(C6="Str",'Personal File'!$C$8,IF(C6="Dex",'Personal File'!$C$9,IF(C6="Con",'Personal File'!$C$10,IF(C6="Int",'Personal File'!$C$11,IF(C6="Wis",'Personal File'!$C$12,IF(C6="Cha",'Personal File'!$C$13))))))</f>
        <v>+2</v>
      </c>
      <c r="E6" s="103" t="str">
        <f t="shared" ref="E6:E42" si="6">CONCATENATE(C6," (",D6,")")</f>
        <v>Int (+2)</v>
      </c>
      <c r="F6" s="104" t="s">
        <v>64</v>
      </c>
      <c r="G6" s="105">
        <f t="shared" si="4"/>
        <v>2</v>
      </c>
      <c r="H6" s="88">
        <f ca="1">RANDBETWEEN(1,20)</f>
        <v>6</v>
      </c>
      <c r="I6" s="105">
        <f t="shared" ca="1" si="5"/>
        <v>8</v>
      </c>
      <c r="J6" s="137"/>
    </row>
    <row r="7" spans="1:11" s="111" customFormat="1" ht="16.5">
      <c r="A7" s="108" t="s">
        <v>41</v>
      </c>
      <c r="B7" s="100">
        <v>0</v>
      </c>
      <c r="C7" s="109" t="s">
        <v>36</v>
      </c>
      <c r="D7" s="110" t="str">
        <f>IF(C7="Str",'Personal File'!$C$8,IF(C7="Dex",'Personal File'!$C$9,IF(C7="Con",'Personal File'!$C$10,IF(C7="Int",'Personal File'!$C$11,IF(C7="Wis",'Personal File'!$C$12,IF(C7="Cha",'Personal File'!$C$13))))))</f>
        <v>+5</v>
      </c>
      <c r="E7" s="91" t="str">
        <f t="shared" si="6"/>
        <v>Dex (+5)</v>
      </c>
      <c r="F7" s="105" t="s">
        <v>64</v>
      </c>
      <c r="G7" s="105">
        <f t="shared" si="4"/>
        <v>5</v>
      </c>
      <c r="H7" s="88">
        <f ca="1">RANDBETWEEN(1,20)</f>
        <v>19</v>
      </c>
      <c r="I7" s="105">
        <f t="shared" ca="1" si="5"/>
        <v>24</v>
      </c>
      <c r="J7" s="137"/>
    </row>
    <row r="8" spans="1:11" s="116" customFormat="1" ht="16.5">
      <c r="A8" s="112" t="s">
        <v>42</v>
      </c>
      <c r="B8" s="100">
        <v>0</v>
      </c>
      <c r="C8" s="113" t="s">
        <v>32</v>
      </c>
      <c r="D8" s="114" t="str">
        <f>IF(C8="Str",'Personal File'!$C$8,IF(C8="Dex",'Personal File'!$C$9,IF(C8="Con",'Personal File'!$C$10,IF(C8="Int",'Personal File'!$C$11,IF(C8="Wis",'Personal File'!$C$12,IF(C8="Cha",'Personal File'!$C$13))))))</f>
        <v>+0</v>
      </c>
      <c r="E8" s="115" t="str">
        <f t="shared" si="6"/>
        <v>Cha (+0)</v>
      </c>
      <c r="F8" s="105" t="s">
        <v>64</v>
      </c>
      <c r="G8" s="105">
        <f t="shared" si="4"/>
        <v>0</v>
      </c>
      <c r="H8" s="88">
        <f t="shared" ref="H8:H42" ca="1" si="7">RANDBETWEEN(1,20)</f>
        <v>2</v>
      </c>
      <c r="I8" s="105">
        <f t="shared" ca="1" si="5"/>
        <v>2</v>
      </c>
      <c r="J8" s="137"/>
    </row>
    <row r="9" spans="1:11" s="121" customFormat="1" ht="16.5">
      <c r="A9" s="117" t="s">
        <v>43</v>
      </c>
      <c r="B9" s="100">
        <v>0</v>
      </c>
      <c r="C9" s="118" t="s">
        <v>37</v>
      </c>
      <c r="D9" s="119" t="str">
        <f>IF(C9="Str",'Personal File'!$C$8,IF(C9="Dex",'Personal File'!$C$9,IF(C9="Con",'Personal File'!$C$10,IF(C9="Int",'Personal File'!$C$11,IF(C9="Wis",'Personal File'!$C$12,IF(C9="Cha",'Personal File'!$C$13))))))</f>
        <v>+2</v>
      </c>
      <c r="E9" s="120" t="str">
        <f t="shared" si="6"/>
        <v>Str (+2)</v>
      </c>
      <c r="F9" s="105" t="s">
        <v>64</v>
      </c>
      <c r="G9" s="105">
        <f t="shared" si="4"/>
        <v>2</v>
      </c>
      <c r="H9" s="88">
        <f t="shared" ca="1" si="7"/>
        <v>2</v>
      </c>
      <c r="I9" s="105">
        <f t="shared" ca="1" si="5"/>
        <v>4</v>
      </c>
      <c r="J9" s="137"/>
    </row>
    <row r="10" spans="1:11" s="121" customFormat="1" ht="16.5">
      <c r="A10" s="122" t="s">
        <v>17</v>
      </c>
      <c r="B10" s="123">
        <v>13</v>
      </c>
      <c r="C10" s="124" t="s">
        <v>33</v>
      </c>
      <c r="D10" s="125" t="str">
        <f>IF(C10="Str",'Personal File'!$C$8,IF(C10="Dex",'Personal File'!$C$9,IF(C10="Con",'Personal File'!$C$10,IF(C10="Int",'Personal File'!$C$11,IF(C10="Wis",'Personal File'!$C$12,IF(C10="Cha",'Personal File'!$C$13))))))</f>
        <v>+1</v>
      </c>
      <c r="E10" s="126" t="str">
        <f t="shared" si="6"/>
        <v>Con (+1)</v>
      </c>
      <c r="F10" s="127" t="s">
        <v>64</v>
      </c>
      <c r="G10" s="127">
        <f t="shared" si="4"/>
        <v>14</v>
      </c>
      <c r="H10" s="88">
        <f t="shared" ca="1" si="7"/>
        <v>8</v>
      </c>
      <c r="I10" s="127">
        <f t="shared" ca="1" si="5"/>
        <v>22</v>
      </c>
      <c r="J10" s="498"/>
    </row>
    <row r="11" spans="1:11" s="107" customFormat="1" ht="16.5">
      <c r="A11" s="99" t="s">
        <v>120</v>
      </c>
      <c r="B11" s="100">
        <v>0</v>
      </c>
      <c r="C11" s="101" t="s">
        <v>34</v>
      </c>
      <c r="D11" s="102" t="str">
        <f>IF(C11="Str",'Personal File'!$C$8,IF(C11="Dex",'Personal File'!$C$9,IF(C11="Con",'Personal File'!$C$10,IF(C11="Int",'Personal File'!$C$11,IF(C11="Wis",'Personal File'!$C$12,IF(C11="Cha",'Personal File'!$C$13))))))</f>
        <v>+2</v>
      </c>
      <c r="E11" s="103" t="str">
        <f t="shared" si="6"/>
        <v>Int (+2)</v>
      </c>
      <c r="F11" s="105" t="s">
        <v>64</v>
      </c>
      <c r="G11" s="105">
        <f t="shared" si="4"/>
        <v>2</v>
      </c>
      <c r="H11" s="88">
        <f t="shared" ca="1" si="7"/>
        <v>2</v>
      </c>
      <c r="I11" s="105">
        <f t="shared" ca="1" si="5"/>
        <v>4</v>
      </c>
      <c r="J11" s="137"/>
    </row>
    <row r="12" spans="1:11" s="136" customFormat="1" ht="16.5">
      <c r="A12" s="129" t="s">
        <v>44</v>
      </c>
      <c r="B12" s="130">
        <v>0</v>
      </c>
      <c r="C12" s="131" t="s">
        <v>34</v>
      </c>
      <c r="D12" s="132" t="str">
        <f>IF(C12="Str",'Personal File'!$C$8,IF(C12="Dex",'Personal File'!$C$9,IF(C12="Con",'Personal File'!$C$10,IF(C12="Int",'Personal File'!$C$11,IF(C12="Wis",'Personal File'!$C$12,IF(C12="Cha",'Personal File'!$C$13))))))</f>
        <v>+2</v>
      </c>
      <c r="E12" s="133" t="str">
        <f t="shared" si="6"/>
        <v>Int (+2)</v>
      </c>
      <c r="F12" s="134" t="s">
        <v>64</v>
      </c>
      <c r="G12" s="134">
        <f t="shared" si="4"/>
        <v>2</v>
      </c>
      <c r="H12" s="88">
        <f t="shared" ca="1" si="7"/>
        <v>10</v>
      </c>
      <c r="I12" s="134">
        <f t="shared" ca="1" si="5"/>
        <v>12</v>
      </c>
      <c r="J12" s="499"/>
    </row>
    <row r="13" spans="1:11" s="111" customFormat="1" ht="16.5">
      <c r="A13" s="168" t="s">
        <v>45</v>
      </c>
      <c r="B13" s="146">
        <v>10</v>
      </c>
      <c r="C13" s="169" t="s">
        <v>32</v>
      </c>
      <c r="D13" s="170" t="str">
        <f>IF(C13="Str",'Personal File'!$C$8,IF(C13="Dex",'Personal File'!$C$9,IF(C13="Con",'Personal File'!$C$10,IF(C13="Int",'Personal File'!$C$11,IF(C13="Wis",'Personal File'!$C$12,IF(C13="Cha",'Personal File'!$C$13))))))</f>
        <v>+0</v>
      </c>
      <c r="E13" s="171" t="str">
        <f t="shared" si="6"/>
        <v>Cha (+0)</v>
      </c>
      <c r="F13" s="150" t="s">
        <v>64</v>
      </c>
      <c r="G13" s="150">
        <f t="shared" si="4"/>
        <v>10</v>
      </c>
      <c r="H13" s="88">
        <f t="shared" ca="1" si="7"/>
        <v>1</v>
      </c>
      <c r="I13" s="150">
        <f t="shared" ca="1" si="5"/>
        <v>11</v>
      </c>
      <c r="J13" s="379"/>
    </row>
    <row r="14" spans="1:11" s="111" customFormat="1" ht="16.5">
      <c r="A14" s="129" t="s">
        <v>46</v>
      </c>
      <c r="B14" s="130">
        <v>0</v>
      </c>
      <c r="C14" s="131" t="s">
        <v>34</v>
      </c>
      <c r="D14" s="132" t="str">
        <f>IF(C14="Str",'Personal File'!$C$8,IF(C14="Dex",'Personal File'!$C$9,IF(C14="Con",'Personal File'!$C$10,IF(C14="Int",'Personal File'!$C$11,IF(C14="Wis",'Personal File'!$C$12,IF(C14="Cha",'Personal File'!$C$13))))))</f>
        <v>+2</v>
      </c>
      <c r="E14" s="133" t="str">
        <f t="shared" si="6"/>
        <v>Int (+2)</v>
      </c>
      <c r="F14" s="134" t="s">
        <v>64</v>
      </c>
      <c r="G14" s="134">
        <f t="shared" si="4"/>
        <v>2</v>
      </c>
      <c r="H14" s="88">
        <f t="shared" ca="1" si="7"/>
        <v>10</v>
      </c>
      <c r="I14" s="134">
        <f t="shared" ca="1" si="5"/>
        <v>12</v>
      </c>
      <c r="J14" s="499"/>
    </row>
    <row r="15" spans="1:11" s="111" customFormat="1" ht="16.5">
      <c r="A15" s="112" t="s">
        <v>47</v>
      </c>
      <c r="B15" s="100">
        <v>0</v>
      </c>
      <c r="C15" s="113" t="s">
        <v>32</v>
      </c>
      <c r="D15" s="114" t="str">
        <f>IF(C15="Str",'Personal File'!$C$8,IF(C15="Dex",'Personal File'!$C$9,IF(C15="Con",'Personal File'!$C$10,IF(C15="Int",'Personal File'!$C$11,IF(C15="Wis",'Personal File'!$C$12,IF(C15="Cha",'Personal File'!$C$13))))))</f>
        <v>+0</v>
      </c>
      <c r="E15" s="115" t="str">
        <f t="shared" si="6"/>
        <v>Cha (+0)</v>
      </c>
      <c r="F15" s="105" t="s">
        <v>64</v>
      </c>
      <c r="G15" s="105">
        <f t="shared" si="4"/>
        <v>0</v>
      </c>
      <c r="H15" s="88">
        <f t="shared" ca="1" si="7"/>
        <v>17</v>
      </c>
      <c r="I15" s="105">
        <f t="shared" ca="1" si="5"/>
        <v>17</v>
      </c>
      <c r="J15" s="137"/>
    </row>
    <row r="16" spans="1:11" s="111" customFormat="1" ht="16.5">
      <c r="A16" s="108" t="s">
        <v>48</v>
      </c>
      <c r="B16" s="100">
        <v>0</v>
      </c>
      <c r="C16" s="109" t="s">
        <v>36</v>
      </c>
      <c r="D16" s="110" t="str">
        <f>IF(C16="Str",'Personal File'!$C$8,IF(C16="Dex",'Personal File'!$C$9,IF(C16="Con",'Personal File'!$C$10,IF(C16="Int",'Personal File'!$C$11,IF(C16="Wis",'Personal File'!$C$12,IF(C16="Cha",'Personal File'!$C$13))))))</f>
        <v>+5</v>
      </c>
      <c r="E16" s="91" t="str">
        <f t="shared" si="6"/>
        <v>Dex (+5)</v>
      </c>
      <c r="F16" s="105" t="s">
        <v>64</v>
      </c>
      <c r="G16" s="105">
        <f t="shared" si="4"/>
        <v>5</v>
      </c>
      <c r="H16" s="88">
        <f t="shared" ca="1" si="7"/>
        <v>2</v>
      </c>
      <c r="I16" s="105">
        <f t="shared" ca="1" si="5"/>
        <v>7</v>
      </c>
      <c r="J16" s="106"/>
    </row>
    <row r="17" spans="1:10" s="111" customFormat="1" ht="16.5">
      <c r="A17" s="138" t="s">
        <v>49</v>
      </c>
      <c r="B17" s="139">
        <v>0</v>
      </c>
      <c r="C17" s="140" t="s">
        <v>34</v>
      </c>
      <c r="D17" s="141" t="str">
        <f>IF(C17="Str",'Personal File'!$C$8,IF(C17="Dex",'Personal File'!$C$9,IF(C17="Con",'Personal File'!$C$10,IF(C17="Int",'Personal File'!$C$11,IF(C17="Wis",'Personal File'!$C$12,IF(C17="Cha",'Personal File'!$C$13))))))</f>
        <v>+2</v>
      </c>
      <c r="E17" s="142" t="str">
        <f t="shared" si="6"/>
        <v>Int (+2)</v>
      </c>
      <c r="F17" s="143" t="s">
        <v>64</v>
      </c>
      <c r="G17" s="143">
        <f t="shared" si="4"/>
        <v>2</v>
      </c>
      <c r="H17" s="88">
        <f t="shared" ca="1" si="7"/>
        <v>13</v>
      </c>
      <c r="I17" s="143">
        <f t="shared" ca="1" si="5"/>
        <v>15</v>
      </c>
      <c r="J17" s="144"/>
    </row>
    <row r="18" spans="1:10" s="111" customFormat="1" ht="16.5">
      <c r="A18" s="112" t="s">
        <v>50</v>
      </c>
      <c r="B18" s="100">
        <v>0</v>
      </c>
      <c r="C18" s="113" t="s">
        <v>32</v>
      </c>
      <c r="D18" s="114" t="str">
        <f>IF(C18="Str",'Personal File'!$C$8,IF(C18="Dex",'Personal File'!$C$9,IF(C18="Con",'Personal File'!$C$10,IF(C18="Int",'Personal File'!$C$11,IF(C18="Wis",'Personal File'!$C$12,IF(C18="Cha",'Personal File'!$C$13))))))</f>
        <v>+0</v>
      </c>
      <c r="E18" s="115" t="str">
        <f t="shared" si="6"/>
        <v>Cha (+0)</v>
      </c>
      <c r="F18" s="105" t="s">
        <v>64</v>
      </c>
      <c r="G18" s="105">
        <f t="shared" si="4"/>
        <v>0</v>
      </c>
      <c r="H18" s="88">
        <f t="shared" ca="1" si="7"/>
        <v>1</v>
      </c>
      <c r="I18" s="105">
        <f t="shared" ca="1" si="5"/>
        <v>1</v>
      </c>
      <c r="J18" s="106"/>
    </row>
    <row r="19" spans="1:10" s="111" customFormat="1" ht="16.5">
      <c r="A19" s="112" t="s">
        <v>19</v>
      </c>
      <c r="B19" s="100">
        <v>0</v>
      </c>
      <c r="C19" s="113" t="s">
        <v>32</v>
      </c>
      <c r="D19" s="114" t="str">
        <f>IF(C19="Str",'Personal File'!$C$8,IF(C19="Dex",'Personal File'!$C$9,IF(C19="Con",'Personal File'!$C$10,IF(C19="Int",'Personal File'!$C$11,IF(C19="Wis",'Personal File'!$C$12,IF(C19="Cha",'Personal File'!$C$13))))))</f>
        <v>+0</v>
      </c>
      <c r="E19" s="115" t="str">
        <f t="shared" si="6"/>
        <v>Cha (+0)</v>
      </c>
      <c r="F19" s="105" t="s">
        <v>64</v>
      </c>
      <c r="G19" s="105">
        <f t="shared" si="4"/>
        <v>0</v>
      </c>
      <c r="H19" s="88">
        <f t="shared" ca="1" si="7"/>
        <v>1</v>
      </c>
      <c r="I19" s="105">
        <f t="shared" ca="1" si="5"/>
        <v>1</v>
      </c>
      <c r="J19" s="106"/>
    </row>
    <row r="20" spans="1:10" s="111" customFormat="1" ht="16.5">
      <c r="A20" s="145" t="s">
        <v>51</v>
      </c>
      <c r="B20" s="146">
        <v>5</v>
      </c>
      <c r="C20" s="147" t="s">
        <v>35</v>
      </c>
      <c r="D20" s="148" t="str">
        <f>IF(C20="Str",'Personal File'!$C$8,IF(C20="Dex",'Personal File'!$C$9,IF(C20="Con",'Personal File'!$C$10,IF(C20="Int",'Personal File'!$C$11,IF(C20="Wis",'Personal File'!$C$12,IF(C20="Cha",'Personal File'!$C$13))))))</f>
        <v>+3</v>
      </c>
      <c r="E20" s="149" t="str">
        <f t="shared" si="6"/>
        <v>Wis (+3)</v>
      </c>
      <c r="F20" s="150" t="s">
        <v>64</v>
      </c>
      <c r="G20" s="150">
        <f t="shared" si="4"/>
        <v>8</v>
      </c>
      <c r="H20" s="88">
        <f t="shared" ca="1" si="7"/>
        <v>13</v>
      </c>
      <c r="I20" s="150">
        <f t="shared" ca="1" si="5"/>
        <v>21</v>
      </c>
      <c r="J20" s="151"/>
    </row>
    <row r="21" spans="1:10" s="111" customFormat="1" ht="16.5">
      <c r="A21" s="108" t="s">
        <v>52</v>
      </c>
      <c r="B21" s="100">
        <v>0</v>
      </c>
      <c r="C21" s="109" t="s">
        <v>36</v>
      </c>
      <c r="D21" s="110" t="str">
        <f>IF(C21="Str",'Personal File'!$C$8,IF(C21="Dex",'Personal File'!$C$9,IF(C21="Con",'Personal File'!$C$10,IF(C21="Int",'Personal File'!$C$11,IF(C21="Wis",'Personal File'!$C$12,IF(C21="Cha",'Personal File'!$C$13))))))</f>
        <v>+5</v>
      </c>
      <c r="E21" s="91" t="str">
        <f t="shared" si="6"/>
        <v>Dex (+5)</v>
      </c>
      <c r="F21" s="105" t="s">
        <v>64</v>
      </c>
      <c r="G21" s="105">
        <f t="shared" si="4"/>
        <v>5</v>
      </c>
      <c r="H21" s="88">
        <f t="shared" ca="1" si="7"/>
        <v>16</v>
      </c>
      <c r="I21" s="105">
        <f t="shared" ca="1" si="5"/>
        <v>21</v>
      </c>
      <c r="J21" s="106"/>
    </row>
    <row r="22" spans="1:10" s="111" customFormat="1" ht="16.5">
      <c r="A22" s="152" t="s">
        <v>53</v>
      </c>
      <c r="B22" s="139">
        <v>0</v>
      </c>
      <c r="C22" s="153" t="s">
        <v>32</v>
      </c>
      <c r="D22" s="154" t="str">
        <f>IF(C22="Str",'Personal File'!$C$8,IF(C22="Dex",'Personal File'!$C$9,IF(C22="Con",'Personal File'!$C$10,IF(C22="Int",'Personal File'!$C$11,IF(C22="Wis",'Personal File'!$C$12,IF(C22="Cha",'Personal File'!$C$13))))))</f>
        <v>+0</v>
      </c>
      <c r="E22" s="155" t="str">
        <f t="shared" si="6"/>
        <v>Cha (+0)</v>
      </c>
      <c r="F22" s="143" t="s">
        <v>64</v>
      </c>
      <c r="G22" s="143">
        <f t="shared" si="4"/>
        <v>0</v>
      </c>
      <c r="H22" s="88">
        <f t="shared" ca="1" si="7"/>
        <v>9</v>
      </c>
      <c r="I22" s="143">
        <f t="shared" ca="1" si="5"/>
        <v>9</v>
      </c>
      <c r="J22" s="144"/>
    </row>
    <row r="23" spans="1:10" s="111" customFormat="1" ht="16.5">
      <c r="A23" s="117" t="s">
        <v>54</v>
      </c>
      <c r="B23" s="100">
        <v>0</v>
      </c>
      <c r="C23" s="118" t="s">
        <v>37</v>
      </c>
      <c r="D23" s="119" t="str">
        <f>IF(C23="Str",'Personal File'!$C$8,IF(C23="Dex",'Personal File'!$C$9,IF(C23="Con",'Personal File'!$C$10,IF(C23="Int",'Personal File'!$C$11,IF(C23="Wis",'Personal File'!$C$12,IF(C23="Cha",'Personal File'!$C$13))))))</f>
        <v>+2</v>
      </c>
      <c r="E23" s="120" t="str">
        <f t="shared" si="6"/>
        <v>Str (+2)</v>
      </c>
      <c r="F23" s="105" t="s">
        <v>64</v>
      </c>
      <c r="G23" s="105">
        <f t="shared" si="4"/>
        <v>2</v>
      </c>
      <c r="H23" s="88">
        <f t="shared" ca="1" si="7"/>
        <v>3</v>
      </c>
      <c r="I23" s="105">
        <f t="shared" ca="1" si="5"/>
        <v>5</v>
      </c>
      <c r="J23" s="106"/>
    </row>
    <row r="24" spans="1:10" s="111" customFormat="1" ht="16.5">
      <c r="A24" s="156" t="s">
        <v>301</v>
      </c>
      <c r="B24" s="123">
        <v>10</v>
      </c>
      <c r="C24" s="157" t="s">
        <v>34</v>
      </c>
      <c r="D24" s="158" t="str">
        <f>IF(C24="Str",'Personal File'!$C$8,IF(C24="Dex",'Personal File'!$C$9,IF(C24="Con",'Personal File'!$C$10,IF(C24="Int",'Personal File'!$C$11,IF(C24="Wis",'Personal File'!$C$12,IF(C24="Cha",'Personal File'!$C$13))))))</f>
        <v>+2</v>
      </c>
      <c r="E24" s="159" t="str">
        <f>CONCATENATE(C24," (",D24,")")</f>
        <v>Int (+2)</v>
      </c>
      <c r="F24" s="150" t="s">
        <v>64</v>
      </c>
      <c r="G24" s="127">
        <f t="shared" si="4"/>
        <v>12</v>
      </c>
      <c r="H24" s="88">
        <f t="shared" ca="1" si="7"/>
        <v>12</v>
      </c>
      <c r="I24" s="127">
        <f t="shared" ca="1" si="5"/>
        <v>24</v>
      </c>
      <c r="J24" s="128"/>
    </row>
    <row r="25" spans="1:10" s="111" customFormat="1" ht="16.5">
      <c r="A25" s="156" t="s">
        <v>286</v>
      </c>
      <c r="B25" s="123">
        <v>13</v>
      </c>
      <c r="C25" s="157" t="s">
        <v>34</v>
      </c>
      <c r="D25" s="158" t="str">
        <f>IF(C25="Str",'Personal File'!$C$8,IF(C25="Dex",'Personal File'!$C$9,IF(C25="Con",'Personal File'!$C$10,IF(C25="Int",'Personal File'!$C$11,IF(C25="Wis",'Personal File'!$C$12,IF(C25="Cha",'Personal File'!$C$13))))))</f>
        <v>+2</v>
      </c>
      <c r="E25" s="159" t="str">
        <f>CONCATENATE(C25," (",D25,")")</f>
        <v>Int (+2)</v>
      </c>
      <c r="F25" s="150" t="s">
        <v>64</v>
      </c>
      <c r="G25" s="127">
        <f t="shared" si="4"/>
        <v>15</v>
      </c>
      <c r="H25" s="88">
        <f t="shared" ca="1" si="7"/>
        <v>10</v>
      </c>
      <c r="I25" s="127">
        <f t="shared" ca="1" si="5"/>
        <v>25</v>
      </c>
      <c r="J25" s="128"/>
    </row>
    <row r="26" spans="1:10" s="111" customFormat="1" ht="16.5">
      <c r="A26" s="160" t="s">
        <v>55</v>
      </c>
      <c r="B26" s="100">
        <v>0</v>
      </c>
      <c r="C26" s="161" t="s">
        <v>35</v>
      </c>
      <c r="D26" s="162" t="str">
        <f>IF(C26="Str",'Personal File'!$C$8,IF(C26="Dex",'Personal File'!$C$9,IF(C26="Con",'Personal File'!$C$10,IF(C26="Int",'Personal File'!$C$11,IF(C26="Wis",'Personal File'!$C$12,IF(C26="Cha",'Personal File'!$C$13))))))</f>
        <v>+3</v>
      </c>
      <c r="E26" s="163" t="str">
        <f t="shared" si="6"/>
        <v>Wis (+3)</v>
      </c>
      <c r="F26" s="105" t="s">
        <v>322</v>
      </c>
      <c r="G26" s="105">
        <f t="shared" si="4"/>
        <v>5</v>
      </c>
      <c r="H26" s="88">
        <f t="shared" ca="1" si="7"/>
        <v>5</v>
      </c>
      <c r="I26" s="105">
        <f t="shared" ca="1" si="5"/>
        <v>10</v>
      </c>
      <c r="J26" s="106"/>
    </row>
    <row r="27" spans="1:10" s="111" customFormat="1" ht="16.5">
      <c r="A27" s="108" t="s">
        <v>20</v>
      </c>
      <c r="B27" s="100">
        <v>0</v>
      </c>
      <c r="C27" s="109" t="s">
        <v>36</v>
      </c>
      <c r="D27" s="110" t="str">
        <f>IF(C27="Str",'Personal File'!$C$8,IF(C27="Dex",'Personal File'!$C$9,IF(C27="Con",'Personal File'!$C$10,IF(C27="Int",'Personal File'!$C$11,IF(C27="Wis",'Personal File'!$C$12,IF(C27="Cha",'Personal File'!$C$13))))))</f>
        <v>+5</v>
      </c>
      <c r="E27" s="91" t="str">
        <f t="shared" si="6"/>
        <v>Dex (+5)</v>
      </c>
      <c r="F27" s="105" t="s">
        <v>64</v>
      </c>
      <c r="G27" s="105">
        <f t="shared" si="4"/>
        <v>5</v>
      </c>
      <c r="H27" s="88">
        <f t="shared" ca="1" si="7"/>
        <v>15</v>
      </c>
      <c r="I27" s="105">
        <f t="shared" ca="1" si="5"/>
        <v>20</v>
      </c>
      <c r="J27" s="106"/>
    </row>
    <row r="28" spans="1:10" s="111" customFormat="1" ht="16.5">
      <c r="A28" s="164" t="s">
        <v>56</v>
      </c>
      <c r="B28" s="130">
        <v>0</v>
      </c>
      <c r="C28" s="165" t="s">
        <v>36</v>
      </c>
      <c r="D28" s="166" t="str">
        <f>IF(C28="Str",'Personal File'!$C$8,IF(C28="Dex",'Personal File'!$C$9,IF(C28="Con",'Personal File'!$C$10,IF(C28="Int",'Personal File'!$C$11,IF(C28="Wis",'Personal File'!$C$12,IF(C28="Cha",'Personal File'!$C$13))))))</f>
        <v>+5</v>
      </c>
      <c r="E28" s="167" t="str">
        <f t="shared" si="6"/>
        <v>Dex (+5)</v>
      </c>
      <c r="F28" s="134" t="s">
        <v>64</v>
      </c>
      <c r="G28" s="134">
        <f t="shared" si="4"/>
        <v>5</v>
      </c>
      <c r="H28" s="88">
        <f t="shared" ca="1" si="7"/>
        <v>5</v>
      </c>
      <c r="I28" s="134">
        <f t="shared" ca="1" si="5"/>
        <v>10</v>
      </c>
      <c r="J28" s="135"/>
    </row>
    <row r="29" spans="1:10" ht="16.5">
      <c r="A29" s="112" t="s">
        <v>327</v>
      </c>
      <c r="B29" s="100">
        <v>0</v>
      </c>
      <c r="C29" s="113" t="s">
        <v>32</v>
      </c>
      <c r="D29" s="114" t="str">
        <f>IF(C29="Str",'Personal File'!$C$8,IF(C29="Dex",'Personal File'!$C$9,IF(C29="Con",'Personal File'!$C$10,IF(C29="Int",'Personal File'!$C$11,IF(C29="Wis",'Personal File'!$C$12,IF(C29="Cha",'Personal File'!$C$13))))))</f>
        <v>+0</v>
      </c>
      <c r="E29" s="115" t="str">
        <f t="shared" si="6"/>
        <v>Cha (+0)</v>
      </c>
      <c r="F29" s="105" t="s">
        <v>64</v>
      </c>
      <c r="G29" s="105">
        <f t="shared" si="4"/>
        <v>0</v>
      </c>
      <c r="H29" s="88">
        <f t="shared" ca="1" si="7"/>
        <v>9</v>
      </c>
      <c r="I29" s="105">
        <f t="shared" ca="1" si="5"/>
        <v>9</v>
      </c>
      <c r="J29" s="106"/>
    </row>
    <row r="30" spans="1:10" ht="16.5">
      <c r="A30" s="172" t="s">
        <v>328</v>
      </c>
      <c r="B30" s="173">
        <v>0</v>
      </c>
      <c r="C30" s="174" t="s">
        <v>35</v>
      </c>
      <c r="D30" s="175" t="str">
        <f>IF(C30="Str",'Personal File'!$C$8,IF(C30="Dex",'Personal File'!$C$9,IF(C30="Con",'Personal File'!$C$10,IF(C30="Int",'Personal File'!$C$11,IF(C30="Wis",'Personal File'!$C$12,IF(C30="Cha",'Personal File'!$C$13))))))</f>
        <v>+3</v>
      </c>
      <c r="E30" s="176" t="str">
        <f t="shared" ref="E30" si="8">CONCATENATE(C30," (",D30,")")</f>
        <v>Wis (+3)</v>
      </c>
      <c r="F30" s="177" t="s">
        <v>64</v>
      </c>
      <c r="G30" s="178">
        <f t="shared" si="4"/>
        <v>3</v>
      </c>
      <c r="H30" s="88">
        <f t="shared" ca="1" si="7"/>
        <v>6</v>
      </c>
      <c r="I30" s="178">
        <f t="shared" ca="1" si="5"/>
        <v>9</v>
      </c>
      <c r="J30" s="179"/>
    </row>
    <row r="31" spans="1:10" ht="16.5">
      <c r="A31" s="108" t="s">
        <v>21</v>
      </c>
      <c r="B31" s="100">
        <v>0</v>
      </c>
      <c r="C31" s="109" t="s">
        <v>36</v>
      </c>
      <c r="D31" s="110" t="str">
        <f>IF(C31="Str",'Personal File'!$C$8,IF(C31="Dex",'Personal File'!$C$9,IF(C31="Con",'Personal File'!$C$10,IF(C31="Int",'Personal File'!$C$11,IF(C31="Wis",'Personal File'!$C$12,IF(C31="Cha",'Personal File'!$C$13))))))</f>
        <v>+5</v>
      </c>
      <c r="E31" s="91" t="str">
        <f t="shared" si="6"/>
        <v>Dex (+5)</v>
      </c>
      <c r="F31" s="105" t="s">
        <v>64</v>
      </c>
      <c r="G31" s="105">
        <f t="shared" si="4"/>
        <v>5</v>
      </c>
      <c r="H31" s="88">
        <f t="shared" ca="1" si="7"/>
        <v>9</v>
      </c>
      <c r="I31" s="105">
        <f t="shared" ca="1" si="5"/>
        <v>14</v>
      </c>
      <c r="J31" s="106"/>
    </row>
    <row r="32" spans="1:10" ht="16.5">
      <c r="A32" s="99" t="s">
        <v>22</v>
      </c>
      <c r="B32" s="100">
        <v>0</v>
      </c>
      <c r="C32" s="101" t="s">
        <v>34</v>
      </c>
      <c r="D32" s="102" t="str">
        <f>IF(C32="Str",'Personal File'!$C$8,IF(C32="Dex",'Personal File'!$C$9,IF(C32="Con",'Personal File'!$C$10,IF(C32="Int",'Personal File'!$C$11,IF(C32="Wis",'Personal File'!$C$12,IF(C32="Cha",'Personal File'!$C$13))))))</f>
        <v>+2</v>
      </c>
      <c r="E32" s="103" t="str">
        <f t="shared" si="6"/>
        <v>Int (+2)</v>
      </c>
      <c r="F32" s="105" t="s">
        <v>322</v>
      </c>
      <c r="G32" s="105">
        <f t="shared" si="4"/>
        <v>4</v>
      </c>
      <c r="H32" s="88">
        <f t="shared" ca="1" si="7"/>
        <v>20</v>
      </c>
      <c r="I32" s="105">
        <f t="shared" ca="1" si="5"/>
        <v>24</v>
      </c>
      <c r="J32" s="106"/>
    </row>
    <row r="33" spans="1:10" ht="16.5">
      <c r="A33" s="160" t="s">
        <v>57</v>
      </c>
      <c r="B33" s="100">
        <v>0</v>
      </c>
      <c r="C33" s="161" t="s">
        <v>35</v>
      </c>
      <c r="D33" s="162" t="str">
        <f>IF(C33="Str",'Personal File'!$C$8,IF(C33="Dex",'Personal File'!$C$9,IF(C33="Con",'Personal File'!$C$10,IF(C33="Int",'Personal File'!$C$11,IF(C33="Wis",'Personal File'!$C$12,IF(C33="Cha",'Personal File'!$C$13))))))</f>
        <v>+3</v>
      </c>
      <c r="E33" s="163" t="str">
        <f t="shared" si="6"/>
        <v>Wis (+3)</v>
      </c>
      <c r="F33" s="105" t="s">
        <v>64</v>
      </c>
      <c r="G33" s="105">
        <f t="shared" si="4"/>
        <v>3</v>
      </c>
      <c r="H33" s="88">
        <f t="shared" ca="1" si="7"/>
        <v>2</v>
      </c>
      <c r="I33" s="105">
        <f t="shared" ca="1" si="5"/>
        <v>5</v>
      </c>
      <c r="J33" s="106"/>
    </row>
    <row r="34" spans="1:10" ht="16.5">
      <c r="A34" s="164" t="s">
        <v>118</v>
      </c>
      <c r="B34" s="130">
        <v>0</v>
      </c>
      <c r="C34" s="165" t="s">
        <v>36</v>
      </c>
      <c r="D34" s="166" t="str">
        <f>IF(C34="Str",'Personal File'!$C$8,IF(C34="Dex",'Personal File'!$C$9,IF(C34="Con",'Personal File'!$C$10,IF(C34="Int",'Personal File'!$C$11,IF(C34="Wis",'Personal File'!$C$12,IF(C34="Cha",'Personal File'!$C$13))))))</f>
        <v>+5</v>
      </c>
      <c r="E34" s="167" t="str">
        <f t="shared" si="6"/>
        <v>Dex (+5)</v>
      </c>
      <c r="F34" s="177" t="s">
        <v>64</v>
      </c>
      <c r="G34" s="134">
        <f t="shared" si="4"/>
        <v>5</v>
      </c>
      <c r="H34" s="88">
        <f t="shared" ca="1" si="7"/>
        <v>14</v>
      </c>
      <c r="I34" s="134">
        <f t="shared" ca="1" si="5"/>
        <v>19</v>
      </c>
      <c r="J34" s="135"/>
    </row>
    <row r="35" spans="1:10" ht="16.5">
      <c r="A35" s="180" t="s">
        <v>108</v>
      </c>
      <c r="B35" s="173">
        <v>0</v>
      </c>
      <c r="C35" s="181" t="s">
        <v>34</v>
      </c>
      <c r="D35" s="182" t="str">
        <f>IF(C35="Str",'Personal File'!$C$8,IF(C35="Dex",'Personal File'!$C$9,IF(C35="Con",'Personal File'!$C$10,IF(C35="Int",'Personal File'!$C$11,IF(C35="Wis",'Personal File'!$C$12,IF(C35="Cha",'Personal File'!$C$13))))))</f>
        <v>+2</v>
      </c>
      <c r="E35" s="183" t="str">
        <f t="shared" si="6"/>
        <v>Int (+2)</v>
      </c>
      <c r="F35" s="177" t="s">
        <v>64</v>
      </c>
      <c r="G35" s="134">
        <f t="shared" si="4"/>
        <v>2</v>
      </c>
      <c r="H35" s="88">
        <f t="shared" ca="1" si="7"/>
        <v>6</v>
      </c>
      <c r="I35" s="134">
        <f t="shared" ca="1" si="5"/>
        <v>8</v>
      </c>
      <c r="J35" s="184"/>
    </row>
    <row r="36" spans="1:10" ht="16.5">
      <c r="A36" s="375" t="s">
        <v>58</v>
      </c>
      <c r="B36" s="146">
        <v>11</v>
      </c>
      <c r="C36" s="376" t="s">
        <v>34</v>
      </c>
      <c r="D36" s="377" t="str">
        <f>IF(C36="Str",'Personal File'!$C$8,IF(C36="Dex",'Personal File'!$C$9,IF(C36="Con",'Personal File'!$C$10,IF(C36="Int",'Personal File'!$C$11,IF(C36="Wis",'Personal File'!$C$12,IF(C36="Cha",'Personal File'!$C$13))))))</f>
        <v>+2</v>
      </c>
      <c r="E36" s="378" t="str">
        <f t="shared" si="6"/>
        <v>Int (+2)</v>
      </c>
      <c r="F36" s="150" t="s">
        <v>64</v>
      </c>
      <c r="G36" s="150">
        <f t="shared" si="4"/>
        <v>13</v>
      </c>
      <c r="H36" s="88">
        <f t="shared" ca="1" si="7"/>
        <v>2</v>
      </c>
      <c r="I36" s="150">
        <f t="shared" ca="1" si="5"/>
        <v>15</v>
      </c>
      <c r="J36" s="379"/>
    </row>
    <row r="37" spans="1:10" ht="16.5">
      <c r="A37" s="160" t="s">
        <v>59</v>
      </c>
      <c r="B37" s="100">
        <v>0</v>
      </c>
      <c r="C37" s="161" t="s">
        <v>35</v>
      </c>
      <c r="D37" s="162" t="str">
        <f>IF(C37="Str",'Personal File'!$C$8,IF(C37="Dex",'Personal File'!$C$9,IF(C37="Con",'Personal File'!$C$10,IF(C37="Int",'Personal File'!$C$11,IF(C37="Wis",'Personal File'!$C$12,IF(C37="Cha",'Personal File'!$C$13))))))</f>
        <v>+3</v>
      </c>
      <c r="E37" s="163" t="str">
        <f t="shared" si="6"/>
        <v>Wis (+3)</v>
      </c>
      <c r="F37" s="105" t="s">
        <v>322</v>
      </c>
      <c r="G37" s="105">
        <f t="shared" si="4"/>
        <v>5</v>
      </c>
      <c r="H37" s="88">
        <f t="shared" ca="1" si="7"/>
        <v>17</v>
      </c>
      <c r="I37" s="105">
        <f t="shared" ca="1" si="5"/>
        <v>22</v>
      </c>
      <c r="J37" s="106"/>
    </row>
    <row r="38" spans="1:10" ht="16.5">
      <c r="A38" s="145" t="s">
        <v>119</v>
      </c>
      <c r="B38" s="146">
        <v>6</v>
      </c>
      <c r="C38" s="147" t="s">
        <v>35</v>
      </c>
      <c r="D38" s="148" t="str">
        <f>IF(C38="Str",'Personal File'!$C$8,IF(C38="Dex",'Personal File'!$C$9,IF(C38="Con",'Personal File'!$C$10,IF(C38="Int",'Personal File'!$C$11,IF(C38="Wis",'Personal File'!$C$12,IF(C38="Cha",'Personal File'!$C$13))))))</f>
        <v>+3</v>
      </c>
      <c r="E38" s="149" t="str">
        <f t="shared" si="6"/>
        <v>Wis (+3)</v>
      </c>
      <c r="F38" s="150" t="s">
        <v>64</v>
      </c>
      <c r="G38" s="150">
        <f t="shared" si="4"/>
        <v>9</v>
      </c>
      <c r="H38" s="88">
        <f t="shared" ca="1" si="7"/>
        <v>20</v>
      </c>
      <c r="I38" s="150">
        <f t="shared" ca="1" si="5"/>
        <v>29</v>
      </c>
      <c r="J38" s="151" t="s">
        <v>368</v>
      </c>
    </row>
    <row r="39" spans="1:10" ht="16.5">
      <c r="A39" s="117" t="s">
        <v>23</v>
      </c>
      <c r="B39" s="100">
        <v>0</v>
      </c>
      <c r="C39" s="118" t="s">
        <v>37</v>
      </c>
      <c r="D39" s="119" t="str">
        <f>IF(C39="Str",'Personal File'!$C$8,IF(C39="Dex",'Personal File'!$C$9,IF(C39="Con",'Personal File'!$C$10,IF(C39="Int",'Personal File'!$C$11,IF(C39="Wis",'Personal File'!$C$12,IF(C39="Cha",'Personal File'!$C$13))))))</f>
        <v>+2</v>
      </c>
      <c r="E39" s="120" t="str">
        <f t="shared" si="6"/>
        <v>Str (+2)</v>
      </c>
      <c r="F39" s="105" t="s">
        <v>64</v>
      </c>
      <c r="G39" s="105">
        <f t="shared" si="4"/>
        <v>2</v>
      </c>
      <c r="H39" s="88">
        <f t="shared" ca="1" si="7"/>
        <v>1</v>
      </c>
      <c r="I39" s="105">
        <f t="shared" ca="1" si="5"/>
        <v>3</v>
      </c>
      <c r="J39" s="137"/>
    </row>
    <row r="40" spans="1:10" ht="16.5">
      <c r="A40" s="185" t="s">
        <v>60</v>
      </c>
      <c r="B40" s="186">
        <v>0</v>
      </c>
      <c r="C40" s="187" t="s">
        <v>36</v>
      </c>
      <c r="D40" s="188" t="str">
        <f>IF(C40="Str",'Personal File'!$C$8,IF(C40="Dex",'Personal File'!$C$9,IF(C40="Con",'Personal File'!$C$10,IF(C40="Int",'Personal File'!$C$11,IF(C40="Wis",'Personal File'!$C$12,IF(C40="Cha",'Personal File'!$C$13))))))</f>
        <v>+5</v>
      </c>
      <c r="E40" s="189" t="str">
        <f t="shared" si="6"/>
        <v>Dex (+5)</v>
      </c>
      <c r="F40" s="134" t="s">
        <v>64</v>
      </c>
      <c r="G40" s="134">
        <f t="shared" si="4"/>
        <v>5</v>
      </c>
      <c r="H40" s="88">
        <f t="shared" ca="1" si="7"/>
        <v>16</v>
      </c>
      <c r="I40" s="134">
        <f t="shared" ca="1" si="5"/>
        <v>21</v>
      </c>
      <c r="J40" s="190"/>
    </row>
    <row r="41" spans="1:10" ht="16.5">
      <c r="A41" s="191" t="s">
        <v>61</v>
      </c>
      <c r="B41" s="130">
        <v>0</v>
      </c>
      <c r="C41" s="192" t="s">
        <v>32</v>
      </c>
      <c r="D41" s="193" t="str">
        <f>IF(C41="Str",'Personal File'!$C$8,IF(C41="Dex",'Personal File'!$C$9,IF(C41="Con",'Personal File'!$C$10,IF(C41="Int",'Personal File'!$C$11,IF(C41="Wis",'Personal File'!$C$12,IF(C41="Cha",'Personal File'!$C$13))))))</f>
        <v>+0</v>
      </c>
      <c r="E41" s="194" t="str">
        <f t="shared" si="6"/>
        <v>Cha (+0)</v>
      </c>
      <c r="F41" s="134" t="s">
        <v>64</v>
      </c>
      <c r="G41" s="134">
        <f t="shared" si="4"/>
        <v>0</v>
      </c>
      <c r="H41" s="88">
        <f t="shared" ca="1" si="7"/>
        <v>11</v>
      </c>
      <c r="I41" s="134">
        <f t="shared" ca="1" si="5"/>
        <v>11</v>
      </c>
      <c r="J41" s="135"/>
    </row>
    <row r="42" spans="1:10" ht="17.25" thickBot="1">
      <c r="A42" s="195" t="s">
        <v>62</v>
      </c>
      <c r="B42" s="196">
        <v>0</v>
      </c>
      <c r="C42" s="197" t="s">
        <v>36</v>
      </c>
      <c r="D42" s="198" t="str">
        <f>IF(C42="Str",'Personal File'!$C$8,IF(C42="Dex",'Personal File'!$C$9,IF(C42="Con",'Personal File'!$C$10,IF(C42="Int",'Personal File'!$C$11,IF(C42="Wis",'Personal File'!$C$12,IF(C42="Cha",'Personal File'!$C$13))))))</f>
        <v>+5</v>
      </c>
      <c r="E42" s="199" t="str">
        <f t="shared" si="6"/>
        <v>Dex (+5)</v>
      </c>
      <c r="F42" s="200" t="s">
        <v>64</v>
      </c>
      <c r="G42" s="200">
        <f t="shared" si="4"/>
        <v>5</v>
      </c>
      <c r="H42" s="201">
        <f t="shared" ca="1" si="7"/>
        <v>20</v>
      </c>
      <c r="I42" s="200">
        <f t="shared" ca="1" si="5"/>
        <v>25</v>
      </c>
      <c r="J42" s="202"/>
    </row>
    <row r="43" spans="1:10" ht="16.5" thickTop="1">
      <c r="B43" s="203">
        <f>SUM(B6:B42)</f>
        <v>68</v>
      </c>
      <c r="E43" s="203">
        <f>SUM(E44:E53)</f>
        <v>68</v>
      </c>
      <c r="F43" s="204" t="s">
        <v>69</v>
      </c>
    </row>
    <row r="44" spans="1:10">
      <c r="B44" s="203"/>
      <c r="E44" s="203">
        <v>16</v>
      </c>
      <c r="F44" s="206" t="s">
        <v>194</v>
      </c>
    </row>
    <row r="45" spans="1:10">
      <c r="E45" s="203">
        <v>4</v>
      </c>
      <c r="F45" s="206" t="s">
        <v>329</v>
      </c>
    </row>
    <row r="46" spans="1:10">
      <c r="E46" s="203">
        <v>4</v>
      </c>
      <c r="F46" s="206" t="s">
        <v>344</v>
      </c>
    </row>
    <row r="47" spans="1:10">
      <c r="E47" s="203">
        <v>4</v>
      </c>
      <c r="F47" s="206" t="s">
        <v>352</v>
      </c>
    </row>
    <row r="48" spans="1:10">
      <c r="E48" s="203">
        <v>4</v>
      </c>
      <c r="F48" s="206" t="s">
        <v>353</v>
      </c>
    </row>
    <row r="49" spans="5:6">
      <c r="E49" s="203">
        <v>4</v>
      </c>
      <c r="F49" s="206" t="s">
        <v>369</v>
      </c>
    </row>
    <row r="50" spans="5:6">
      <c r="E50" s="203">
        <v>8</v>
      </c>
      <c r="F50" s="206" t="s">
        <v>370</v>
      </c>
    </row>
    <row r="51" spans="5:6">
      <c r="E51" s="203">
        <v>8</v>
      </c>
      <c r="F51" s="206" t="s">
        <v>541</v>
      </c>
    </row>
    <row r="52" spans="5:6">
      <c r="E52" s="203">
        <v>8</v>
      </c>
      <c r="F52" s="206" t="s">
        <v>542</v>
      </c>
    </row>
    <row r="53" spans="5:6">
      <c r="E53" s="203">
        <v>8</v>
      </c>
      <c r="F53" s="206" t="s">
        <v>551</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34"/>
  <sheetViews>
    <sheetView showGridLines="0" workbookViewId="0">
      <pane ySplit="2" topLeftCell="A3" activePane="bottomLeft" state="frozen"/>
      <selection pane="bottomLeft" activeCell="A3" sqref="A3"/>
    </sheetView>
  </sheetViews>
  <sheetFormatPr defaultColWidth="13" defaultRowHeight="15.75"/>
  <cols>
    <col min="1" max="1" width="25" style="79" bestFit="1" customWidth="1"/>
    <col min="2" max="2" width="6.25" style="79" bestFit="1" customWidth="1"/>
    <col min="3" max="3" width="11.5" style="80" bestFit="1" customWidth="1"/>
    <col min="4" max="4" width="13.375" style="80" bestFit="1" customWidth="1"/>
    <col min="5" max="5" width="12.625" style="205" bestFit="1" customWidth="1"/>
    <col min="6" max="6" width="10.625" style="80" bestFit="1" customWidth="1"/>
    <col min="7" max="7" width="13" style="80" bestFit="1" customWidth="1"/>
    <col min="8" max="8" width="10.625" style="79" bestFit="1" customWidth="1"/>
    <col min="9" max="9" width="22.625" style="40" bestFit="1" customWidth="1"/>
    <col min="10" max="16384" width="13" style="40"/>
  </cols>
  <sheetData>
    <row r="1" spans="1:10" ht="27" thickBot="1">
      <c r="A1" s="207" t="s">
        <v>310</v>
      </c>
      <c r="B1" s="82"/>
      <c r="C1" s="82"/>
      <c r="D1" s="82"/>
      <c r="E1" s="83"/>
      <c r="F1" s="82"/>
      <c r="G1" s="82"/>
      <c r="H1" s="82"/>
      <c r="I1" s="82"/>
    </row>
    <row r="2" spans="1:10" s="9" customFormat="1" ht="17.25" thickBot="1">
      <c r="A2" s="523" t="s">
        <v>91</v>
      </c>
      <c r="B2" s="524" t="s">
        <v>4</v>
      </c>
      <c r="C2" s="525" t="s">
        <v>198</v>
      </c>
      <c r="D2" s="524" t="s">
        <v>95</v>
      </c>
      <c r="E2" s="524" t="s">
        <v>127</v>
      </c>
      <c r="F2" s="524" t="s">
        <v>128</v>
      </c>
      <c r="G2" s="524" t="s">
        <v>71</v>
      </c>
      <c r="H2" s="524" t="s">
        <v>26</v>
      </c>
      <c r="I2" s="526" t="s">
        <v>473</v>
      </c>
      <c r="J2" s="527" t="s">
        <v>474</v>
      </c>
    </row>
    <row r="3" spans="1:10" s="9" customFormat="1" ht="16.5">
      <c r="A3" s="208" t="s">
        <v>475</v>
      </c>
      <c r="B3" s="16">
        <v>0</v>
      </c>
      <c r="C3" s="17"/>
      <c r="D3" s="389" t="s">
        <v>200</v>
      </c>
      <c r="E3" s="14" t="s">
        <v>129</v>
      </c>
      <c r="F3" s="19" t="s">
        <v>130</v>
      </c>
      <c r="G3" s="19" t="s">
        <v>106</v>
      </c>
      <c r="H3" s="19" t="s">
        <v>84</v>
      </c>
      <c r="I3" s="19" t="s">
        <v>449</v>
      </c>
      <c r="J3" s="27">
        <v>9</v>
      </c>
    </row>
    <row r="4" spans="1:10" s="9" customFormat="1" ht="16.5">
      <c r="A4" s="208" t="s">
        <v>158</v>
      </c>
      <c r="B4" s="16">
        <v>0</v>
      </c>
      <c r="C4" s="17"/>
      <c r="D4" s="18" t="s">
        <v>85</v>
      </c>
      <c r="E4" s="14" t="s">
        <v>129</v>
      </c>
      <c r="F4" s="14" t="s">
        <v>130</v>
      </c>
      <c r="G4" s="19" t="s">
        <v>106</v>
      </c>
      <c r="H4" s="19" t="s">
        <v>82</v>
      </c>
      <c r="I4" s="13" t="s">
        <v>445</v>
      </c>
      <c r="J4" s="27">
        <v>215</v>
      </c>
    </row>
    <row r="5" spans="1:10" s="9" customFormat="1" ht="16.5">
      <c r="A5" s="208" t="s">
        <v>162</v>
      </c>
      <c r="B5" s="16">
        <v>0</v>
      </c>
      <c r="C5" s="17"/>
      <c r="D5" s="20" t="s">
        <v>80</v>
      </c>
      <c r="E5" s="1" t="s">
        <v>129</v>
      </c>
      <c r="F5" s="210" t="s">
        <v>130</v>
      </c>
      <c r="G5" s="28" t="s">
        <v>78</v>
      </c>
      <c r="H5" s="13" t="s">
        <v>82</v>
      </c>
      <c r="I5" s="13" t="s">
        <v>445</v>
      </c>
      <c r="J5" s="27">
        <v>216</v>
      </c>
    </row>
    <row r="6" spans="1:10" s="9" customFormat="1" ht="16.5">
      <c r="A6" s="208" t="s">
        <v>163</v>
      </c>
      <c r="B6" s="16">
        <v>0</v>
      </c>
      <c r="C6" s="17"/>
      <c r="D6" s="18" t="s">
        <v>80</v>
      </c>
      <c r="E6" s="14" t="s">
        <v>129</v>
      </c>
      <c r="F6" s="14" t="s">
        <v>130</v>
      </c>
      <c r="G6" s="19" t="s">
        <v>96</v>
      </c>
      <c r="H6" s="19" t="s">
        <v>81</v>
      </c>
      <c r="I6" s="13" t="s">
        <v>445</v>
      </c>
      <c r="J6" s="27">
        <v>219</v>
      </c>
    </row>
    <row r="7" spans="1:10" s="9" customFormat="1" ht="16.5">
      <c r="A7" s="208" t="s">
        <v>159</v>
      </c>
      <c r="B7" s="16">
        <v>0</v>
      </c>
      <c r="C7" s="17"/>
      <c r="D7" s="18" t="s">
        <v>109</v>
      </c>
      <c r="E7" s="14" t="s">
        <v>129</v>
      </c>
      <c r="F7" s="14" t="s">
        <v>130</v>
      </c>
      <c r="G7" s="19" t="s">
        <v>106</v>
      </c>
      <c r="H7" s="19" t="s">
        <v>82</v>
      </c>
      <c r="I7" s="13" t="s">
        <v>445</v>
      </c>
      <c r="J7" s="27">
        <v>219</v>
      </c>
    </row>
    <row r="8" spans="1:10" s="9" customFormat="1" ht="16.5">
      <c r="A8" s="208" t="s">
        <v>164</v>
      </c>
      <c r="B8" s="209">
        <v>0</v>
      </c>
      <c r="C8" s="17"/>
      <c r="D8" s="18" t="s">
        <v>109</v>
      </c>
      <c r="E8" s="14" t="s">
        <v>129</v>
      </c>
      <c r="F8" s="14" t="s">
        <v>130</v>
      </c>
      <c r="G8" s="19" t="s">
        <v>78</v>
      </c>
      <c r="H8" s="19" t="s">
        <v>79</v>
      </c>
      <c r="I8" s="13" t="s">
        <v>445</v>
      </c>
      <c r="J8" s="29">
        <v>238</v>
      </c>
    </row>
    <row r="9" spans="1:10" s="9" customFormat="1" ht="16.5">
      <c r="A9" s="208" t="s">
        <v>160</v>
      </c>
      <c r="B9" s="209">
        <v>0</v>
      </c>
      <c r="C9" s="17"/>
      <c r="D9" s="20" t="s">
        <v>87</v>
      </c>
      <c r="E9" s="1" t="s">
        <v>168</v>
      </c>
      <c r="F9" s="1" t="s">
        <v>130</v>
      </c>
      <c r="G9" s="13" t="s">
        <v>78</v>
      </c>
      <c r="H9" s="13" t="s">
        <v>84</v>
      </c>
      <c r="I9" s="13" t="s">
        <v>445</v>
      </c>
      <c r="J9" s="27">
        <v>248</v>
      </c>
    </row>
    <row r="10" spans="1:10" s="9" customFormat="1" ht="16.5">
      <c r="A10" s="208" t="s">
        <v>165</v>
      </c>
      <c r="B10" s="209">
        <v>0</v>
      </c>
      <c r="C10" s="17"/>
      <c r="D10" s="20" t="s">
        <v>200</v>
      </c>
      <c r="E10" s="14" t="s">
        <v>129</v>
      </c>
      <c r="F10" s="14" t="s">
        <v>130</v>
      </c>
      <c r="G10" s="13" t="s">
        <v>97</v>
      </c>
      <c r="H10" s="13" t="s">
        <v>82</v>
      </c>
      <c r="I10" s="13" t="s">
        <v>445</v>
      </c>
      <c r="J10" s="27">
        <v>253</v>
      </c>
    </row>
    <row r="11" spans="1:10" s="9" customFormat="1" ht="16.5">
      <c r="A11" s="208" t="s">
        <v>201</v>
      </c>
      <c r="B11" s="209">
        <v>0</v>
      </c>
      <c r="C11" s="17"/>
      <c r="D11" s="12" t="s">
        <v>200</v>
      </c>
      <c r="E11" s="1" t="s">
        <v>153</v>
      </c>
      <c r="F11" s="211" t="s">
        <v>130</v>
      </c>
      <c r="G11" s="13" t="s">
        <v>137</v>
      </c>
      <c r="H11" s="13" t="s">
        <v>84</v>
      </c>
      <c r="I11" s="13" t="s">
        <v>445</v>
      </c>
      <c r="J11" s="27">
        <v>253</v>
      </c>
    </row>
    <row r="12" spans="1:10" s="9" customFormat="1" ht="16.5">
      <c r="A12" s="208" t="s">
        <v>476</v>
      </c>
      <c r="B12" s="209">
        <v>0</v>
      </c>
      <c r="C12" s="17"/>
      <c r="D12" s="389" t="s">
        <v>200</v>
      </c>
      <c r="E12" s="14" t="s">
        <v>129</v>
      </c>
      <c r="F12" s="19" t="s">
        <v>130</v>
      </c>
      <c r="G12" s="19" t="s">
        <v>106</v>
      </c>
      <c r="H12" s="19" t="s">
        <v>81</v>
      </c>
      <c r="I12" s="19" t="s">
        <v>442</v>
      </c>
      <c r="J12" s="390">
        <v>100</v>
      </c>
    </row>
    <row r="13" spans="1:10" s="9" customFormat="1" ht="16.5">
      <c r="A13" s="208" t="s">
        <v>202</v>
      </c>
      <c r="B13" s="209">
        <v>0</v>
      </c>
      <c r="C13" s="17"/>
      <c r="D13" s="20" t="s">
        <v>80</v>
      </c>
      <c r="E13" s="14" t="s">
        <v>129</v>
      </c>
      <c r="F13" s="14" t="s">
        <v>130</v>
      </c>
      <c r="G13" s="13" t="s">
        <v>97</v>
      </c>
      <c r="H13" s="13" t="s">
        <v>82</v>
      </c>
      <c r="I13" s="13" t="s">
        <v>445</v>
      </c>
      <c r="J13" s="27">
        <v>267</v>
      </c>
    </row>
    <row r="14" spans="1:10" s="9" customFormat="1" ht="16.5">
      <c r="A14" s="208" t="s">
        <v>166</v>
      </c>
      <c r="B14" s="16">
        <v>0</v>
      </c>
      <c r="C14" s="17"/>
      <c r="D14" s="18" t="s">
        <v>80</v>
      </c>
      <c r="E14" s="14" t="s">
        <v>153</v>
      </c>
      <c r="F14" s="14" t="s">
        <v>130</v>
      </c>
      <c r="G14" s="19" t="s">
        <v>83</v>
      </c>
      <c r="H14" s="19" t="s">
        <v>84</v>
      </c>
      <c r="I14" s="13" t="s">
        <v>445</v>
      </c>
      <c r="J14" s="27">
        <v>269</v>
      </c>
    </row>
    <row r="15" spans="1:10" s="9" customFormat="1" ht="16.5">
      <c r="A15" s="208" t="s">
        <v>167</v>
      </c>
      <c r="B15" s="16">
        <v>0</v>
      </c>
      <c r="C15" s="17"/>
      <c r="D15" s="18" t="s">
        <v>77</v>
      </c>
      <c r="E15" s="14" t="s">
        <v>135</v>
      </c>
      <c r="F15" s="14" t="s">
        <v>130</v>
      </c>
      <c r="G15" s="19" t="s">
        <v>78</v>
      </c>
      <c r="H15" s="19" t="s">
        <v>79</v>
      </c>
      <c r="I15" s="13" t="s">
        <v>445</v>
      </c>
      <c r="J15" s="27">
        <v>272</v>
      </c>
    </row>
    <row r="16" spans="1:10" s="9" customFormat="1" ht="16.5">
      <c r="A16" s="208" t="s">
        <v>287</v>
      </c>
      <c r="B16" s="209">
        <v>0</v>
      </c>
      <c r="C16" s="17"/>
      <c r="D16" s="20" t="s">
        <v>85</v>
      </c>
      <c r="E16" s="1" t="s">
        <v>129</v>
      </c>
      <c r="F16" s="211" t="s">
        <v>130</v>
      </c>
      <c r="G16" s="13" t="s">
        <v>203</v>
      </c>
      <c r="H16" s="13" t="s">
        <v>86</v>
      </c>
      <c r="I16" s="13" t="s">
        <v>447</v>
      </c>
      <c r="J16" s="27">
        <v>128</v>
      </c>
    </row>
    <row r="17" spans="1:10" s="9" customFormat="1" ht="16.5">
      <c r="A17" s="212" t="s">
        <v>477</v>
      </c>
      <c r="B17" s="217">
        <v>0</v>
      </c>
      <c r="C17" s="214"/>
      <c r="D17" s="394" t="s">
        <v>200</v>
      </c>
      <c r="E17" s="395" t="s">
        <v>132</v>
      </c>
      <c r="F17" s="395" t="s">
        <v>130</v>
      </c>
      <c r="G17" s="396" t="s">
        <v>78</v>
      </c>
      <c r="H17" s="396" t="s">
        <v>79</v>
      </c>
      <c r="I17" s="21" t="s">
        <v>445</v>
      </c>
      <c r="J17" s="219">
        <v>298</v>
      </c>
    </row>
    <row r="18" spans="1:10" s="9" customFormat="1" ht="16.5">
      <c r="A18" s="208" t="s">
        <v>478</v>
      </c>
      <c r="B18" s="16">
        <v>1</v>
      </c>
      <c r="C18" s="17"/>
      <c r="D18" s="18" t="s">
        <v>199</v>
      </c>
      <c r="E18" s="14" t="s">
        <v>129</v>
      </c>
      <c r="F18" s="19" t="s">
        <v>443</v>
      </c>
      <c r="G18" s="19" t="s">
        <v>78</v>
      </c>
      <c r="H18" s="19" t="s">
        <v>86</v>
      </c>
      <c r="I18" s="13" t="s">
        <v>472</v>
      </c>
      <c r="J18" s="397">
        <v>103</v>
      </c>
    </row>
    <row r="19" spans="1:10" s="9" customFormat="1" ht="16.5">
      <c r="A19" s="208" t="s">
        <v>337</v>
      </c>
      <c r="B19" s="16">
        <v>1</v>
      </c>
      <c r="C19" s="17"/>
      <c r="D19" s="20" t="s">
        <v>214</v>
      </c>
      <c r="E19" s="1" t="s">
        <v>132</v>
      </c>
      <c r="F19" s="210" t="s">
        <v>130</v>
      </c>
      <c r="G19" s="28" t="s">
        <v>190</v>
      </c>
      <c r="H19" s="13" t="s">
        <v>81</v>
      </c>
      <c r="I19" s="13" t="s">
        <v>445</v>
      </c>
      <c r="J19" s="29">
        <v>205</v>
      </c>
    </row>
    <row r="20" spans="1:10" s="9" customFormat="1" ht="16.5">
      <c r="A20" s="208" t="s">
        <v>302</v>
      </c>
      <c r="B20" s="16">
        <v>1</v>
      </c>
      <c r="C20" s="17"/>
      <c r="D20" s="20" t="s">
        <v>109</v>
      </c>
      <c r="E20" s="1" t="s">
        <v>129</v>
      </c>
      <c r="F20" s="372" t="s">
        <v>130</v>
      </c>
      <c r="G20" s="13" t="s">
        <v>96</v>
      </c>
      <c r="H20" s="13" t="s">
        <v>17</v>
      </c>
      <c r="I20" s="13" t="s">
        <v>451</v>
      </c>
      <c r="J20" s="27">
        <v>81</v>
      </c>
    </row>
    <row r="21" spans="1:10" ht="16.5">
      <c r="A21" s="208" t="s">
        <v>204</v>
      </c>
      <c r="B21" s="16">
        <v>1</v>
      </c>
      <c r="C21" s="17"/>
      <c r="D21" s="18" t="s">
        <v>214</v>
      </c>
      <c r="E21" s="14" t="s">
        <v>154</v>
      </c>
      <c r="F21" s="14" t="s">
        <v>130</v>
      </c>
      <c r="G21" s="19" t="s">
        <v>106</v>
      </c>
      <c r="H21" s="19" t="s">
        <v>156</v>
      </c>
      <c r="I21" s="13" t="s">
        <v>445</v>
      </c>
      <c r="J21" s="27">
        <v>211</v>
      </c>
    </row>
    <row r="22" spans="1:10" ht="16.5">
      <c r="A22" s="208" t="s">
        <v>205</v>
      </c>
      <c r="B22" s="16">
        <v>1</v>
      </c>
      <c r="C22" s="17"/>
      <c r="D22" s="18" t="s">
        <v>109</v>
      </c>
      <c r="E22" s="14" t="s">
        <v>135</v>
      </c>
      <c r="F22" s="14" t="s">
        <v>130</v>
      </c>
      <c r="G22" s="19" t="s">
        <v>83</v>
      </c>
      <c r="H22" s="19" t="s">
        <v>84</v>
      </c>
      <c r="I22" s="13" t="s">
        <v>445</v>
      </c>
      <c r="J22" s="27">
        <v>212</v>
      </c>
    </row>
    <row r="23" spans="1:10" ht="16.5">
      <c r="A23" s="208" t="s">
        <v>110</v>
      </c>
      <c r="B23" s="209">
        <v>1</v>
      </c>
      <c r="C23" s="17"/>
      <c r="D23" s="20" t="s">
        <v>80</v>
      </c>
      <c r="E23" s="1" t="s">
        <v>129</v>
      </c>
      <c r="F23" s="210" t="s">
        <v>130</v>
      </c>
      <c r="G23" s="28" t="s">
        <v>78</v>
      </c>
      <c r="H23" s="13" t="s">
        <v>82</v>
      </c>
      <c r="I23" s="13" t="s">
        <v>445</v>
      </c>
      <c r="J23" s="27">
        <v>216</v>
      </c>
    </row>
    <row r="24" spans="1:10" ht="16.5">
      <c r="A24" s="208" t="s">
        <v>206</v>
      </c>
      <c r="B24" s="16">
        <v>1</v>
      </c>
      <c r="C24" s="17"/>
      <c r="D24" s="18" t="s">
        <v>200</v>
      </c>
      <c r="E24" s="14" t="s">
        <v>133</v>
      </c>
      <c r="F24" s="14" t="s">
        <v>79</v>
      </c>
      <c r="G24" s="19" t="s">
        <v>78</v>
      </c>
      <c r="H24" s="19" t="s">
        <v>82</v>
      </c>
      <c r="I24" s="13" t="s">
        <v>445</v>
      </c>
      <c r="J24" s="27">
        <v>216</v>
      </c>
    </row>
    <row r="25" spans="1:10" ht="16.5">
      <c r="A25" s="208" t="s">
        <v>207</v>
      </c>
      <c r="B25" s="16">
        <v>1</v>
      </c>
      <c r="C25" s="17"/>
      <c r="D25" s="18" t="s">
        <v>199</v>
      </c>
      <c r="E25" s="14" t="s">
        <v>129</v>
      </c>
      <c r="F25" s="14" t="s">
        <v>130</v>
      </c>
      <c r="G25" s="19" t="s">
        <v>106</v>
      </c>
      <c r="H25" s="19" t="s">
        <v>84</v>
      </c>
      <c r="I25" s="13" t="s">
        <v>445</v>
      </c>
      <c r="J25" s="27">
        <v>217</v>
      </c>
    </row>
    <row r="26" spans="1:10" ht="16.5">
      <c r="A26" s="208" t="s">
        <v>282</v>
      </c>
      <c r="B26" s="16">
        <v>1</v>
      </c>
      <c r="C26" s="17"/>
      <c r="D26" s="18" t="s">
        <v>109</v>
      </c>
      <c r="E26" s="14" t="s">
        <v>132</v>
      </c>
      <c r="F26" s="14" t="s">
        <v>130</v>
      </c>
      <c r="G26" s="19" t="s">
        <v>96</v>
      </c>
      <c r="H26" s="19" t="s">
        <v>84</v>
      </c>
      <c r="I26" s="13" t="s">
        <v>445</v>
      </c>
      <c r="J26" s="27">
        <v>218</v>
      </c>
    </row>
    <row r="27" spans="1:10" ht="16.5">
      <c r="A27" s="208" t="s">
        <v>208</v>
      </c>
      <c r="B27" s="16">
        <v>1</v>
      </c>
      <c r="C27" s="17"/>
      <c r="D27" s="18" t="s">
        <v>109</v>
      </c>
      <c r="E27" s="14" t="s">
        <v>132</v>
      </c>
      <c r="F27" s="14" t="s">
        <v>130</v>
      </c>
      <c r="G27" s="19" t="s">
        <v>96</v>
      </c>
      <c r="H27" s="19" t="s">
        <v>84</v>
      </c>
      <c r="I27" s="13" t="s">
        <v>445</v>
      </c>
      <c r="J27" s="27">
        <v>218</v>
      </c>
    </row>
    <row r="28" spans="1:10" ht="16.5">
      <c r="A28" s="208" t="s">
        <v>209</v>
      </c>
      <c r="B28" s="16">
        <v>1</v>
      </c>
      <c r="C28" s="17"/>
      <c r="D28" s="18" t="s">
        <v>109</v>
      </c>
      <c r="E28" s="14" t="s">
        <v>135</v>
      </c>
      <c r="F28" s="14" t="s">
        <v>130</v>
      </c>
      <c r="G28" s="19" t="s">
        <v>96</v>
      </c>
      <c r="H28" s="19" t="s">
        <v>81</v>
      </c>
      <c r="I28" s="13" t="s">
        <v>445</v>
      </c>
      <c r="J28" s="27">
        <v>220</v>
      </c>
    </row>
    <row r="29" spans="1:10" ht="16.5">
      <c r="A29" s="208" t="s">
        <v>210</v>
      </c>
      <c r="B29" s="16">
        <v>1</v>
      </c>
      <c r="C29" s="17"/>
      <c r="D29" s="18" t="s">
        <v>87</v>
      </c>
      <c r="E29" s="14" t="s">
        <v>132</v>
      </c>
      <c r="F29" s="14" t="s">
        <v>130</v>
      </c>
      <c r="G29" s="19" t="s">
        <v>83</v>
      </c>
      <c r="H29" s="19" t="s">
        <v>79</v>
      </c>
      <c r="I29" s="13" t="s">
        <v>445</v>
      </c>
      <c r="J29" s="29">
        <v>224</v>
      </c>
    </row>
    <row r="30" spans="1:10" ht="16.5">
      <c r="A30" s="208" t="s">
        <v>211</v>
      </c>
      <c r="B30" s="16">
        <v>1</v>
      </c>
      <c r="C30" s="17"/>
      <c r="D30" s="18" t="s">
        <v>214</v>
      </c>
      <c r="E30" s="14" t="s">
        <v>132</v>
      </c>
      <c r="F30" s="14" t="s">
        <v>130</v>
      </c>
      <c r="G30" s="19" t="s">
        <v>137</v>
      </c>
      <c r="H30" s="19" t="s">
        <v>81</v>
      </c>
      <c r="I30" s="13" t="s">
        <v>445</v>
      </c>
      <c r="J30" s="27">
        <v>225</v>
      </c>
    </row>
    <row r="31" spans="1:10" ht="16.5">
      <c r="A31" s="208" t="s">
        <v>339</v>
      </c>
      <c r="B31" s="209">
        <v>1</v>
      </c>
      <c r="C31" s="17"/>
      <c r="D31" s="20"/>
      <c r="E31" s="1"/>
      <c r="F31" s="14" t="s">
        <v>130</v>
      </c>
      <c r="G31" s="13"/>
      <c r="H31" s="13"/>
      <c r="I31" s="13"/>
      <c r="J31" s="27"/>
    </row>
    <row r="32" spans="1:10" ht="16.5">
      <c r="A32" s="208" t="s">
        <v>111</v>
      </c>
      <c r="B32" s="16">
        <v>1</v>
      </c>
      <c r="C32" s="17"/>
      <c r="D32" s="18" t="s">
        <v>77</v>
      </c>
      <c r="E32" s="14" t="s">
        <v>129</v>
      </c>
      <c r="F32" s="14" t="s">
        <v>130</v>
      </c>
      <c r="G32" s="19" t="s">
        <v>78</v>
      </c>
      <c r="H32" s="19" t="s">
        <v>112</v>
      </c>
      <c r="I32" s="13" t="s">
        <v>445</v>
      </c>
      <c r="J32" s="27">
        <v>226</v>
      </c>
    </row>
    <row r="33" spans="1:10" ht="16.5">
      <c r="A33" s="208" t="s">
        <v>212</v>
      </c>
      <c r="B33" s="16">
        <v>1</v>
      </c>
      <c r="C33" s="17"/>
      <c r="D33" s="18" t="s">
        <v>77</v>
      </c>
      <c r="E33" s="14" t="s">
        <v>129</v>
      </c>
      <c r="F33" s="14" t="s">
        <v>130</v>
      </c>
      <c r="G33" s="19" t="s">
        <v>83</v>
      </c>
      <c r="H33" s="19" t="s">
        <v>81</v>
      </c>
      <c r="I33" s="13" t="s">
        <v>445</v>
      </c>
      <c r="J33" s="29">
        <v>227</v>
      </c>
    </row>
    <row r="34" spans="1:10" ht="16.5">
      <c r="A34" s="208" t="s">
        <v>338</v>
      </c>
      <c r="B34" s="209">
        <v>1</v>
      </c>
      <c r="C34" s="17"/>
      <c r="D34" s="20" t="s">
        <v>87</v>
      </c>
      <c r="E34" s="1" t="s">
        <v>129</v>
      </c>
      <c r="F34" s="1" t="s">
        <v>130</v>
      </c>
      <c r="G34" s="13" t="s">
        <v>117</v>
      </c>
      <c r="H34" s="13" t="s">
        <v>81</v>
      </c>
      <c r="I34" s="13" t="s">
        <v>449</v>
      </c>
      <c r="J34" s="27">
        <v>108</v>
      </c>
    </row>
    <row r="35" spans="1:10" ht="16.5">
      <c r="A35" s="208" t="s">
        <v>213</v>
      </c>
      <c r="B35" s="209">
        <v>1</v>
      </c>
      <c r="C35" s="17"/>
      <c r="D35" s="20" t="s">
        <v>214</v>
      </c>
      <c r="E35" s="1" t="s">
        <v>132</v>
      </c>
      <c r="F35" s="372" t="s">
        <v>130</v>
      </c>
      <c r="G35" s="13" t="s">
        <v>137</v>
      </c>
      <c r="H35" s="13" t="s">
        <v>86</v>
      </c>
      <c r="I35" s="13" t="s">
        <v>447</v>
      </c>
      <c r="J35" s="27">
        <v>122</v>
      </c>
    </row>
    <row r="36" spans="1:10" ht="16.5">
      <c r="A36" s="208" t="s">
        <v>341</v>
      </c>
      <c r="B36" s="209">
        <v>1</v>
      </c>
      <c r="C36" s="17"/>
      <c r="D36" s="20" t="s">
        <v>87</v>
      </c>
      <c r="E36" s="1" t="s">
        <v>129</v>
      </c>
      <c r="F36" s="372" t="s">
        <v>130</v>
      </c>
      <c r="G36" s="19" t="s">
        <v>137</v>
      </c>
      <c r="H36" s="13" t="s">
        <v>84</v>
      </c>
      <c r="I36" s="13" t="s">
        <v>450</v>
      </c>
      <c r="J36" s="27">
        <v>100</v>
      </c>
    </row>
    <row r="37" spans="1:10" ht="16.5">
      <c r="A37" s="208" t="s">
        <v>216</v>
      </c>
      <c r="B37" s="16">
        <v>1</v>
      </c>
      <c r="C37" s="18" t="s">
        <v>313</v>
      </c>
      <c r="D37" s="18" t="s">
        <v>200</v>
      </c>
      <c r="E37" s="14" t="s">
        <v>217</v>
      </c>
      <c r="F37" s="14" t="s">
        <v>130</v>
      </c>
      <c r="G37" s="19" t="s">
        <v>78</v>
      </c>
      <c r="H37" s="19" t="s">
        <v>81</v>
      </c>
      <c r="I37" s="13" t="s">
        <v>445</v>
      </c>
      <c r="J37" s="387">
        <v>251</v>
      </c>
    </row>
    <row r="38" spans="1:10" ht="16.5">
      <c r="A38" s="208" t="s">
        <v>357</v>
      </c>
      <c r="B38" s="209">
        <v>1</v>
      </c>
      <c r="C38" s="17"/>
      <c r="D38" s="20" t="s">
        <v>77</v>
      </c>
      <c r="E38" s="14" t="s">
        <v>129</v>
      </c>
      <c r="F38" s="14" t="s">
        <v>130</v>
      </c>
      <c r="G38" s="13" t="s">
        <v>83</v>
      </c>
      <c r="H38" s="13" t="s">
        <v>81</v>
      </c>
      <c r="I38" s="13" t="s">
        <v>449</v>
      </c>
      <c r="J38" s="30">
        <v>148</v>
      </c>
    </row>
    <row r="39" spans="1:10" ht="16.5">
      <c r="A39" s="208" t="s">
        <v>356</v>
      </c>
      <c r="B39" s="209">
        <v>1</v>
      </c>
      <c r="C39" s="17"/>
      <c r="D39" s="20" t="s">
        <v>87</v>
      </c>
      <c r="E39" s="1" t="s">
        <v>132</v>
      </c>
      <c r="F39" s="14" t="s">
        <v>130</v>
      </c>
      <c r="G39" s="13" t="s">
        <v>83</v>
      </c>
      <c r="H39" s="13" t="s">
        <v>81</v>
      </c>
      <c r="I39" s="13" t="s">
        <v>471</v>
      </c>
      <c r="J39" s="27">
        <v>170</v>
      </c>
    </row>
    <row r="40" spans="1:10" ht="16.5">
      <c r="A40" s="208" t="s">
        <v>113</v>
      </c>
      <c r="B40" s="16">
        <v>1</v>
      </c>
      <c r="C40" s="17"/>
      <c r="D40" s="18" t="s">
        <v>85</v>
      </c>
      <c r="E40" s="14" t="s">
        <v>129</v>
      </c>
      <c r="F40" s="14" t="s">
        <v>130</v>
      </c>
      <c r="G40" s="19" t="s">
        <v>116</v>
      </c>
      <c r="H40" s="19" t="s">
        <v>81</v>
      </c>
      <c r="I40" s="13" t="s">
        <v>445</v>
      </c>
      <c r="J40" s="27">
        <v>258</v>
      </c>
    </row>
    <row r="41" spans="1:10" ht="16.5">
      <c r="A41" s="208" t="s">
        <v>283</v>
      </c>
      <c r="B41" s="16">
        <v>1</v>
      </c>
      <c r="C41" s="17"/>
      <c r="D41" s="18" t="s">
        <v>77</v>
      </c>
      <c r="E41" s="14" t="s">
        <v>135</v>
      </c>
      <c r="F41" s="14" t="s">
        <v>130</v>
      </c>
      <c r="G41" s="19" t="s">
        <v>78</v>
      </c>
      <c r="H41" s="19" t="s">
        <v>81</v>
      </c>
      <c r="I41" s="13" t="s">
        <v>445</v>
      </c>
      <c r="J41" s="29">
        <v>266</v>
      </c>
    </row>
    <row r="42" spans="1:10" ht="16.5">
      <c r="A42" s="208" t="s">
        <v>218</v>
      </c>
      <c r="B42" s="16">
        <v>1</v>
      </c>
      <c r="C42" s="17"/>
      <c r="D42" s="18" t="s">
        <v>77</v>
      </c>
      <c r="E42" s="14" t="s">
        <v>135</v>
      </c>
      <c r="F42" s="14" t="s">
        <v>130</v>
      </c>
      <c r="G42" s="19" t="s">
        <v>78</v>
      </c>
      <c r="H42" s="19" t="s">
        <v>81</v>
      </c>
      <c r="I42" s="13" t="s">
        <v>445</v>
      </c>
      <c r="J42" s="29">
        <v>266</v>
      </c>
    </row>
    <row r="43" spans="1:10" ht="16.5">
      <c r="A43" s="208" t="s">
        <v>219</v>
      </c>
      <c r="B43" s="16">
        <v>1</v>
      </c>
      <c r="C43" s="17"/>
      <c r="D43" s="18" t="s">
        <v>77</v>
      </c>
      <c r="E43" s="1" t="s">
        <v>132</v>
      </c>
      <c r="F43" s="1" t="s">
        <v>130</v>
      </c>
      <c r="G43" s="19" t="s">
        <v>78</v>
      </c>
      <c r="H43" s="19" t="s">
        <v>86</v>
      </c>
      <c r="I43" s="13" t="s">
        <v>445</v>
      </c>
      <c r="J43" s="27">
        <v>274</v>
      </c>
    </row>
    <row r="44" spans="1:10" ht="16.5">
      <c r="A44" s="208" t="s">
        <v>197</v>
      </c>
      <c r="B44" s="16">
        <v>1</v>
      </c>
      <c r="C44" s="17"/>
      <c r="D44" s="18" t="s">
        <v>77</v>
      </c>
      <c r="E44" s="14" t="s">
        <v>133</v>
      </c>
      <c r="F44" s="14" t="s">
        <v>130</v>
      </c>
      <c r="G44" s="19" t="s">
        <v>78</v>
      </c>
      <c r="H44" s="19" t="s">
        <v>81</v>
      </c>
      <c r="I44" s="13" t="s">
        <v>445</v>
      </c>
      <c r="J44" s="29">
        <v>278</v>
      </c>
    </row>
    <row r="45" spans="1:10" ht="16.5">
      <c r="A45" s="208" t="s">
        <v>340</v>
      </c>
      <c r="B45" s="209">
        <v>1</v>
      </c>
      <c r="C45" s="17"/>
      <c r="D45" s="20"/>
      <c r="E45" s="1"/>
      <c r="F45" s="14" t="s">
        <v>130</v>
      </c>
      <c r="G45" s="13"/>
      <c r="H45" s="13"/>
      <c r="I45" s="13"/>
      <c r="J45" s="27"/>
    </row>
    <row r="46" spans="1:10" ht="16.5">
      <c r="A46" s="208" t="s">
        <v>220</v>
      </c>
      <c r="B46" s="16">
        <v>1</v>
      </c>
      <c r="C46" s="17"/>
      <c r="D46" s="18" t="s">
        <v>85</v>
      </c>
      <c r="E46" s="14" t="s">
        <v>135</v>
      </c>
      <c r="F46" s="14" t="s">
        <v>152</v>
      </c>
      <c r="G46" s="19" t="s">
        <v>106</v>
      </c>
      <c r="H46" s="19" t="s">
        <v>86</v>
      </c>
      <c r="I46" s="13" t="s">
        <v>445</v>
      </c>
      <c r="J46" s="387">
        <v>285</v>
      </c>
    </row>
    <row r="47" spans="1:10" ht="16.5">
      <c r="A47" s="208" t="s">
        <v>221</v>
      </c>
      <c r="B47" s="16">
        <v>1</v>
      </c>
      <c r="C47" s="17"/>
      <c r="D47" s="18" t="s">
        <v>85</v>
      </c>
      <c r="E47" s="14" t="s">
        <v>135</v>
      </c>
      <c r="F47" s="14" t="s">
        <v>152</v>
      </c>
      <c r="G47" s="19" t="s">
        <v>106</v>
      </c>
      <c r="H47" s="19" t="s">
        <v>86</v>
      </c>
      <c r="I47" s="13" t="s">
        <v>466</v>
      </c>
      <c r="J47" s="387">
        <v>71</v>
      </c>
    </row>
    <row r="48" spans="1:10" ht="16.5">
      <c r="A48" s="208" t="s">
        <v>303</v>
      </c>
      <c r="B48" s="16">
        <v>1</v>
      </c>
      <c r="C48" s="18" t="s">
        <v>315</v>
      </c>
      <c r="D48" s="26" t="s">
        <v>109</v>
      </c>
      <c r="E48" s="1" t="s">
        <v>314</v>
      </c>
      <c r="F48" s="210" t="s">
        <v>130</v>
      </c>
      <c r="G48" s="19" t="s">
        <v>83</v>
      </c>
      <c r="H48" s="19" t="s">
        <v>143</v>
      </c>
      <c r="I48" s="13" t="s">
        <v>445</v>
      </c>
      <c r="J48" s="27">
        <v>296</v>
      </c>
    </row>
    <row r="49" spans="1:10" ht="16.5">
      <c r="A49" s="216" t="s">
        <v>222</v>
      </c>
      <c r="B49" s="217">
        <v>1</v>
      </c>
      <c r="C49" s="214"/>
      <c r="D49" s="215" t="s">
        <v>85</v>
      </c>
      <c r="E49" s="15" t="s">
        <v>133</v>
      </c>
      <c r="F49" s="218" t="s">
        <v>130</v>
      </c>
      <c r="G49" s="21" t="s">
        <v>106</v>
      </c>
      <c r="H49" s="21" t="s">
        <v>131</v>
      </c>
      <c r="I49" s="21" t="s">
        <v>445</v>
      </c>
      <c r="J49" s="219">
        <v>297</v>
      </c>
    </row>
    <row r="50" spans="1:10" ht="16.5">
      <c r="A50" s="208" t="s">
        <v>196</v>
      </c>
      <c r="B50" s="209">
        <v>2</v>
      </c>
      <c r="C50" s="17"/>
      <c r="D50" s="20" t="s">
        <v>214</v>
      </c>
      <c r="E50" s="1" t="s">
        <v>132</v>
      </c>
      <c r="F50" s="1" t="s">
        <v>130</v>
      </c>
      <c r="G50" s="13" t="s">
        <v>78</v>
      </c>
      <c r="H50" s="13" t="s">
        <v>81</v>
      </c>
      <c r="I50" s="13" t="s">
        <v>445</v>
      </c>
      <c r="J50" s="29">
        <v>196</v>
      </c>
    </row>
    <row r="51" spans="1:10" ht="16.5">
      <c r="A51" s="208" t="s">
        <v>553</v>
      </c>
      <c r="B51" s="209">
        <v>2</v>
      </c>
      <c r="C51" s="17"/>
      <c r="D51" s="20" t="s">
        <v>200</v>
      </c>
      <c r="E51" s="1" t="s">
        <v>132</v>
      </c>
      <c r="F51" s="1" t="s">
        <v>130</v>
      </c>
      <c r="G51" s="13" t="s">
        <v>78</v>
      </c>
      <c r="H51" s="13" t="s">
        <v>81</v>
      </c>
      <c r="I51" s="13" t="s">
        <v>445</v>
      </c>
      <c r="J51" s="29">
        <v>197</v>
      </c>
    </row>
    <row r="52" spans="1:10" ht="16.5">
      <c r="A52" s="208" t="s">
        <v>223</v>
      </c>
      <c r="B52" s="209">
        <v>2</v>
      </c>
      <c r="C52" s="17"/>
      <c r="D52" s="20" t="s">
        <v>109</v>
      </c>
      <c r="E52" s="1" t="s">
        <v>153</v>
      </c>
      <c r="F52" s="1" t="s">
        <v>130</v>
      </c>
      <c r="G52" s="13" t="s">
        <v>83</v>
      </c>
      <c r="H52" s="13" t="s">
        <v>82</v>
      </c>
      <c r="I52" s="13" t="s">
        <v>445</v>
      </c>
      <c r="J52" s="27">
        <v>202</v>
      </c>
    </row>
    <row r="53" spans="1:10" ht="16.5">
      <c r="A53" s="208" t="s">
        <v>224</v>
      </c>
      <c r="B53" s="209">
        <v>2</v>
      </c>
      <c r="C53" s="17"/>
      <c r="D53" s="20" t="s">
        <v>225</v>
      </c>
      <c r="E53" s="1" t="s">
        <v>132</v>
      </c>
      <c r="F53" s="211" t="s">
        <v>130</v>
      </c>
      <c r="G53" s="13" t="s">
        <v>106</v>
      </c>
      <c r="H53" s="13" t="s">
        <v>86</v>
      </c>
      <c r="I53" s="13" t="s">
        <v>447</v>
      </c>
      <c r="J53" s="27">
        <v>116</v>
      </c>
    </row>
    <row r="54" spans="1:10" ht="16.5">
      <c r="A54" s="208" t="s">
        <v>226</v>
      </c>
      <c r="B54" s="209">
        <v>2</v>
      </c>
      <c r="C54" s="17"/>
      <c r="D54" s="20" t="s">
        <v>225</v>
      </c>
      <c r="E54" s="1" t="s">
        <v>132</v>
      </c>
      <c r="F54" s="211" t="s">
        <v>130</v>
      </c>
      <c r="G54" s="13" t="s">
        <v>106</v>
      </c>
      <c r="H54" s="13" t="s">
        <v>86</v>
      </c>
      <c r="I54" s="13" t="s">
        <v>447</v>
      </c>
      <c r="J54" s="27">
        <v>117</v>
      </c>
    </row>
    <row r="55" spans="1:10" ht="16.5">
      <c r="A55" s="208" t="s">
        <v>150</v>
      </c>
      <c r="B55" s="209">
        <v>2</v>
      </c>
      <c r="C55" s="17"/>
      <c r="D55" s="20" t="s">
        <v>77</v>
      </c>
      <c r="E55" s="1" t="s">
        <v>132</v>
      </c>
      <c r="F55" s="211" t="s">
        <v>130</v>
      </c>
      <c r="G55" s="13" t="s">
        <v>78</v>
      </c>
      <c r="H55" s="13" t="s">
        <v>81</v>
      </c>
      <c r="I55" s="13" t="s">
        <v>447</v>
      </c>
      <c r="J55" s="27">
        <v>117</v>
      </c>
    </row>
    <row r="56" spans="1:10" ht="16.5">
      <c r="A56" s="208" t="s">
        <v>134</v>
      </c>
      <c r="B56" s="209">
        <v>2</v>
      </c>
      <c r="C56" s="17"/>
      <c r="D56" s="20" t="s">
        <v>200</v>
      </c>
      <c r="E56" s="1" t="s">
        <v>135</v>
      </c>
      <c r="F56" s="1" t="s">
        <v>130</v>
      </c>
      <c r="G56" s="13" t="s">
        <v>78</v>
      </c>
      <c r="H56" s="13" t="s">
        <v>81</v>
      </c>
      <c r="I56" s="13" t="s">
        <v>445</v>
      </c>
      <c r="J56" s="27">
        <v>207</v>
      </c>
    </row>
    <row r="57" spans="1:10" ht="16.5">
      <c r="A57" s="208" t="s">
        <v>227</v>
      </c>
      <c r="B57" s="209">
        <v>2</v>
      </c>
      <c r="C57" s="17"/>
      <c r="D57" s="20" t="s">
        <v>214</v>
      </c>
      <c r="E57" s="1" t="s">
        <v>132</v>
      </c>
      <c r="F57" s="1" t="s">
        <v>130</v>
      </c>
      <c r="G57" s="13" t="s">
        <v>137</v>
      </c>
      <c r="H57" s="13" t="s">
        <v>86</v>
      </c>
      <c r="I57" s="13" t="s">
        <v>445</v>
      </c>
      <c r="J57" s="27">
        <v>207</v>
      </c>
    </row>
    <row r="58" spans="1:10" ht="16.5">
      <c r="A58" s="208" t="s">
        <v>316</v>
      </c>
      <c r="B58" s="209">
        <v>2</v>
      </c>
      <c r="C58" s="20" t="s">
        <v>315</v>
      </c>
      <c r="D58" s="20" t="s">
        <v>200</v>
      </c>
      <c r="E58" s="1" t="s">
        <v>133</v>
      </c>
      <c r="F58" s="210" t="s">
        <v>130</v>
      </c>
      <c r="G58" s="28" t="s">
        <v>78</v>
      </c>
      <c r="H58" s="13" t="s">
        <v>81</v>
      </c>
      <c r="I58" s="13" t="s">
        <v>445</v>
      </c>
      <c r="J58" s="29">
        <v>208</v>
      </c>
    </row>
    <row r="59" spans="1:10" ht="16.5">
      <c r="A59" s="208" t="s">
        <v>228</v>
      </c>
      <c r="B59" s="209">
        <v>2</v>
      </c>
      <c r="C59" s="17"/>
      <c r="D59" s="20" t="s">
        <v>85</v>
      </c>
      <c r="E59" s="1" t="s">
        <v>129</v>
      </c>
      <c r="F59" s="211" t="s">
        <v>130</v>
      </c>
      <c r="G59" s="13" t="s">
        <v>83</v>
      </c>
      <c r="H59" s="13" t="s">
        <v>84</v>
      </c>
      <c r="I59" s="13" t="s">
        <v>447</v>
      </c>
      <c r="J59" s="27">
        <v>118</v>
      </c>
    </row>
    <row r="60" spans="1:10" ht="16.5">
      <c r="A60" s="208" t="s">
        <v>479</v>
      </c>
      <c r="B60" s="209">
        <v>2</v>
      </c>
      <c r="C60" s="17"/>
      <c r="D60" s="20" t="s">
        <v>87</v>
      </c>
      <c r="E60" s="1" t="s">
        <v>135</v>
      </c>
      <c r="F60" s="372" t="s">
        <v>130</v>
      </c>
      <c r="G60" s="13" t="s">
        <v>106</v>
      </c>
      <c r="H60" s="13" t="s">
        <v>146</v>
      </c>
      <c r="I60" s="13" t="s">
        <v>445</v>
      </c>
      <c r="J60" s="27">
        <v>212</v>
      </c>
    </row>
    <row r="61" spans="1:10" ht="16.5">
      <c r="A61" s="208" t="s">
        <v>139</v>
      </c>
      <c r="B61" s="209">
        <v>2</v>
      </c>
      <c r="C61" s="17"/>
      <c r="D61" s="20" t="s">
        <v>80</v>
      </c>
      <c r="E61" s="1" t="s">
        <v>129</v>
      </c>
      <c r="F61" s="210" t="s">
        <v>130</v>
      </c>
      <c r="G61" s="28" t="s">
        <v>78</v>
      </c>
      <c r="H61" s="13" t="s">
        <v>82</v>
      </c>
      <c r="I61" s="13" t="s">
        <v>445</v>
      </c>
      <c r="J61" s="27">
        <v>216</v>
      </c>
    </row>
    <row r="62" spans="1:10" ht="16.5">
      <c r="A62" s="208" t="s">
        <v>229</v>
      </c>
      <c r="B62" s="209">
        <v>2</v>
      </c>
      <c r="C62" s="17"/>
      <c r="D62" s="20" t="s">
        <v>87</v>
      </c>
      <c r="E62" s="1" t="s">
        <v>230</v>
      </c>
      <c r="F62" s="1" t="s">
        <v>130</v>
      </c>
      <c r="G62" s="13" t="s">
        <v>78</v>
      </c>
      <c r="H62" s="13" t="s">
        <v>84</v>
      </c>
      <c r="I62" s="13" t="s">
        <v>445</v>
      </c>
      <c r="J62" s="27">
        <v>216</v>
      </c>
    </row>
    <row r="63" spans="1:10" ht="16.5">
      <c r="A63" s="208" t="s">
        <v>140</v>
      </c>
      <c r="B63" s="209">
        <v>2</v>
      </c>
      <c r="C63" s="17"/>
      <c r="D63" s="20" t="s">
        <v>87</v>
      </c>
      <c r="E63" s="1" t="s">
        <v>129</v>
      </c>
      <c r="F63" s="372" t="s">
        <v>130</v>
      </c>
      <c r="G63" s="13" t="s">
        <v>78</v>
      </c>
      <c r="H63" s="13" t="s">
        <v>84</v>
      </c>
      <c r="I63" s="13" t="s">
        <v>445</v>
      </c>
      <c r="J63" s="27">
        <v>216</v>
      </c>
    </row>
    <row r="64" spans="1:10" ht="16.5">
      <c r="A64" s="208" t="s">
        <v>140</v>
      </c>
      <c r="B64" s="209">
        <v>2</v>
      </c>
      <c r="C64" s="17"/>
      <c r="D64" s="20" t="s">
        <v>87</v>
      </c>
      <c r="E64" s="1" t="s">
        <v>129</v>
      </c>
      <c r="F64" s="1" t="s">
        <v>130</v>
      </c>
      <c r="G64" s="13" t="s">
        <v>78</v>
      </c>
      <c r="H64" s="13" t="s">
        <v>84</v>
      </c>
      <c r="I64" s="13" t="s">
        <v>257</v>
      </c>
      <c r="J64" s="27"/>
    </row>
    <row r="65" spans="1:10" ht="16.5">
      <c r="A65" s="208" t="s">
        <v>231</v>
      </c>
      <c r="B65" s="209">
        <v>2</v>
      </c>
      <c r="C65" s="17"/>
      <c r="D65" s="20" t="s">
        <v>199</v>
      </c>
      <c r="E65" s="1" t="s">
        <v>129</v>
      </c>
      <c r="F65" s="1" t="s">
        <v>130</v>
      </c>
      <c r="G65" s="13" t="s">
        <v>78</v>
      </c>
      <c r="H65" s="13" t="s">
        <v>143</v>
      </c>
      <c r="I65" s="13" t="s">
        <v>445</v>
      </c>
      <c r="J65" s="27">
        <v>217</v>
      </c>
    </row>
    <row r="66" spans="1:10" ht="16.5">
      <c r="A66" s="208" t="s">
        <v>482</v>
      </c>
      <c r="B66" s="209">
        <v>2</v>
      </c>
      <c r="C66" s="17"/>
      <c r="D66" s="20" t="s">
        <v>85</v>
      </c>
      <c r="E66" s="1" t="s">
        <v>132</v>
      </c>
      <c r="F66" s="372" t="s">
        <v>130</v>
      </c>
      <c r="G66" s="13" t="s">
        <v>106</v>
      </c>
      <c r="H66" s="13" t="s">
        <v>82</v>
      </c>
      <c r="I66" s="13" t="s">
        <v>471</v>
      </c>
      <c r="J66" s="27">
        <v>161</v>
      </c>
    </row>
    <row r="67" spans="1:10" ht="16.5">
      <c r="A67" s="208" t="s">
        <v>136</v>
      </c>
      <c r="B67" s="209">
        <v>2</v>
      </c>
      <c r="C67" s="17"/>
      <c r="D67" s="20" t="s">
        <v>85</v>
      </c>
      <c r="E67" s="1" t="s">
        <v>132</v>
      </c>
      <c r="F67" s="1" t="s">
        <v>130</v>
      </c>
      <c r="G67" s="13" t="s">
        <v>78</v>
      </c>
      <c r="H67" s="13" t="s">
        <v>215</v>
      </c>
      <c r="I67" s="13" t="s">
        <v>445</v>
      </c>
      <c r="J67" s="27">
        <v>217</v>
      </c>
    </row>
    <row r="68" spans="1:10" ht="16.5">
      <c r="A68" s="208" t="s">
        <v>232</v>
      </c>
      <c r="B68" s="209">
        <v>2</v>
      </c>
      <c r="C68" s="17"/>
      <c r="D68" s="20" t="s">
        <v>87</v>
      </c>
      <c r="E68" s="1" t="s">
        <v>135</v>
      </c>
      <c r="F68" s="1" t="s">
        <v>130</v>
      </c>
      <c r="G68" s="13" t="s">
        <v>106</v>
      </c>
      <c r="H68" s="13" t="s">
        <v>146</v>
      </c>
      <c r="I68" s="13" t="s">
        <v>445</v>
      </c>
      <c r="J68" s="27">
        <v>218</v>
      </c>
    </row>
    <row r="69" spans="1:10" ht="16.5">
      <c r="A69" s="208" t="s">
        <v>480</v>
      </c>
      <c r="B69" s="209">
        <v>2</v>
      </c>
      <c r="C69" s="17"/>
      <c r="D69" s="20" t="s">
        <v>77</v>
      </c>
      <c r="E69" s="1" t="s">
        <v>129</v>
      </c>
      <c r="F69" s="372" t="s">
        <v>130</v>
      </c>
      <c r="G69" s="13" t="s">
        <v>481</v>
      </c>
      <c r="H69" s="19" t="s">
        <v>86</v>
      </c>
      <c r="I69" s="19" t="s">
        <v>451</v>
      </c>
      <c r="J69" s="27">
        <v>85</v>
      </c>
    </row>
    <row r="70" spans="1:10" ht="16.5">
      <c r="A70" s="208" t="s">
        <v>483</v>
      </c>
      <c r="B70" s="209">
        <v>2</v>
      </c>
      <c r="C70" s="17"/>
      <c r="D70" s="20" t="s">
        <v>109</v>
      </c>
      <c r="E70" s="1" t="s">
        <v>132</v>
      </c>
      <c r="F70" s="372" t="s">
        <v>130</v>
      </c>
      <c r="G70" s="13" t="s">
        <v>83</v>
      </c>
      <c r="H70" s="13" t="s">
        <v>131</v>
      </c>
      <c r="I70" s="19" t="s">
        <v>484</v>
      </c>
      <c r="J70" s="27">
        <v>146</v>
      </c>
    </row>
    <row r="71" spans="1:10" ht="16.5">
      <c r="A71" s="208" t="s">
        <v>151</v>
      </c>
      <c r="B71" s="209">
        <v>2</v>
      </c>
      <c r="C71" s="17"/>
      <c r="D71" s="20" t="s">
        <v>200</v>
      </c>
      <c r="E71" s="1" t="s">
        <v>129</v>
      </c>
      <c r="F71" s="211" t="s">
        <v>130</v>
      </c>
      <c r="G71" s="13" t="s">
        <v>83</v>
      </c>
      <c r="H71" s="13" t="s">
        <v>84</v>
      </c>
      <c r="I71" s="13" t="s">
        <v>447</v>
      </c>
      <c r="J71" s="27">
        <v>119</v>
      </c>
    </row>
    <row r="72" spans="1:10" ht="16.5">
      <c r="A72" s="208" t="s">
        <v>485</v>
      </c>
      <c r="B72" s="209">
        <v>2</v>
      </c>
      <c r="C72" s="17"/>
      <c r="D72" s="20" t="s">
        <v>77</v>
      </c>
      <c r="E72" s="1" t="s">
        <v>129</v>
      </c>
      <c r="F72" s="372" t="s">
        <v>130</v>
      </c>
      <c r="G72" s="13" t="s">
        <v>481</v>
      </c>
      <c r="H72" s="19" t="s">
        <v>86</v>
      </c>
      <c r="I72" s="19" t="s">
        <v>451</v>
      </c>
      <c r="J72" s="27">
        <v>85</v>
      </c>
    </row>
    <row r="73" spans="1:10" ht="16.5">
      <c r="A73" s="208" t="s">
        <v>486</v>
      </c>
      <c r="B73" s="209">
        <v>2</v>
      </c>
      <c r="C73" s="17"/>
      <c r="D73" s="20" t="s">
        <v>200</v>
      </c>
      <c r="E73" s="1" t="s">
        <v>135</v>
      </c>
      <c r="F73" s="372" t="s">
        <v>130</v>
      </c>
      <c r="G73" s="13" t="s">
        <v>78</v>
      </c>
      <c r="H73" s="13" t="s">
        <v>81</v>
      </c>
      <c r="I73" s="13" t="s">
        <v>445</v>
      </c>
      <c r="J73" s="27">
        <v>225</v>
      </c>
    </row>
    <row r="74" spans="1:10" ht="16.5">
      <c r="A74" s="208" t="s">
        <v>487</v>
      </c>
      <c r="B74" s="209">
        <v>2</v>
      </c>
      <c r="C74" s="17"/>
      <c r="D74" s="20" t="s">
        <v>85</v>
      </c>
      <c r="E74" s="1" t="s">
        <v>488</v>
      </c>
      <c r="F74" s="13" t="s">
        <v>130</v>
      </c>
      <c r="G74" s="13" t="s">
        <v>78</v>
      </c>
      <c r="H74" s="13" t="s">
        <v>82</v>
      </c>
      <c r="I74" s="13" t="s">
        <v>453</v>
      </c>
      <c r="J74" s="27">
        <v>97</v>
      </c>
    </row>
    <row r="75" spans="1:10" ht="16.5">
      <c r="A75" s="208" t="s">
        <v>233</v>
      </c>
      <c r="B75" s="209">
        <v>2</v>
      </c>
      <c r="C75" s="17"/>
      <c r="D75" s="20" t="s">
        <v>214</v>
      </c>
      <c r="E75" s="1" t="s">
        <v>129</v>
      </c>
      <c r="F75" s="372" t="s">
        <v>130</v>
      </c>
      <c r="G75" s="13" t="s">
        <v>137</v>
      </c>
      <c r="H75" s="13" t="s">
        <v>157</v>
      </c>
      <c r="I75" s="13" t="s">
        <v>445</v>
      </c>
      <c r="J75" s="27">
        <v>227</v>
      </c>
    </row>
    <row r="76" spans="1:10" ht="16.5">
      <c r="A76" s="208" t="s">
        <v>489</v>
      </c>
      <c r="B76" s="209">
        <v>2</v>
      </c>
      <c r="C76" s="17"/>
      <c r="D76" s="20" t="s">
        <v>85</v>
      </c>
      <c r="E76" s="1" t="s">
        <v>153</v>
      </c>
      <c r="F76" s="13" t="s">
        <v>152</v>
      </c>
      <c r="G76" s="13" t="s">
        <v>203</v>
      </c>
      <c r="H76" s="13" t="s">
        <v>82</v>
      </c>
      <c r="I76" s="13" t="s">
        <v>453</v>
      </c>
      <c r="J76" s="27">
        <v>99</v>
      </c>
    </row>
    <row r="77" spans="1:10" ht="16.5">
      <c r="A77" s="208" t="s">
        <v>234</v>
      </c>
      <c r="B77" s="209">
        <v>2</v>
      </c>
      <c r="C77" s="17"/>
      <c r="D77" s="20" t="s">
        <v>199</v>
      </c>
      <c r="E77" s="1" t="s">
        <v>132</v>
      </c>
      <c r="F77" s="211" t="s">
        <v>130</v>
      </c>
      <c r="G77" s="13" t="s">
        <v>78</v>
      </c>
      <c r="H77" s="13" t="s">
        <v>84</v>
      </c>
      <c r="I77" s="13" t="s">
        <v>447</v>
      </c>
      <c r="J77" s="27">
        <v>120</v>
      </c>
    </row>
    <row r="78" spans="1:10" ht="16.5">
      <c r="A78" s="208" t="s">
        <v>235</v>
      </c>
      <c r="B78" s="209">
        <v>2</v>
      </c>
      <c r="C78" s="17"/>
      <c r="D78" s="20" t="s">
        <v>109</v>
      </c>
      <c r="E78" s="1" t="s">
        <v>129</v>
      </c>
      <c r="F78" s="372" t="s">
        <v>130</v>
      </c>
      <c r="G78" s="13" t="s">
        <v>137</v>
      </c>
      <c r="H78" s="13" t="s">
        <v>81</v>
      </c>
      <c r="I78" s="13" t="s">
        <v>445</v>
      </c>
      <c r="J78" s="27">
        <v>230</v>
      </c>
    </row>
    <row r="79" spans="1:10" ht="16.5">
      <c r="A79" s="208" t="s">
        <v>236</v>
      </c>
      <c r="B79" s="209">
        <v>2</v>
      </c>
      <c r="C79" s="17"/>
      <c r="D79" s="20" t="s">
        <v>199</v>
      </c>
      <c r="E79" s="1" t="s">
        <v>135</v>
      </c>
      <c r="F79" s="1" t="s">
        <v>130</v>
      </c>
      <c r="G79" s="13" t="s">
        <v>78</v>
      </c>
      <c r="H79" s="13" t="s">
        <v>114</v>
      </c>
      <c r="I79" s="13" t="s">
        <v>445</v>
      </c>
      <c r="J79" s="27">
        <v>235</v>
      </c>
    </row>
    <row r="80" spans="1:10" ht="16.5">
      <c r="A80" s="208" t="s">
        <v>237</v>
      </c>
      <c r="B80" s="209">
        <v>2</v>
      </c>
      <c r="C80" s="17"/>
      <c r="D80" s="20" t="s">
        <v>214</v>
      </c>
      <c r="E80" s="1" t="s">
        <v>132</v>
      </c>
      <c r="F80" s="1" t="s">
        <v>130</v>
      </c>
      <c r="G80" s="13" t="s">
        <v>137</v>
      </c>
      <c r="H80" s="13" t="s">
        <v>86</v>
      </c>
      <c r="I80" s="13" t="s">
        <v>445</v>
      </c>
      <c r="J80" s="27">
        <v>241</v>
      </c>
    </row>
    <row r="81" spans="1:10" ht="16.5">
      <c r="A81" s="208" t="s">
        <v>490</v>
      </c>
      <c r="B81" s="209">
        <v>2</v>
      </c>
      <c r="C81" s="17"/>
      <c r="D81" s="20" t="s">
        <v>214</v>
      </c>
      <c r="E81" s="1" t="s">
        <v>132</v>
      </c>
      <c r="F81" s="372" t="s">
        <v>152</v>
      </c>
      <c r="G81" s="13" t="s">
        <v>459</v>
      </c>
      <c r="H81" s="13" t="s">
        <v>86</v>
      </c>
      <c r="I81" s="13" t="s">
        <v>447</v>
      </c>
      <c r="J81" s="27">
        <v>123</v>
      </c>
    </row>
    <row r="82" spans="1:10" ht="16.5">
      <c r="A82" s="208" t="s">
        <v>238</v>
      </c>
      <c r="B82" s="209">
        <v>2</v>
      </c>
      <c r="C82" s="17"/>
      <c r="D82" s="20" t="s">
        <v>109</v>
      </c>
      <c r="E82" s="1" t="s">
        <v>129</v>
      </c>
      <c r="F82" s="372" t="s">
        <v>130</v>
      </c>
      <c r="G82" s="13" t="s">
        <v>78</v>
      </c>
      <c r="H82" s="13" t="s">
        <v>84</v>
      </c>
      <c r="I82" s="13" t="s">
        <v>447</v>
      </c>
      <c r="J82" s="27">
        <v>124</v>
      </c>
    </row>
    <row r="83" spans="1:10" ht="16.5">
      <c r="A83" s="208" t="s">
        <v>239</v>
      </c>
      <c r="B83" s="209">
        <v>2</v>
      </c>
      <c r="C83" s="17"/>
      <c r="D83" s="20" t="s">
        <v>200</v>
      </c>
      <c r="E83" s="1" t="s">
        <v>129</v>
      </c>
      <c r="F83" s="372" t="s">
        <v>130</v>
      </c>
      <c r="G83" s="13" t="s">
        <v>106</v>
      </c>
      <c r="H83" s="13" t="s">
        <v>82</v>
      </c>
      <c r="I83" s="13" t="s">
        <v>445</v>
      </c>
      <c r="J83" s="27">
        <v>252</v>
      </c>
    </row>
    <row r="84" spans="1:10" ht="16.5">
      <c r="A84" s="208" t="s">
        <v>493</v>
      </c>
      <c r="B84" s="209">
        <v>2</v>
      </c>
      <c r="C84" s="17"/>
      <c r="D84" s="20" t="s">
        <v>200</v>
      </c>
      <c r="E84" s="1" t="s">
        <v>129</v>
      </c>
      <c r="F84" s="372" t="s">
        <v>130</v>
      </c>
      <c r="G84" s="13" t="s">
        <v>83</v>
      </c>
      <c r="H84" s="13" t="s">
        <v>86</v>
      </c>
      <c r="I84" s="13" t="s">
        <v>447</v>
      </c>
      <c r="J84" s="27">
        <v>125</v>
      </c>
    </row>
    <row r="85" spans="1:10" ht="16.5">
      <c r="A85" s="208" t="s">
        <v>492</v>
      </c>
      <c r="B85" s="209">
        <v>2</v>
      </c>
      <c r="C85" s="17"/>
      <c r="D85" s="20" t="s">
        <v>200</v>
      </c>
      <c r="E85" s="1" t="s">
        <v>135</v>
      </c>
      <c r="F85" s="372" t="s">
        <v>130</v>
      </c>
      <c r="G85" s="13" t="s">
        <v>78</v>
      </c>
      <c r="H85" s="13" t="s">
        <v>81</v>
      </c>
      <c r="I85" s="13" t="s">
        <v>445</v>
      </c>
      <c r="J85" s="27">
        <v>259</v>
      </c>
    </row>
    <row r="86" spans="1:10" ht="16.5">
      <c r="A86" s="208" t="s">
        <v>494</v>
      </c>
      <c r="B86" s="209">
        <v>2</v>
      </c>
      <c r="C86" s="17"/>
      <c r="D86" s="386" t="s">
        <v>200</v>
      </c>
      <c r="E86" s="383" t="s">
        <v>133</v>
      </c>
      <c r="F86" s="385" t="s">
        <v>130</v>
      </c>
      <c r="G86" s="384" t="s">
        <v>78</v>
      </c>
      <c r="H86" s="384" t="s">
        <v>86</v>
      </c>
      <c r="I86" s="384" t="s">
        <v>462</v>
      </c>
      <c r="J86" s="398">
        <v>56</v>
      </c>
    </row>
    <row r="87" spans="1:10" ht="16.5">
      <c r="A87" s="208" t="s">
        <v>240</v>
      </c>
      <c r="B87" s="209">
        <v>2</v>
      </c>
      <c r="C87" s="17"/>
      <c r="D87" s="20" t="s">
        <v>85</v>
      </c>
      <c r="E87" s="1" t="s">
        <v>129</v>
      </c>
      <c r="F87" s="372" t="s">
        <v>130</v>
      </c>
      <c r="G87" s="13" t="s">
        <v>106</v>
      </c>
      <c r="H87" s="13" t="s">
        <v>82</v>
      </c>
      <c r="I87" s="13" t="s">
        <v>445</v>
      </c>
      <c r="J87" s="27">
        <v>271</v>
      </c>
    </row>
    <row r="88" spans="1:10" ht="16.5">
      <c r="A88" s="208" t="s">
        <v>495</v>
      </c>
      <c r="B88" s="209">
        <v>2</v>
      </c>
      <c r="C88" s="17"/>
      <c r="D88" s="20" t="s">
        <v>77</v>
      </c>
      <c r="E88" s="1" t="s">
        <v>132</v>
      </c>
      <c r="F88" s="372" t="s">
        <v>130</v>
      </c>
      <c r="G88" s="13" t="s">
        <v>78</v>
      </c>
      <c r="H88" s="13" t="s">
        <v>84</v>
      </c>
      <c r="I88" s="13" t="s">
        <v>445</v>
      </c>
      <c r="J88" s="27">
        <v>272</v>
      </c>
    </row>
    <row r="89" spans="1:10" ht="16.5">
      <c r="A89" s="208" t="s">
        <v>491</v>
      </c>
      <c r="B89" s="209">
        <v>2</v>
      </c>
      <c r="C89" s="17"/>
      <c r="D89" s="20" t="s">
        <v>85</v>
      </c>
      <c r="E89" s="1" t="s">
        <v>129</v>
      </c>
      <c r="F89" s="372" t="s">
        <v>130</v>
      </c>
      <c r="G89" s="13" t="s">
        <v>78</v>
      </c>
      <c r="H89" s="13" t="s">
        <v>82</v>
      </c>
      <c r="I89" s="13" t="s">
        <v>445</v>
      </c>
      <c r="J89" s="27">
        <v>272</v>
      </c>
    </row>
    <row r="90" spans="1:10" ht="16.5">
      <c r="A90" s="208" t="s">
        <v>241</v>
      </c>
      <c r="B90" s="209">
        <v>2</v>
      </c>
      <c r="C90" s="17"/>
      <c r="D90" s="20" t="s">
        <v>87</v>
      </c>
      <c r="E90" s="1" t="s">
        <v>135</v>
      </c>
      <c r="F90" s="1" t="s">
        <v>130</v>
      </c>
      <c r="G90" s="13" t="s">
        <v>106</v>
      </c>
      <c r="H90" s="13" t="s">
        <v>82</v>
      </c>
      <c r="I90" s="13" t="s">
        <v>445</v>
      </c>
      <c r="J90" s="27">
        <v>278</v>
      </c>
    </row>
    <row r="91" spans="1:10" ht="16.5">
      <c r="A91" s="208" t="s">
        <v>242</v>
      </c>
      <c r="B91" s="209">
        <v>2</v>
      </c>
      <c r="C91" s="17"/>
      <c r="D91" s="20" t="s">
        <v>77</v>
      </c>
      <c r="E91" s="1" t="s">
        <v>153</v>
      </c>
      <c r="F91" s="1" t="s">
        <v>130</v>
      </c>
      <c r="G91" s="13" t="s">
        <v>106</v>
      </c>
      <c r="H91" s="13" t="s">
        <v>215</v>
      </c>
      <c r="I91" s="13" t="s">
        <v>445</v>
      </c>
      <c r="J91" s="27">
        <v>278</v>
      </c>
    </row>
    <row r="92" spans="1:10" ht="16.5">
      <c r="A92" s="208" t="s">
        <v>243</v>
      </c>
      <c r="B92" s="209">
        <v>2</v>
      </c>
      <c r="C92" s="17"/>
      <c r="D92" s="20" t="s">
        <v>225</v>
      </c>
      <c r="E92" s="1" t="s">
        <v>129</v>
      </c>
      <c r="F92" s="1" t="s">
        <v>130</v>
      </c>
      <c r="G92" s="13" t="s">
        <v>117</v>
      </c>
      <c r="H92" s="13" t="s">
        <v>81</v>
      </c>
      <c r="I92" s="13" t="s">
        <v>445</v>
      </c>
      <c r="J92" s="27">
        <v>279</v>
      </c>
    </row>
    <row r="93" spans="1:10" ht="16.5">
      <c r="A93" s="208" t="s">
        <v>496</v>
      </c>
      <c r="B93" s="209">
        <v>2</v>
      </c>
      <c r="C93" s="17"/>
      <c r="D93" s="20" t="s">
        <v>77</v>
      </c>
      <c r="E93" s="1" t="s">
        <v>132</v>
      </c>
      <c r="F93" s="372" t="s">
        <v>130</v>
      </c>
      <c r="G93" s="13" t="s">
        <v>78</v>
      </c>
      <c r="H93" s="13" t="s">
        <v>81</v>
      </c>
      <c r="I93" s="13" t="s">
        <v>447</v>
      </c>
      <c r="J93" s="27">
        <v>127</v>
      </c>
    </row>
    <row r="94" spans="1:10" ht="16.5">
      <c r="A94" s="208" t="s">
        <v>244</v>
      </c>
      <c r="B94" s="209">
        <v>2</v>
      </c>
      <c r="C94" s="17"/>
      <c r="D94" s="20" t="s">
        <v>87</v>
      </c>
      <c r="E94" s="1" t="s">
        <v>217</v>
      </c>
      <c r="F94" s="1" t="s">
        <v>130</v>
      </c>
      <c r="G94" s="13" t="s">
        <v>106</v>
      </c>
      <c r="H94" s="13" t="s">
        <v>82</v>
      </c>
      <c r="I94" s="13" t="s">
        <v>445</v>
      </c>
      <c r="J94" s="27">
        <v>281</v>
      </c>
    </row>
    <row r="95" spans="1:10" ht="16.5">
      <c r="A95" s="208" t="s">
        <v>115</v>
      </c>
      <c r="B95" s="209">
        <v>2</v>
      </c>
      <c r="C95" s="17"/>
      <c r="D95" s="20" t="s">
        <v>109</v>
      </c>
      <c r="E95" s="1" t="s">
        <v>129</v>
      </c>
      <c r="F95" s="1" t="s">
        <v>130</v>
      </c>
      <c r="G95" s="13" t="s">
        <v>83</v>
      </c>
      <c r="H95" s="13" t="s">
        <v>81</v>
      </c>
      <c r="I95" s="13" t="s">
        <v>445</v>
      </c>
      <c r="J95" s="27">
        <v>281</v>
      </c>
    </row>
    <row r="96" spans="1:10" ht="16.5">
      <c r="A96" s="208" t="s">
        <v>245</v>
      </c>
      <c r="B96" s="209">
        <v>2</v>
      </c>
      <c r="C96" s="20" t="s">
        <v>313</v>
      </c>
      <c r="D96" s="20" t="s">
        <v>87</v>
      </c>
      <c r="E96" s="1" t="s">
        <v>132</v>
      </c>
      <c r="F96" s="1" t="s">
        <v>130</v>
      </c>
      <c r="G96" s="13" t="s">
        <v>137</v>
      </c>
      <c r="H96" s="13" t="s">
        <v>86</v>
      </c>
      <c r="I96" s="13" t="s">
        <v>445</v>
      </c>
      <c r="J96" s="27">
        <v>283</v>
      </c>
    </row>
    <row r="97" spans="1:10" ht="16.5">
      <c r="A97" s="208" t="s">
        <v>498</v>
      </c>
      <c r="B97" s="209">
        <v>2</v>
      </c>
      <c r="C97" s="17"/>
      <c r="D97" s="20" t="s">
        <v>109</v>
      </c>
      <c r="E97" s="1" t="s">
        <v>129</v>
      </c>
      <c r="F97" s="372" t="s">
        <v>130</v>
      </c>
      <c r="G97" s="13" t="s">
        <v>78</v>
      </c>
      <c r="H97" s="13" t="s">
        <v>131</v>
      </c>
      <c r="I97" s="13" t="s">
        <v>445</v>
      </c>
      <c r="J97" s="27">
        <v>284</v>
      </c>
    </row>
    <row r="98" spans="1:10" ht="16.5">
      <c r="A98" s="208" t="s">
        <v>497</v>
      </c>
      <c r="B98" s="209">
        <v>2</v>
      </c>
      <c r="C98" s="17"/>
      <c r="D98" s="20" t="s">
        <v>214</v>
      </c>
      <c r="E98" s="1" t="s">
        <v>154</v>
      </c>
      <c r="F98" s="388" t="s">
        <v>130</v>
      </c>
      <c r="G98" s="13" t="s">
        <v>137</v>
      </c>
      <c r="H98" s="13" t="s">
        <v>82</v>
      </c>
      <c r="I98" s="13" t="s">
        <v>472</v>
      </c>
      <c r="J98" s="27">
        <v>126</v>
      </c>
    </row>
    <row r="99" spans="1:10" ht="16.5">
      <c r="A99" s="208" t="s">
        <v>246</v>
      </c>
      <c r="B99" s="209">
        <v>2</v>
      </c>
      <c r="C99" s="17"/>
      <c r="D99" s="20" t="s">
        <v>200</v>
      </c>
      <c r="E99" s="1" t="s">
        <v>132</v>
      </c>
      <c r="F99" s="211" t="s">
        <v>161</v>
      </c>
      <c r="G99" s="13" t="s">
        <v>83</v>
      </c>
      <c r="H99" s="13" t="s">
        <v>114</v>
      </c>
      <c r="I99" s="13" t="s">
        <v>447</v>
      </c>
      <c r="J99" s="27">
        <v>128</v>
      </c>
    </row>
    <row r="100" spans="1:10" ht="16.5">
      <c r="A100" s="208" t="s">
        <v>247</v>
      </c>
      <c r="B100" s="209">
        <v>2</v>
      </c>
      <c r="C100" s="17"/>
      <c r="D100" s="20" t="s">
        <v>85</v>
      </c>
      <c r="E100" s="1" t="s">
        <v>135</v>
      </c>
      <c r="F100" s="1" t="s">
        <v>152</v>
      </c>
      <c r="G100" s="13" t="s">
        <v>106</v>
      </c>
      <c r="H100" s="13" t="s">
        <v>86</v>
      </c>
      <c r="I100" s="13" t="s">
        <v>445</v>
      </c>
      <c r="J100" s="387">
        <v>286</v>
      </c>
    </row>
    <row r="101" spans="1:10" ht="16.5">
      <c r="A101" s="208" t="s">
        <v>248</v>
      </c>
      <c r="B101" s="209">
        <v>2</v>
      </c>
      <c r="C101" s="17"/>
      <c r="D101" s="20" t="s">
        <v>85</v>
      </c>
      <c r="E101" s="1" t="s">
        <v>217</v>
      </c>
      <c r="F101" s="220" t="s">
        <v>130</v>
      </c>
      <c r="G101" s="13" t="s">
        <v>106</v>
      </c>
      <c r="H101" s="13" t="s">
        <v>86</v>
      </c>
      <c r="I101" s="13" t="s">
        <v>466</v>
      </c>
      <c r="J101" s="387">
        <v>71</v>
      </c>
    </row>
    <row r="102" spans="1:10" ht="16.5">
      <c r="A102" s="208" t="s">
        <v>499</v>
      </c>
      <c r="B102" s="209">
        <v>2</v>
      </c>
      <c r="C102" s="17"/>
      <c r="D102" s="20" t="s">
        <v>109</v>
      </c>
      <c r="E102" s="1" t="s">
        <v>129</v>
      </c>
      <c r="F102" s="372" t="s">
        <v>130</v>
      </c>
      <c r="G102" s="384" t="s">
        <v>117</v>
      </c>
      <c r="H102" s="13" t="s">
        <v>82</v>
      </c>
      <c r="I102" s="13" t="s">
        <v>451</v>
      </c>
      <c r="J102" s="27">
        <v>90</v>
      </c>
    </row>
    <row r="103" spans="1:10" ht="16.5">
      <c r="A103" s="208" t="s">
        <v>249</v>
      </c>
      <c r="B103" s="209">
        <v>2</v>
      </c>
      <c r="C103" s="17"/>
      <c r="D103" s="20" t="s">
        <v>214</v>
      </c>
      <c r="E103" s="1" t="s">
        <v>132</v>
      </c>
      <c r="F103" s="211" t="s">
        <v>130</v>
      </c>
      <c r="G103" s="13" t="s">
        <v>83</v>
      </c>
      <c r="H103" s="13" t="s">
        <v>155</v>
      </c>
      <c r="I103" s="13" t="s">
        <v>447</v>
      </c>
      <c r="J103" s="27">
        <v>129</v>
      </c>
    </row>
    <row r="104" spans="1:10" ht="16.5">
      <c r="A104" s="208" t="s">
        <v>250</v>
      </c>
      <c r="B104" s="209">
        <v>2</v>
      </c>
      <c r="C104" s="17"/>
      <c r="D104" s="20" t="s">
        <v>77</v>
      </c>
      <c r="E104" s="1" t="s">
        <v>129</v>
      </c>
      <c r="F104" s="1" t="s">
        <v>130</v>
      </c>
      <c r="G104" s="13" t="s">
        <v>106</v>
      </c>
      <c r="H104" s="13" t="s">
        <v>112</v>
      </c>
      <c r="I104" s="13" t="s">
        <v>170</v>
      </c>
      <c r="J104" s="27"/>
    </row>
    <row r="105" spans="1:10" ht="16.5">
      <c r="A105" s="208" t="s">
        <v>500</v>
      </c>
      <c r="B105" s="209">
        <v>2</v>
      </c>
      <c r="C105" s="17"/>
      <c r="D105" s="20" t="s">
        <v>214</v>
      </c>
      <c r="E105" s="1" t="s">
        <v>501</v>
      </c>
      <c r="F105" s="1" t="s">
        <v>130</v>
      </c>
      <c r="G105" s="13" t="s">
        <v>106</v>
      </c>
      <c r="H105" s="13" t="s">
        <v>86</v>
      </c>
      <c r="I105" s="13" t="s">
        <v>471</v>
      </c>
      <c r="J105" s="27">
        <v>188</v>
      </c>
    </row>
    <row r="106" spans="1:10" ht="16.5">
      <c r="A106" s="212" t="s">
        <v>251</v>
      </c>
      <c r="B106" s="213">
        <v>2</v>
      </c>
      <c r="C106" s="214"/>
      <c r="D106" s="215" t="s">
        <v>214</v>
      </c>
      <c r="E106" s="15" t="s">
        <v>135</v>
      </c>
      <c r="F106" s="399" t="s">
        <v>130</v>
      </c>
      <c r="G106" s="21" t="s">
        <v>106</v>
      </c>
      <c r="H106" s="21" t="s">
        <v>81</v>
      </c>
      <c r="I106" s="21" t="s">
        <v>445</v>
      </c>
      <c r="J106" s="219">
        <v>303</v>
      </c>
    </row>
    <row r="107" spans="1:10" ht="16.5">
      <c r="A107" s="208" t="s">
        <v>502</v>
      </c>
      <c r="B107" s="209">
        <v>3</v>
      </c>
      <c r="C107" s="17"/>
      <c r="D107" s="20" t="s">
        <v>199</v>
      </c>
      <c r="E107" s="1" t="s">
        <v>129</v>
      </c>
      <c r="F107" s="13" t="s">
        <v>130</v>
      </c>
      <c r="G107" s="13" t="s">
        <v>78</v>
      </c>
      <c r="H107" s="13" t="s">
        <v>82</v>
      </c>
      <c r="I107" s="13" t="s">
        <v>453</v>
      </c>
      <c r="J107" s="27">
        <v>89</v>
      </c>
    </row>
    <row r="108" spans="1:10" ht="16.5">
      <c r="A108" s="208" t="s">
        <v>252</v>
      </c>
      <c r="B108" s="209">
        <v>3</v>
      </c>
      <c r="C108" s="17"/>
      <c r="D108" s="20" t="s">
        <v>199</v>
      </c>
      <c r="E108" s="1" t="s">
        <v>133</v>
      </c>
      <c r="F108" s="1" t="s">
        <v>130</v>
      </c>
      <c r="G108" s="13" t="s">
        <v>78</v>
      </c>
      <c r="H108" s="13" t="s">
        <v>82</v>
      </c>
      <c r="I108" s="13" t="s">
        <v>445</v>
      </c>
      <c r="J108" s="27">
        <v>198</v>
      </c>
    </row>
    <row r="109" spans="1:10" ht="16.5">
      <c r="A109" s="208" t="s">
        <v>503</v>
      </c>
      <c r="B109" s="209">
        <v>3</v>
      </c>
      <c r="C109" s="17"/>
      <c r="D109" s="20" t="s">
        <v>200</v>
      </c>
      <c r="E109" s="383" t="s">
        <v>135</v>
      </c>
      <c r="F109" s="13" t="s">
        <v>130</v>
      </c>
      <c r="G109" s="384" t="s">
        <v>78</v>
      </c>
      <c r="H109" s="13" t="s">
        <v>146</v>
      </c>
      <c r="I109" s="13" t="s">
        <v>450</v>
      </c>
      <c r="J109" s="106">
        <v>94</v>
      </c>
    </row>
    <row r="110" spans="1:10" ht="16.5">
      <c r="A110" s="208" t="s">
        <v>253</v>
      </c>
      <c r="B110" s="209">
        <v>3</v>
      </c>
      <c r="C110" s="17"/>
      <c r="D110" s="20" t="s">
        <v>200</v>
      </c>
      <c r="E110" s="1" t="s">
        <v>129</v>
      </c>
      <c r="F110" s="1" t="s">
        <v>130</v>
      </c>
      <c r="G110" s="13" t="s">
        <v>78</v>
      </c>
      <c r="H110" s="13" t="s">
        <v>169</v>
      </c>
      <c r="I110" s="13" t="s">
        <v>445</v>
      </c>
      <c r="J110" s="27">
        <v>203</v>
      </c>
    </row>
    <row r="111" spans="1:10" ht="16.5">
      <c r="A111" s="208" t="s">
        <v>504</v>
      </c>
      <c r="B111" s="209">
        <v>3</v>
      </c>
      <c r="C111" s="17"/>
      <c r="D111" s="20" t="s">
        <v>200</v>
      </c>
      <c r="E111" s="383" t="s">
        <v>133</v>
      </c>
      <c r="F111" s="385" t="s">
        <v>130</v>
      </c>
      <c r="G111" s="384" t="s">
        <v>78</v>
      </c>
      <c r="H111" s="384" t="s">
        <v>86</v>
      </c>
      <c r="I111" s="384" t="s">
        <v>460</v>
      </c>
      <c r="J111" s="106">
        <v>48</v>
      </c>
    </row>
    <row r="112" spans="1:10" ht="16.5">
      <c r="A112" s="208" t="s">
        <v>302</v>
      </c>
      <c r="B112" s="209">
        <v>3</v>
      </c>
      <c r="C112" s="17"/>
      <c r="D112" s="20" t="s">
        <v>109</v>
      </c>
      <c r="E112" s="1" t="s">
        <v>129</v>
      </c>
      <c r="F112" s="372" t="s">
        <v>130</v>
      </c>
      <c r="G112" s="13" t="s">
        <v>96</v>
      </c>
      <c r="H112" s="13" t="s">
        <v>17</v>
      </c>
      <c r="I112" s="13" t="s">
        <v>451</v>
      </c>
      <c r="J112" s="27">
        <v>81</v>
      </c>
    </row>
    <row r="113" spans="1:10" ht="16.5">
      <c r="A113" s="208" t="s">
        <v>505</v>
      </c>
      <c r="B113" s="209">
        <v>3</v>
      </c>
      <c r="C113" s="17"/>
      <c r="D113" s="20" t="s">
        <v>109</v>
      </c>
      <c r="E113" s="1" t="s">
        <v>129</v>
      </c>
      <c r="F113" s="13" t="s">
        <v>130</v>
      </c>
      <c r="G113" s="13" t="s">
        <v>83</v>
      </c>
      <c r="H113" s="13" t="s">
        <v>81</v>
      </c>
      <c r="I113" s="13" t="s">
        <v>453</v>
      </c>
      <c r="J113" s="27">
        <v>92</v>
      </c>
    </row>
    <row r="114" spans="1:10" ht="16.5">
      <c r="A114" s="208" t="s">
        <v>506</v>
      </c>
      <c r="B114" s="209">
        <v>3</v>
      </c>
      <c r="C114" s="17"/>
      <c r="D114" s="20" t="s">
        <v>199</v>
      </c>
      <c r="E114" s="1" t="s">
        <v>154</v>
      </c>
      <c r="F114" s="372" t="s">
        <v>130</v>
      </c>
      <c r="G114" s="19" t="s">
        <v>137</v>
      </c>
      <c r="H114" s="13" t="s">
        <v>169</v>
      </c>
      <c r="I114" s="13" t="s">
        <v>445</v>
      </c>
      <c r="J114" s="27">
        <v>206</v>
      </c>
    </row>
    <row r="115" spans="1:10" ht="16.5">
      <c r="A115" s="208" t="s">
        <v>254</v>
      </c>
      <c r="B115" s="209">
        <v>3</v>
      </c>
      <c r="C115" s="17"/>
      <c r="D115" s="20" t="s">
        <v>77</v>
      </c>
      <c r="E115" s="1" t="s">
        <v>129</v>
      </c>
      <c r="F115" s="211" t="s">
        <v>130</v>
      </c>
      <c r="G115" s="13" t="s">
        <v>78</v>
      </c>
      <c r="H115" s="13" t="s">
        <v>84</v>
      </c>
      <c r="I115" s="13" t="s">
        <v>447</v>
      </c>
      <c r="J115" s="27">
        <v>117</v>
      </c>
    </row>
    <row r="116" spans="1:10" ht="16.5">
      <c r="A116" s="208" t="s">
        <v>507</v>
      </c>
      <c r="B116" s="209">
        <v>3</v>
      </c>
      <c r="C116" s="17"/>
      <c r="D116" s="20" t="s">
        <v>200</v>
      </c>
      <c r="E116" s="1" t="s">
        <v>132</v>
      </c>
      <c r="F116" s="372" t="s">
        <v>130</v>
      </c>
      <c r="G116" s="13" t="s">
        <v>137</v>
      </c>
      <c r="H116" s="13" t="s">
        <v>81</v>
      </c>
      <c r="I116" s="13" t="s">
        <v>451</v>
      </c>
      <c r="J116" s="27">
        <v>83</v>
      </c>
    </row>
    <row r="117" spans="1:10" ht="16.5">
      <c r="A117" s="208" t="s">
        <v>508</v>
      </c>
      <c r="B117" s="209">
        <v>3</v>
      </c>
      <c r="C117" s="17"/>
      <c r="D117" s="20" t="s">
        <v>109</v>
      </c>
      <c r="E117" s="1" t="s">
        <v>129</v>
      </c>
      <c r="F117" s="372" t="s">
        <v>130</v>
      </c>
      <c r="G117" s="13" t="s">
        <v>78</v>
      </c>
      <c r="H117" s="19" t="s">
        <v>131</v>
      </c>
      <c r="I117" s="19" t="s">
        <v>451</v>
      </c>
      <c r="J117" s="27">
        <v>84</v>
      </c>
    </row>
    <row r="118" spans="1:10" ht="16.5">
      <c r="A118" s="208" t="s">
        <v>509</v>
      </c>
      <c r="B118" s="209">
        <v>3</v>
      </c>
      <c r="C118" s="17"/>
      <c r="D118" s="386" t="s">
        <v>109</v>
      </c>
      <c r="E118" s="383" t="s">
        <v>129</v>
      </c>
      <c r="F118" s="385" t="s">
        <v>79</v>
      </c>
      <c r="G118" s="384" t="s">
        <v>83</v>
      </c>
      <c r="H118" s="384" t="s">
        <v>82</v>
      </c>
      <c r="I118" s="384" t="s">
        <v>452</v>
      </c>
      <c r="J118" s="398">
        <v>84</v>
      </c>
    </row>
    <row r="119" spans="1:10" ht="16.5">
      <c r="A119" s="208" t="s">
        <v>138</v>
      </c>
      <c r="B119" s="209">
        <v>3</v>
      </c>
      <c r="C119" s="17"/>
      <c r="D119" s="20" t="s">
        <v>199</v>
      </c>
      <c r="E119" s="1" t="s">
        <v>129</v>
      </c>
      <c r="F119" s="1" t="s">
        <v>130</v>
      </c>
      <c r="G119" s="13" t="s">
        <v>78</v>
      </c>
      <c r="H119" s="13" t="s">
        <v>82</v>
      </c>
      <c r="I119" s="13" t="s">
        <v>445</v>
      </c>
      <c r="J119" s="27">
        <v>213</v>
      </c>
    </row>
    <row r="120" spans="1:10" ht="16.5">
      <c r="A120" s="208" t="s">
        <v>255</v>
      </c>
      <c r="B120" s="209">
        <v>3</v>
      </c>
      <c r="C120" s="17"/>
      <c r="D120" s="20" t="s">
        <v>225</v>
      </c>
      <c r="E120" s="1" t="s">
        <v>133</v>
      </c>
      <c r="F120" s="372" t="s">
        <v>130</v>
      </c>
      <c r="G120" s="13" t="s">
        <v>78</v>
      </c>
      <c r="H120" s="13" t="s">
        <v>169</v>
      </c>
      <c r="I120" s="13" t="s">
        <v>445</v>
      </c>
      <c r="J120" s="27">
        <v>213</v>
      </c>
    </row>
    <row r="121" spans="1:10" ht="16.5">
      <c r="A121" s="208" t="s">
        <v>256</v>
      </c>
      <c r="B121" s="209">
        <v>3</v>
      </c>
      <c r="C121" s="17"/>
      <c r="D121" s="20" t="s">
        <v>85</v>
      </c>
      <c r="E121" s="1" t="s">
        <v>129</v>
      </c>
      <c r="F121" s="372" t="s">
        <v>155</v>
      </c>
      <c r="G121" s="13" t="s">
        <v>106</v>
      </c>
      <c r="H121" s="13" t="s">
        <v>112</v>
      </c>
      <c r="I121" s="13" t="s">
        <v>445</v>
      </c>
      <c r="J121" s="27">
        <v>214</v>
      </c>
    </row>
    <row r="122" spans="1:10" ht="16.5">
      <c r="A122" s="208" t="s">
        <v>148</v>
      </c>
      <c r="B122" s="209">
        <v>3</v>
      </c>
      <c r="C122" s="17"/>
      <c r="D122" s="20" t="s">
        <v>80</v>
      </c>
      <c r="E122" s="1" t="s">
        <v>129</v>
      </c>
      <c r="F122" s="372" t="s">
        <v>130</v>
      </c>
      <c r="G122" s="13" t="s">
        <v>78</v>
      </c>
      <c r="H122" s="13" t="s">
        <v>82</v>
      </c>
      <c r="I122" s="13" t="s">
        <v>445</v>
      </c>
      <c r="J122" s="27">
        <v>216</v>
      </c>
    </row>
    <row r="123" spans="1:10" ht="16.5">
      <c r="A123" s="208" t="s">
        <v>510</v>
      </c>
      <c r="B123" s="209">
        <v>3</v>
      </c>
      <c r="C123" s="17"/>
      <c r="D123" s="20" t="s">
        <v>200</v>
      </c>
      <c r="E123" s="1" t="s">
        <v>129</v>
      </c>
      <c r="F123" s="372" t="s">
        <v>130</v>
      </c>
      <c r="G123" s="13" t="s">
        <v>78</v>
      </c>
      <c r="H123" s="19" t="s">
        <v>86</v>
      </c>
      <c r="I123" s="19" t="s">
        <v>451</v>
      </c>
      <c r="J123" s="27">
        <v>84</v>
      </c>
    </row>
    <row r="124" spans="1:10" ht="16.5">
      <c r="A124" s="208" t="s">
        <v>258</v>
      </c>
      <c r="B124" s="209">
        <v>3</v>
      </c>
      <c r="C124" s="17"/>
      <c r="D124" s="20" t="s">
        <v>87</v>
      </c>
      <c r="E124" s="1" t="s">
        <v>129</v>
      </c>
      <c r="F124" s="1" t="s">
        <v>130</v>
      </c>
      <c r="G124" s="13" t="s">
        <v>78</v>
      </c>
      <c r="H124" s="13" t="s">
        <v>114</v>
      </c>
      <c r="I124" s="13" t="s">
        <v>445</v>
      </c>
      <c r="J124" s="27">
        <v>217</v>
      </c>
    </row>
    <row r="125" spans="1:10" ht="16.5">
      <c r="A125" s="208" t="s">
        <v>259</v>
      </c>
      <c r="B125" s="209">
        <v>3</v>
      </c>
      <c r="C125" s="17"/>
      <c r="D125" s="20" t="s">
        <v>200</v>
      </c>
      <c r="E125" s="1" t="s">
        <v>132</v>
      </c>
      <c r="F125" s="211" t="s">
        <v>130</v>
      </c>
      <c r="G125" s="13" t="s">
        <v>78</v>
      </c>
      <c r="H125" s="13" t="s">
        <v>86</v>
      </c>
      <c r="I125" s="13" t="s">
        <v>447</v>
      </c>
      <c r="J125" s="27">
        <v>119</v>
      </c>
    </row>
    <row r="126" spans="1:10" ht="16.5">
      <c r="A126" s="208" t="s">
        <v>149</v>
      </c>
      <c r="B126" s="209">
        <v>3</v>
      </c>
      <c r="C126" s="17"/>
      <c r="D126" s="20" t="s">
        <v>77</v>
      </c>
      <c r="E126" s="1" t="s">
        <v>129</v>
      </c>
      <c r="F126" s="1" t="s">
        <v>130</v>
      </c>
      <c r="G126" s="13" t="s">
        <v>137</v>
      </c>
      <c r="H126" s="13" t="s">
        <v>82</v>
      </c>
      <c r="I126" s="13" t="s">
        <v>445</v>
      </c>
      <c r="J126" s="27">
        <v>223</v>
      </c>
    </row>
    <row r="127" spans="1:10" ht="16.5">
      <c r="A127" s="208" t="s">
        <v>511</v>
      </c>
      <c r="B127" s="209">
        <v>3</v>
      </c>
      <c r="C127" s="17"/>
      <c r="D127" s="20" t="s">
        <v>200</v>
      </c>
      <c r="E127" s="383" t="s">
        <v>133</v>
      </c>
      <c r="F127" s="13" t="s">
        <v>130</v>
      </c>
      <c r="G127" s="13" t="s">
        <v>106</v>
      </c>
      <c r="H127" s="13" t="s">
        <v>82</v>
      </c>
      <c r="I127" s="13" t="s">
        <v>453</v>
      </c>
      <c r="J127" s="27">
        <v>98</v>
      </c>
    </row>
    <row r="128" spans="1:10" ht="16.5">
      <c r="A128" s="208" t="s">
        <v>512</v>
      </c>
      <c r="B128" s="209">
        <v>3</v>
      </c>
      <c r="C128" s="17"/>
      <c r="D128" s="20" t="s">
        <v>87</v>
      </c>
      <c r="E128" s="1" t="s">
        <v>133</v>
      </c>
      <c r="F128" s="372" t="s">
        <v>130</v>
      </c>
      <c r="G128" s="13" t="s">
        <v>78</v>
      </c>
      <c r="H128" s="19" t="s">
        <v>86</v>
      </c>
      <c r="I128" s="19" t="s">
        <v>451</v>
      </c>
      <c r="J128" s="27">
        <v>86</v>
      </c>
    </row>
    <row r="129" spans="1:10" ht="16.5">
      <c r="A129" s="208" t="s">
        <v>260</v>
      </c>
      <c r="B129" s="209">
        <v>3</v>
      </c>
      <c r="C129" s="17"/>
      <c r="D129" s="20" t="s">
        <v>200</v>
      </c>
      <c r="E129" s="1" t="s">
        <v>132</v>
      </c>
      <c r="F129" s="372" t="s">
        <v>130</v>
      </c>
      <c r="G129" s="13" t="s">
        <v>83</v>
      </c>
      <c r="H129" s="13" t="s">
        <v>86</v>
      </c>
      <c r="I129" s="13" t="s">
        <v>447</v>
      </c>
      <c r="J129" s="27">
        <v>120</v>
      </c>
    </row>
    <row r="130" spans="1:10" ht="16.5">
      <c r="A130" s="208" t="s">
        <v>513</v>
      </c>
      <c r="B130" s="209">
        <v>3</v>
      </c>
      <c r="C130" s="17"/>
      <c r="D130" s="20" t="s">
        <v>109</v>
      </c>
      <c r="E130" s="1" t="s">
        <v>132</v>
      </c>
      <c r="F130" s="372" t="s">
        <v>79</v>
      </c>
      <c r="G130" s="13" t="s">
        <v>514</v>
      </c>
      <c r="H130" s="13" t="s">
        <v>81</v>
      </c>
      <c r="I130" s="13" t="s">
        <v>447</v>
      </c>
      <c r="J130" s="27">
        <v>121</v>
      </c>
    </row>
    <row r="131" spans="1:10" ht="16.5">
      <c r="A131" s="208" t="s">
        <v>261</v>
      </c>
      <c r="B131" s="209">
        <v>3</v>
      </c>
      <c r="C131" s="17"/>
      <c r="D131" s="20" t="s">
        <v>77</v>
      </c>
      <c r="E131" s="1" t="s">
        <v>457</v>
      </c>
      <c r="F131" s="372" t="s">
        <v>130</v>
      </c>
      <c r="G131" s="13" t="s">
        <v>78</v>
      </c>
      <c r="H131" s="13" t="s">
        <v>262</v>
      </c>
      <c r="I131" s="13" t="s">
        <v>445</v>
      </c>
      <c r="J131" s="27">
        <v>236</v>
      </c>
    </row>
    <row r="132" spans="1:10" ht="16.5">
      <c r="A132" s="208" t="s">
        <v>515</v>
      </c>
      <c r="B132" s="209">
        <v>3</v>
      </c>
      <c r="C132" s="17"/>
      <c r="D132" s="20" t="s">
        <v>214</v>
      </c>
      <c r="E132" s="1" t="s">
        <v>132</v>
      </c>
      <c r="F132" s="13" t="s">
        <v>130</v>
      </c>
      <c r="G132" s="13" t="s">
        <v>106</v>
      </c>
      <c r="H132" s="13" t="s">
        <v>169</v>
      </c>
      <c r="I132" s="13" t="s">
        <v>453</v>
      </c>
      <c r="J132" s="27">
        <v>100</v>
      </c>
    </row>
    <row r="133" spans="1:10" ht="16.5">
      <c r="A133" s="208" t="s">
        <v>516</v>
      </c>
      <c r="B133" s="209">
        <v>3</v>
      </c>
      <c r="C133" s="17"/>
      <c r="D133" s="400" t="s">
        <v>214</v>
      </c>
      <c r="E133" s="1" t="s">
        <v>129</v>
      </c>
      <c r="F133" s="388" t="s">
        <v>517</v>
      </c>
      <c r="G133" s="13" t="s">
        <v>106</v>
      </c>
      <c r="H133" s="13" t="s">
        <v>86</v>
      </c>
      <c r="I133" s="13" t="s">
        <v>472</v>
      </c>
      <c r="J133" s="27">
        <v>114</v>
      </c>
    </row>
    <row r="134" spans="1:10" ht="16.5">
      <c r="A134" s="208" t="s">
        <v>263</v>
      </c>
      <c r="B134" s="209">
        <v>3</v>
      </c>
      <c r="C134" s="17"/>
      <c r="D134" s="20"/>
      <c r="E134" s="1"/>
      <c r="F134" s="1"/>
      <c r="G134" s="13"/>
      <c r="H134" s="13"/>
      <c r="I134" s="13"/>
      <c r="J134" s="27"/>
    </row>
    <row r="135" spans="1:10" ht="16.5">
      <c r="A135" s="208" t="s">
        <v>518</v>
      </c>
      <c r="B135" s="209">
        <v>3</v>
      </c>
      <c r="C135" s="17"/>
      <c r="D135" s="20" t="s">
        <v>214</v>
      </c>
      <c r="E135" s="1" t="s">
        <v>154</v>
      </c>
      <c r="F135" s="13" t="s">
        <v>130</v>
      </c>
      <c r="G135" s="13" t="s">
        <v>519</v>
      </c>
      <c r="H135" s="13" t="s">
        <v>17</v>
      </c>
      <c r="I135" s="13" t="s">
        <v>453</v>
      </c>
      <c r="J135" s="27">
        <v>101</v>
      </c>
    </row>
    <row r="136" spans="1:10" ht="16.5">
      <c r="A136" s="208" t="s">
        <v>264</v>
      </c>
      <c r="B136" s="209">
        <v>3</v>
      </c>
      <c r="C136" s="17"/>
      <c r="D136" s="20" t="s">
        <v>87</v>
      </c>
      <c r="E136" s="1" t="s">
        <v>129</v>
      </c>
      <c r="F136" s="372" t="s">
        <v>130</v>
      </c>
      <c r="G136" s="13" t="s">
        <v>83</v>
      </c>
      <c r="H136" s="13" t="s">
        <v>81</v>
      </c>
      <c r="I136" s="13" t="s">
        <v>445</v>
      </c>
      <c r="J136" s="27">
        <v>245</v>
      </c>
    </row>
    <row r="137" spans="1:10" ht="16.5">
      <c r="A137" s="208" t="s">
        <v>265</v>
      </c>
      <c r="B137" s="209">
        <v>3</v>
      </c>
      <c r="C137" s="17"/>
      <c r="D137" s="20" t="s">
        <v>77</v>
      </c>
      <c r="E137" s="1" t="s">
        <v>132</v>
      </c>
      <c r="F137" s="372" t="s">
        <v>130</v>
      </c>
      <c r="G137" s="13" t="s">
        <v>78</v>
      </c>
      <c r="H137" s="13" t="s">
        <v>86</v>
      </c>
      <c r="I137" s="13" t="s">
        <v>447</v>
      </c>
      <c r="J137" s="27">
        <v>124</v>
      </c>
    </row>
    <row r="138" spans="1:10" ht="16.5">
      <c r="A138" s="208" t="s">
        <v>266</v>
      </c>
      <c r="B138" s="209">
        <v>3</v>
      </c>
      <c r="C138" s="17"/>
      <c r="D138" s="20" t="s">
        <v>109</v>
      </c>
      <c r="E138" s="1" t="s">
        <v>217</v>
      </c>
      <c r="F138" s="372" t="s">
        <v>130</v>
      </c>
      <c r="G138" s="13" t="s">
        <v>117</v>
      </c>
      <c r="H138" s="13" t="s">
        <v>81</v>
      </c>
      <c r="I138" s="13" t="s">
        <v>445</v>
      </c>
      <c r="J138" s="27">
        <v>249</v>
      </c>
    </row>
    <row r="139" spans="1:10" ht="16.5">
      <c r="A139" s="208" t="s">
        <v>284</v>
      </c>
      <c r="B139" s="209">
        <v>3</v>
      </c>
      <c r="C139" s="17"/>
      <c r="D139" s="20" t="s">
        <v>77</v>
      </c>
      <c r="E139" s="1" t="s">
        <v>267</v>
      </c>
      <c r="F139" s="372" t="s">
        <v>130</v>
      </c>
      <c r="G139" s="13" t="s">
        <v>268</v>
      </c>
      <c r="H139" s="13" t="s">
        <v>84</v>
      </c>
      <c r="I139" s="13" t="s">
        <v>445</v>
      </c>
      <c r="J139" s="27">
        <v>250</v>
      </c>
    </row>
    <row r="140" spans="1:10" ht="16.5">
      <c r="A140" s="208" t="s">
        <v>269</v>
      </c>
      <c r="B140" s="209">
        <v>3</v>
      </c>
      <c r="C140" s="17"/>
      <c r="D140" s="20" t="s">
        <v>77</v>
      </c>
      <c r="E140" s="1" t="s">
        <v>267</v>
      </c>
      <c r="F140" s="372" t="s">
        <v>130</v>
      </c>
      <c r="G140" s="13" t="s">
        <v>268</v>
      </c>
      <c r="H140" s="13" t="s">
        <v>84</v>
      </c>
      <c r="I140" s="13" t="s">
        <v>445</v>
      </c>
      <c r="J140" s="27">
        <v>250</v>
      </c>
    </row>
    <row r="141" spans="1:10" ht="16.5">
      <c r="A141" s="208" t="s">
        <v>270</v>
      </c>
      <c r="B141" s="209">
        <v>3</v>
      </c>
      <c r="C141" s="20" t="s">
        <v>313</v>
      </c>
      <c r="D141" s="20" t="s">
        <v>200</v>
      </c>
      <c r="E141" s="1" t="s">
        <v>132</v>
      </c>
      <c r="F141" s="372" t="s">
        <v>130</v>
      </c>
      <c r="G141" s="13" t="s">
        <v>78</v>
      </c>
      <c r="H141" s="13" t="s">
        <v>131</v>
      </c>
      <c r="I141" s="13" t="s">
        <v>445</v>
      </c>
      <c r="J141" s="387">
        <v>251</v>
      </c>
    </row>
    <row r="142" spans="1:10" ht="16.5">
      <c r="A142" s="208" t="s">
        <v>141</v>
      </c>
      <c r="B142" s="209">
        <v>3</v>
      </c>
      <c r="C142" s="17"/>
      <c r="D142" s="20" t="s">
        <v>200</v>
      </c>
      <c r="E142" s="1" t="s">
        <v>132</v>
      </c>
      <c r="F142" s="372" t="s">
        <v>130</v>
      </c>
      <c r="G142" s="13" t="s">
        <v>83</v>
      </c>
      <c r="H142" s="13" t="s">
        <v>84</v>
      </c>
      <c r="I142" s="13" t="s">
        <v>445</v>
      </c>
      <c r="J142" s="27">
        <v>252</v>
      </c>
    </row>
    <row r="143" spans="1:10" ht="16.5">
      <c r="A143" s="208" t="s">
        <v>271</v>
      </c>
      <c r="B143" s="209">
        <v>3</v>
      </c>
      <c r="C143" s="17"/>
      <c r="D143" s="20" t="s">
        <v>77</v>
      </c>
      <c r="E143" s="1" t="s">
        <v>135</v>
      </c>
      <c r="F143" s="372" t="s">
        <v>130</v>
      </c>
      <c r="G143" s="13" t="s">
        <v>78</v>
      </c>
      <c r="H143" s="13" t="s">
        <v>272</v>
      </c>
      <c r="I143" s="13" t="s">
        <v>445</v>
      </c>
      <c r="J143" s="27">
        <v>258</v>
      </c>
    </row>
    <row r="144" spans="1:10" ht="16.5">
      <c r="A144" s="208" t="s">
        <v>273</v>
      </c>
      <c r="B144" s="209">
        <v>3</v>
      </c>
      <c r="C144" s="17"/>
      <c r="D144" s="20" t="s">
        <v>85</v>
      </c>
      <c r="E144" s="1" t="s">
        <v>132</v>
      </c>
      <c r="F144" s="372" t="s">
        <v>130</v>
      </c>
      <c r="G144" s="13" t="s">
        <v>189</v>
      </c>
      <c r="H144" s="13" t="s">
        <v>86</v>
      </c>
      <c r="I144" s="13" t="s">
        <v>445</v>
      </c>
      <c r="J144" s="29">
        <v>263</v>
      </c>
    </row>
    <row r="145" spans="1:10" ht="16.5">
      <c r="A145" s="208" t="s">
        <v>520</v>
      </c>
      <c r="B145" s="209">
        <v>3</v>
      </c>
      <c r="C145" s="17"/>
      <c r="D145" s="20" t="s">
        <v>77</v>
      </c>
      <c r="E145" s="1" t="s">
        <v>132</v>
      </c>
      <c r="F145" s="372" t="s">
        <v>130</v>
      </c>
      <c r="G145" s="13" t="s">
        <v>78</v>
      </c>
      <c r="H145" s="13" t="s">
        <v>84</v>
      </c>
      <c r="I145" s="13" t="s">
        <v>445</v>
      </c>
      <c r="J145" s="27">
        <v>266</v>
      </c>
    </row>
    <row r="146" spans="1:10" ht="16.5">
      <c r="A146" s="208" t="s">
        <v>521</v>
      </c>
      <c r="B146" s="209">
        <v>3</v>
      </c>
      <c r="C146" s="17"/>
      <c r="D146" s="20" t="s">
        <v>85</v>
      </c>
      <c r="E146" s="1" t="s">
        <v>129</v>
      </c>
      <c r="F146" s="13" t="s">
        <v>130</v>
      </c>
      <c r="G146" s="13" t="s">
        <v>459</v>
      </c>
      <c r="H146" s="13" t="s">
        <v>82</v>
      </c>
      <c r="I146" s="13" t="s">
        <v>453</v>
      </c>
      <c r="J146" s="27">
        <v>105</v>
      </c>
    </row>
    <row r="147" spans="1:10" ht="16.5">
      <c r="A147" s="208" t="s">
        <v>274</v>
      </c>
      <c r="B147" s="209">
        <v>3</v>
      </c>
      <c r="C147" s="17"/>
      <c r="D147" s="20" t="s">
        <v>85</v>
      </c>
      <c r="E147" s="1" t="s">
        <v>129</v>
      </c>
      <c r="F147" s="372" t="s">
        <v>130</v>
      </c>
      <c r="G147" s="13" t="s">
        <v>78</v>
      </c>
      <c r="H147" s="13" t="s">
        <v>82</v>
      </c>
      <c r="I147" s="13" t="s">
        <v>445</v>
      </c>
      <c r="J147" s="27">
        <v>270</v>
      </c>
    </row>
    <row r="148" spans="1:10" ht="16.5">
      <c r="A148" s="208" t="s">
        <v>275</v>
      </c>
      <c r="B148" s="209">
        <v>3</v>
      </c>
      <c r="C148" s="17"/>
      <c r="D148" s="20" t="s">
        <v>77</v>
      </c>
      <c r="E148" s="1" t="s">
        <v>129</v>
      </c>
      <c r="F148" s="372" t="s">
        <v>130</v>
      </c>
      <c r="G148" s="13" t="s">
        <v>78</v>
      </c>
      <c r="H148" s="13" t="s">
        <v>82</v>
      </c>
      <c r="I148" s="13" t="s">
        <v>445</v>
      </c>
      <c r="J148" s="27">
        <v>270</v>
      </c>
    </row>
    <row r="149" spans="1:10" ht="16.5">
      <c r="A149" s="208" t="s">
        <v>142</v>
      </c>
      <c r="B149" s="209">
        <v>3</v>
      </c>
      <c r="C149" s="17"/>
      <c r="D149" s="20" t="s">
        <v>85</v>
      </c>
      <c r="E149" s="1" t="s">
        <v>129</v>
      </c>
      <c r="F149" s="372" t="s">
        <v>130</v>
      </c>
      <c r="G149" s="13" t="s">
        <v>78</v>
      </c>
      <c r="H149" s="13" t="s">
        <v>82</v>
      </c>
      <c r="I149" s="13" t="s">
        <v>445</v>
      </c>
      <c r="J149" s="27">
        <v>271</v>
      </c>
    </row>
    <row r="150" spans="1:10" ht="16.5">
      <c r="A150" s="208" t="s">
        <v>522</v>
      </c>
      <c r="B150" s="209">
        <v>3</v>
      </c>
      <c r="C150" s="17"/>
      <c r="D150" s="20" t="s">
        <v>85</v>
      </c>
      <c r="E150" s="1" t="s">
        <v>468</v>
      </c>
      <c r="F150" s="13" t="s">
        <v>130</v>
      </c>
      <c r="G150" s="13" t="s">
        <v>78</v>
      </c>
      <c r="H150" s="13" t="s">
        <v>82</v>
      </c>
      <c r="I150" s="13" t="s">
        <v>453</v>
      </c>
      <c r="J150" s="27">
        <v>105</v>
      </c>
    </row>
    <row r="151" spans="1:10" ht="16.5">
      <c r="A151" s="208" t="s">
        <v>523</v>
      </c>
      <c r="B151" s="209">
        <v>3</v>
      </c>
      <c r="C151" s="17"/>
      <c r="D151" s="20" t="s">
        <v>77</v>
      </c>
      <c r="E151" s="1" t="s">
        <v>132</v>
      </c>
      <c r="F151" s="372" t="s">
        <v>130</v>
      </c>
      <c r="G151" s="13" t="s">
        <v>106</v>
      </c>
      <c r="H151" s="13" t="s">
        <v>84</v>
      </c>
      <c r="I151" s="13" t="s">
        <v>448</v>
      </c>
      <c r="J151" s="106">
        <v>120</v>
      </c>
    </row>
    <row r="152" spans="1:10" ht="16.5">
      <c r="A152" s="208" t="s">
        <v>524</v>
      </c>
      <c r="B152" s="209">
        <v>3</v>
      </c>
      <c r="C152" s="17"/>
      <c r="D152" s="20" t="s">
        <v>85</v>
      </c>
      <c r="E152" s="1" t="s">
        <v>133</v>
      </c>
      <c r="F152" s="372" t="s">
        <v>130</v>
      </c>
      <c r="G152" s="384" t="s">
        <v>83</v>
      </c>
      <c r="H152" s="13" t="s">
        <v>81</v>
      </c>
      <c r="I152" s="13" t="s">
        <v>448</v>
      </c>
      <c r="J152" s="106">
        <v>121</v>
      </c>
    </row>
    <row r="153" spans="1:10" ht="16.5">
      <c r="A153" s="208" t="s">
        <v>276</v>
      </c>
      <c r="B153" s="209">
        <v>3</v>
      </c>
      <c r="C153" s="17"/>
      <c r="D153" s="20" t="s">
        <v>87</v>
      </c>
      <c r="E153" s="1" t="s">
        <v>129</v>
      </c>
      <c r="F153" s="372" t="s">
        <v>130</v>
      </c>
      <c r="G153" s="13" t="s">
        <v>137</v>
      </c>
      <c r="H153" s="13" t="s">
        <v>82</v>
      </c>
      <c r="I153" s="13" t="s">
        <v>445</v>
      </c>
      <c r="J153" s="27">
        <v>275</v>
      </c>
    </row>
    <row r="154" spans="1:10" ht="16.5">
      <c r="A154" s="208" t="s">
        <v>317</v>
      </c>
      <c r="B154" s="209">
        <v>3</v>
      </c>
      <c r="C154" s="20" t="s">
        <v>315</v>
      </c>
      <c r="D154" s="20" t="s">
        <v>200</v>
      </c>
      <c r="E154" s="1" t="s">
        <v>132</v>
      </c>
      <c r="F154" s="372" t="s">
        <v>130</v>
      </c>
      <c r="G154" s="13" t="s">
        <v>78</v>
      </c>
      <c r="H154" s="13" t="s">
        <v>143</v>
      </c>
      <c r="I154" s="13" t="s">
        <v>445</v>
      </c>
      <c r="J154" s="27">
        <v>280</v>
      </c>
    </row>
    <row r="155" spans="1:10" ht="16.5">
      <c r="A155" s="208" t="s">
        <v>277</v>
      </c>
      <c r="B155" s="209">
        <v>3</v>
      </c>
      <c r="C155" s="17"/>
      <c r="D155" s="20" t="s">
        <v>199</v>
      </c>
      <c r="E155" s="1" t="s">
        <v>132</v>
      </c>
      <c r="F155" s="372" t="s">
        <v>130</v>
      </c>
      <c r="G155" s="13" t="s">
        <v>97</v>
      </c>
      <c r="H155" s="13" t="s">
        <v>81</v>
      </c>
      <c r="I155" s="13" t="s">
        <v>445</v>
      </c>
      <c r="J155" s="27">
        <v>281</v>
      </c>
    </row>
    <row r="156" spans="1:10" ht="16.5">
      <c r="A156" s="208" t="s">
        <v>144</v>
      </c>
      <c r="B156" s="209">
        <v>3</v>
      </c>
      <c r="C156" s="17"/>
      <c r="D156" s="20" t="s">
        <v>200</v>
      </c>
      <c r="E156" s="1" t="s">
        <v>135</v>
      </c>
      <c r="F156" s="372" t="s">
        <v>130</v>
      </c>
      <c r="G156" s="13" t="s">
        <v>78</v>
      </c>
      <c r="H156" s="13" t="s">
        <v>82</v>
      </c>
      <c r="I156" s="13" t="s">
        <v>445</v>
      </c>
      <c r="J156" s="27">
        <v>284</v>
      </c>
    </row>
    <row r="157" spans="1:10" ht="16.5">
      <c r="A157" s="208" t="s">
        <v>278</v>
      </c>
      <c r="B157" s="209">
        <v>3</v>
      </c>
      <c r="C157" s="17"/>
      <c r="D157" s="20" t="s">
        <v>77</v>
      </c>
      <c r="E157" s="1" t="s">
        <v>129</v>
      </c>
      <c r="F157" s="372" t="s">
        <v>130</v>
      </c>
      <c r="G157" s="13" t="s">
        <v>78</v>
      </c>
      <c r="H157" s="13" t="s">
        <v>84</v>
      </c>
      <c r="I157" s="13" t="s">
        <v>447</v>
      </c>
      <c r="J157" s="27">
        <v>128</v>
      </c>
    </row>
    <row r="158" spans="1:10" ht="16.5">
      <c r="A158" s="208" t="s">
        <v>279</v>
      </c>
      <c r="B158" s="209">
        <v>3</v>
      </c>
      <c r="C158" s="17"/>
      <c r="D158" s="20" t="s">
        <v>85</v>
      </c>
      <c r="E158" s="1" t="s">
        <v>135</v>
      </c>
      <c r="F158" s="372" t="s">
        <v>152</v>
      </c>
      <c r="G158" s="13" t="s">
        <v>106</v>
      </c>
      <c r="H158" s="13" t="s">
        <v>86</v>
      </c>
      <c r="I158" s="13" t="s">
        <v>445</v>
      </c>
      <c r="J158" s="387">
        <v>286</v>
      </c>
    </row>
    <row r="159" spans="1:10" ht="16.5">
      <c r="A159" s="208" t="s">
        <v>525</v>
      </c>
      <c r="B159" s="209">
        <v>3</v>
      </c>
      <c r="C159" s="17"/>
      <c r="D159" s="18" t="s">
        <v>85</v>
      </c>
      <c r="E159" s="14" t="s">
        <v>217</v>
      </c>
      <c r="F159" s="388" t="s">
        <v>130</v>
      </c>
      <c r="G159" s="13" t="s">
        <v>106</v>
      </c>
      <c r="H159" s="13" t="s">
        <v>86</v>
      </c>
      <c r="I159" s="13" t="s">
        <v>466</v>
      </c>
      <c r="J159" s="401">
        <v>71</v>
      </c>
    </row>
    <row r="160" spans="1:10" ht="16.5">
      <c r="A160" s="208" t="s">
        <v>280</v>
      </c>
      <c r="B160" s="209">
        <v>3</v>
      </c>
      <c r="C160" s="17"/>
      <c r="D160" s="20" t="s">
        <v>109</v>
      </c>
      <c r="E160" s="1" t="s">
        <v>230</v>
      </c>
      <c r="F160" s="372" t="s">
        <v>130</v>
      </c>
      <c r="G160" s="13" t="s">
        <v>78</v>
      </c>
      <c r="H160" s="13" t="s">
        <v>84</v>
      </c>
      <c r="I160" s="13" t="s">
        <v>445</v>
      </c>
      <c r="J160" s="27">
        <v>294</v>
      </c>
    </row>
    <row r="161" spans="1:10" ht="16.5">
      <c r="A161" s="208" t="s">
        <v>145</v>
      </c>
      <c r="B161" s="209">
        <v>3</v>
      </c>
      <c r="C161" s="17"/>
      <c r="D161" s="20" t="s">
        <v>200</v>
      </c>
      <c r="E161" s="1" t="s">
        <v>135</v>
      </c>
      <c r="F161" s="372" t="s">
        <v>130</v>
      </c>
      <c r="G161" s="13" t="s">
        <v>78</v>
      </c>
      <c r="H161" s="13" t="s">
        <v>146</v>
      </c>
      <c r="I161" s="13" t="s">
        <v>445</v>
      </c>
      <c r="J161" s="27">
        <v>300</v>
      </c>
    </row>
    <row r="162" spans="1:10" ht="16.5">
      <c r="A162" s="208" t="s">
        <v>281</v>
      </c>
      <c r="B162" s="209">
        <v>3</v>
      </c>
      <c r="C162" s="17"/>
      <c r="D162" s="20" t="s">
        <v>200</v>
      </c>
      <c r="E162" s="1" t="s">
        <v>135</v>
      </c>
      <c r="F162" s="372" t="s">
        <v>130</v>
      </c>
      <c r="G162" s="13" t="s">
        <v>78</v>
      </c>
      <c r="H162" s="13" t="s">
        <v>84</v>
      </c>
      <c r="I162" s="13" t="s">
        <v>445</v>
      </c>
      <c r="J162" s="27">
        <v>300</v>
      </c>
    </row>
    <row r="163" spans="1:10" ht="16.5">
      <c r="A163" s="402" t="s">
        <v>147</v>
      </c>
      <c r="B163" s="213">
        <v>3</v>
      </c>
      <c r="C163" s="391"/>
      <c r="D163" s="215" t="s">
        <v>87</v>
      </c>
      <c r="E163" s="15" t="s">
        <v>135</v>
      </c>
      <c r="F163" s="399" t="s">
        <v>130</v>
      </c>
      <c r="G163" s="21" t="s">
        <v>137</v>
      </c>
      <c r="H163" s="21" t="s">
        <v>86</v>
      </c>
      <c r="I163" s="21" t="s">
        <v>445</v>
      </c>
      <c r="J163" s="219">
        <v>302</v>
      </c>
    </row>
    <row r="164" spans="1:10" ht="16.5">
      <c r="A164" s="237" t="s">
        <v>374</v>
      </c>
      <c r="B164" s="209">
        <v>4</v>
      </c>
      <c r="C164" s="17"/>
      <c r="D164" s="20" t="s">
        <v>85</v>
      </c>
      <c r="E164" s="1" t="s">
        <v>441</v>
      </c>
      <c r="F164" s="372" t="s">
        <v>130</v>
      </c>
      <c r="G164" s="13" t="s">
        <v>83</v>
      </c>
      <c r="H164" s="13" t="s">
        <v>81</v>
      </c>
      <c r="I164" s="13" t="s">
        <v>442</v>
      </c>
      <c r="J164" s="27">
        <v>84</v>
      </c>
    </row>
    <row r="165" spans="1:10" ht="16.5">
      <c r="A165" s="237" t="s">
        <v>375</v>
      </c>
      <c r="B165" s="209">
        <v>4</v>
      </c>
      <c r="C165" s="17"/>
      <c r="D165" s="26" t="s">
        <v>200</v>
      </c>
      <c r="E165" s="1" t="s">
        <v>154</v>
      </c>
      <c r="F165" s="19" t="s">
        <v>443</v>
      </c>
      <c r="G165" s="19" t="s">
        <v>83</v>
      </c>
      <c r="H165" s="19" t="s">
        <v>81</v>
      </c>
      <c r="I165" s="13" t="s">
        <v>444</v>
      </c>
      <c r="J165" s="27">
        <v>174</v>
      </c>
    </row>
    <row r="166" spans="1:10" ht="16.5">
      <c r="A166" s="237" t="s">
        <v>376</v>
      </c>
      <c r="B166" s="209">
        <v>4</v>
      </c>
      <c r="C166" s="17"/>
      <c r="D166" s="20" t="s">
        <v>200</v>
      </c>
      <c r="E166" s="1" t="s">
        <v>132</v>
      </c>
      <c r="F166" s="372" t="s">
        <v>130</v>
      </c>
      <c r="G166" s="13" t="s">
        <v>78</v>
      </c>
      <c r="H166" s="13" t="s">
        <v>84</v>
      </c>
      <c r="I166" s="13" t="s">
        <v>445</v>
      </c>
      <c r="J166" s="27">
        <v>196</v>
      </c>
    </row>
    <row r="167" spans="1:10" ht="16.5">
      <c r="A167" s="237" t="s">
        <v>377</v>
      </c>
      <c r="B167" s="209">
        <v>4</v>
      </c>
      <c r="C167" s="17"/>
      <c r="D167" s="20" t="s">
        <v>77</v>
      </c>
      <c r="E167" s="1" t="s">
        <v>132</v>
      </c>
      <c r="F167" s="372" t="s">
        <v>130</v>
      </c>
      <c r="G167" s="13" t="s">
        <v>446</v>
      </c>
      <c r="H167" s="13" t="s">
        <v>86</v>
      </c>
      <c r="I167" s="13" t="s">
        <v>447</v>
      </c>
      <c r="J167" s="27">
        <v>116</v>
      </c>
    </row>
    <row r="168" spans="1:10" ht="16.5">
      <c r="A168" s="237" t="s">
        <v>378</v>
      </c>
      <c r="B168" s="209">
        <v>4</v>
      </c>
      <c r="C168" s="17"/>
      <c r="D168" s="20" t="s">
        <v>109</v>
      </c>
      <c r="E168" s="383" t="s">
        <v>129</v>
      </c>
      <c r="F168" s="372" t="s">
        <v>443</v>
      </c>
      <c r="G168" s="384" t="s">
        <v>83</v>
      </c>
      <c r="H168" s="13" t="s">
        <v>86</v>
      </c>
      <c r="I168" s="13" t="s">
        <v>448</v>
      </c>
      <c r="J168" s="27">
        <v>98</v>
      </c>
    </row>
    <row r="169" spans="1:10" ht="16.5">
      <c r="A169" s="237" t="s">
        <v>379</v>
      </c>
      <c r="B169" s="209">
        <v>4</v>
      </c>
      <c r="C169" s="17"/>
      <c r="D169" s="26" t="s">
        <v>109</v>
      </c>
      <c r="E169" s="1" t="s">
        <v>129</v>
      </c>
      <c r="F169" s="19" t="s">
        <v>443</v>
      </c>
      <c r="G169" s="19" t="s">
        <v>83</v>
      </c>
      <c r="H169" s="19" t="s">
        <v>86</v>
      </c>
      <c r="I169" s="13" t="s">
        <v>449</v>
      </c>
      <c r="J169" s="27">
        <v>17</v>
      </c>
    </row>
    <row r="170" spans="1:10" ht="16.5">
      <c r="A170" s="237" t="s">
        <v>380</v>
      </c>
      <c r="B170" s="209">
        <v>4</v>
      </c>
      <c r="C170" s="17"/>
      <c r="D170" s="20" t="s">
        <v>85</v>
      </c>
      <c r="E170" s="383" t="s">
        <v>133</v>
      </c>
      <c r="F170" s="13" t="s">
        <v>130</v>
      </c>
      <c r="G170" s="384" t="s">
        <v>106</v>
      </c>
      <c r="H170" s="13" t="s">
        <v>114</v>
      </c>
      <c r="I170" s="13" t="s">
        <v>450</v>
      </c>
      <c r="J170" s="27">
        <v>93</v>
      </c>
    </row>
    <row r="171" spans="1:10" ht="16.5">
      <c r="A171" s="237" t="s">
        <v>381</v>
      </c>
      <c r="B171" s="209">
        <v>4</v>
      </c>
      <c r="C171" s="17"/>
      <c r="D171" s="20" t="s">
        <v>200</v>
      </c>
      <c r="E171" s="1" t="s">
        <v>133</v>
      </c>
      <c r="F171" s="372" t="s">
        <v>130</v>
      </c>
      <c r="G171" s="13" t="s">
        <v>83</v>
      </c>
      <c r="H171" s="19" t="s">
        <v>86</v>
      </c>
      <c r="I171" s="13" t="s">
        <v>451</v>
      </c>
      <c r="J171" s="27">
        <v>81</v>
      </c>
    </row>
    <row r="172" spans="1:10" ht="16.5">
      <c r="A172" s="237" t="s">
        <v>382</v>
      </c>
      <c r="B172" s="209">
        <v>4</v>
      </c>
      <c r="C172" s="17"/>
      <c r="D172" s="20" t="s">
        <v>199</v>
      </c>
      <c r="E172" s="383" t="s">
        <v>132</v>
      </c>
      <c r="F172" s="372" t="s">
        <v>130</v>
      </c>
      <c r="G172" s="13" t="s">
        <v>78</v>
      </c>
      <c r="H172" s="13" t="s">
        <v>82</v>
      </c>
      <c r="I172" s="13" t="s">
        <v>445</v>
      </c>
      <c r="J172" s="27">
        <v>206</v>
      </c>
    </row>
    <row r="173" spans="1:10" ht="16.5">
      <c r="A173" s="237" t="s">
        <v>383</v>
      </c>
      <c r="B173" s="209">
        <v>4</v>
      </c>
      <c r="C173" s="17"/>
      <c r="D173" s="20" t="s">
        <v>200</v>
      </c>
      <c r="E173" s="383" t="s">
        <v>129</v>
      </c>
      <c r="F173" s="385" t="s">
        <v>130</v>
      </c>
      <c r="G173" s="384" t="s">
        <v>78</v>
      </c>
      <c r="H173" s="384" t="s">
        <v>131</v>
      </c>
      <c r="I173" s="13" t="s">
        <v>452</v>
      </c>
      <c r="J173" s="27">
        <v>82</v>
      </c>
    </row>
    <row r="174" spans="1:10" ht="16.5">
      <c r="A174" s="237" t="s">
        <v>384</v>
      </c>
      <c r="B174" s="209">
        <v>4</v>
      </c>
      <c r="C174" s="17"/>
      <c r="D174" s="20" t="s">
        <v>199</v>
      </c>
      <c r="E174" s="1" t="s">
        <v>129</v>
      </c>
      <c r="F174" s="13" t="s">
        <v>130</v>
      </c>
      <c r="G174" s="384" t="s">
        <v>137</v>
      </c>
      <c r="H174" s="13" t="s">
        <v>82</v>
      </c>
      <c r="I174" s="13" t="s">
        <v>453</v>
      </c>
      <c r="J174" s="27">
        <v>92</v>
      </c>
    </row>
    <row r="175" spans="1:10" ht="16.5">
      <c r="A175" s="237" t="s">
        <v>385</v>
      </c>
      <c r="B175" s="209">
        <v>4</v>
      </c>
      <c r="C175" s="17"/>
      <c r="D175" s="20" t="s">
        <v>87</v>
      </c>
      <c r="E175" s="1" t="s">
        <v>154</v>
      </c>
      <c r="F175" s="372" t="s">
        <v>130</v>
      </c>
      <c r="G175" s="13" t="s">
        <v>97</v>
      </c>
      <c r="H175" s="13" t="s">
        <v>82</v>
      </c>
      <c r="I175" s="13" t="s">
        <v>451</v>
      </c>
      <c r="J175" s="27">
        <v>83</v>
      </c>
    </row>
    <row r="176" spans="1:10" ht="16.5">
      <c r="A176" s="237" t="s">
        <v>386</v>
      </c>
      <c r="B176" s="209">
        <v>4</v>
      </c>
      <c r="C176" s="17"/>
      <c r="D176" s="20" t="s">
        <v>87</v>
      </c>
      <c r="E176" s="1" t="s">
        <v>129</v>
      </c>
      <c r="F176" s="13" t="s">
        <v>130</v>
      </c>
      <c r="G176" s="13" t="s">
        <v>78</v>
      </c>
      <c r="H176" s="13" t="s">
        <v>114</v>
      </c>
      <c r="I176" s="13" t="s">
        <v>453</v>
      </c>
      <c r="J176" s="27">
        <v>94</v>
      </c>
    </row>
    <row r="177" spans="1:10" ht="16.5">
      <c r="A177" s="237" t="s">
        <v>387</v>
      </c>
      <c r="B177" s="209">
        <v>4</v>
      </c>
      <c r="C177" s="17"/>
      <c r="D177" s="20" t="s">
        <v>200</v>
      </c>
      <c r="E177" s="1" t="s">
        <v>129</v>
      </c>
      <c r="F177" s="372" t="s">
        <v>130</v>
      </c>
      <c r="G177" s="13" t="s">
        <v>78</v>
      </c>
      <c r="H177" s="13" t="s">
        <v>84</v>
      </c>
      <c r="I177" s="13" t="s">
        <v>442</v>
      </c>
      <c r="J177" s="27">
        <v>88</v>
      </c>
    </row>
    <row r="178" spans="1:10" ht="16.5">
      <c r="A178" s="237" t="s">
        <v>388</v>
      </c>
      <c r="B178" s="209">
        <v>4</v>
      </c>
      <c r="C178" s="17"/>
      <c r="D178" s="20" t="s">
        <v>214</v>
      </c>
      <c r="E178" s="1" t="s">
        <v>132</v>
      </c>
      <c r="F178" s="372" t="s">
        <v>130</v>
      </c>
      <c r="G178" s="13" t="s">
        <v>106</v>
      </c>
      <c r="H178" s="13" t="s">
        <v>86</v>
      </c>
      <c r="I178" s="13" t="s">
        <v>447</v>
      </c>
      <c r="J178" s="27">
        <v>118</v>
      </c>
    </row>
    <row r="179" spans="1:10" ht="16.5">
      <c r="A179" s="237" t="s">
        <v>389</v>
      </c>
      <c r="B179" s="209">
        <v>4</v>
      </c>
      <c r="C179" s="17"/>
      <c r="D179" s="20" t="s">
        <v>200</v>
      </c>
      <c r="E179" s="1" t="s">
        <v>135</v>
      </c>
      <c r="F179" s="372" t="s">
        <v>130</v>
      </c>
      <c r="G179" s="13" t="s">
        <v>117</v>
      </c>
      <c r="H179" s="13" t="s">
        <v>84</v>
      </c>
      <c r="I179" s="13" t="s">
        <v>445</v>
      </c>
      <c r="J179" s="27">
        <v>214</v>
      </c>
    </row>
    <row r="180" spans="1:10" ht="16.5">
      <c r="A180" s="237" t="s">
        <v>390</v>
      </c>
      <c r="B180" s="209">
        <v>4</v>
      </c>
      <c r="C180" s="17"/>
      <c r="D180" s="386" t="s">
        <v>85</v>
      </c>
      <c r="E180" s="383" t="s">
        <v>129</v>
      </c>
      <c r="F180" s="384" t="s">
        <v>130</v>
      </c>
      <c r="G180" s="384" t="s">
        <v>78</v>
      </c>
      <c r="H180" s="384" t="s">
        <v>82</v>
      </c>
      <c r="I180" s="13" t="s">
        <v>445</v>
      </c>
      <c r="J180" s="27">
        <v>215</v>
      </c>
    </row>
    <row r="181" spans="1:10" ht="16.5">
      <c r="A181" s="237" t="s">
        <v>391</v>
      </c>
      <c r="B181" s="209">
        <v>4</v>
      </c>
      <c r="C181" s="17"/>
      <c r="D181" s="20" t="s">
        <v>77</v>
      </c>
      <c r="E181" s="1" t="s">
        <v>132</v>
      </c>
      <c r="F181" s="372" t="s">
        <v>130</v>
      </c>
      <c r="G181" s="13" t="s">
        <v>78</v>
      </c>
      <c r="H181" s="13" t="s">
        <v>86</v>
      </c>
      <c r="I181" s="13" t="s">
        <v>447</v>
      </c>
      <c r="J181" s="27">
        <v>118</v>
      </c>
    </row>
    <row r="182" spans="1:10" ht="16.5">
      <c r="A182" s="237" t="s">
        <v>392</v>
      </c>
      <c r="B182" s="209">
        <v>4</v>
      </c>
      <c r="C182" s="17"/>
      <c r="D182" s="386" t="s">
        <v>199</v>
      </c>
      <c r="E182" s="383" t="s">
        <v>132</v>
      </c>
      <c r="F182" s="384" t="s">
        <v>130</v>
      </c>
      <c r="G182" s="384" t="s">
        <v>78</v>
      </c>
      <c r="H182" s="384" t="s">
        <v>81</v>
      </c>
      <c r="I182" s="13" t="s">
        <v>445</v>
      </c>
      <c r="J182" s="27">
        <v>217</v>
      </c>
    </row>
    <row r="183" spans="1:10" ht="16.5">
      <c r="A183" s="237" t="s">
        <v>393</v>
      </c>
      <c r="B183" s="209">
        <v>4</v>
      </c>
      <c r="C183" s="17"/>
      <c r="D183" s="20" t="s">
        <v>77</v>
      </c>
      <c r="E183" s="1" t="s">
        <v>129</v>
      </c>
      <c r="F183" s="372" t="s">
        <v>130</v>
      </c>
      <c r="G183" s="13" t="s">
        <v>137</v>
      </c>
      <c r="H183" s="13" t="s">
        <v>81</v>
      </c>
      <c r="I183" s="13" t="s">
        <v>445</v>
      </c>
      <c r="J183" s="27">
        <v>221</v>
      </c>
    </row>
    <row r="184" spans="1:10" ht="16.5">
      <c r="A184" s="237" t="s">
        <v>394</v>
      </c>
      <c r="B184" s="209">
        <v>4</v>
      </c>
      <c r="C184" s="17"/>
      <c r="D184" s="20" t="s">
        <v>109</v>
      </c>
      <c r="E184" s="1" t="s">
        <v>132</v>
      </c>
      <c r="F184" s="372" t="s">
        <v>130</v>
      </c>
      <c r="G184" s="13" t="s">
        <v>106</v>
      </c>
      <c r="H184" s="13" t="s">
        <v>86</v>
      </c>
      <c r="I184" s="13" t="s">
        <v>445</v>
      </c>
      <c r="J184" s="27">
        <v>221</v>
      </c>
    </row>
    <row r="185" spans="1:10" ht="16.5">
      <c r="A185" s="237" t="s">
        <v>395</v>
      </c>
      <c r="B185" s="209">
        <v>4</v>
      </c>
      <c r="C185" s="17"/>
      <c r="D185" s="20" t="s">
        <v>77</v>
      </c>
      <c r="E185" s="1" t="s">
        <v>217</v>
      </c>
      <c r="F185" s="372" t="s">
        <v>130</v>
      </c>
      <c r="G185" s="13" t="s">
        <v>106</v>
      </c>
      <c r="H185" s="13" t="s">
        <v>82</v>
      </c>
      <c r="I185" s="13" t="s">
        <v>445</v>
      </c>
      <c r="J185" s="27">
        <v>222</v>
      </c>
    </row>
    <row r="186" spans="1:10" ht="16.5">
      <c r="A186" s="237" t="s">
        <v>109</v>
      </c>
      <c r="B186" s="209">
        <v>4</v>
      </c>
      <c r="C186" s="17"/>
      <c r="D186" s="20" t="s">
        <v>109</v>
      </c>
      <c r="E186" s="1" t="s">
        <v>133</v>
      </c>
      <c r="F186" s="372" t="s">
        <v>155</v>
      </c>
      <c r="G186" s="13" t="s">
        <v>83</v>
      </c>
      <c r="H186" s="13" t="s">
        <v>82</v>
      </c>
      <c r="I186" s="13" t="s">
        <v>445</v>
      </c>
      <c r="J186" s="27">
        <v>224</v>
      </c>
    </row>
    <row r="187" spans="1:10" ht="16.5">
      <c r="A187" s="237" t="s">
        <v>371</v>
      </c>
      <c r="B187" s="209">
        <v>4</v>
      </c>
      <c r="C187" s="17"/>
      <c r="D187" s="20" t="s">
        <v>87</v>
      </c>
      <c r="E187" s="1" t="s">
        <v>132</v>
      </c>
      <c r="F187" s="372" t="s">
        <v>130</v>
      </c>
      <c r="G187" s="13" t="s">
        <v>83</v>
      </c>
      <c r="H187" s="13" t="s">
        <v>86</v>
      </c>
      <c r="I187" s="13" t="s">
        <v>445</v>
      </c>
      <c r="J187" s="27">
        <v>224</v>
      </c>
    </row>
    <row r="188" spans="1:10" ht="16.5">
      <c r="A188" s="237" t="s">
        <v>396</v>
      </c>
      <c r="B188" s="209">
        <v>4</v>
      </c>
      <c r="C188" s="17"/>
      <c r="D188" s="20" t="s">
        <v>87</v>
      </c>
      <c r="E188" s="1" t="s">
        <v>132</v>
      </c>
      <c r="F188" s="372" t="s">
        <v>152</v>
      </c>
      <c r="G188" s="13" t="s">
        <v>106</v>
      </c>
      <c r="H188" s="13" t="s">
        <v>17</v>
      </c>
      <c r="I188" s="13" t="s">
        <v>451</v>
      </c>
      <c r="J188" s="27">
        <v>85</v>
      </c>
    </row>
    <row r="189" spans="1:10" ht="16.5">
      <c r="A189" s="237" t="s">
        <v>397</v>
      </c>
      <c r="B189" s="209">
        <v>4</v>
      </c>
      <c r="C189" s="17"/>
      <c r="D189" s="20" t="s">
        <v>87</v>
      </c>
      <c r="E189" s="383" t="s">
        <v>129</v>
      </c>
      <c r="F189" s="385" t="s">
        <v>130</v>
      </c>
      <c r="G189" s="384" t="s">
        <v>137</v>
      </c>
      <c r="H189" s="384" t="s">
        <v>143</v>
      </c>
      <c r="I189" s="13" t="s">
        <v>454</v>
      </c>
      <c r="J189" s="27">
        <v>114</v>
      </c>
    </row>
    <row r="190" spans="1:10" ht="16.5">
      <c r="A190" s="237" t="s">
        <v>398</v>
      </c>
      <c r="B190" s="209">
        <v>4</v>
      </c>
      <c r="C190" s="17"/>
      <c r="D190" s="26" t="s">
        <v>200</v>
      </c>
      <c r="E190" s="1" t="s">
        <v>132</v>
      </c>
      <c r="F190" s="19" t="s">
        <v>130</v>
      </c>
      <c r="G190" s="19" t="s">
        <v>106</v>
      </c>
      <c r="H190" s="19" t="s">
        <v>82</v>
      </c>
      <c r="I190" s="13" t="s">
        <v>444</v>
      </c>
      <c r="J190" s="27">
        <v>174</v>
      </c>
    </row>
    <row r="191" spans="1:10" ht="16.5">
      <c r="A191" s="237" t="s">
        <v>399</v>
      </c>
      <c r="B191" s="209">
        <v>4</v>
      </c>
      <c r="C191" s="17"/>
      <c r="D191" s="20" t="s">
        <v>200</v>
      </c>
      <c r="E191" s="383" t="s">
        <v>129</v>
      </c>
      <c r="F191" s="372" t="s">
        <v>130</v>
      </c>
      <c r="G191" s="384" t="s">
        <v>78</v>
      </c>
      <c r="H191" s="384" t="s">
        <v>81</v>
      </c>
      <c r="I191" s="13" t="s">
        <v>450</v>
      </c>
      <c r="J191" s="27">
        <v>98</v>
      </c>
    </row>
    <row r="192" spans="1:10" ht="16.5">
      <c r="A192" s="237" t="s">
        <v>400</v>
      </c>
      <c r="B192" s="209">
        <v>4</v>
      </c>
      <c r="C192" s="17"/>
      <c r="D192" s="20" t="s">
        <v>77</v>
      </c>
      <c r="E192" s="1" t="s">
        <v>135</v>
      </c>
      <c r="F192" s="372" t="s">
        <v>130</v>
      </c>
      <c r="G192" s="13" t="s">
        <v>78</v>
      </c>
      <c r="H192" s="13" t="s">
        <v>84</v>
      </c>
      <c r="I192" s="13" t="s">
        <v>445</v>
      </c>
      <c r="J192" s="27">
        <v>233</v>
      </c>
    </row>
    <row r="193" spans="1:10" ht="16.5">
      <c r="A193" s="237" t="s">
        <v>401</v>
      </c>
      <c r="B193" s="209">
        <v>4</v>
      </c>
      <c r="C193" s="17"/>
      <c r="D193" s="20" t="s">
        <v>200</v>
      </c>
      <c r="E193" s="1" t="s">
        <v>132</v>
      </c>
      <c r="F193" s="372" t="s">
        <v>130</v>
      </c>
      <c r="G193" s="13" t="s">
        <v>106</v>
      </c>
      <c r="H193" s="13" t="s">
        <v>81</v>
      </c>
      <c r="I193" s="13" t="s">
        <v>445</v>
      </c>
      <c r="J193" s="27">
        <v>235</v>
      </c>
    </row>
    <row r="194" spans="1:10" ht="16.5">
      <c r="A194" s="237" t="s">
        <v>402</v>
      </c>
      <c r="B194" s="209">
        <v>4</v>
      </c>
      <c r="C194" s="17"/>
      <c r="D194" s="20" t="s">
        <v>109</v>
      </c>
      <c r="E194" s="1" t="s">
        <v>132</v>
      </c>
      <c r="F194" s="13" t="s">
        <v>130</v>
      </c>
      <c r="G194" s="13" t="s">
        <v>78</v>
      </c>
      <c r="H194" s="13" t="s">
        <v>131</v>
      </c>
      <c r="I194" s="13" t="s">
        <v>453</v>
      </c>
      <c r="J194" s="27">
        <v>100</v>
      </c>
    </row>
    <row r="195" spans="1:10" ht="16.5">
      <c r="A195" s="237" t="s">
        <v>403</v>
      </c>
      <c r="B195" s="209">
        <v>4</v>
      </c>
      <c r="C195" s="17"/>
      <c r="D195" s="20" t="s">
        <v>85</v>
      </c>
      <c r="E195" s="1" t="s">
        <v>129</v>
      </c>
      <c r="F195" s="372" t="s">
        <v>130</v>
      </c>
      <c r="G195" s="13" t="s">
        <v>106</v>
      </c>
      <c r="H195" s="19" t="s">
        <v>86</v>
      </c>
      <c r="I195" s="13" t="s">
        <v>451</v>
      </c>
      <c r="J195" s="27">
        <v>87</v>
      </c>
    </row>
    <row r="196" spans="1:10" ht="16.5">
      <c r="A196" s="237" t="s">
        <v>404</v>
      </c>
      <c r="B196" s="209">
        <v>4</v>
      </c>
      <c r="C196" s="17"/>
      <c r="D196" s="20" t="s">
        <v>85</v>
      </c>
      <c r="E196" s="1" t="s">
        <v>455</v>
      </c>
      <c r="F196" s="372" t="s">
        <v>130</v>
      </c>
      <c r="G196" s="13" t="s">
        <v>83</v>
      </c>
      <c r="H196" s="13" t="s">
        <v>84</v>
      </c>
      <c r="I196" s="13" t="s">
        <v>442</v>
      </c>
      <c r="J196" s="27">
        <v>97</v>
      </c>
    </row>
    <row r="197" spans="1:10" ht="16.5">
      <c r="A197" s="237" t="s">
        <v>405</v>
      </c>
      <c r="B197" s="209">
        <v>4</v>
      </c>
      <c r="C197" s="17"/>
      <c r="D197" s="20" t="s">
        <v>109</v>
      </c>
      <c r="E197" s="1" t="s">
        <v>456</v>
      </c>
      <c r="F197" s="372" t="s">
        <v>155</v>
      </c>
      <c r="G197" s="13" t="s">
        <v>83</v>
      </c>
      <c r="H197" s="13" t="s">
        <v>82</v>
      </c>
      <c r="I197" s="13" t="s">
        <v>442</v>
      </c>
      <c r="J197" s="27">
        <v>97</v>
      </c>
    </row>
    <row r="198" spans="1:10" ht="16.5">
      <c r="A198" s="237" t="s">
        <v>406</v>
      </c>
      <c r="B198" s="209">
        <v>4</v>
      </c>
      <c r="C198" s="17"/>
      <c r="D198" s="20" t="s">
        <v>87</v>
      </c>
      <c r="E198" s="1" t="s">
        <v>457</v>
      </c>
      <c r="F198" s="372" t="s">
        <v>130</v>
      </c>
      <c r="G198" s="13" t="s">
        <v>78</v>
      </c>
      <c r="H198" s="13" t="s">
        <v>143</v>
      </c>
      <c r="I198" s="13" t="s">
        <v>445</v>
      </c>
      <c r="J198" s="27">
        <v>243</v>
      </c>
    </row>
    <row r="199" spans="1:10" ht="16.5">
      <c r="A199" s="237" t="s">
        <v>407</v>
      </c>
      <c r="B199" s="209">
        <v>4</v>
      </c>
      <c r="C199" s="17"/>
      <c r="D199" s="20" t="s">
        <v>199</v>
      </c>
      <c r="E199" s="1" t="s">
        <v>129</v>
      </c>
      <c r="F199" s="13" t="s">
        <v>130</v>
      </c>
      <c r="G199" s="13" t="s">
        <v>78</v>
      </c>
      <c r="H199" s="13" t="s">
        <v>82</v>
      </c>
      <c r="I199" s="13" t="s">
        <v>445</v>
      </c>
      <c r="J199" s="27">
        <v>244</v>
      </c>
    </row>
    <row r="200" spans="1:10" ht="16.5">
      <c r="A200" s="237" t="s">
        <v>408</v>
      </c>
      <c r="B200" s="209">
        <v>4</v>
      </c>
      <c r="C200" s="17"/>
      <c r="D200" s="20" t="s">
        <v>77</v>
      </c>
      <c r="E200" s="1" t="s">
        <v>132</v>
      </c>
      <c r="F200" s="372" t="s">
        <v>130</v>
      </c>
      <c r="G200" s="13" t="s">
        <v>78</v>
      </c>
      <c r="H200" s="13" t="s">
        <v>86</v>
      </c>
      <c r="I200" s="13" t="s">
        <v>447</v>
      </c>
      <c r="J200" s="27">
        <v>123</v>
      </c>
    </row>
    <row r="201" spans="1:10" ht="16.5">
      <c r="A201" s="237" t="s">
        <v>409</v>
      </c>
      <c r="B201" s="209">
        <v>4</v>
      </c>
      <c r="C201" s="17"/>
      <c r="D201" s="386" t="s">
        <v>200</v>
      </c>
      <c r="E201" s="383" t="s">
        <v>217</v>
      </c>
      <c r="F201" s="384" t="s">
        <v>130</v>
      </c>
      <c r="G201" s="384" t="s">
        <v>106</v>
      </c>
      <c r="H201" s="384" t="s">
        <v>131</v>
      </c>
      <c r="I201" s="13" t="s">
        <v>445</v>
      </c>
      <c r="J201" s="27">
        <v>251</v>
      </c>
    </row>
    <row r="202" spans="1:10" ht="16.5">
      <c r="A202" s="237" t="s">
        <v>410</v>
      </c>
      <c r="B202" s="209">
        <v>4</v>
      </c>
      <c r="C202" s="17"/>
      <c r="D202" s="20" t="s">
        <v>77</v>
      </c>
      <c r="E202" s="1" t="s">
        <v>129</v>
      </c>
      <c r="F202" s="372" t="s">
        <v>130</v>
      </c>
      <c r="G202" s="13" t="s">
        <v>106</v>
      </c>
      <c r="H202" s="13" t="s">
        <v>112</v>
      </c>
      <c r="I202" s="13" t="s">
        <v>447</v>
      </c>
      <c r="J202" s="27">
        <v>125</v>
      </c>
    </row>
    <row r="203" spans="1:10" ht="16.5">
      <c r="A203" s="237" t="s">
        <v>411</v>
      </c>
      <c r="B203" s="209">
        <v>4</v>
      </c>
      <c r="C203" s="17"/>
      <c r="D203" s="20" t="s">
        <v>87</v>
      </c>
      <c r="E203" s="1" t="s">
        <v>153</v>
      </c>
      <c r="F203" s="385" t="s">
        <v>130</v>
      </c>
      <c r="G203" s="384" t="s">
        <v>78</v>
      </c>
      <c r="H203" s="384" t="s">
        <v>169</v>
      </c>
      <c r="I203" s="13" t="s">
        <v>458</v>
      </c>
      <c r="J203" s="27">
        <v>107</v>
      </c>
    </row>
    <row r="204" spans="1:10" ht="16.5">
      <c r="A204" s="237" t="s">
        <v>412</v>
      </c>
      <c r="B204" s="209">
        <v>4</v>
      </c>
      <c r="C204" s="17"/>
      <c r="D204" s="20" t="s">
        <v>85</v>
      </c>
      <c r="E204" s="1" t="s">
        <v>135</v>
      </c>
      <c r="F204" s="372" t="s">
        <v>130</v>
      </c>
      <c r="G204" s="13" t="s">
        <v>78</v>
      </c>
      <c r="H204" s="13" t="s">
        <v>82</v>
      </c>
      <c r="I204" s="13" t="s">
        <v>445</v>
      </c>
      <c r="J204" s="27">
        <v>257</v>
      </c>
    </row>
    <row r="205" spans="1:10" ht="16.5">
      <c r="A205" s="237" t="s">
        <v>413</v>
      </c>
      <c r="B205" s="209">
        <v>4</v>
      </c>
      <c r="C205" s="17"/>
      <c r="D205" s="20" t="s">
        <v>85</v>
      </c>
      <c r="E205" s="1" t="s">
        <v>132</v>
      </c>
      <c r="F205" s="372" t="s">
        <v>130</v>
      </c>
      <c r="G205" s="13" t="s">
        <v>106</v>
      </c>
      <c r="H205" s="13" t="s">
        <v>82</v>
      </c>
      <c r="I205" s="13" t="s">
        <v>445</v>
      </c>
      <c r="J205" s="27">
        <v>261</v>
      </c>
    </row>
    <row r="206" spans="1:10" ht="16.5">
      <c r="A206" s="237" t="s">
        <v>414</v>
      </c>
      <c r="B206" s="209">
        <v>4</v>
      </c>
      <c r="C206" s="17"/>
      <c r="D206" s="20" t="s">
        <v>77</v>
      </c>
      <c r="E206" s="1" t="s">
        <v>154</v>
      </c>
      <c r="F206" s="13" t="s">
        <v>130</v>
      </c>
      <c r="G206" s="13" t="s">
        <v>459</v>
      </c>
      <c r="H206" s="13" t="s">
        <v>131</v>
      </c>
      <c r="I206" s="13" t="s">
        <v>450</v>
      </c>
      <c r="J206" s="27">
        <v>101</v>
      </c>
    </row>
    <row r="207" spans="1:10" ht="16.5">
      <c r="A207" s="237" t="s">
        <v>415</v>
      </c>
      <c r="B207" s="209">
        <v>4</v>
      </c>
      <c r="C207" s="17"/>
      <c r="D207" s="20" t="s">
        <v>199</v>
      </c>
      <c r="E207" s="383" t="s">
        <v>132</v>
      </c>
      <c r="F207" s="13" t="s">
        <v>130</v>
      </c>
      <c r="G207" s="13" t="s">
        <v>78</v>
      </c>
      <c r="H207" s="13" t="s">
        <v>82</v>
      </c>
      <c r="I207" s="13" t="s">
        <v>445</v>
      </c>
      <c r="J207" s="27">
        <v>262</v>
      </c>
    </row>
    <row r="208" spans="1:10" ht="16.5">
      <c r="A208" s="237" t="s">
        <v>416</v>
      </c>
      <c r="B208" s="209">
        <v>4</v>
      </c>
      <c r="C208" s="17"/>
      <c r="D208" s="20" t="s">
        <v>77</v>
      </c>
      <c r="E208" s="1" t="s">
        <v>135</v>
      </c>
      <c r="F208" s="372" t="s">
        <v>155</v>
      </c>
      <c r="G208" s="13" t="s">
        <v>106</v>
      </c>
      <c r="H208" s="13" t="s">
        <v>131</v>
      </c>
      <c r="I208" s="13" t="s">
        <v>442</v>
      </c>
      <c r="J208" s="27">
        <v>101</v>
      </c>
    </row>
    <row r="209" spans="1:10" ht="16.5">
      <c r="A209" s="237" t="s">
        <v>417</v>
      </c>
      <c r="B209" s="209">
        <v>4</v>
      </c>
      <c r="C209" s="17"/>
      <c r="D209" s="20" t="s">
        <v>77</v>
      </c>
      <c r="E209" s="1" t="s">
        <v>132</v>
      </c>
      <c r="F209" s="385" t="s">
        <v>130</v>
      </c>
      <c r="G209" s="384" t="s">
        <v>96</v>
      </c>
      <c r="H209" s="384" t="s">
        <v>86</v>
      </c>
      <c r="I209" s="13" t="s">
        <v>460</v>
      </c>
      <c r="J209" s="27">
        <v>52</v>
      </c>
    </row>
    <row r="210" spans="1:10" ht="16.5">
      <c r="A210" s="237" t="s">
        <v>418</v>
      </c>
      <c r="B210" s="209">
        <v>4</v>
      </c>
      <c r="C210" s="17"/>
      <c r="D210" s="20" t="s">
        <v>200</v>
      </c>
      <c r="E210" s="1" t="s">
        <v>461</v>
      </c>
      <c r="F210" s="13" t="s">
        <v>155</v>
      </c>
      <c r="G210" s="13" t="s">
        <v>83</v>
      </c>
      <c r="H210" s="13" t="s">
        <v>82</v>
      </c>
      <c r="I210" s="13" t="s">
        <v>453</v>
      </c>
      <c r="J210" s="27">
        <v>105</v>
      </c>
    </row>
    <row r="211" spans="1:10" ht="16.5">
      <c r="A211" s="237" t="s">
        <v>419</v>
      </c>
      <c r="B211" s="209">
        <v>4</v>
      </c>
      <c r="C211" s="17"/>
      <c r="D211" s="20" t="s">
        <v>77</v>
      </c>
      <c r="E211" s="1" t="s">
        <v>132</v>
      </c>
      <c r="F211" s="372" t="s">
        <v>130</v>
      </c>
      <c r="G211" s="13" t="s">
        <v>97</v>
      </c>
      <c r="H211" s="13" t="s">
        <v>84</v>
      </c>
      <c r="I211" s="13" t="s">
        <v>445</v>
      </c>
      <c r="J211" s="27">
        <v>271</v>
      </c>
    </row>
    <row r="212" spans="1:10" ht="16.5">
      <c r="A212" s="237" t="s">
        <v>420</v>
      </c>
      <c r="B212" s="209">
        <v>4</v>
      </c>
      <c r="C212" s="17"/>
      <c r="D212" s="20" t="s">
        <v>85</v>
      </c>
      <c r="E212" s="1" t="s">
        <v>133</v>
      </c>
      <c r="F212" s="372" t="s">
        <v>130</v>
      </c>
      <c r="G212" s="13" t="s">
        <v>78</v>
      </c>
      <c r="H212" s="13" t="s">
        <v>82</v>
      </c>
      <c r="I212" s="13" t="s">
        <v>445</v>
      </c>
      <c r="J212" s="27">
        <v>272</v>
      </c>
    </row>
    <row r="213" spans="1:10" ht="16.5">
      <c r="A213" s="237" t="s">
        <v>421</v>
      </c>
      <c r="B213" s="209">
        <v>4</v>
      </c>
      <c r="C213" s="17"/>
      <c r="D213" s="20" t="s">
        <v>109</v>
      </c>
      <c r="E213" s="383" t="s">
        <v>133</v>
      </c>
      <c r="F213" s="372" t="s">
        <v>152</v>
      </c>
      <c r="G213" s="384" t="s">
        <v>137</v>
      </c>
      <c r="H213" s="384" t="s">
        <v>156</v>
      </c>
      <c r="I213" s="13" t="s">
        <v>454</v>
      </c>
      <c r="J213" s="27">
        <v>117</v>
      </c>
    </row>
    <row r="214" spans="1:10" ht="16.5">
      <c r="A214" s="403" t="s">
        <v>422</v>
      </c>
      <c r="B214" s="209">
        <v>4</v>
      </c>
      <c r="C214" s="17"/>
      <c r="D214" s="386" t="s">
        <v>85</v>
      </c>
      <c r="E214" s="383" t="s">
        <v>133</v>
      </c>
      <c r="F214" s="385" t="s">
        <v>130</v>
      </c>
      <c r="G214" s="384" t="s">
        <v>106</v>
      </c>
      <c r="H214" s="384" t="s">
        <v>169</v>
      </c>
      <c r="I214" s="13" t="s">
        <v>462</v>
      </c>
      <c r="J214" s="27">
        <v>57</v>
      </c>
    </row>
    <row r="215" spans="1:10" ht="16.5">
      <c r="A215" s="237" t="s">
        <v>423</v>
      </c>
      <c r="B215" s="209">
        <v>4</v>
      </c>
      <c r="C215" s="17"/>
      <c r="D215" s="20" t="s">
        <v>200</v>
      </c>
      <c r="E215" s="1" t="s">
        <v>132</v>
      </c>
      <c r="F215" s="372" t="s">
        <v>130</v>
      </c>
      <c r="G215" s="13" t="s">
        <v>78</v>
      </c>
      <c r="H215" s="13" t="s">
        <v>169</v>
      </c>
      <c r="I215" s="13" t="s">
        <v>447</v>
      </c>
      <c r="J215" s="27">
        <v>126</v>
      </c>
    </row>
    <row r="216" spans="1:10" ht="16.5">
      <c r="A216" s="237" t="s">
        <v>424</v>
      </c>
      <c r="B216" s="209">
        <v>4</v>
      </c>
      <c r="C216" s="17"/>
      <c r="D216" s="20" t="s">
        <v>85</v>
      </c>
      <c r="E216" s="1" t="s">
        <v>132</v>
      </c>
      <c r="F216" s="372" t="s">
        <v>130</v>
      </c>
      <c r="G216" s="13" t="s">
        <v>78</v>
      </c>
      <c r="H216" s="13" t="s">
        <v>463</v>
      </c>
      <c r="I216" s="13" t="s">
        <v>447</v>
      </c>
      <c r="J216" s="27">
        <v>127</v>
      </c>
    </row>
    <row r="217" spans="1:10" ht="16.5">
      <c r="A217" s="237" t="s">
        <v>425</v>
      </c>
      <c r="B217" s="209">
        <v>4</v>
      </c>
      <c r="C217" s="17"/>
      <c r="D217" s="20" t="s">
        <v>87</v>
      </c>
      <c r="E217" s="1" t="s">
        <v>135</v>
      </c>
      <c r="F217" s="372" t="s">
        <v>155</v>
      </c>
      <c r="G217" s="13" t="s">
        <v>106</v>
      </c>
      <c r="H217" s="13" t="s">
        <v>464</v>
      </c>
      <c r="I217" s="13" t="s">
        <v>445</v>
      </c>
      <c r="J217" s="27">
        <v>275</v>
      </c>
    </row>
    <row r="218" spans="1:10" ht="16.5">
      <c r="A218" s="237" t="s">
        <v>426</v>
      </c>
      <c r="B218" s="209">
        <v>4</v>
      </c>
      <c r="C218" s="17"/>
      <c r="D218" s="20" t="s">
        <v>77</v>
      </c>
      <c r="E218" s="1" t="s">
        <v>132</v>
      </c>
      <c r="F218" s="372" t="s">
        <v>130</v>
      </c>
      <c r="G218" s="13" t="s">
        <v>78</v>
      </c>
      <c r="H218" s="13" t="s">
        <v>84</v>
      </c>
      <c r="I218" s="13" t="s">
        <v>445</v>
      </c>
      <c r="J218" s="27">
        <v>282</v>
      </c>
    </row>
    <row r="219" spans="1:10" ht="16.5">
      <c r="A219" s="237" t="s">
        <v>427</v>
      </c>
      <c r="B219" s="209">
        <v>4</v>
      </c>
      <c r="C219" s="17"/>
      <c r="D219" s="20" t="s">
        <v>109</v>
      </c>
      <c r="E219" s="1" t="s">
        <v>129</v>
      </c>
      <c r="F219" s="372" t="s">
        <v>130</v>
      </c>
      <c r="G219" s="13" t="s">
        <v>83</v>
      </c>
      <c r="H219" s="13" t="s">
        <v>86</v>
      </c>
      <c r="I219" s="13" t="s">
        <v>447</v>
      </c>
      <c r="J219" s="27">
        <v>127</v>
      </c>
    </row>
    <row r="220" spans="1:10" ht="16.5">
      <c r="A220" s="237" t="s">
        <v>428</v>
      </c>
      <c r="B220" s="209">
        <v>4</v>
      </c>
      <c r="C220" s="17"/>
      <c r="D220" s="20" t="s">
        <v>87</v>
      </c>
      <c r="E220" s="1" t="s">
        <v>129</v>
      </c>
      <c r="F220" s="13" t="s">
        <v>130</v>
      </c>
      <c r="G220" s="19" t="s">
        <v>106</v>
      </c>
      <c r="H220" s="19" t="s">
        <v>81</v>
      </c>
      <c r="I220" s="13" t="s">
        <v>453</v>
      </c>
      <c r="J220" s="27">
        <v>108</v>
      </c>
    </row>
    <row r="221" spans="1:10" ht="16.5">
      <c r="A221" s="403" t="s">
        <v>429</v>
      </c>
      <c r="B221" s="209">
        <v>4</v>
      </c>
      <c r="C221" s="17"/>
      <c r="D221" s="386" t="s">
        <v>87</v>
      </c>
      <c r="E221" s="383" t="s">
        <v>129</v>
      </c>
      <c r="F221" s="385" t="s">
        <v>130</v>
      </c>
      <c r="G221" s="384" t="s">
        <v>106</v>
      </c>
      <c r="H221" s="384" t="s">
        <v>81</v>
      </c>
      <c r="I221" s="13" t="s">
        <v>462</v>
      </c>
      <c r="J221" s="27">
        <v>59</v>
      </c>
    </row>
    <row r="222" spans="1:10" ht="16.5">
      <c r="A222" s="403" t="s">
        <v>430</v>
      </c>
      <c r="B222" s="209">
        <v>4</v>
      </c>
      <c r="C222" s="17"/>
      <c r="D222" s="386" t="s">
        <v>87</v>
      </c>
      <c r="E222" s="383" t="s">
        <v>129</v>
      </c>
      <c r="F222" s="385" t="s">
        <v>130</v>
      </c>
      <c r="G222" s="384" t="s">
        <v>106</v>
      </c>
      <c r="H222" s="384" t="s">
        <v>81</v>
      </c>
      <c r="I222" s="13" t="s">
        <v>462</v>
      </c>
      <c r="J222" s="27">
        <v>59</v>
      </c>
    </row>
    <row r="223" spans="1:10" ht="16.5">
      <c r="A223" s="237" t="s">
        <v>431</v>
      </c>
      <c r="B223" s="209">
        <v>4</v>
      </c>
      <c r="C223" s="17"/>
      <c r="D223" s="20" t="s">
        <v>199</v>
      </c>
      <c r="E223" s="1" t="s">
        <v>465</v>
      </c>
      <c r="F223" s="372" t="s">
        <v>130</v>
      </c>
      <c r="G223" s="13" t="s">
        <v>78</v>
      </c>
      <c r="H223" s="13" t="s">
        <v>82</v>
      </c>
      <c r="I223" s="13" t="s">
        <v>442</v>
      </c>
      <c r="J223" s="27">
        <v>106</v>
      </c>
    </row>
    <row r="224" spans="1:10" ht="16.5">
      <c r="A224" s="237" t="s">
        <v>432</v>
      </c>
      <c r="B224" s="209">
        <v>4</v>
      </c>
      <c r="C224" s="17"/>
      <c r="D224" s="20" t="s">
        <v>85</v>
      </c>
      <c r="E224" s="1" t="s">
        <v>135</v>
      </c>
      <c r="F224" s="372" t="s">
        <v>152</v>
      </c>
      <c r="G224" s="13" t="s">
        <v>106</v>
      </c>
      <c r="H224" s="13" t="s">
        <v>86</v>
      </c>
      <c r="I224" s="13" t="s">
        <v>445</v>
      </c>
      <c r="J224" s="27">
        <v>286</v>
      </c>
    </row>
    <row r="225" spans="1:10" ht="16.5">
      <c r="A225" s="237" t="s">
        <v>433</v>
      </c>
      <c r="B225" s="209">
        <v>4</v>
      </c>
      <c r="C225" s="17"/>
      <c r="D225" s="18" t="s">
        <v>85</v>
      </c>
      <c r="E225" s="14" t="s">
        <v>217</v>
      </c>
      <c r="F225" s="388" t="s">
        <v>130</v>
      </c>
      <c r="G225" s="13" t="s">
        <v>106</v>
      </c>
      <c r="H225" s="13" t="s">
        <v>86</v>
      </c>
      <c r="I225" s="13" t="s">
        <v>466</v>
      </c>
      <c r="J225" s="27">
        <v>72</v>
      </c>
    </row>
    <row r="226" spans="1:10" ht="16.5">
      <c r="A226" s="237" t="s">
        <v>434</v>
      </c>
      <c r="B226" s="209">
        <v>4</v>
      </c>
      <c r="C226" s="17"/>
      <c r="D226" s="20" t="s">
        <v>200</v>
      </c>
      <c r="E226" s="383" t="s">
        <v>133</v>
      </c>
      <c r="F226" s="13" t="s">
        <v>130</v>
      </c>
      <c r="G226" s="13" t="s">
        <v>78</v>
      </c>
      <c r="H226" s="13" t="s">
        <v>467</v>
      </c>
      <c r="I226" s="13" t="s">
        <v>453</v>
      </c>
      <c r="J226" s="27">
        <v>109</v>
      </c>
    </row>
    <row r="227" spans="1:10" ht="16.5">
      <c r="A227" s="237" t="s">
        <v>435</v>
      </c>
      <c r="B227" s="209">
        <v>4</v>
      </c>
      <c r="C227" s="17"/>
      <c r="D227" s="20" t="s">
        <v>214</v>
      </c>
      <c r="E227" s="1" t="s">
        <v>468</v>
      </c>
      <c r="F227" s="13" t="s">
        <v>130</v>
      </c>
      <c r="G227" s="19" t="s">
        <v>106</v>
      </c>
      <c r="H227" s="13" t="s">
        <v>82</v>
      </c>
      <c r="I227" s="13" t="s">
        <v>453</v>
      </c>
      <c r="J227" s="27">
        <v>109</v>
      </c>
    </row>
    <row r="228" spans="1:10" ht="16.5">
      <c r="A228" s="237" t="s">
        <v>280</v>
      </c>
      <c r="B228" s="209">
        <v>4</v>
      </c>
      <c r="C228" s="17"/>
      <c r="D228" s="20" t="s">
        <v>109</v>
      </c>
      <c r="E228" s="1" t="s">
        <v>230</v>
      </c>
      <c r="F228" s="372" t="s">
        <v>130</v>
      </c>
      <c r="G228" s="13" t="s">
        <v>78</v>
      </c>
      <c r="H228" s="13" t="s">
        <v>84</v>
      </c>
      <c r="I228" s="13" t="s">
        <v>445</v>
      </c>
      <c r="J228" s="27">
        <v>294</v>
      </c>
    </row>
    <row r="229" spans="1:10" ht="16.5">
      <c r="A229" s="237" t="s">
        <v>436</v>
      </c>
      <c r="B229" s="209">
        <v>4</v>
      </c>
      <c r="C229" s="17"/>
      <c r="D229" s="20" t="s">
        <v>200</v>
      </c>
      <c r="E229" s="1" t="s">
        <v>129</v>
      </c>
      <c r="F229" s="372" t="s">
        <v>152</v>
      </c>
      <c r="G229" s="13" t="s">
        <v>78</v>
      </c>
      <c r="H229" s="13" t="s">
        <v>114</v>
      </c>
      <c r="I229" s="13" t="s">
        <v>451</v>
      </c>
      <c r="J229" s="27">
        <v>91</v>
      </c>
    </row>
    <row r="230" spans="1:10" ht="16.5">
      <c r="A230" s="237" t="s">
        <v>437</v>
      </c>
      <c r="B230" s="209">
        <v>4</v>
      </c>
      <c r="C230" s="17"/>
      <c r="D230" s="26" t="s">
        <v>87</v>
      </c>
      <c r="E230" s="1" t="s">
        <v>135</v>
      </c>
      <c r="F230" s="372" t="s">
        <v>130</v>
      </c>
      <c r="G230" s="13" t="s">
        <v>106</v>
      </c>
      <c r="H230" s="19" t="s">
        <v>84</v>
      </c>
      <c r="I230" s="13" t="s">
        <v>449</v>
      </c>
      <c r="J230" s="27">
        <v>233</v>
      </c>
    </row>
    <row r="231" spans="1:10" ht="16.5">
      <c r="A231" s="237" t="s">
        <v>438</v>
      </c>
      <c r="B231" s="209">
        <v>4</v>
      </c>
      <c r="C231" s="17"/>
      <c r="D231" s="20" t="s">
        <v>85</v>
      </c>
      <c r="E231" s="1" t="s">
        <v>135</v>
      </c>
      <c r="F231" s="385" t="s">
        <v>130</v>
      </c>
      <c r="G231" s="384" t="s">
        <v>137</v>
      </c>
      <c r="H231" s="384" t="s">
        <v>469</v>
      </c>
      <c r="I231" s="13" t="s">
        <v>458</v>
      </c>
      <c r="J231" s="27">
        <v>118</v>
      </c>
    </row>
    <row r="232" spans="1:10" ht="16.5">
      <c r="A232" s="237" t="s">
        <v>439</v>
      </c>
      <c r="B232" s="209">
        <v>4</v>
      </c>
      <c r="C232" s="17"/>
      <c r="D232" s="20" t="s">
        <v>200</v>
      </c>
      <c r="E232" s="1" t="s">
        <v>468</v>
      </c>
      <c r="F232" s="372" t="s">
        <v>130</v>
      </c>
      <c r="G232" s="13" t="s">
        <v>83</v>
      </c>
      <c r="H232" s="19" t="s">
        <v>86</v>
      </c>
      <c r="I232" s="13" t="s">
        <v>451</v>
      </c>
      <c r="J232" s="27">
        <v>92</v>
      </c>
    </row>
    <row r="233" spans="1:10" ht="17.25" thickBot="1">
      <c r="A233" s="404" t="s">
        <v>440</v>
      </c>
      <c r="B233" s="405">
        <v>4</v>
      </c>
      <c r="C233" s="392"/>
      <c r="D233" s="221" t="s">
        <v>109</v>
      </c>
      <c r="E233" s="32" t="s">
        <v>129</v>
      </c>
      <c r="F233" s="393" t="s">
        <v>130</v>
      </c>
      <c r="G233" s="222" t="s">
        <v>470</v>
      </c>
      <c r="H233" s="222" t="s">
        <v>82</v>
      </c>
      <c r="I233" s="222" t="s">
        <v>451</v>
      </c>
      <c r="J233" s="406">
        <v>92</v>
      </c>
    </row>
    <row r="234" spans="1:10" ht="16.5" thickTop="1"/>
  </sheetData>
  <sortState ref="A3:J222">
    <sortCondition ref="B3:B222"/>
    <sortCondition ref="A3:A222"/>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2"/>
  <sheetViews>
    <sheetView showGridLines="0" workbookViewId="0"/>
  </sheetViews>
  <sheetFormatPr defaultColWidth="13" defaultRowHeight="16.5"/>
  <cols>
    <col min="1" max="1" width="28.625" style="285" bestFit="1" customWidth="1"/>
    <col min="2" max="2" width="6.25" style="285" bestFit="1" customWidth="1"/>
    <col min="3" max="3" width="4.125" style="285" bestFit="1" customWidth="1"/>
    <col min="4" max="4" width="6.375" style="283" bestFit="1" customWidth="1"/>
    <col min="5" max="5" width="2.25" style="283" bestFit="1" customWidth="1"/>
    <col min="6" max="6" width="13.5" style="226" bestFit="1" customWidth="1"/>
    <col min="7" max="7" width="3.5" style="226" bestFit="1" customWidth="1"/>
    <col min="8" max="8" width="3.375" style="226" bestFit="1" customWidth="1"/>
    <col min="9" max="9" width="3.875" style="226" bestFit="1" customWidth="1"/>
    <col min="10" max="10" width="3.625" style="226" bestFit="1" customWidth="1"/>
    <col min="11" max="14" width="3.5" style="226" bestFit="1" customWidth="1"/>
    <col min="15" max="16384" width="13" style="226"/>
  </cols>
  <sheetData>
    <row r="1" spans="1:14" ht="24.75" thickTop="1" thickBot="1">
      <c r="A1" s="223" t="s">
        <v>107</v>
      </c>
      <c r="B1" s="224"/>
      <c r="C1" s="224"/>
      <c r="D1" s="225"/>
      <c r="E1" s="226"/>
      <c r="F1" s="227"/>
      <c r="G1" s="228" t="s">
        <v>177</v>
      </c>
      <c r="H1" s="229"/>
      <c r="I1" s="229"/>
      <c r="J1" s="230"/>
      <c r="K1" s="229"/>
      <c r="L1" s="229"/>
      <c r="M1" s="229"/>
      <c r="N1" s="230"/>
    </row>
    <row r="2" spans="1:14" ht="17.25" thickTop="1">
      <c r="A2" s="231" t="s">
        <v>91</v>
      </c>
      <c r="B2" s="232" t="s">
        <v>4</v>
      </c>
      <c r="C2" s="232" t="s">
        <v>124</v>
      </c>
      <c r="D2" s="233" t="s">
        <v>92</v>
      </c>
      <c r="E2" s="50"/>
      <c r="F2" s="227"/>
      <c r="G2" s="234" t="s">
        <v>178</v>
      </c>
      <c r="H2" s="235"/>
      <c r="I2" s="235"/>
      <c r="J2" s="235"/>
      <c r="K2" s="235"/>
      <c r="L2" s="235"/>
      <c r="M2" s="235"/>
      <c r="N2" s="236"/>
    </row>
    <row r="3" spans="1:14" ht="17.25" thickBot="1">
      <c r="A3" s="237" t="s">
        <v>163</v>
      </c>
      <c r="B3" s="238">
        <v>0</v>
      </c>
      <c r="C3" s="500">
        <f>10+B3+'Personal File'!$C$12</f>
        <v>13</v>
      </c>
      <c r="D3" s="239" t="s">
        <v>93</v>
      </c>
      <c r="E3" s="50"/>
      <c r="F3" s="227"/>
      <c r="G3" s="240" t="s">
        <v>179</v>
      </c>
      <c r="H3" s="241" t="s">
        <v>171</v>
      </c>
      <c r="I3" s="241" t="s">
        <v>172</v>
      </c>
      <c r="J3" s="241" t="s">
        <v>173</v>
      </c>
      <c r="K3" s="241" t="s">
        <v>174</v>
      </c>
      <c r="L3" s="241" t="s">
        <v>175</v>
      </c>
      <c r="M3" s="241" t="s">
        <v>176</v>
      </c>
      <c r="N3" s="242" t="s">
        <v>180</v>
      </c>
    </row>
    <row r="4" spans="1:14" ht="17.25" thickTop="1">
      <c r="A4" s="237" t="s">
        <v>166</v>
      </c>
      <c r="B4" s="238">
        <v>0</v>
      </c>
      <c r="C4" s="500">
        <f>10+B4+'Personal File'!$C$12</f>
        <v>13</v>
      </c>
      <c r="D4" s="239" t="s">
        <v>93</v>
      </c>
      <c r="E4" s="50"/>
      <c r="F4" s="243" t="s">
        <v>193</v>
      </c>
      <c r="G4" s="244">
        <v>6</v>
      </c>
      <c r="H4" s="245">
        <v>4</v>
      </c>
      <c r="I4" s="245">
        <v>3</v>
      </c>
      <c r="J4" s="245">
        <v>3</v>
      </c>
      <c r="K4" s="245">
        <v>3</v>
      </c>
      <c r="L4" s="245">
        <v>2</v>
      </c>
      <c r="M4" s="246">
        <v>0</v>
      </c>
      <c r="N4" s="247">
        <v>0</v>
      </c>
    </row>
    <row r="5" spans="1:14">
      <c r="A5" s="237" t="s">
        <v>158</v>
      </c>
      <c r="B5" s="238">
        <v>0</v>
      </c>
      <c r="C5" s="500">
        <f>10+B5+'Personal File'!$C$12</f>
        <v>13</v>
      </c>
      <c r="D5" s="239" t="s">
        <v>93</v>
      </c>
      <c r="E5" s="50"/>
      <c r="F5" s="248" t="s">
        <v>181</v>
      </c>
      <c r="G5" s="249">
        <v>0</v>
      </c>
      <c r="H5" s="250">
        <v>1</v>
      </c>
      <c r="I5" s="250">
        <v>1</v>
      </c>
      <c r="J5" s="250">
        <v>1</v>
      </c>
      <c r="K5" s="250">
        <v>0</v>
      </c>
      <c r="L5" s="250">
        <v>0</v>
      </c>
      <c r="M5" s="251">
        <v>0</v>
      </c>
      <c r="N5" s="252">
        <v>0</v>
      </c>
    </row>
    <row r="6" spans="1:14">
      <c r="A6" s="264" t="s">
        <v>158</v>
      </c>
      <c r="B6" s="238">
        <v>0</v>
      </c>
      <c r="C6" s="500">
        <f>10+B6+'Personal File'!$C$12</f>
        <v>13</v>
      </c>
      <c r="D6" s="239" t="s">
        <v>93</v>
      </c>
      <c r="E6" s="50"/>
      <c r="F6" s="248" t="s">
        <v>295</v>
      </c>
      <c r="G6" s="249">
        <v>0</v>
      </c>
      <c r="H6" s="250">
        <v>1</v>
      </c>
      <c r="I6" s="250">
        <v>1</v>
      </c>
      <c r="J6" s="250">
        <v>1</v>
      </c>
      <c r="K6" s="250">
        <v>1</v>
      </c>
      <c r="L6" s="250">
        <v>1</v>
      </c>
      <c r="M6" s="251">
        <v>0</v>
      </c>
      <c r="N6" s="252">
        <v>0</v>
      </c>
    </row>
    <row r="7" spans="1:14" ht="17.25" thickBot="1">
      <c r="A7" s="237" t="s">
        <v>165</v>
      </c>
      <c r="B7" s="238">
        <v>0</v>
      </c>
      <c r="C7" s="500">
        <f>10+B7+'Personal File'!$C$12</f>
        <v>13</v>
      </c>
      <c r="D7" s="239" t="s">
        <v>93</v>
      </c>
      <c r="E7" s="50"/>
      <c r="F7" s="255" t="s">
        <v>182</v>
      </c>
      <c r="G7" s="256">
        <f t="shared" ref="G7" si="0">SUM(G4:G6)</f>
        <v>6</v>
      </c>
      <c r="H7" s="257">
        <f>SUM(H4:H6)</f>
        <v>6</v>
      </c>
      <c r="I7" s="257">
        <f>SUM(I4:I6)</f>
        <v>5</v>
      </c>
      <c r="J7" s="257">
        <f>SUM(J4:J6)</f>
        <v>5</v>
      </c>
      <c r="K7" s="257">
        <f>SUM(K4:K6)</f>
        <v>4</v>
      </c>
      <c r="L7" s="257">
        <f>SUM(L4:L6)</f>
        <v>3</v>
      </c>
      <c r="M7" s="258">
        <f t="shared" ref="M7:N7" si="1">SUM(M5:M6)</f>
        <v>0</v>
      </c>
      <c r="N7" s="259">
        <f t="shared" si="1"/>
        <v>0</v>
      </c>
    </row>
    <row r="8" spans="1:14" ht="18" thickTop="1" thickBot="1">
      <c r="A8" s="271" t="s">
        <v>160</v>
      </c>
      <c r="B8" s="254">
        <v>0</v>
      </c>
      <c r="C8" s="501">
        <f>10+B8+'Personal File'!$C$12</f>
        <v>13</v>
      </c>
      <c r="D8" s="408" t="s">
        <v>93</v>
      </c>
      <c r="E8" s="50"/>
    </row>
    <row r="9" spans="1:14" ht="24" thickTop="1">
      <c r="A9" s="237" t="s">
        <v>337</v>
      </c>
      <c r="B9" s="238">
        <v>1</v>
      </c>
      <c r="C9" s="500">
        <f>10+B9+'Personal File'!$C$12</f>
        <v>14</v>
      </c>
      <c r="D9" s="239" t="s">
        <v>93</v>
      </c>
      <c r="E9" s="50"/>
      <c r="F9" s="260" t="s">
        <v>345</v>
      </c>
      <c r="G9" s="261"/>
      <c r="H9" s="262"/>
      <c r="I9" s="263"/>
    </row>
    <row r="10" spans="1:14">
      <c r="A10" s="237" t="s">
        <v>357</v>
      </c>
      <c r="B10" s="238">
        <v>1</v>
      </c>
      <c r="C10" s="500">
        <f>10+B10+'Personal File'!$C$12</f>
        <v>14</v>
      </c>
      <c r="D10" s="239" t="s">
        <v>93</v>
      </c>
      <c r="E10" s="50"/>
      <c r="F10" s="265"/>
      <c r="G10" s="266"/>
      <c r="H10" s="266" t="s">
        <v>294</v>
      </c>
      <c r="I10" s="267">
        <f>'Personal File'!E3</f>
        <v>6</v>
      </c>
    </row>
    <row r="11" spans="1:14" ht="17.25" thickBot="1">
      <c r="A11" s="264" t="s">
        <v>210</v>
      </c>
      <c r="B11" s="238">
        <v>1</v>
      </c>
      <c r="C11" s="500">
        <f>10+B11+'Personal File'!$C$12</f>
        <v>14</v>
      </c>
      <c r="D11" s="239" t="s">
        <v>93</v>
      </c>
      <c r="E11" s="50"/>
      <c r="F11" s="268"/>
      <c r="G11" s="269"/>
      <c r="H11" s="269" t="s">
        <v>290</v>
      </c>
      <c r="I11" s="270">
        <f>3+'Personal File'!$C$13</f>
        <v>3</v>
      </c>
    </row>
    <row r="12" spans="1:14" ht="17.25" thickTop="1">
      <c r="A12" s="276" t="s">
        <v>219</v>
      </c>
      <c r="B12" s="238">
        <v>1</v>
      </c>
      <c r="C12" s="500">
        <f>10+B12+'Personal File'!$C$12</f>
        <v>14</v>
      </c>
      <c r="D12" s="239" t="s">
        <v>93</v>
      </c>
      <c r="E12" s="50"/>
      <c r="F12" s="272"/>
      <c r="G12" s="24"/>
      <c r="H12" s="24" t="s">
        <v>288</v>
      </c>
      <c r="I12" s="273">
        <f ca="1">RANDBETWEEN(1,20)</f>
        <v>7</v>
      </c>
    </row>
    <row r="13" spans="1:14">
      <c r="A13" s="264" t="s">
        <v>544</v>
      </c>
      <c r="B13" s="238">
        <v>1</v>
      </c>
      <c r="C13" s="500">
        <f>10+B13+'Personal File'!$C$12</f>
        <v>14</v>
      </c>
      <c r="D13" s="239" t="s">
        <v>93</v>
      </c>
      <c r="E13" s="50"/>
      <c r="F13" s="274"/>
      <c r="G13" s="22"/>
      <c r="H13" s="22" t="s">
        <v>291</v>
      </c>
      <c r="I13" s="275">
        <f ca="1">I12+'Personal File'!$C$13+2</f>
        <v>9</v>
      </c>
    </row>
    <row r="14" spans="1:14">
      <c r="A14" s="253" t="s">
        <v>356</v>
      </c>
      <c r="B14" s="254">
        <v>1</v>
      </c>
      <c r="C14" s="501">
        <f>10+B14+'Personal File'!$C$12</f>
        <v>14</v>
      </c>
      <c r="D14" s="408" t="s">
        <v>93</v>
      </c>
      <c r="E14" s="50"/>
      <c r="F14" s="277"/>
      <c r="G14" s="25"/>
      <c r="H14" s="25" t="s">
        <v>289</v>
      </c>
      <c r="I14" s="278">
        <f ca="1">RANDBETWEEN(1,6)+RANDBETWEEN(1,6)</f>
        <v>8</v>
      </c>
    </row>
    <row r="15" spans="1:14">
      <c r="A15" s="237" t="s">
        <v>316</v>
      </c>
      <c r="B15" s="86">
        <v>2</v>
      </c>
      <c r="C15" s="502">
        <f>10+B15+'Personal File'!$C$12</f>
        <v>15</v>
      </c>
      <c r="D15" s="239" t="s">
        <v>93</v>
      </c>
      <c r="E15" s="50"/>
      <c r="F15" s="279"/>
      <c r="G15" s="22"/>
      <c r="H15" s="22" t="s">
        <v>292</v>
      </c>
      <c r="I15" s="280">
        <f ca="1">I10+I14+'Personal File'!C13</f>
        <v>14</v>
      </c>
    </row>
    <row r="16" spans="1:14" ht="17.25" thickBot="1">
      <c r="A16" s="276" t="s">
        <v>134</v>
      </c>
      <c r="B16" s="86">
        <v>2</v>
      </c>
      <c r="C16" s="502">
        <f>10+B16+'Personal File'!$C$12</f>
        <v>15</v>
      </c>
      <c r="D16" s="239" t="s">
        <v>93</v>
      </c>
      <c r="E16" s="50"/>
      <c r="F16" s="281"/>
      <c r="G16" s="23"/>
      <c r="H16" s="23" t="s">
        <v>293</v>
      </c>
      <c r="I16" s="282">
        <v>1</v>
      </c>
    </row>
    <row r="17" spans="1:6" ht="17.25" thickTop="1">
      <c r="A17" s="237" t="s">
        <v>546</v>
      </c>
      <c r="B17" s="86">
        <v>2</v>
      </c>
      <c r="C17" s="502">
        <f>10+B17+'Personal File'!$C$12</f>
        <v>15</v>
      </c>
      <c r="D17" s="239" t="s">
        <v>93</v>
      </c>
      <c r="E17" s="50"/>
    </row>
    <row r="18" spans="1:6">
      <c r="A18" s="237" t="s">
        <v>243</v>
      </c>
      <c r="B18" s="86">
        <v>2</v>
      </c>
      <c r="C18" s="502">
        <f>10+B18+'Personal File'!$C$12</f>
        <v>15</v>
      </c>
      <c r="D18" s="239" t="s">
        <v>93</v>
      </c>
      <c r="E18" s="50"/>
      <c r="F18" s="74"/>
    </row>
    <row r="19" spans="1:6">
      <c r="A19" s="271" t="s">
        <v>559</v>
      </c>
      <c r="B19" s="94">
        <v>2</v>
      </c>
      <c r="C19" s="503">
        <f>10+B19+'Personal File'!$C$12</f>
        <v>15</v>
      </c>
      <c r="D19" s="408" t="s">
        <v>93</v>
      </c>
    </row>
    <row r="20" spans="1:6">
      <c r="A20" s="237" t="s">
        <v>545</v>
      </c>
      <c r="B20" s="86">
        <v>3</v>
      </c>
      <c r="C20" s="502">
        <f>10+B20+'Personal File'!$C$12</f>
        <v>16</v>
      </c>
      <c r="D20" s="239" t="s">
        <v>93</v>
      </c>
      <c r="F20" s="74"/>
    </row>
    <row r="21" spans="1:6">
      <c r="A21" s="276" t="s">
        <v>523</v>
      </c>
      <c r="B21" s="86">
        <v>3</v>
      </c>
      <c r="C21" s="502">
        <f>10+B21+'Personal File'!$C$12</f>
        <v>16</v>
      </c>
      <c r="D21" s="239" t="s">
        <v>93</v>
      </c>
      <c r="F21" s="74"/>
    </row>
    <row r="22" spans="1:6">
      <c r="A22" s="237" t="s">
        <v>560</v>
      </c>
      <c r="B22" s="86">
        <v>3</v>
      </c>
      <c r="C22" s="502">
        <f>10+B22+'Personal File'!$C$12</f>
        <v>16</v>
      </c>
      <c r="D22" s="239" t="s">
        <v>93</v>
      </c>
    </row>
    <row r="23" spans="1:6">
      <c r="A23" s="237" t="s">
        <v>576</v>
      </c>
      <c r="B23" s="86">
        <v>3</v>
      </c>
      <c r="C23" s="502">
        <f>10+B23+'Personal File'!$C$12</f>
        <v>16</v>
      </c>
      <c r="D23" s="239" t="s">
        <v>575</v>
      </c>
    </row>
    <row r="24" spans="1:6">
      <c r="A24" s="271" t="s">
        <v>577</v>
      </c>
      <c r="B24" s="94">
        <v>3</v>
      </c>
      <c r="C24" s="503">
        <f>10+B24+'Personal File'!$C$12</f>
        <v>16</v>
      </c>
      <c r="D24" s="408" t="s">
        <v>93</v>
      </c>
    </row>
    <row r="25" spans="1:6">
      <c r="A25" s="237" t="s">
        <v>371</v>
      </c>
      <c r="B25" s="86">
        <v>4</v>
      </c>
      <c r="C25" s="502">
        <f>10+B25+'Personal File'!$C$12</f>
        <v>17</v>
      </c>
      <c r="D25" s="239" t="s">
        <v>93</v>
      </c>
    </row>
    <row r="26" spans="1:6">
      <c r="A26" s="276" t="s">
        <v>400</v>
      </c>
      <c r="B26" s="86">
        <v>4</v>
      </c>
      <c r="C26" s="502">
        <f>10+B26+'Personal File'!$C$12</f>
        <v>17</v>
      </c>
      <c r="D26" s="239" t="s">
        <v>93</v>
      </c>
    </row>
    <row r="27" spans="1:6">
      <c r="A27" s="237" t="s">
        <v>578</v>
      </c>
      <c r="B27" s="86">
        <v>4</v>
      </c>
      <c r="C27" s="502">
        <f>10+B27+'Personal File'!$C$12</f>
        <v>17</v>
      </c>
      <c r="D27" s="239" t="s">
        <v>93</v>
      </c>
    </row>
    <row r="28" spans="1:6">
      <c r="A28" s="271" t="s">
        <v>579</v>
      </c>
      <c r="B28" s="94">
        <v>4</v>
      </c>
      <c r="C28" s="503">
        <f>10+B28+'Personal File'!$C$12</f>
        <v>17</v>
      </c>
      <c r="D28" s="408" t="s">
        <v>93</v>
      </c>
    </row>
    <row r="29" spans="1:6">
      <c r="A29" s="276" t="s">
        <v>548</v>
      </c>
      <c r="B29" s="86">
        <v>5</v>
      </c>
      <c r="C29" s="502">
        <f>10+B29+'Personal File'!$C$12</f>
        <v>18</v>
      </c>
      <c r="D29" s="239" t="s">
        <v>575</v>
      </c>
    </row>
    <row r="30" spans="1:6">
      <c r="A30" s="237" t="s">
        <v>580</v>
      </c>
      <c r="B30" s="86">
        <v>5</v>
      </c>
      <c r="C30" s="502">
        <f>10+B30+'Personal File'!$C$12</f>
        <v>18</v>
      </c>
      <c r="D30" s="239" t="s">
        <v>93</v>
      </c>
    </row>
    <row r="31" spans="1:6" ht="17.25" thickBot="1">
      <c r="A31" s="404" t="s">
        <v>554</v>
      </c>
      <c r="B31" s="284">
        <v>5</v>
      </c>
      <c r="C31" s="504">
        <f>10+B31+'Personal File'!$C$12</f>
        <v>18</v>
      </c>
      <c r="D31" s="407" t="s">
        <v>93</v>
      </c>
    </row>
    <row r="32" spans="1:6" ht="17.25" thickTop="1"/>
  </sheetData>
  <sortState ref="A3:D27">
    <sortCondition ref="B3:B27"/>
    <sortCondition ref="A3:A27"/>
  </sortState>
  <conditionalFormatting sqref="D27:D31 D3:D25">
    <cfRule type="cellIs" dxfId="656" priority="789" stopIfTrue="1" operator="equal">
      <formula>"þ"</formula>
    </cfRule>
  </conditionalFormatting>
  <conditionalFormatting sqref="D9">
    <cfRule type="cellIs" dxfId="655" priority="766" stopIfTrue="1" operator="equal">
      <formula>"þ"</formula>
    </cfRule>
  </conditionalFormatting>
  <conditionalFormatting sqref="D9">
    <cfRule type="cellIs" dxfId="654" priority="758" stopIfTrue="1" operator="equal">
      <formula>"þ"</formula>
    </cfRule>
  </conditionalFormatting>
  <conditionalFormatting sqref="D8">
    <cfRule type="cellIs" dxfId="653" priority="756" stopIfTrue="1" operator="equal">
      <formula>"þ"</formula>
    </cfRule>
  </conditionalFormatting>
  <conditionalFormatting sqref="D7">
    <cfRule type="cellIs" dxfId="652" priority="749" stopIfTrue="1" operator="equal">
      <formula>"þ"</formula>
    </cfRule>
  </conditionalFormatting>
  <conditionalFormatting sqref="D9">
    <cfRule type="cellIs" dxfId="651" priority="746" stopIfTrue="1" operator="equal">
      <formula>"þ"</formula>
    </cfRule>
  </conditionalFormatting>
  <conditionalFormatting sqref="D11:D16">
    <cfRule type="cellIs" dxfId="650" priority="745" stopIfTrue="1" operator="equal">
      <formula>"þ"</formula>
    </cfRule>
  </conditionalFormatting>
  <conditionalFormatting sqref="D8">
    <cfRule type="cellIs" dxfId="649" priority="744" stopIfTrue="1" operator="equal">
      <formula>"þ"</formula>
    </cfRule>
  </conditionalFormatting>
  <conditionalFormatting sqref="D9">
    <cfRule type="cellIs" dxfId="648" priority="741" stopIfTrue="1" operator="equal">
      <formula>"þ"</formula>
    </cfRule>
  </conditionalFormatting>
  <conditionalFormatting sqref="D11:D16">
    <cfRule type="cellIs" dxfId="647" priority="740" stopIfTrue="1" operator="equal">
      <formula>"þ"</formula>
    </cfRule>
  </conditionalFormatting>
  <conditionalFormatting sqref="D11:D16">
    <cfRule type="cellIs" dxfId="646" priority="739" stopIfTrue="1" operator="equal">
      <formula>"þ"</formula>
    </cfRule>
  </conditionalFormatting>
  <conditionalFormatting sqref="D11:D16">
    <cfRule type="cellIs" dxfId="645" priority="738" stopIfTrue="1" operator="equal">
      <formula>"þ"</formula>
    </cfRule>
  </conditionalFormatting>
  <conditionalFormatting sqref="D13">
    <cfRule type="cellIs" dxfId="644" priority="736" stopIfTrue="1" operator="equal">
      <formula>"þ"</formula>
    </cfRule>
  </conditionalFormatting>
  <conditionalFormatting sqref="D9">
    <cfRule type="cellIs" dxfId="643" priority="735" stopIfTrue="1" operator="equal">
      <formula>"þ"</formula>
    </cfRule>
  </conditionalFormatting>
  <conditionalFormatting sqref="D9">
    <cfRule type="cellIs" dxfId="642" priority="732" stopIfTrue="1" operator="equal">
      <formula>"þ"</formula>
    </cfRule>
  </conditionalFormatting>
  <conditionalFormatting sqref="D11">
    <cfRule type="cellIs" dxfId="641" priority="731" stopIfTrue="1" operator="equal">
      <formula>"þ"</formula>
    </cfRule>
  </conditionalFormatting>
  <conditionalFormatting sqref="D8">
    <cfRule type="cellIs" dxfId="640" priority="730" stopIfTrue="1" operator="equal">
      <formula>"þ"</formula>
    </cfRule>
  </conditionalFormatting>
  <conditionalFormatting sqref="D11">
    <cfRule type="cellIs" dxfId="639" priority="729" stopIfTrue="1" operator="equal">
      <formula>"þ"</formula>
    </cfRule>
  </conditionalFormatting>
  <conditionalFormatting sqref="D11">
    <cfRule type="cellIs" dxfId="638" priority="728" stopIfTrue="1" operator="equal">
      <formula>"þ"</formula>
    </cfRule>
  </conditionalFormatting>
  <conditionalFormatting sqref="D9">
    <cfRule type="cellIs" dxfId="637" priority="726" stopIfTrue="1" operator="equal">
      <formula>"þ"</formula>
    </cfRule>
  </conditionalFormatting>
  <conditionalFormatting sqref="D11">
    <cfRule type="cellIs" dxfId="636" priority="725" stopIfTrue="1" operator="equal">
      <formula>"þ"</formula>
    </cfRule>
  </conditionalFormatting>
  <conditionalFormatting sqref="D11">
    <cfRule type="cellIs" dxfId="635" priority="724" stopIfTrue="1" operator="equal">
      <formula>"þ"</formula>
    </cfRule>
  </conditionalFormatting>
  <conditionalFormatting sqref="D11">
    <cfRule type="cellIs" dxfId="634" priority="722" stopIfTrue="1" operator="equal">
      <formula>"þ"</formula>
    </cfRule>
  </conditionalFormatting>
  <conditionalFormatting sqref="D14">
    <cfRule type="cellIs" dxfId="633" priority="721" stopIfTrue="1" operator="equal">
      <formula>"þ"</formula>
    </cfRule>
  </conditionalFormatting>
  <conditionalFormatting sqref="D11">
    <cfRule type="cellIs" dxfId="632" priority="719" stopIfTrue="1" operator="equal">
      <formula>"þ"</formula>
    </cfRule>
  </conditionalFormatting>
  <conditionalFormatting sqref="D11">
    <cfRule type="cellIs" dxfId="631" priority="718" stopIfTrue="1" operator="equal">
      <formula>"þ"</formula>
    </cfRule>
  </conditionalFormatting>
  <conditionalFormatting sqref="D11">
    <cfRule type="cellIs" dxfId="630" priority="717" stopIfTrue="1" operator="equal">
      <formula>"þ"</formula>
    </cfRule>
  </conditionalFormatting>
  <conditionalFormatting sqref="D11">
    <cfRule type="cellIs" dxfId="629" priority="716" stopIfTrue="1" operator="equal">
      <formula>"þ"</formula>
    </cfRule>
  </conditionalFormatting>
  <conditionalFormatting sqref="D11">
    <cfRule type="cellIs" dxfId="628" priority="715" stopIfTrue="1" operator="equal">
      <formula>"þ"</formula>
    </cfRule>
  </conditionalFormatting>
  <conditionalFormatting sqref="D11">
    <cfRule type="cellIs" dxfId="627" priority="714" stopIfTrue="1" operator="equal">
      <formula>"þ"</formula>
    </cfRule>
  </conditionalFormatting>
  <conditionalFormatting sqref="D14">
    <cfRule type="cellIs" dxfId="626" priority="713" stopIfTrue="1" operator="equal">
      <formula>"þ"</formula>
    </cfRule>
  </conditionalFormatting>
  <conditionalFormatting sqref="D11">
    <cfRule type="cellIs" dxfId="625" priority="712" stopIfTrue="1" operator="equal">
      <formula>"þ"</formula>
    </cfRule>
  </conditionalFormatting>
  <conditionalFormatting sqref="D11">
    <cfRule type="cellIs" dxfId="624" priority="711" stopIfTrue="1" operator="equal">
      <formula>"þ"</formula>
    </cfRule>
  </conditionalFormatting>
  <conditionalFormatting sqref="D12">
    <cfRule type="cellIs" dxfId="623" priority="710" stopIfTrue="1" operator="equal">
      <formula>"þ"</formula>
    </cfRule>
  </conditionalFormatting>
  <conditionalFormatting sqref="D12">
    <cfRule type="cellIs" dxfId="622" priority="709" stopIfTrue="1" operator="equal">
      <formula>"þ"</formula>
    </cfRule>
  </conditionalFormatting>
  <conditionalFormatting sqref="D12">
    <cfRule type="cellIs" dxfId="621" priority="708" stopIfTrue="1" operator="equal">
      <formula>"þ"</formula>
    </cfRule>
  </conditionalFormatting>
  <conditionalFormatting sqref="D11">
    <cfRule type="cellIs" dxfId="620" priority="707" stopIfTrue="1" operator="equal">
      <formula>"þ"</formula>
    </cfRule>
  </conditionalFormatting>
  <conditionalFormatting sqref="D12">
    <cfRule type="cellIs" dxfId="619" priority="706" stopIfTrue="1" operator="equal">
      <formula>"þ"</formula>
    </cfRule>
  </conditionalFormatting>
  <conditionalFormatting sqref="D12">
    <cfRule type="cellIs" dxfId="618" priority="705" stopIfTrue="1" operator="equal">
      <formula>"þ"</formula>
    </cfRule>
  </conditionalFormatting>
  <conditionalFormatting sqref="D11">
    <cfRule type="cellIs" dxfId="617" priority="704" stopIfTrue="1" operator="equal">
      <formula>"þ"</formula>
    </cfRule>
  </conditionalFormatting>
  <conditionalFormatting sqref="D12">
    <cfRule type="cellIs" dxfId="616" priority="703" stopIfTrue="1" operator="equal">
      <formula>"þ"</formula>
    </cfRule>
  </conditionalFormatting>
  <conditionalFormatting sqref="D11">
    <cfRule type="cellIs" dxfId="615" priority="701" stopIfTrue="1" operator="equal">
      <formula>"þ"</formula>
    </cfRule>
  </conditionalFormatting>
  <conditionalFormatting sqref="D18">
    <cfRule type="cellIs" dxfId="614" priority="692" stopIfTrue="1" operator="equal">
      <formula>"þ"</formula>
    </cfRule>
  </conditionalFormatting>
  <conditionalFormatting sqref="D18">
    <cfRule type="cellIs" dxfId="613" priority="691" stopIfTrue="1" operator="equal">
      <formula>"þ"</formula>
    </cfRule>
  </conditionalFormatting>
  <conditionalFormatting sqref="D18">
    <cfRule type="cellIs" dxfId="612" priority="690" stopIfTrue="1" operator="equal">
      <formula>"þ"</formula>
    </cfRule>
  </conditionalFormatting>
  <conditionalFormatting sqref="D18">
    <cfRule type="cellIs" dxfId="611" priority="689" stopIfTrue="1" operator="equal">
      <formula>"þ"</formula>
    </cfRule>
  </conditionalFormatting>
  <conditionalFormatting sqref="D18">
    <cfRule type="cellIs" dxfId="610" priority="688" stopIfTrue="1" operator="equal">
      <formula>"þ"</formula>
    </cfRule>
  </conditionalFormatting>
  <conditionalFormatting sqref="D18">
    <cfRule type="cellIs" dxfId="609" priority="687" stopIfTrue="1" operator="equal">
      <formula>"þ"</formula>
    </cfRule>
  </conditionalFormatting>
  <conditionalFormatting sqref="D19">
    <cfRule type="cellIs" dxfId="608" priority="686" stopIfTrue="1" operator="equal">
      <formula>"þ"</formula>
    </cfRule>
  </conditionalFormatting>
  <conditionalFormatting sqref="D16">
    <cfRule type="cellIs" dxfId="607" priority="679" stopIfTrue="1" operator="equal">
      <formula>"þ"</formula>
    </cfRule>
  </conditionalFormatting>
  <conditionalFormatting sqref="D16">
    <cfRule type="cellIs" dxfId="606" priority="678" stopIfTrue="1" operator="equal">
      <formula>"þ"</formula>
    </cfRule>
  </conditionalFormatting>
  <conditionalFormatting sqref="D16">
    <cfRule type="cellIs" dxfId="605" priority="677" stopIfTrue="1" operator="equal">
      <formula>"þ"</formula>
    </cfRule>
  </conditionalFormatting>
  <conditionalFormatting sqref="D16">
    <cfRule type="cellIs" dxfId="604" priority="676" stopIfTrue="1" operator="equal">
      <formula>"þ"</formula>
    </cfRule>
  </conditionalFormatting>
  <conditionalFormatting sqref="D16">
    <cfRule type="cellIs" dxfId="603" priority="675" stopIfTrue="1" operator="equal">
      <formula>"þ"</formula>
    </cfRule>
  </conditionalFormatting>
  <conditionalFormatting sqref="D16">
    <cfRule type="cellIs" dxfId="602" priority="674" stopIfTrue="1" operator="equal">
      <formula>"þ"</formula>
    </cfRule>
  </conditionalFormatting>
  <conditionalFormatting sqref="D10">
    <cfRule type="cellIs" dxfId="601" priority="673" stopIfTrue="1" operator="equal">
      <formula>"þ"</formula>
    </cfRule>
  </conditionalFormatting>
  <conditionalFormatting sqref="D10">
    <cfRule type="cellIs" dxfId="600" priority="672" stopIfTrue="1" operator="equal">
      <formula>"þ"</formula>
    </cfRule>
  </conditionalFormatting>
  <conditionalFormatting sqref="D10">
    <cfRule type="cellIs" dxfId="599" priority="671" stopIfTrue="1" operator="equal">
      <formula>"þ"</formula>
    </cfRule>
  </conditionalFormatting>
  <conditionalFormatting sqref="D10">
    <cfRule type="cellIs" dxfId="598" priority="670" stopIfTrue="1" operator="equal">
      <formula>"þ"</formula>
    </cfRule>
  </conditionalFormatting>
  <conditionalFormatting sqref="D10">
    <cfRule type="cellIs" dxfId="597" priority="669" stopIfTrue="1" operator="equal">
      <formula>"þ"</formula>
    </cfRule>
  </conditionalFormatting>
  <conditionalFormatting sqref="D10">
    <cfRule type="cellIs" dxfId="596" priority="668" stopIfTrue="1" operator="equal">
      <formula>"þ"</formula>
    </cfRule>
  </conditionalFormatting>
  <conditionalFormatting sqref="D19">
    <cfRule type="cellIs" dxfId="595" priority="667" stopIfTrue="1" operator="equal">
      <formula>"þ"</formula>
    </cfRule>
  </conditionalFormatting>
  <conditionalFormatting sqref="D20">
    <cfRule type="cellIs" dxfId="594" priority="666" stopIfTrue="1" operator="equal">
      <formula>"þ"</formula>
    </cfRule>
  </conditionalFormatting>
  <conditionalFormatting sqref="D19">
    <cfRule type="cellIs" dxfId="593" priority="665" stopIfTrue="1" operator="equal">
      <formula>"þ"</formula>
    </cfRule>
  </conditionalFormatting>
  <conditionalFormatting sqref="D19">
    <cfRule type="cellIs" dxfId="592" priority="664" stopIfTrue="1" operator="equal">
      <formula>"þ"</formula>
    </cfRule>
  </conditionalFormatting>
  <conditionalFormatting sqref="D19">
    <cfRule type="cellIs" dxfId="591" priority="663" stopIfTrue="1" operator="equal">
      <formula>"þ"</formula>
    </cfRule>
  </conditionalFormatting>
  <conditionalFormatting sqref="D19">
    <cfRule type="cellIs" dxfId="590" priority="662" stopIfTrue="1" operator="equal">
      <formula>"þ"</formula>
    </cfRule>
  </conditionalFormatting>
  <conditionalFormatting sqref="D19">
    <cfRule type="cellIs" dxfId="589" priority="661" stopIfTrue="1" operator="equal">
      <formula>"þ"</formula>
    </cfRule>
  </conditionalFormatting>
  <conditionalFormatting sqref="D19">
    <cfRule type="cellIs" dxfId="588" priority="660" stopIfTrue="1" operator="equal">
      <formula>"þ"</formula>
    </cfRule>
  </conditionalFormatting>
  <conditionalFormatting sqref="D10">
    <cfRule type="cellIs" dxfId="587" priority="659" stopIfTrue="1" operator="equal">
      <formula>"þ"</formula>
    </cfRule>
  </conditionalFormatting>
  <conditionalFormatting sqref="D10">
    <cfRule type="cellIs" dxfId="586" priority="658" stopIfTrue="1" operator="equal">
      <formula>"þ"</formula>
    </cfRule>
  </conditionalFormatting>
  <conditionalFormatting sqref="D9">
    <cfRule type="cellIs" dxfId="585" priority="657" stopIfTrue="1" operator="equal">
      <formula>"þ"</formula>
    </cfRule>
  </conditionalFormatting>
  <conditionalFormatting sqref="D8">
    <cfRule type="cellIs" dxfId="584" priority="656" stopIfTrue="1" operator="equal">
      <formula>"þ"</formula>
    </cfRule>
  </conditionalFormatting>
  <conditionalFormatting sqref="D10">
    <cfRule type="cellIs" dxfId="583" priority="655" stopIfTrue="1" operator="equal">
      <formula>"þ"</formula>
    </cfRule>
  </conditionalFormatting>
  <conditionalFormatting sqref="D9">
    <cfRule type="cellIs" dxfId="582" priority="654" stopIfTrue="1" operator="equal">
      <formula>"þ"</formula>
    </cfRule>
  </conditionalFormatting>
  <conditionalFormatting sqref="D10">
    <cfRule type="cellIs" dxfId="581" priority="653" stopIfTrue="1" operator="equal">
      <formula>"þ"</formula>
    </cfRule>
  </conditionalFormatting>
  <conditionalFormatting sqref="D14">
    <cfRule type="cellIs" dxfId="580" priority="652" stopIfTrue="1" operator="equal">
      <formula>"þ"</formula>
    </cfRule>
  </conditionalFormatting>
  <conditionalFormatting sqref="D10">
    <cfRule type="cellIs" dxfId="579" priority="651" stopIfTrue="1" operator="equal">
      <formula>"þ"</formula>
    </cfRule>
  </conditionalFormatting>
  <conditionalFormatting sqref="D10">
    <cfRule type="cellIs" dxfId="578" priority="650" stopIfTrue="1" operator="equal">
      <formula>"þ"</formula>
    </cfRule>
  </conditionalFormatting>
  <conditionalFormatting sqref="D12">
    <cfRule type="cellIs" dxfId="577" priority="649" stopIfTrue="1" operator="equal">
      <formula>"þ"</formula>
    </cfRule>
  </conditionalFormatting>
  <conditionalFormatting sqref="D9">
    <cfRule type="cellIs" dxfId="576" priority="648" stopIfTrue="1" operator="equal">
      <formula>"þ"</formula>
    </cfRule>
  </conditionalFormatting>
  <conditionalFormatting sqref="D12">
    <cfRule type="cellIs" dxfId="575" priority="647" stopIfTrue="1" operator="equal">
      <formula>"þ"</formula>
    </cfRule>
  </conditionalFormatting>
  <conditionalFormatting sqref="D12">
    <cfRule type="cellIs" dxfId="574" priority="646" stopIfTrue="1" operator="equal">
      <formula>"þ"</formula>
    </cfRule>
  </conditionalFormatting>
  <conditionalFormatting sqref="D10">
    <cfRule type="cellIs" dxfId="573" priority="645" stopIfTrue="1" operator="equal">
      <formula>"þ"</formula>
    </cfRule>
  </conditionalFormatting>
  <conditionalFormatting sqref="D12">
    <cfRule type="cellIs" dxfId="572" priority="644" stopIfTrue="1" operator="equal">
      <formula>"þ"</formula>
    </cfRule>
  </conditionalFormatting>
  <conditionalFormatting sqref="D12">
    <cfRule type="cellIs" dxfId="571" priority="643" stopIfTrue="1" operator="equal">
      <formula>"þ"</formula>
    </cfRule>
  </conditionalFormatting>
  <conditionalFormatting sqref="D12">
    <cfRule type="cellIs" dxfId="570" priority="642" stopIfTrue="1" operator="equal">
      <formula>"þ"</formula>
    </cfRule>
  </conditionalFormatting>
  <conditionalFormatting sqref="D15">
    <cfRule type="cellIs" dxfId="569" priority="641" stopIfTrue="1" operator="equal">
      <formula>"þ"</formula>
    </cfRule>
  </conditionalFormatting>
  <conditionalFormatting sqref="D12">
    <cfRule type="cellIs" dxfId="568" priority="640" stopIfTrue="1" operator="equal">
      <formula>"þ"</formula>
    </cfRule>
  </conditionalFormatting>
  <conditionalFormatting sqref="D12">
    <cfRule type="cellIs" dxfId="567" priority="639" stopIfTrue="1" operator="equal">
      <formula>"þ"</formula>
    </cfRule>
  </conditionalFormatting>
  <conditionalFormatting sqref="D12">
    <cfRule type="cellIs" dxfId="566" priority="638" stopIfTrue="1" operator="equal">
      <formula>"þ"</formula>
    </cfRule>
  </conditionalFormatting>
  <conditionalFormatting sqref="D12">
    <cfRule type="cellIs" dxfId="565" priority="637" stopIfTrue="1" operator="equal">
      <formula>"þ"</formula>
    </cfRule>
  </conditionalFormatting>
  <conditionalFormatting sqref="D12">
    <cfRule type="cellIs" dxfId="564" priority="636" stopIfTrue="1" operator="equal">
      <formula>"þ"</formula>
    </cfRule>
  </conditionalFormatting>
  <conditionalFormatting sqref="D12">
    <cfRule type="cellIs" dxfId="563" priority="635" stopIfTrue="1" operator="equal">
      <formula>"þ"</formula>
    </cfRule>
  </conditionalFormatting>
  <conditionalFormatting sqref="D15">
    <cfRule type="cellIs" dxfId="562" priority="634" stopIfTrue="1" operator="equal">
      <formula>"þ"</formula>
    </cfRule>
  </conditionalFormatting>
  <conditionalFormatting sqref="D12">
    <cfRule type="cellIs" dxfId="561" priority="633" stopIfTrue="1" operator="equal">
      <formula>"þ"</formula>
    </cfRule>
  </conditionalFormatting>
  <conditionalFormatting sqref="D12">
    <cfRule type="cellIs" dxfId="560" priority="632" stopIfTrue="1" operator="equal">
      <formula>"þ"</formula>
    </cfRule>
  </conditionalFormatting>
  <conditionalFormatting sqref="D13">
    <cfRule type="cellIs" dxfId="559" priority="631" stopIfTrue="1" operator="equal">
      <formula>"þ"</formula>
    </cfRule>
  </conditionalFormatting>
  <conditionalFormatting sqref="D13">
    <cfRule type="cellIs" dxfId="558" priority="630" stopIfTrue="1" operator="equal">
      <formula>"þ"</formula>
    </cfRule>
  </conditionalFormatting>
  <conditionalFormatting sqref="D13">
    <cfRule type="cellIs" dxfId="557" priority="629" stopIfTrue="1" operator="equal">
      <formula>"þ"</formula>
    </cfRule>
  </conditionalFormatting>
  <conditionalFormatting sqref="D12">
    <cfRule type="cellIs" dxfId="556" priority="628" stopIfTrue="1" operator="equal">
      <formula>"þ"</formula>
    </cfRule>
  </conditionalFormatting>
  <conditionalFormatting sqref="D13">
    <cfRule type="cellIs" dxfId="555" priority="627" stopIfTrue="1" operator="equal">
      <formula>"þ"</formula>
    </cfRule>
  </conditionalFormatting>
  <conditionalFormatting sqref="D13">
    <cfRule type="cellIs" dxfId="554" priority="626" stopIfTrue="1" operator="equal">
      <formula>"þ"</formula>
    </cfRule>
  </conditionalFormatting>
  <conditionalFormatting sqref="D12">
    <cfRule type="cellIs" dxfId="553" priority="625" stopIfTrue="1" operator="equal">
      <formula>"þ"</formula>
    </cfRule>
  </conditionalFormatting>
  <conditionalFormatting sqref="D13">
    <cfRule type="cellIs" dxfId="552" priority="624" stopIfTrue="1" operator="equal">
      <formula>"þ"</formula>
    </cfRule>
  </conditionalFormatting>
  <conditionalFormatting sqref="D12">
    <cfRule type="cellIs" dxfId="551" priority="623" stopIfTrue="1" operator="equal">
      <formula>"þ"</formula>
    </cfRule>
  </conditionalFormatting>
  <conditionalFormatting sqref="D19">
    <cfRule type="cellIs" dxfId="550" priority="622" stopIfTrue="1" operator="equal">
      <formula>"þ"</formula>
    </cfRule>
  </conditionalFormatting>
  <conditionalFormatting sqref="D20">
    <cfRule type="cellIs" dxfId="549" priority="615" stopIfTrue="1" operator="equal">
      <formula>"þ"</formula>
    </cfRule>
  </conditionalFormatting>
  <conditionalFormatting sqref="D19">
    <cfRule type="cellIs" dxfId="548" priority="614" stopIfTrue="1" operator="equal">
      <formula>"þ"</formula>
    </cfRule>
  </conditionalFormatting>
  <conditionalFormatting sqref="D19">
    <cfRule type="cellIs" dxfId="547" priority="613" stopIfTrue="1" operator="equal">
      <formula>"þ"</formula>
    </cfRule>
  </conditionalFormatting>
  <conditionalFormatting sqref="D19">
    <cfRule type="cellIs" dxfId="546" priority="612" stopIfTrue="1" operator="equal">
      <formula>"þ"</formula>
    </cfRule>
  </conditionalFormatting>
  <conditionalFormatting sqref="D19">
    <cfRule type="cellIs" dxfId="545" priority="611" stopIfTrue="1" operator="equal">
      <formula>"þ"</formula>
    </cfRule>
  </conditionalFormatting>
  <conditionalFormatting sqref="D19">
    <cfRule type="cellIs" dxfId="544" priority="610" stopIfTrue="1" operator="equal">
      <formula>"þ"</formula>
    </cfRule>
  </conditionalFormatting>
  <conditionalFormatting sqref="D19">
    <cfRule type="cellIs" dxfId="543" priority="609" stopIfTrue="1" operator="equal">
      <formula>"þ"</formula>
    </cfRule>
  </conditionalFormatting>
  <conditionalFormatting sqref="D17">
    <cfRule type="cellIs" dxfId="542" priority="608" stopIfTrue="1" operator="equal">
      <formula>"þ"</formula>
    </cfRule>
  </conditionalFormatting>
  <conditionalFormatting sqref="D17">
    <cfRule type="cellIs" dxfId="541" priority="607" stopIfTrue="1" operator="equal">
      <formula>"þ"</formula>
    </cfRule>
  </conditionalFormatting>
  <conditionalFormatting sqref="D17">
    <cfRule type="cellIs" dxfId="540" priority="606" stopIfTrue="1" operator="equal">
      <formula>"þ"</formula>
    </cfRule>
  </conditionalFormatting>
  <conditionalFormatting sqref="D17">
    <cfRule type="cellIs" dxfId="539" priority="605" stopIfTrue="1" operator="equal">
      <formula>"þ"</formula>
    </cfRule>
  </conditionalFormatting>
  <conditionalFormatting sqref="D17">
    <cfRule type="cellIs" dxfId="538" priority="604" stopIfTrue="1" operator="equal">
      <formula>"þ"</formula>
    </cfRule>
  </conditionalFormatting>
  <conditionalFormatting sqref="D17">
    <cfRule type="cellIs" dxfId="537" priority="603" stopIfTrue="1" operator="equal">
      <formula>"þ"</formula>
    </cfRule>
  </conditionalFormatting>
  <conditionalFormatting sqref="D11">
    <cfRule type="cellIs" dxfId="536" priority="602" stopIfTrue="1" operator="equal">
      <formula>"þ"</formula>
    </cfRule>
  </conditionalFormatting>
  <conditionalFormatting sqref="D11">
    <cfRule type="cellIs" dxfId="535" priority="601" stopIfTrue="1" operator="equal">
      <formula>"þ"</formula>
    </cfRule>
  </conditionalFormatting>
  <conditionalFormatting sqref="D11">
    <cfRule type="cellIs" dxfId="534" priority="600" stopIfTrue="1" operator="equal">
      <formula>"þ"</formula>
    </cfRule>
  </conditionalFormatting>
  <conditionalFormatting sqref="D11">
    <cfRule type="cellIs" dxfId="533" priority="599" stopIfTrue="1" operator="equal">
      <formula>"þ"</formula>
    </cfRule>
  </conditionalFormatting>
  <conditionalFormatting sqref="D11">
    <cfRule type="cellIs" dxfId="532" priority="598" stopIfTrue="1" operator="equal">
      <formula>"þ"</formula>
    </cfRule>
  </conditionalFormatting>
  <conditionalFormatting sqref="D11">
    <cfRule type="cellIs" dxfId="531" priority="597" stopIfTrue="1" operator="equal">
      <formula>"þ"</formula>
    </cfRule>
  </conditionalFormatting>
  <conditionalFormatting sqref="D20">
    <cfRule type="cellIs" dxfId="530" priority="596" stopIfTrue="1" operator="equal">
      <formula>"þ"</formula>
    </cfRule>
  </conditionalFormatting>
  <conditionalFormatting sqref="D21">
    <cfRule type="cellIs" dxfId="529" priority="595" stopIfTrue="1" operator="equal">
      <formula>"þ"</formula>
    </cfRule>
  </conditionalFormatting>
  <conditionalFormatting sqref="D20">
    <cfRule type="cellIs" dxfId="528" priority="594" stopIfTrue="1" operator="equal">
      <formula>"þ"</formula>
    </cfRule>
  </conditionalFormatting>
  <conditionalFormatting sqref="D20">
    <cfRule type="cellIs" dxfId="527" priority="593" stopIfTrue="1" operator="equal">
      <formula>"þ"</formula>
    </cfRule>
  </conditionalFormatting>
  <conditionalFormatting sqref="D20">
    <cfRule type="cellIs" dxfId="526" priority="592" stopIfTrue="1" operator="equal">
      <formula>"þ"</formula>
    </cfRule>
  </conditionalFormatting>
  <conditionalFormatting sqref="D20">
    <cfRule type="cellIs" dxfId="525" priority="591" stopIfTrue="1" operator="equal">
      <formula>"þ"</formula>
    </cfRule>
  </conditionalFormatting>
  <conditionalFormatting sqref="D20">
    <cfRule type="cellIs" dxfId="524" priority="590" stopIfTrue="1" operator="equal">
      <formula>"þ"</formula>
    </cfRule>
  </conditionalFormatting>
  <conditionalFormatting sqref="D20">
    <cfRule type="cellIs" dxfId="523" priority="589" stopIfTrue="1" operator="equal">
      <formula>"þ"</formula>
    </cfRule>
  </conditionalFormatting>
  <conditionalFormatting sqref="D14">
    <cfRule type="cellIs" dxfId="522" priority="588" stopIfTrue="1" operator="equal">
      <formula>"þ"</formula>
    </cfRule>
  </conditionalFormatting>
  <conditionalFormatting sqref="D12">
    <cfRule type="cellIs" dxfId="521" priority="587" stopIfTrue="1" operator="equal">
      <formula>"þ"</formula>
    </cfRule>
  </conditionalFormatting>
  <conditionalFormatting sqref="D12">
    <cfRule type="cellIs" dxfId="520" priority="586" stopIfTrue="1" operator="equal">
      <formula>"þ"</formula>
    </cfRule>
  </conditionalFormatting>
  <conditionalFormatting sqref="D12">
    <cfRule type="cellIs" dxfId="519" priority="585" stopIfTrue="1" operator="equal">
      <formula>"þ"</formula>
    </cfRule>
  </conditionalFormatting>
  <conditionalFormatting sqref="D12">
    <cfRule type="cellIs" dxfId="518" priority="584" stopIfTrue="1" operator="equal">
      <formula>"þ"</formula>
    </cfRule>
  </conditionalFormatting>
  <conditionalFormatting sqref="D12">
    <cfRule type="cellIs" dxfId="517" priority="583" stopIfTrue="1" operator="equal">
      <formula>"þ"</formula>
    </cfRule>
  </conditionalFormatting>
  <conditionalFormatting sqref="D12">
    <cfRule type="cellIs" dxfId="516" priority="582" stopIfTrue="1" operator="equal">
      <formula>"þ"</formula>
    </cfRule>
  </conditionalFormatting>
  <conditionalFormatting sqref="D15">
    <cfRule type="cellIs" dxfId="515" priority="581" stopIfTrue="1" operator="equal">
      <formula>"þ"</formula>
    </cfRule>
  </conditionalFormatting>
  <conditionalFormatting sqref="D12">
    <cfRule type="cellIs" dxfId="514" priority="580" stopIfTrue="1" operator="equal">
      <formula>"þ"</formula>
    </cfRule>
  </conditionalFormatting>
  <conditionalFormatting sqref="D12">
    <cfRule type="cellIs" dxfId="513" priority="579" stopIfTrue="1" operator="equal">
      <formula>"þ"</formula>
    </cfRule>
  </conditionalFormatting>
  <conditionalFormatting sqref="D12">
    <cfRule type="cellIs" dxfId="512" priority="578" stopIfTrue="1" operator="equal">
      <formula>"þ"</formula>
    </cfRule>
  </conditionalFormatting>
  <conditionalFormatting sqref="D12">
    <cfRule type="cellIs" dxfId="511" priority="577" stopIfTrue="1" operator="equal">
      <formula>"þ"</formula>
    </cfRule>
  </conditionalFormatting>
  <conditionalFormatting sqref="D12">
    <cfRule type="cellIs" dxfId="510" priority="576" stopIfTrue="1" operator="equal">
      <formula>"þ"</formula>
    </cfRule>
  </conditionalFormatting>
  <conditionalFormatting sqref="D12">
    <cfRule type="cellIs" dxfId="509" priority="575" stopIfTrue="1" operator="equal">
      <formula>"þ"</formula>
    </cfRule>
  </conditionalFormatting>
  <conditionalFormatting sqref="D15">
    <cfRule type="cellIs" dxfId="508" priority="574" stopIfTrue="1" operator="equal">
      <formula>"þ"</formula>
    </cfRule>
  </conditionalFormatting>
  <conditionalFormatting sqref="D12">
    <cfRule type="cellIs" dxfId="507" priority="573" stopIfTrue="1" operator="equal">
      <formula>"þ"</formula>
    </cfRule>
  </conditionalFormatting>
  <conditionalFormatting sqref="D12">
    <cfRule type="cellIs" dxfId="506" priority="572" stopIfTrue="1" operator="equal">
      <formula>"þ"</formula>
    </cfRule>
  </conditionalFormatting>
  <conditionalFormatting sqref="D13">
    <cfRule type="cellIs" dxfId="505" priority="571" stopIfTrue="1" operator="equal">
      <formula>"þ"</formula>
    </cfRule>
  </conditionalFormatting>
  <conditionalFormatting sqref="D13">
    <cfRule type="cellIs" dxfId="504" priority="570" stopIfTrue="1" operator="equal">
      <formula>"þ"</formula>
    </cfRule>
  </conditionalFormatting>
  <conditionalFormatting sqref="D13">
    <cfRule type="cellIs" dxfId="503" priority="569" stopIfTrue="1" operator="equal">
      <formula>"þ"</formula>
    </cfRule>
  </conditionalFormatting>
  <conditionalFormatting sqref="D12">
    <cfRule type="cellIs" dxfId="502" priority="568" stopIfTrue="1" operator="equal">
      <formula>"þ"</formula>
    </cfRule>
  </conditionalFormatting>
  <conditionalFormatting sqref="D13">
    <cfRule type="cellIs" dxfId="501" priority="567" stopIfTrue="1" operator="equal">
      <formula>"þ"</formula>
    </cfRule>
  </conditionalFormatting>
  <conditionalFormatting sqref="D13">
    <cfRule type="cellIs" dxfId="500" priority="566" stopIfTrue="1" operator="equal">
      <formula>"þ"</formula>
    </cfRule>
  </conditionalFormatting>
  <conditionalFormatting sqref="D12">
    <cfRule type="cellIs" dxfId="499" priority="565" stopIfTrue="1" operator="equal">
      <formula>"þ"</formula>
    </cfRule>
  </conditionalFormatting>
  <conditionalFormatting sqref="D13">
    <cfRule type="cellIs" dxfId="498" priority="564" stopIfTrue="1" operator="equal">
      <formula>"þ"</formula>
    </cfRule>
  </conditionalFormatting>
  <conditionalFormatting sqref="D12">
    <cfRule type="cellIs" dxfId="497" priority="563" stopIfTrue="1" operator="equal">
      <formula>"þ"</formula>
    </cfRule>
  </conditionalFormatting>
  <conditionalFormatting sqref="D19">
    <cfRule type="cellIs" dxfId="496" priority="562" stopIfTrue="1" operator="equal">
      <formula>"þ"</formula>
    </cfRule>
  </conditionalFormatting>
  <conditionalFormatting sqref="D20">
    <cfRule type="cellIs" dxfId="495" priority="555" stopIfTrue="1" operator="equal">
      <formula>"þ"</formula>
    </cfRule>
  </conditionalFormatting>
  <conditionalFormatting sqref="D19">
    <cfRule type="cellIs" dxfId="494" priority="554" stopIfTrue="1" operator="equal">
      <formula>"þ"</formula>
    </cfRule>
  </conditionalFormatting>
  <conditionalFormatting sqref="D19">
    <cfRule type="cellIs" dxfId="493" priority="553" stopIfTrue="1" operator="equal">
      <formula>"þ"</formula>
    </cfRule>
  </conditionalFormatting>
  <conditionalFormatting sqref="D19">
    <cfRule type="cellIs" dxfId="492" priority="552" stopIfTrue="1" operator="equal">
      <formula>"þ"</formula>
    </cfRule>
  </conditionalFormatting>
  <conditionalFormatting sqref="D19">
    <cfRule type="cellIs" dxfId="491" priority="551" stopIfTrue="1" operator="equal">
      <formula>"þ"</formula>
    </cfRule>
  </conditionalFormatting>
  <conditionalFormatting sqref="D19">
    <cfRule type="cellIs" dxfId="490" priority="550" stopIfTrue="1" operator="equal">
      <formula>"þ"</formula>
    </cfRule>
  </conditionalFormatting>
  <conditionalFormatting sqref="D19">
    <cfRule type="cellIs" dxfId="489" priority="549" stopIfTrue="1" operator="equal">
      <formula>"þ"</formula>
    </cfRule>
  </conditionalFormatting>
  <conditionalFormatting sqref="D17">
    <cfRule type="cellIs" dxfId="488" priority="548" stopIfTrue="1" operator="equal">
      <formula>"þ"</formula>
    </cfRule>
  </conditionalFormatting>
  <conditionalFormatting sqref="D17">
    <cfRule type="cellIs" dxfId="487" priority="547" stopIfTrue="1" operator="equal">
      <formula>"þ"</formula>
    </cfRule>
  </conditionalFormatting>
  <conditionalFormatting sqref="D17">
    <cfRule type="cellIs" dxfId="486" priority="546" stopIfTrue="1" operator="equal">
      <formula>"þ"</formula>
    </cfRule>
  </conditionalFormatting>
  <conditionalFormatting sqref="D17">
    <cfRule type="cellIs" dxfId="485" priority="545" stopIfTrue="1" operator="equal">
      <formula>"þ"</formula>
    </cfRule>
  </conditionalFormatting>
  <conditionalFormatting sqref="D17">
    <cfRule type="cellIs" dxfId="484" priority="544" stopIfTrue="1" operator="equal">
      <formula>"þ"</formula>
    </cfRule>
  </conditionalFormatting>
  <conditionalFormatting sqref="D17">
    <cfRule type="cellIs" dxfId="483" priority="543" stopIfTrue="1" operator="equal">
      <formula>"þ"</formula>
    </cfRule>
  </conditionalFormatting>
  <conditionalFormatting sqref="D20">
    <cfRule type="cellIs" dxfId="482" priority="542" stopIfTrue="1" operator="equal">
      <formula>"þ"</formula>
    </cfRule>
  </conditionalFormatting>
  <conditionalFormatting sqref="D21">
    <cfRule type="cellIs" dxfId="481" priority="541" stopIfTrue="1" operator="equal">
      <formula>"þ"</formula>
    </cfRule>
  </conditionalFormatting>
  <conditionalFormatting sqref="D20">
    <cfRule type="cellIs" dxfId="480" priority="540" stopIfTrue="1" operator="equal">
      <formula>"þ"</formula>
    </cfRule>
  </conditionalFormatting>
  <conditionalFormatting sqref="D20">
    <cfRule type="cellIs" dxfId="479" priority="539" stopIfTrue="1" operator="equal">
      <formula>"þ"</formula>
    </cfRule>
  </conditionalFormatting>
  <conditionalFormatting sqref="D20">
    <cfRule type="cellIs" dxfId="478" priority="538" stopIfTrue="1" operator="equal">
      <formula>"þ"</formula>
    </cfRule>
  </conditionalFormatting>
  <conditionalFormatting sqref="D20">
    <cfRule type="cellIs" dxfId="477" priority="537" stopIfTrue="1" operator="equal">
      <formula>"þ"</formula>
    </cfRule>
  </conditionalFormatting>
  <conditionalFormatting sqref="D20">
    <cfRule type="cellIs" dxfId="476" priority="536" stopIfTrue="1" operator="equal">
      <formula>"þ"</formula>
    </cfRule>
  </conditionalFormatting>
  <conditionalFormatting sqref="D20">
    <cfRule type="cellIs" dxfId="475" priority="535" stopIfTrue="1" operator="equal">
      <formula>"þ"</formula>
    </cfRule>
  </conditionalFormatting>
  <conditionalFormatting sqref="D15">
    <cfRule type="cellIs" dxfId="474" priority="534" stopIfTrue="1" operator="equal">
      <formula>"þ"</formula>
    </cfRule>
  </conditionalFormatting>
  <conditionalFormatting sqref="D13">
    <cfRule type="cellIs" dxfId="473" priority="533" stopIfTrue="1" operator="equal">
      <formula>"þ"</formula>
    </cfRule>
  </conditionalFormatting>
  <conditionalFormatting sqref="D13">
    <cfRule type="cellIs" dxfId="472" priority="532" stopIfTrue="1" operator="equal">
      <formula>"þ"</formula>
    </cfRule>
  </conditionalFormatting>
  <conditionalFormatting sqref="D13">
    <cfRule type="cellIs" dxfId="471" priority="531" stopIfTrue="1" operator="equal">
      <formula>"þ"</formula>
    </cfRule>
  </conditionalFormatting>
  <conditionalFormatting sqref="D13">
    <cfRule type="cellIs" dxfId="470" priority="530" stopIfTrue="1" operator="equal">
      <formula>"þ"</formula>
    </cfRule>
  </conditionalFormatting>
  <conditionalFormatting sqref="D13">
    <cfRule type="cellIs" dxfId="469" priority="529" stopIfTrue="1" operator="equal">
      <formula>"þ"</formula>
    </cfRule>
  </conditionalFormatting>
  <conditionalFormatting sqref="D13">
    <cfRule type="cellIs" dxfId="468" priority="528" stopIfTrue="1" operator="equal">
      <formula>"þ"</formula>
    </cfRule>
  </conditionalFormatting>
  <conditionalFormatting sqref="D16">
    <cfRule type="cellIs" dxfId="467" priority="527" stopIfTrue="1" operator="equal">
      <formula>"þ"</formula>
    </cfRule>
  </conditionalFormatting>
  <conditionalFormatting sqref="D13">
    <cfRule type="cellIs" dxfId="466" priority="526" stopIfTrue="1" operator="equal">
      <formula>"þ"</formula>
    </cfRule>
  </conditionalFormatting>
  <conditionalFormatting sqref="D13">
    <cfRule type="cellIs" dxfId="465" priority="525" stopIfTrue="1" operator="equal">
      <formula>"þ"</formula>
    </cfRule>
  </conditionalFormatting>
  <conditionalFormatting sqref="D13">
    <cfRule type="cellIs" dxfId="464" priority="524" stopIfTrue="1" operator="equal">
      <formula>"þ"</formula>
    </cfRule>
  </conditionalFormatting>
  <conditionalFormatting sqref="D13">
    <cfRule type="cellIs" dxfId="463" priority="523" stopIfTrue="1" operator="equal">
      <formula>"þ"</formula>
    </cfRule>
  </conditionalFormatting>
  <conditionalFormatting sqref="D13">
    <cfRule type="cellIs" dxfId="462" priority="522" stopIfTrue="1" operator="equal">
      <formula>"þ"</formula>
    </cfRule>
  </conditionalFormatting>
  <conditionalFormatting sqref="D13">
    <cfRule type="cellIs" dxfId="461" priority="521" stopIfTrue="1" operator="equal">
      <formula>"þ"</formula>
    </cfRule>
  </conditionalFormatting>
  <conditionalFormatting sqref="D16">
    <cfRule type="cellIs" dxfId="460" priority="520" stopIfTrue="1" operator="equal">
      <formula>"þ"</formula>
    </cfRule>
  </conditionalFormatting>
  <conditionalFormatting sqref="D13">
    <cfRule type="cellIs" dxfId="459" priority="519" stopIfTrue="1" operator="equal">
      <formula>"þ"</formula>
    </cfRule>
  </conditionalFormatting>
  <conditionalFormatting sqref="D13">
    <cfRule type="cellIs" dxfId="458" priority="518" stopIfTrue="1" operator="equal">
      <formula>"þ"</formula>
    </cfRule>
  </conditionalFormatting>
  <conditionalFormatting sqref="D14">
    <cfRule type="cellIs" dxfId="457" priority="517" stopIfTrue="1" operator="equal">
      <formula>"þ"</formula>
    </cfRule>
  </conditionalFormatting>
  <conditionalFormatting sqref="D14">
    <cfRule type="cellIs" dxfId="456" priority="516" stopIfTrue="1" operator="equal">
      <formula>"þ"</formula>
    </cfRule>
  </conditionalFormatting>
  <conditionalFormatting sqref="D14">
    <cfRule type="cellIs" dxfId="455" priority="515" stopIfTrue="1" operator="equal">
      <formula>"þ"</formula>
    </cfRule>
  </conditionalFormatting>
  <conditionalFormatting sqref="D13">
    <cfRule type="cellIs" dxfId="454" priority="514" stopIfTrue="1" operator="equal">
      <formula>"þ"</formula>
    </cfRule>
  </conditionalFormatting>
  <conditionalFormatting sqref="D14">
    <cfRule type="cellIs" dxfId="453" priority="513" stopIfTrue="1" operator="equal">
      <formula>"þ"</formula>
    </cfRule>
  </conditionalFormatting>
  <conditionalFormatting sqref="D14">
    <cfRule type="cellIs" dxfId="452" priority="512" stopIfTrue="1" operator="equal">
      <formula>"þ"</formula>
    </cfRule>
  </conditionalFormatting>
  <conditionalFormatting sqref="D13">
    <cfRule type="cellIs" dxfId="451" priority="511" stopIfTrue="1" operator="equal">
      <formula>"þ"</formula>
    </cfRule>
  </conditionalFormatting>
  <conditionalFormatting sqref="D14">
    <cfRule type="cellIs" dxfId="450" priority="510" stopIfTrue="1" operator="equal">
      <formula>"þ"</formula>
    </cfRule>
  </conditionalFormatting>
  <conditionalFormatting sqref="D13">
    <cfRule type="cellIs" dxfId="449" priority="509" stopIfTrue="1" operator="equal">
      <formula>"þ"</formula>
    </cfRule>
  </conditionalFormatting>
  <conditionalFormatting sqref="D20">
    <cfRule type="cellIs" dxfId="448" priority="508" stopIfTrue="1" operator="equal">
      <formula>"þ"</formula>
    </cfRule>
  </conditionalFormatting>
  <conditionalFormatting sqref="D19">
    <cfRule type="cellIs" dxfId="447" priority="507" stopIfTrue="1" operator="equal">
      <formula>"þ"</formula>
    </cfRule>
  </conditionalFormatting>
  <conditionalFormatting sqref="D19">
    <cfRule type="cellIs" dxfId="446" priority="506" stopIfTrue="1" operator="equal">
      <formula>"þ"</formula>
    </cfRule>
  </conditionalFormatting>
  <conditionalFormatting sqref="D19">
    <cfRule type="cellIs" dxfId="445" priority="505" stopIfTrue="1" operator="equal">
      <formula>"þ"</formula>
    </cfRule>
  </conditionalFormatting>
  <conditionalFormatting sqref="D19">
    <cfRule type="cellIs" dxfId="444" priority="504" stopIfTrue="1" operator="equal">
      <formula>"þ"</formula>
    </cfRule>
  </conditionalFormatting>
  <conditionalFormatting sqref="D19">
    <cfRule type="cellIs" dxfId="443" priority="503" stopIfTrue="1" operator="equal">
      <formula>"þ"</formula>
    </cfRule>
  </conditionalFormatting>
  <conditionalFormatting sqref="D19">
    <cfRule type="cellIs" dxfId="442" priority="502" stopIfTrue="1" operator="equal">
      <formula>"þ"</formula>
    </cfRule>
  </conditionalFormatting>
  <conditionalFormatting sqref="D21">
    <cfRule type="cellIs" dxfId="441" priority="501" stopIfTrue="1" operator="equal">
      <formula>"þ"</formula>
    </cfRule>
  </conditionalFormatting>
  <conditionalFormatting sqref="D20">
    <cfRule type="cellIs" dxfId="440" priority="500" stopIfTrue="1" operator="equal">
      <formula>"þ"</formula>
    </cfRule>
  </conditionalFormatting>
  <conditionalFormatting sqref="D20">
    <cfRule type="cellIs" dxfId="439" priority="499" stopIfTrue="1" operator="equal">
      <formula>"þ"</formula>
    </cfRule>
  </conditionalFormatting>
  <conditionalFormatting sqref="D20">
    <cfRule type="cellIs" dxfId="438" priority="498" stopIfTrue="1" operator="equal">
      <formula>"þ"</formula>
    </cfRule>
  </conditionalFormatting>
  <conditionalFormatting sqref="D20">
    <cfRule type="cellIs" dxfId="437" priority="497" stopIfTrue="1" operator="equal">
      <formula>"þ"</formula>
    </cfRule>
  </conditionalFormatting>
  <conditionalFormatting sqref="D20">
    <cfRule type="cellIs" dxfId="436" priority="496" stopIfTrue="1" operator="equal">
      <formula>"þ"</formula>
    </cfRule>
  </conditionalFormatting>
  <conditionalFormatting sqref="D20">
    <cfRule type="cellIs" dxfId="435" priority="495" stopIfTrue="1" operator="equal">
      <formula>"þ"</formula>
    </cfRule>
  </conditionalFormatting>
  <conditionalFormatting sqref="D18">
    <cfRule type="cellIs" dxfId="434" priority="494" stopIfTrue="1" operator="equal">
      <formula>"þ"</formula>
    </cfRule>
  </conditionalFormatting>
  <conditionalFormatting sqref="D18">
    <cfRule type="cellIs" dxfId="433" priority="493" stopIfTrue="1" operator="equal">
      <formula>"þ"</formula>
    </cfRule>
  </conditionalFormatting>
  <conditionalFormatting sqref="D18">
    <cfRule type="cellIs" dxfId="432" priority="492" stopIfTrue="1" operator="equal">
      <formula>"þ"</formula>
    </cfRule>
  </conditionalFormatting>
  <conditionalFormatting sqref="D18">
    <cfRule type="cellIs" dxfId="431" priority="491" stopIfTrue="1" operator="equal">
      <formula>"þ"</formula>
    </cfRule>
  </conditionalFormatting>
  <conditionalFormatting sqref="D18">
    <cfRule type="cellIs" dxfId="430" priority="490" stopIfTrue="1" operator="equal">
      <formula>"þ"</formula>
    </cfRule>
  </conditionalFormatting>
  <conditionalFormatting sqref="D18">
    <cfRule type="cellIs" dxfId="429" priority="489" stopIfTrue="1" operator="equal">
      <formula>"þ"</formula>
    </cfRule>
  </conditionalFormatting>
  <conditionalFormatting sqref="D12">
    <cfRule type="cellIs" dxfId="428" priority="488" stopIfTrue="1" operator="equal">
      <formula>"þ"</formula>
    </cfRule>
  </conditionalFormatting>
  <conditionalFormatting sqref="D12">
    <cfRule type="cellIs" dxfId="427" priority="487" stopIfTrue="1" operator="equal">
      <formula>"þ"</formula>
    </cfRule>
  </conditionalFormatting>
  <conditionalFormatting sqref="D12">
    <cfRule type="cellIs" dxfId="426" priority="486" stopIfTrue="1" operator="equal">
      <formula>"þ"</formula>
    </cfRule>
  </conditionalFormatting>
  <conditionalFormatting sqref="D12">
    <cfRule type="cellIs" dxfId="425" priority="485" stopIfTrue="1" operator="equal">
      <formula>"þ"</formula>
    </cfRule>
  </conditionalFormatting>
  <conditionalFormatting sqref="D12">
    <cfRule type="cellIs" dxfId="424" priority="484" stopIfTrue="1" operator="equal">
      <formula>"þ"</formula>
    </cfRule>
  </conditionalFormatting>
  <conditionalFormatting sqref="D12">
    <cfRule type="cellIs" dxfId="423" priority="483" stopIfTrue="1" operator="equal">
      <formula>"þ"</formula>
    </cfRule>
  </conditionalFormatting>
  <conditionalFormatting sqref="D21">
    <cfRule type="cellIs" dxfId="422" priority="482" stopIfTrue="1" operator="equal">
      <formula>"þ"</formula>
    </cfRule>
  </conditionalFormatting>
  <conditionalFormatting sqref="D22">
    <cfRule type="cellIs" dxfId="421" priority="481" stopIfTrue="1" operator="equal">
      <formula>"þ"</formula>
    </cfRule>
  </conditionalFormatting>
  <conditionalFormatting sqref="D21">
    <cfRule type="cellIs" dxfId="420" priority="480" stopIfTrue="1" operator="equal">
      <formula>"þ"</formula>
    </cfRule>
  </conditionalFormatting>
  <conditionalFormatting sqref="D21">
    <cfRule type="cellIs" dxfId="419" priority="479" stopIfTrue="1" operator="equal">
      <formula>"þ"</formula>
    </cfRule>
  </conditionalFormatting>
  <conditionalFormatting sqref="D21">
    <cfRule type="cellIs" dxfId="418" priority="478" stopIfTrue="1" operator="equal">
      <formula>"þ"</formula>
    </cfRule>
  </conditionalFormatting>
  <conditionalFormatting sqref="D21">
    <cfRule type="cellIs" dxfId="417" priority="477" stopIfTrue="1" operator="equal">
      <formula>"þ"</formula>
    </cfRule>
  </conditionalFormatting>
  <conditionalFormatting sqref="D21">
    <cfRule type="cellIs" dxfId="416" priority="476" stopIfTrue="1" operator="equal">
      <formula>"þ"</formula>
    </cfRule>
  </conditionalFormatting>
  <conditionalFormatting sqref="D21">
    <cfRule type="cellIs" dxfId="415" priority="475" stopIfTrue="1" operator="equal">
      <formula>"þ"</formula>
    </cfRule>
  </conditionalFormatting>
  <conditionalFormatting sqref="D23">
    <cfRule type="cellIs" dxfId="414" priority="474" stopIfTrue="1" operator="equal">
      <formula>"þ"</formula>
    </cfRule>
  </conditionalFormatting>
  <conditionalFormatting sqref="D23">
    <cfRule type="cellIs" dxfId="413" priority="473" stopIfTrue="1" operator="equal">
      <formula>"þ"</formula>
    </cfRule>
  </conditionalFormatting>
  <conditionalFormatting sqref="D23">
    <cfRule type="cellIs" dxfId="412" priority="472" stopIfTrue="1" operator="equal">
      <formula>"þ"</formula>
    </cfRule>
  </conditionalFormatting>
  <conditionalFormatting sqref="D23">
    <cfRule type="cellIs" dxfId="411" priority="471" stopIfTrue="1" operator="equal">
      <formula>"þ"</formula>
    </cfRule>
  </conditionalFormatting>
  <conditionalFormatting sqref="D24">
    <cfRule type="cellIs" dxfId="410" priority="470" stopIfTrue="1" operator="equal">
      <formula>"þ"</formula>
    </cfRule>
  </conditionalFormatting>
  <conditionalFormatting sqref="D23">
    <cfRule type="cellIs" dxfId="409" priority="469" stopIfTrue="1" operator="equal">
      <formula>"þ"</formula>
    </cfRule>
  </conditionalFormatting>
  <conditionalFormatting sqref="D23">
    <cfRule type="cellIs" dxfId="408" priority="468" stopIfTrue="1" operator="equal">
      <formula>"þ"</formula>
    </cfRule>
  </conditionalFormatting>
  <conditionalFormatting sqref="D23">
    <cfRule type="cellIs" dxfId="407" priority="467" stopIfTrue="1" operator="equal">
      <formula>"þ"</formula>
    </cfRule>
  </conditionalFormatting>
  <conditionalFormatting sqref="D23">
    <cfRule type="cellIs" dxfId="406" priority="466" stopIfTrue="1" operator="equal">
      <formula>"þ"</formula>
    </cfRule>
  </conditionalFormatting>
  <conditionalFormatting sqref="D23">
    <cfRule type="cellIs" dxfId="405" priority="465" stopIfTrue="1" operator="equal">
      <formula>"þ"</formula>
    </cfRule>
  </conditionalFormatting>
  <conditionalFormatting sqref="D23">
    <cfRule type="cellIs" dxfId="404" priority="464" stopIfTrue="1" operator="equal">
      <formula>"þ"</formula>
    </cfRule>
  </conditionalFormatting>
  <conditionalFormatting sqref="D22">
    <cfRule type="cellIs" dxfId="403" priority="463" stopIfTrue="1" operator="equal">
      <formula>"þ"</formula>
    </cfRule>
  </conditionalFormatting>
  <conditionalFormatting sqref="D22">
    <cfRule type="cellIs" dxfId="402" priority="462" stopIfTrue="1" operator="equal">
      <formula>"þ"</formula>
    </cfRule>
  </conditionalFormatting>
  <conditionalFormatting sqref="D22">
    <cfRule type="cellIs" dxfId="401" priority="461" stopIfTrue="1" operator="equal">
      <formula>"þ"</formula>
    </cfRule>
  </conditionalFormatting>
  <conditionalFormatting sqref="D22">
    <cfRule type="cellIs" dxfId="400" priority="460" stopIfTrue="1" operator="equal">
      <formula>"þ"</formula>
    </cfRule>
  </conditionalFormatting>
  <conditionalFormatting sqref="D23">
    <cfRule type="cellIs" dxfId="399" priority="459" stopIfTrue="1" operator="equal">
      <formula>"þ"</formula>
    </cfRule>
  </conditionalFormatting>
  <conditionalFormatting sqref="D22">
    <cfRule type="cellIs" dxfId="398" priority="458" stopIfTrue="1" operator="equal">
      <formula>"þ"</formula>
    </cfRule>
  </conditionalFormatting>
  <conditionalFormatting sqref="D22">
    <cfRule type="cellIs" dxfId="397" priority="457" stopIfTrue="1" operator="equal">
      <formula>"þ"</formula>
    </cfRule>
  </conditionalFormatting>
  <conditionalFormatting sqref="D22">
    <cfRule type="cellIs" dxfId="396" priority="456" stopIfTrue="1" operator="equal">
      <formula>"þ"</formula>
    </cfRule>
  </conditionalFormatting>
  <conditionalFormatting sqref="D22">
    <cfRule type="cellIs" dxfId="395" priority="455" stopIfTrue="1" operator="equal">
      <formula>"þ"</formula>
    </cfRule>
  </conditionalFormatting>
  <conditionalFormatting sqref="D22">
    <cfRule type="cellIs" dxfId="394" priority="454" stopIfTrue="1" operator="equal">
      <formula>"þ"</formula>
    </cfRule>
  </conditionalFormatting>
  <conditionalFormatting sqref="D22">
    <cfRule type="cellIs" dxfId="393" priority="453" stopIfTrue="1" operator="equal">
      <formula>"þ"</formula>
    </cfRule>
  </conditionalFormatting>
  <conditionalFormatting sqref="D24">
    <cfRule type="cellIs" dxfId="392" priority="452" stopIfTrue="1" operator="equal">
      <formula>"þ"</formula>
    </cfRule>
  </conditionalFormatting>
  <conditionalFormatting sqref="D24">
    <cfRule type="cellIs" dxfId="391" priority="451" stopIfTrue="1" operator="equal">
      <formula>"þ"</formula>
    </cfRule>
  </conditionalFormatting>
  <conditionalFormatting sqref="D24">
    <cfRule type="cellIs" dxfId="390" priority="450" stopIfTrue="1" operator="equal">
      <formula>"þ"</formula>
    </cfRule>
  </conditionalFormatting>
  <conditionalFormatting sqref="D24">
    <cfRule type="cellIs" dxfId="389" priority="449" stopIfTrue="1" operator="equal">
      <formula>"þ"</formula>
    </cfRule>
  </conditionalFormatting>
  <conditionalFormatting sqref="D25 D27">
    <cfRule type="cellIs" dxfId="388" priority="448" stopIfTrue="1" operator="equal">
      <formula>"þ"</formula>
    </cfRule>
  </conditionalFormatting>
  <conditionalFormatting sqref="D24">
    <cfRule type="cellIs" dxfId="387" priority="447" stopIfTrue="1" operator="equal">
      <formula>"þ"</formula>
    </cfRule>
  </conditionalFormatting>
  <conditionalFormatting sqref="D24">
    <cfRule type="cellIs" dxfId="386" priority="446" stopIfTrue="1" operator="equal">
      <formula>"þ"</formula>
    </cfRule>
  </conditionalFormatting>
  <conditionalFormatting sqref="D24">
    <cfRule type="cellIs" dxfId="385" priority="445" stopIfTrue="1" operator="equal">
      <formula>"þ"</formula>
    </cfRule>
  </conditionalFormatting>
  <conditionalFormatting sqref="D24">
    <cfRule type="cellIs" dxfId="384" priority="444" stopIfTrue="1" operator="equal">
      <formula>"þ"</formula>
    </cfRule>
  </conditionalFormatting>
  <conditionalFormatting sqref="D24">
    <cfRule type="cellIs" dxfId="383" priority="443" stopIfTrue="1" operator="equal">
      <formula>"þ"</formula>
    </cfRule>
  </conditionalFormatting>
  <conditionalFormatting sqref="D24">
    <cfRule type="cellIs" dxfId="382" priority="442" stopIfTrue="1" operator="equal">
      <formula>"þ"</formula>
    </cfRule>
  </conditionalFormatting>
  <conditionalFormatting sqref="D15">
    <cfRule type="cellIs" dxfId="381" priority="429" stopIfTrue="1" operator="equal">
      <formula>"þ"</formula>
    </cfRule>
  </conditionalFormatting>
  <conditionalFormatting sqref="D15">
    <cfRule type="cellIs" dxfId="380" priority="428" stopIfTrue="1" operator="equal">
      <formula>"þ"</formula>
    </cfRule>
  </conditionalFormatting>
  <conditionalFormatting sqref="D16">
    <cfRule type="cellIs" dxfId="379" priority="427" stopIfTrue="1" operator="equal">
      <formula>"þ"</formula>
    </cfRule>
  </conditionalFormatting>
  <conditionalFormatting sqref="D15">
    <cfRule type="cellIs" dxfId="378" priority="426" stopIfTrue="1" operator="equal">
      <formula>"þ"</formula>
    </cfRule>
  </conditionalFormatting>
  <conditionalFormatting sqref="D15">
    <cfRule type="cellIs" dxfId="377" priority="425" stopIfTrue="1" operator="equal">
      <formula>"þ"</formula>
    </cfRule>
  </conditionalFormatting>
  <conditionalFormatting sqref="D15">
    <cfRule type="cellIs" dxfId="376" priority="424" stopIfTrue="1" operator="equal">
      <formula>"þ"</formula>
    </cfRule>
  </conditionalFormatting>
  <conditionalFormatting sqref="D15">
    <cfRule type="cellIs" dxfId="375" priority="423" stopIfTrue="1" operator="equal">
      <formula>"þ"</formula>
    </cfRule>
  </conditionalFormatting>
  <conditionalFormatting sqref="D15">
    <cfRule type="cellIs" dxfId="374" priority="422" stopIfTrue="1" operator="equal">
      <formula>"þ"</formula>
    </cfRule>
  </conditionalFormatting>
  <conditionalFormatting sqref="D15">
    <cfRule type="cellIs" dxfId="373" priority="421" stopIfTrue="1" operator="equal">
      <formula>"þ"</formula>
    </cfRule>
  </conditionalFormatting>
  <conditionalFormatting sqref="D15">
    <cfRule type="cellIs" dxfId="372" priority="420" stopIfTrue="1" operator="equal">
      <formula>"þ"</formula>
    </cfRule>
  </conditionalFormatting>
  <conditionalFormatting sqref="D16">
    <cfRule type="cellIs" dxfId="371" priority="419" stopIfTrue="1" operator="equal">
      <formula>"þ"</formula>
    </cfRule>
  </conditionalFormatting>
  <conditionalFormatting sqref="D15">
    <cfRule type="cellIs" dxfId="370" priority="418" stopIfTrue="1" operator="equal">
      <formula>"þ"</formula>
    </cfRule>
  </conditionalFormatting>
  <conditionalFormatting sqref="D15">
    <cfRule type="cellIs" dxfId="369" priority="417" stopIfTrue="1" operator="equal">
      <formula>"þ"</formula>
    </cfRule>
  </conditionalFormatting>
  <conditionalFormatting sqref="D15">
    <cfRule type="cellIs" dxfId="368" priority="416" stopIfTrue="1" operator="equal">
      <formula>"þ"</formula>
    </cfRule>
  </conditionalFormatting>
  <conditionalFormatting sqref="D15">
    <cfRule type="cellIs" dxfId="367" priority="415" stopIfTrue="1" operator="equal">
      <formula>"þ"</formula>
    </cfRule>
  </conditionalFormatting>
  <conditionalFormatting sqref="D15">
    <cfRule type="cellIs" dxfId="366" priority="414" stopIfTrue="1" operator="equal">
      <formula>"þ"</formula>
    </cfRule>
  </conditionalFormatting>
  <conditionalFormatting sqref="D15">
    <cfRule type="cellIs" dxfId="365" priority="413" stopIfTrue="1" operator="equal">
      <formula>"þ"</formula>
    </cfRule>
  </conditionalFormatting>
  <conditionalFormatting sqref="D16">
    <cfRule type="cellIs" dxfId="364" priority="412" stopIfTrue="1" operator="equal">
      <formula>"þ"</formula>
    </cfRule>
  </conditionalFormatting>
  <conditionalFormatting sqref="D16">
    <cfRule type="cellIs" dxfId="363" priority="411" stopIfTrue="1" operator="equal">
      <formula>"þ"</formula>
    </cfRule>
  </conditionalFormatting>
  <conditionalFormatting sqref="D16">
    <cfRule type="cellIs" dxfId="362" priority="410" stopIfTrue="1" operator="equal">
      <formula>"þ"</formula>
    </cfRule>
  </conditionalFormatting>
  <conditionalFormatting sqref="D16">
    <cfRule type="cellIs" dxfId="361" priority="409" stopIfTrue="1" operator="equal">
      <formula>"þ"</formula>
    </cfRule>
  </conditionalFormatting>
  <conditionalFormatting sqref="D16">
    <cfRule type="cellIs" dxfId="360" priority="408" stopIfTrue="1" operator="equal">
      <formula>"þ"</formula>
    </cfRule>
  </conditionalFormatting>
  <conditionalFormatting sqref="D16">
    <cfRule type="cellIs" dxfId="359" priority="407" stopIfTrue="1" operator="equal">
      <formula>"þ"</formula>
    </cfRule>
  </conditionalFormatting>
  <conditionalFormatting sqref="D16">
    <cfRule type="cellIs" dxfId="358" priority="406" stopIfTrue="1" operator="equal">
      <formula>"þ"</formula>
    </cfRule>
  </conditionalFormatting>
  <conditionalFormatting sqref="D15">
    <cfRule type="cellIs" dxfId="357" priority="405" stopIfTrue="1" operator="equal">
      <formula>"þ"</formula>
    </cfRule>
  </conditionalFormatting>
  <conditionalFormatting sqref="D16">
    <cfRule type="cellIs" dxfId="356" priority="404" stopIfTrue="1" operator="equal">
      <formula>"þ"</formula>
    </cfRule>
  </conditionalFormatting>
  <conditionalFormatting sqref="D15">
    <cfRule type="cellIs" dxfId="355" priority="403" stopIfTrue="1" operator="equal">
      <formula>"þ"</formula>
    </cfRule>
  </conditionalFormatting>
  <conditionalFormatting sqref="D15">
    <cfRule type="cellIs" dxfId="354" priority="402" stopIfTrue="1" operator="equal">
      <formula>"þ"</formula>
    </cfRule>
  </conditionalFormatting>
  <conditionalFormatting sqref="D15">
    <cfRule type="cellIs" dxfId="353" priority="401" stopIfTrue="1" operator="equal">
      <formula>"þ"</formula>
    </cfRule>
  </conditionalFormatting>
  <conditionalFormatting sqref="D15">
    <cfRule type="cellIs" dxfId="352" priority="400" stopIfTrue="1" operator="equal">
      <formula>"þ"</formula>
    </cfRule>
  </conditionalFormatting>
  <conditionalFormatting sqref="D15">
    <cfRule type="cellIs" dxfId="351" priority="399" stopIfTrue="1" operator="equal">
      <formula>"þ"</formula>
    </cfRule>
  </conditionalFormatting>
  <conditionalFormatting sqref="D15">
    <cfRule type="cellIs" dxfId="350" priority="398" stopIfTrue="1" operator="equal">
      <formula>"þ"</formula>
    </cfRule>
  </conditionalFormatting>
  <conditionalFormatting sqref="D16">
    <cfRule type="cellIs" dxfId="349" priority="397" stopIfTrue="1" operator="equal">
      <formula>"þ"</formula>
    </cfRule>
  </conditionalFormatting>
  <conditionalFormatting sqref="D16">
    <cfRule type="cellIs" dxfId="348" priority="396" stopIfTrue="1" operator="equal">
      <formula>"þ"</formula>
    </cfRule>
  </conditionalFormatting>
  <conditionalFormatting sqref="D16">
    <cfRule type="cellIs" dxfId="347" priority="395" stopIfTrue="1" operator="equal">
      <formula>"þ"</formula>
    </cfRule>
  </conditionalFormatting>
  <conditionalFormatting sqref="D16">
    <cfRule type="cellIs" dxfId="346" priority="394" stopIfTrue="1" operator="equal">
      <formula>"þ"</formula>
    </cfRule>
  </conditionalFormatting>
  <conditionalFormatting sqref="D16">
    <cfRule type="cellIs" dxfId="345" priority="393" stopIfTrue="1" operator="equal">
      <formula>"þ"</formula>
    </cfRule>
  </conditionalFormatting>
  <conditionalFormatting sqref="D16">
    <cfRule type="cellIs" dxfId="344" priority="392" stopIfTrue="1" operator="equal">
      <formula>"þ"</formula>
    </cfRule>
  </conditionalFormatting>
  <conditionalFormatting sqref="D16">
    <cfRule type="cellIs" dxfId="343" priority="391" stopIfTrue="1" operator="equal">
      <formula>"þ"</formula>
    </cfRule>
  </conditionalFormatting>
  <conditionalFormatting sqref="D16">
    <cfRule type="cellIs" dxfId="342" priority="390" stopIfTrue="1" operator="equal">
      <formula>"þ"</formula>
    </cfRule>
  </conditionalFormatting>
  <conditionalFormatting sqref="D15">
    <cfRule type="cellIs" dxfId="341" priority="389" stopIfTrue="1" operator="equal">
      <formula>"þ"</formula>
    </cfRule>
  </conditionalFormatting>
  <conditionalFormatting sqref="D15">
    <cfRule type="cellIs" dxfId="340" priority="388" stopIfTrue="1" operator="equal">
      <formula>"þ"</formula>
    </cfRule>
  </conditionalFormatting>
  <conditionalFormatting sqref="D15">
    <cfRule type="cellIs" dxfId="339" priority="387" stopIfTrue="1" operator="equal">
      <formula>"þ"</formula>
    </cfRule>
  </conditionalFormatting>
  <conditionalFormatting sqref="D15">
    <cfRule type="cellIs" dxfId="338" priority="386" stopIfTrue="1" operator="equal">
      <formula>"þ"</formula>
    </cfRule>
  </conditionalFormatting>
  <conditionalFormatting sqref="D15">
    <cfRule type="cellIs" dxfId="337" priority="385" stopIfTrue="1" operator="equal">
      <formula>"þ"</formula>
    </cfRule>
  </conditionalFormatting>
  <conditionalFormatting sqref="D15">
    <cfRule type="cellIs" dxfId="336" priority="384" stopIfTrue="1" operator="equal">
      <formula>"þ"</formula>
    </cfRule>
  </conditionalFormatting>
  <conditionalFormatting sqref="D16">
    <cfRule type="cellIs" dxfId="335" priority="383" stopIfTrue="1" operator="equal">
      <formula>"þ"</formula>
    </cfRule>
  </conditionalFormatting>
  <conditionalFormatting sqref="D16">
    <cfRule type="cellIs" dxfId="334" priority="382" stopIfTrue="1" operator="equal">
      <formula>"þ"</formula>
    </cfRule>
  </conditionalFormatting>
  <conditionalFormatting sqref="D16">
    <cfRule type="cellIs" dxfId="333" priority="381" stopIfTrue="1" operator="equal">
      <formula>"þ"</formula>
    </cfRule>
  </conditionalFormatting>
  <conditionalFormatting sqref="D16">
    <cfRule type="cellIs" dxfId="332" priority="380" stopIfTrue="1" operator="equal">
      <formula>"þ"</formula>
    </cfRule>
  </conditionalFormatting>
  <conditionalFormatting sqref="D16">
    <cfRule type="cellIs" dxfId="331" priority="379" stopIfTrue="1" operator="equal">
      <formula>"þ"</formula>
    </cfRule>
  </conditionalFormatting>
  <conditionalFormatting sqref="D16">
    <cfRule type="cellIs" dxfId="330" priority="378" stopIfTrue="1" operator="equal">
      <formula>"þ"</formula>
    </cfRule>
  </conditionalFormatting>
  <conditionalFormatting sqref="D13">
    <cfRule type="cellIs" dxfId="329" priority="377" stopIfTrue="1" operator="equal">
      <formula>"þ"</formula>
    </cfRule>
  </conditionalFormatting>
  <conditionalFormatting sqref="D13">
    <cfRule type="cellIs" dxfId="328" priority="376" stopIfTrue="1" operator="equal">
      <formula>"þ"</formula>
    </cfRule>
  </conditionalFormatting>
  <conditionalFormatting sqref="D13">
    <cfRule type="cellIs" dxfId="327" priority="375" stopIfTrue="1" operator="equal">
      <formula>"þ"</formula>
    </cfRule>
  </conditionalFormatting>
  <conditionalFormatting sqref="D13">
    <cfRule type="cellIs" dxfId="326" priority="374" stopIfTrue="1" operator="equal">
      <formula>"þ"</formula>
    </cfRule>
  </conditionalFormatting>
  <conditionalFormatting sqref="D13">
    <cfRule type="cellIs" dxfId="325" priority="373" stopIfTrue="1" operator="equal">
      <formula>"þ"</formula>
    </cfRule>
  </conditionalFormatting>
  <conditionalFormatting sqref="D13">
    <cfRule type="cellIs" dxfId="324" priority="372" stopIfTrue="1" operator="equal">
      <formula>"þ"</formula>
    </cfRule>
  </conditionalFormatting>
  <conditionalFormatting sqref="D13">
    <cfRule type="cellIs" dxfId="323" priority="371" stopIfTrue="1" operator="equal">
      <formula>"þ"</formula>
    </cfRule>
  </conditionalFormatting>
  <conditionalFormatting sqref="D13">
    <cfRule type="cellIs" dxfId="322" priority="370" stopIfTrue="1" operator="equal">
      <formula>"þ"</formula>
    </cfRule>
  </conditionalFormatting>
  <conditionalFormatting sqref="D13">
    <cfRule type="cellIs" dxfId="321" priority="369" stopIfTrue="1" operator="equal">
      <formula>"þ"</formula>
    </cfRule>
  </conditionalFormatting>
  <conditionalFormatting sqref="D13">
    <cfRule type="cellIs" dxfId="320" priority="368" stopIfTrue="1" operator="equal">
      <formula>"þ"</formula>
    </cfRule>
  </conditionalFormatting>
  <conditionalFormatting sqref="D13">
    <cfRule type="cellIs" dxfId="319" priority="367" stopIfTrue="1" operator="equal">
      <formula>"þ"</formula>
    </cfRule>
  </conditionalFormatting>
  <conditionalFormatting sqref="D13">
    <cfRule type="cellIs" dxfId="318" priority="366" stopIfTrue="1" operator="equal">
      <formula>"þ"</formula>
    </cfRule>
  </conditionalFormatting>
  <conditionalFormatting sqref="D13">
    <cfRule type="cellIs" dxfId="317" priority="365" stopIfTrue="1" operator="equal">
      <formula>"þ"</formula>
    </cfRule>
  </conditionalFormatting>
  <conditionalFormatting sqref="D13">
    <cfRule type="cellIs" dxfId="316" priority="364" stopIfTrue="1" operator="equal">
      <formula>"þ"</formula>
    </cfRule>
  </conditionalFormatting>
  <conditionalFormatting sqref="D13">
    <cfRule type="cellIs" dxfId="315" priority="363" stopIfTrue="1" operator="equal">
      <formula>"þ"</formula>
    </cfRule>
  </conditionalFormatting>
  <conditionalFormatting sqref="D13">
    <cfRule type="cellIs" dxfId="314" priority="362" stopIfTrue="1" operator="equal">
      <formula>"þ"</formula>
    </cfRule>
  </conditionalFormatting>
  <conditionalFormatting sqref="D13">
    <cfRule type="cellIs" dxfId="313" priority="361" stopIfTrue="1" operator="equal">
      <formula>"þ"</formula>
    </cfRule>
  </conditionalFormatting>
  <conditionalFormatting sqref="D13">
    <cfRule type="cellIs" dxfId="312" priority="360" stopIfTrue="1" operator="equal">
      <formula>"þ"</formula>
    </cfRule>
  </conditionalFormatting>
  <conditionalFormatting sqref="D13">
    <cfRule type="cellIs" dxfId="311" priority="359" stopIfTrue="1" operator="equal">
      <formula>"þ"</formula>
    </cfRule>
  </conditionalFormatting>
  <conditionalFormatting sqref="D13">
    <cfRule type="cellIs" dxfId="310" priority="358" stopIfTrue="1" operator="equal">
      <formula>"þ"</formula>
    </cfRule>
  </conditionalFormatting>
  <conditionalFormatting sqref="D13">
    <cfRule type="cellIs" dxfId="309" priority="357" stopIfTrue="1" operator="equal">
      <formula>"þ"</formula>
    </cfRule>
  </conditionalFormatting>
  <conditionalFormatting sqref="D13">
    <cfRule type="cellIs" dxfId="308" priority="356" stopIfTrue="1" operator="equal">
      <formula>"þ"</formula>
    </cfRule>
  </conditionalFormatting>
  <conditionalFormatting sqref="D13">
    <cfRule type="cellIs" dxfId="307" priority="355" stopIfTrue="1" operator="equal">
      <formula>"þ"</formula>
    </cfRule>
  </conditionalFormatting>
  <conditionalFormatting sqref="D13">
    <cfRule type="cellIs" dxfId="306" priority="354" stopIfTrue="1" operator="equal">
      <formula>"þ"</formula>
    </cfRule>
  </conditionalFormatting>
  <conditionalFormatting sqref="D13">
    <cfRule type="cellIs" dxfId="305" priority="353" stopIfTrue="1" operator="equal">
      <formula>"þ"</formula>
    </cfRule>
  </conditionalFormatting>
  <conditionalFormatting sqref="D13">
    <cfRule type="cellIs" dxfId="304" priority="352" stopIfTrue="1" operator="equal">
      <formula>"þ"</formula>
    </cfRule>
  </conditionalFormatting>
  <conditionalFormatting sqref="D13">
    <cfRule type="cellIs" dxfId="303" priority="351" stopIfTrue="1" operator="equal">
      <formula>"þ"</formula>
    </cfRule>
  </conditionalFormatting>
  <conditionalFormatting sqref="D13">
    <cfRule type="cellIs" dxfId="302" priority="350" stopIfTrue="1" operator="equal">
      <formula>"þ"</formula>
    </cfRule>
  </conditionalFormatting>
  <conditionalFormatting sqref="D13">
    <cfRule type="cellIs" dxfId="301" priority="349" stopIfTrue="1" operator="equal">
      <formula>"þ"</formula>
    </cfRule>
  </conditionalFormatting>
  <conditionalFormatting sqref="D13">
    <cfRule type="cellIs" dxfId="300" priority="348" stopIfTrue="1" operator="equal">
      <formula>"þ"</formula>
    </cfRule>
  </conditionalFormatting>
  <conditionalFormatting sqref="D13">
    <cfRule type="cellIs" dxfId="299" priority="347" stopIfTrue="1" operator="equal">
      <formula>"þ"</formula>
    </cfRule>
  </conditionalFormatting>
  <conditionalFormatting sqref="D13">
    <cfRule type="cellIs" dxfId="298" priority="346" stopIfTrue="1" operator="equal">
      <formula>"þ"</formula>
    </cfRule>
  </conditionalFormatting>
  <conditionalFormatting sqref="D13">
    <cfRule type="cellIs" dxfId="297" priority="345" stopIfTrue="1" operator="equal">
      <formula>"þ"</formula>
    </cfRule>
  </conditionalFormatting>
  <conditionalFormatting sqref="D13">
    <cfRule type="cellIs" dxfId="296" priority="344" stopIfTrue="1" operator="equal">
      <formula>"þ"</formula>
    </cfRule>
  </conditionalFormatting>
  <conditionalFormatting sqref="D13">
    <cfRule type="cellIs" dxfId="295" priority="343" stopIfTrue="1" operator="equal">
      <formula>"þ"</formula>
    </cfRule>
  </conditionalFormatting>
  <conditionalFormatting sqref="D13">
    <cfRule type="cellIs" dxfId="294" priority="342" stopIfTrue="1" operator="equal">
      <formula>"þ"</formula>
    </cfRule>
  </conditionalFormatting>
  <conditionalFormatting sqref="D13">
    <cfRule type="cellIs" dxfId="293" priority="341" stopIfTrue="1" operator="equal">
      <formula>"þ"</formula>
    </cfRule>
  </conditionalFormatting>
  <conditionalFormatting sqref="D13">
    <cfRule type="cellIs" dxfId="292" priority="340" stopIfTrue="1" operator="equal">
      <formula>"þ"</formula>
    </cfRule>
  </conditionalFormatting>
  <conditionalFormatting sqref="D13">
    <cfRule type="cellIs" dxfId="291" priority="339" stopIfTrue="1" operator="equal">
      <formula>"þ"</formula>
    </cfRule>
  </conditionalFormatting>
  <conditionalFormatting sqref="D13">
    <cfRule type="cellIs" dxfId="290" priority="338" stopIfTrue="1" operator="equal">
      <formula>"þ"</formula>
    </cfRule>
  </conditionalFormatting>
  <conditionalFormatting sqref="D13">
    <cfRule type="cellIs" dxfId="289" priority="337" stopIfTrue="1" operator="equal">
      <formula>"þ"</formula>
    </cfRule>
  </conditionalFormatting>
  <conditionalFormatting sqref="D13">
    <cfRule type="cellIs" dxfId="288" priority="336" stopIfTrue="1" operator="equal">
      <formula>"þ"</formula>
    </cfRule>
  </conditionalFormatting>
  <conditionalFormatting sqref="D13">
    <cfRule type="cellIs" dxfId="287" priority="335" stopIfTrue="1" operator="equal">
      <formula>"þ"</formula>
    </cfRule>
  </conditionalFormatting>
  <conditionalFormatting sqref="D13">
    <cfRule type="cellIs" dxfId="286" priority="334" stopIfTrue="1" operator="equal">
      <formula>"þ"</formula>
    </cfRule>
  </conditionalFormatting>
  <conditionalFormatting sqref="D13">
    <cfRule type="cellIs" dxfId="285" priority="333" stopIfTrue="1" operator="equal">
      <formula>"þ"</formula>
    </cfRule>
  </conditionalFormatting>
  <conditionalFormatting sqref="D13">
    <cfRule type="cellIs" dxfId="284" priority="332" stopIfTrue="1" operator="equal">
      <formula>"þ"</formula>
    </cfRule>
  </conditionalFormatting>
  <conditionalFormatting sqref="D25 D27">
    <cfRule type="cellIs" dxfId="283" priority="330" stopIfTrue="1" operator="equal">
      <formula>"þ"</formula>
    </cfRule>
  </conditionalFormatting>
  <conditionalFormatting sqref="D25 D27">
    <cfRule type="cellIs" dxfId="282" priority="329" stopIfTrue="1" operator="equal">
      <formula>"þ"</formula>
    </cfRule>
  </conditionalFormatting>
  <conditionalFormatting sqref="D25 D27">
    <cfRule type="cellIs" dxfId="281" priority="328" stopIfTrue="1" operator="equal">
      <formula>"þ"</formula>
    </cfRule>
  </conditionalFormatting>
  <conditionalFormatting sqref="D25 D27">
    <cfRule type="cellIs" dxfId="280" priority="327" stopIfTrue="1" operator="equal">
      <formula>"þ"</formula>
    </cfRule>
  </conditionalFormatting>
  <conditionalFormatting sqref="D25 D27">
    <cfRule type="cellIs" dxfId="279" priority="325" stopIfTrue="1" operator="equal">
      <formula>"þ"</formula>
    </cfRule>
  </conditionalFormatting>
  <conditionalFormatting sqref="D25 D27">
    <cfRule type="cellIs" dxfId="278" priority="324" stopIfTrue="1" operator="equal">
      <formula>"þ"</formula>
    </cfRule>
  </conditionalFormatting>
  <conditionalFormatting sqref="D25 D27">
    <cfRule type="cellIs" dxfId="277" priority="323" stopIfTrue="1" operator="equal">
      <formula>"þ"</formula>
    </cfRule>
  </conditionalFormatting>
  <conditionalFormatting sqref="D25 D27">
    <cfRule type="cellIs" dxfId="276" priority="322" stopIfTrue="1" operator="equal">
      <formula>"þ"</formula>
    </cfRule>
  </conditionalFormatting>
  <conditionalFormatting sqref="D25 D27">
    <cfRule type="cellIs" dxfId="275" priority="321" stopIfTrue="1" operator="equal">
      <formula>"þ"</formula>
    </cfRule>
  </conditionalFormatting>
  <conditionalFormatting sqref="D25 D27">
    <cfRule type="cellIs" dxfId="274" priority="320" stopIfTrue="1" operator="equal">
      <formula>"þ"</formula>
    </cfRule>
  </conditionalFormatting>
  <conditionalFormatting sqref="D25 D27">
    <cfRule type="cellIs" dxfId="273" priority="315" stopIfTrue="1" operator="equal">
      <formula>"þ"</formula>
    </cfRule>
  </conditionalFormatting>
  <conditionalFormatting sqref="D28:D30">
    <cfRule type="cellIs" dxfId="272" priority="304" stopIfTrue="1" operator="equal">
      <formula>"þ"</formula>
    </cfRule>
  </conditionalFormatting>
  <conditionalFormatting sqref="D19">
    <cfRule type="cellIs" dxfId="271" priority="285" stopIfTrue="1" operator="equal">
      <formula>"þ"</formula>
    </cfRule>
  </conditionalFormatting>
  <conditionalFormatting sqref="D20">
    <cfRule type="cellIs" dxfId="270" priority="278" stopIfTrue="1" operator="equal">
      <formula>"þ"</formula>
    </cfRule>
  </conditionalFormatting>
  <conditionalFormatting sqref="D19">
    <cfRule type="cellIs" dxfId="269" priority="277" stopIfTrue="1" operator="equal">
      <formula>"þ"</formula>
    </cfRule>
  </conditionalFormatting>
  <conditionalFormatting sqref="D19">
    <cfRule type="cellIs" dxfId="268" priority="276" stopIfTrue="1" operator="equal">
      <formula>"þ"</formula>
    </cfRule>
  </conditionalFormatting>
  <conditionalFormatting sqref="D19">
    <cfRule type="cellIs" dxfId="267" priority="275" stopIfTrue="1" operator="equal">
      <formula>"þ"</formula>
    </cfRule>
  </conditionalFormatting>
  <conditionalFormatting sqref="D19">
    <cfRule type="cellIs" dxfId="266" priority="274" stopIfTrue="1" operator="equal">
      <formula>"þ"</formula>
    </cfRule>
  </conditionalFormatting>
  <conditionalFormatting sqref="D19">
    <cfRule type="cellIs" dxfId="265" priority="273" stopIfTrue="1" operator="equal">
      <formula>"þ"</formula>
    </cfRule>
  </conditionalFormatting>
  <conditionalFormatting sqref="D19">
    <cfRule type="cellIs" dxfId="264" priority="272" stopIfTrue="1" operator="equal">
      <formula>"þ"</formula>
    </cfRule>
  </conditionalFormatting>
  <conditionalFormatting sqref="D20">
    <cfRule type="cellIs" dxfId="263" priority="271" stopIfTrue="1" operator="equal">
      <formula>"þ"</formula>
    </cfRule>
  </conditionalFormatting>
  <conditionalFormatting sqref="D21">
    <cfRule type="cellIs" dxfId="262" priority="270" stopIfTrue="1" operator="equal">
      <formula>"þ"</formula>
    </cfRule>
  </conditionalFormatting>
  <conditionalFormatting sqref="D20">
    <cfRule type="cellIs" dxfId="261" priority="269" stopIfTrue="1" operator="equal">
      <formula>"þ"</formula>
    </cfRule>
  </conditionalFormatting>
  <conditionalFormatting sqref="D20">
    <cfRule type="cellIs" dxfId="260" priority="268" stopIfTrue="1" operator="equal">
      <formula>"þ"</formula>
    </cfRule>
  </conditionalFormatting>
  <conditionalFormatting sqref="D20">
    <cfRule type="cellIs" dxfId="259" priority="267" stopIfTrue="1" operator="equal">
      <formula>"þ"</formula>
    </cfRule>
  </conditionalFormatting>
  <conditionalFormatting sqref="D20">
    <cfRule type="cellIs" dxfId="258" priority="266" stopIfTrue="1" operator="equal">
      <formula>"þ"</formula>
    </cfRule>
  </conditionalFormatting>
  <conditionalFormatting sqref="D20">
    <cfRule type="cellIs" dxfId="257" priority="265" stopIfTrue="1" operator="equal">
      <formula>"þ"</formula>
    </cfRule>
  </conditionalFormatting>
  <conditionalFormatting sqref="D20">
    <cfRule type="cellIs" dxfId="256" priority="264" stopIfTrue="1" operator="equal">
      <formula>"þ"</formula>
    </cfRule>
  </conditionalFormatting>
  <conditionalFormatting sqref="D20">
    <cfRule type="cellIs" dxfId="255" priority="263" stopIfTrue="1" operator="equal">
      <formula>"þ"</formula>
    </cfRule>
  </conditionalFormatting>
  <conditionalFormatting sqref="D19">
    <cfRule type="cellIs" dxfId="254" priority="262" stopIfTrue="1" operator="equal">
      <formula>"þ"</formula>
    </cfRule>
  </conditionalFormatting>
  <conditionalFormatting sqref="D19">
    <cfRule type="cellIs" dxfId="253" priority="261" stopIfTrue="1" operator="equal">
      <formula>"þ"</formula>
    </cfRule>
  </conditionalFormatting>
  <conditionalFormatting sqref="D19">
    <cfRule type="cellIs" dxfId="252" priority="260" stopIfTrue="1" operator="equal">
      <formula>"þ"</formula>
    </cfRule>
  </conditionalFormatting>
  <conditionalFormatting sqref="D19">
    <cfRule type="cellIs" dxfId="251" priority="259" stopIfTrue="1" operator="equal">
      <formula>"þ"</formula>
    </cfRule>
  </conditionalFormatting>
  <conditionalFormatting sqref="D19">
    <cfRule type="cellIs" dxfId="250" priority="258" stopIfTrue="1" operator="equal">
      <formula>"þ"</formula>
    </cfRule>
  </conditionalFormatting>
  <conditionalFormatting sqref="D19">
    <cfRule type="cellIs" dxfId="249" priority="257" stopIfTrue="1" operator="equal">
      <formula>"þ"</formula>
    </cfRule>
  </conditionalFormatting>
  <conditionalFormatting sqref="D21">
    <cfRule type="cellIs" dxfId="248" priority="256" stopIfTrue="1" operator="equal">
      <formula>"þ"</formula>
    </cfRule>
  </conditionalFormatting>
  <conditionalFormatting sqref="D20">
    <cfRule type="cellIs" dxfId="247" priority="255" stopIfTrue="1" operator="equal">
      <formula>"þ"</formula>
    </cfRule>
  </conditionalFormatting>
  <conditionalFormatting sqref="D20">
    <cfRule type="cellIs" dxfId="246" priority="254" stopIfTrue="1" operator="equal">
      <formula>"þ"</formula>
    </cfRule>
  </conditionalFormatting>
  <conditionalFormatting sqref="D20">
    <cfRule type="cellIs" dxfId="245" priority="253" stopIfTrue="1" operator="equal">
      <formula>"þ"</formula>
    </cfRule>
  </conditionalFormatting>
  <conditionalFormatting sqref="D20">
    <cfRule type="cellIs" dxfId="244" priority="252" stopIfTrue="1" operator="equal">
      <formula>"þ"</formula>
    </cfRule>
  </conditionalFormatting>
  <conditionalFormatting sqref="D20">
    <cfRule type="cellIs" dxfId="243" priority="251" stopIfTrue="1" operator="equal">
      <formula>"þ"</formula>
    </cfRule>
  </conditionalFormatting>
  <conditionalFormatting sqref="D20">
    <cfRule type="cellIs" dxfId="242" priority="250" stopIfTrue="1" operator="equal">
      <formula>"þ"</formula>
    </cfRule>
  </conditionalFormatting>
  <conditionalFormatting sqref="D21">
    <cfRule type="cellIs" dxfId="241" priority="249" stopIfTrue="1" operator="equal">
      <formula>"þ"</formula>
    </cfRule>
  </conditionalFormatting>
  <conditionalFormatting sqref="D22">
    <cfRule type="cellIs" dxfId="240" priority="248" stopIfTrue="1" operator="equal">
      <formula>"þ"</formula>
    </cfRule>
  </conditionalFormatting>
  <conditionalFormatting sqref="D21">
    <cfRule type="cellIs" dxfId="239" priority="247" stopIfTrue="1" operator="equal">
      <formula>"þ"</formula>
    </cfRule>
  </conditionalFormatting>
  <conditionalFormatting sqref="D21">
    <cfRule type="cellIs" dxfId="238" priority="246" stopIfTrue="1" operator="equal">
      <formula>"þ"</formula>
    </cfRule>
  </conditionalFormatting>
  <conditionalFormatting sqref="D21">
    <cfRule type="cellIs" dxfId="237" priority="245" stopIfTrue="1" operator="equal">
      <formula>"þ"</formula>
    </cfRule>
  </conditionalFormatting>
  <conditionalFormatting sqref="D21">
    <cfRule type="cellIs" dxfId="236" priority="244" stopIfTrue="1" operator="equal">
      <formula>"þ"</formula>
    </cfRule>
  </conditionalFormatting>
  <conditionalFormatting sqref="D21">
    <cfRule type="cellIs" dxfId="235" priority="243" stopIfTrue="1" operator="equal">
      <formula>"þ"</formula>
    </cfRule>
  </conditionalFormatting>
  <conditionalFormatting sqref="D21">
    <cfRule type="cellIs" dxfId="234" priority="242" stopIfTrue="1" operator="equal">
      <formula>"þ"</formula>
    </cfRule>
  </conditionalFormatting>
  <conditionalFormatting sqref="D20">
    <cfRule type="cellIs" dxfId="233" priority="241" stopIfTrue="1" operator="equal">
      <formula>"þ"</formula>
    </cfRule>
  </conditionalFormatting>
  <conditionalFormatting sqref="D19">
    <cfRule type="cellIs" dxfId="232" priority="240" stopIfTrue="1" operator="equal">
      <formula>"þ"</formula>
    </cfRule>
  </conditionalFormatting>
  <conditionalFormatting sqref="D19">
    <cfRule type="cellIs" dxfId="231" priority="239" stopIfTrue="1" operator="equal">
      <formula>"þ"</formula>
    </cfRule>
  </conditionalFormatting>
  <conditionalFormatting sqref="D19">
    <cfRule type="cellIs" dxfId="230" priority="238" stopIfTrue="1" operator="equal">
      <formula>"þ"</formula>
    </cfRule>
  </conditionalFormatting>
  <conditionalFormatting sqref="D19">
    <cfRule type="cellIs" dxfId="229" priority="237" stopIfTrue="1" operator="equal">
      <formula>"þ"</formula>
    </cfRule>
  </conditionalFormatting>
  <conditionalFormatting sqref="D19">
    <cfRule type="cellIs" dxfId="228" priority="236" stopIfTrue="1" operator="equal">
      <formula>"þ"</formula>
    </cfRule>
  </conditionalFormatting>
  <conditionalFormatting sqref="D19">
    <cfRule type="cellIs" dxfId="227" priority="235" stopIfTrue="1" operator="equal">
      <formula>"þ"</formula>
    </cfRule>
  </conditionalFormatting>
  <conditionalFormatting sqref="D21">
    <cfRule type="cellIs" dxfId="226" priority="234" stopIfTrue="1" operator="equal">
      <formula>"þ"</formula>
    </cfRule>
  </conditionalFormatting>
  <conditionalFormatting sqref="D20">
    <cfRule type="cellIs" dxfId="225" priority="233" stopIfTrue="1" operator="equal">
      <formula>"þ"</formula>
    </cfRule>
  </conditionalFormatting>
  <conditionalFormatting sqref="D20">
    <cfRule type="cellIs" dxfId="224" priority="232" stopIfTrue="1" operator="equal">
      <formula>"þ"</formula>
    </cfRule>
  </conditionalFormatting>
  <conditionalFormatting sqref="D20">
    <cfRule type="cellIs" dxfId="223" priority="231" stopIfTrue="1" operator="equal">
      <formula>"þ"</formula>
    </cfRule>
  </conditionalFormatting>
  <conditionalFormatting sqref="D20">
    <cfRule type="cellIs" dxfId="222" priority="230" stopIfTrue="1" operator="equal">
      <formula>"þ"</formula>
    </cfRule>
  </conditionalFormatting>
  <conditionalFormatting sqref="D20">
    <cfRule type="cellIs" dxfId="221" priority="229" stopIfTrue="1" operator="equal">
      <formula>"þ"</formula>
    </cfRule>
  </conditionalFormatting>
  <conditionalFormatting sqref="D20">
    <cfRule type="cellIs" dxfId="220" priority="228" stopIfTrue="1" operator="equal">
      <formula>"þ"</formula>
    </cfRule>
  </conditionalFormatting>
  <conditionalFormatting sqref="D21">
    <cfRule type="cellIs" dxfId="219" priority="227" stopIfTrue="1" operator="equal">
      <formula>"þ"</formula>
    </cfRule>
  </conditionalFormatting>
  <conditionalFormatting sqref="D22">
    <cfRule type="cellIs" dxfId="218" priority="226" stopIfTrue="1" operator="equal">
      <formula>"þ"</formula>
    </cfRule>
  </conditionalFormatting>
  <conditionalFormatting sqref="D21">
    <cfRule type="cellIs" dxfId="217" priority="225" stopIfTrue="1" operator="equal">
      <formula>"þ"</formula>
    </cfRule>
  </conditionalFormatting>
  <conditionalFormatting sqref="D21">
    <cfRule type="cellIs" dxfId="216" priority="224" stopIfTrue="1" operator="equal">
      <formula>"þ"</formula>
    </cfRule>
  </conditionalFormatting>
  <conditionalFormatting sqref="D21">
    <cfRule type="cellIs" dxfId="215" priority="223" stopIfTrue="1" operator="equal">
      <formula>"þ"</formula>
    </cfRule>
  </conditionalFormatting>
  <conditionalFormatting sqref="D21">
    <cfRule type="cellIs" dxfId="214" priority="222" stopIfTrue="1" operator="equal">
      <formula>"þ"</formula>
    </cfRule>
  </conditionalFormatting>
  <conditionalFormatting sqref="D21">
    <cfRule type="cellIs" dxfId="213" priority="221" stopIfTrue="1" operator="equal">
      <formula>"þ"</formula>
    </cfRule>
  </conditionalFormatting>
  <conditionalFormatting sqref="D21">
    <cfRule type="cellIs" dxfId="212" priority="220" stopIfTrue="1" operator="equal">
      <formula>"þ"</formula>
    </cfRule>
  </conditionalFormatting>
  <conditionalFormatting sqref="D21">
    <cfRule type="cellIs" dxfId="211" priority="219" stopIfTrue="1" operator="equal">
      <formula>"þ"</formula>
    </cfRule>
  </conditionalFormatting>
  <conditionalFormatting sqref="D20">
    <cfRule type="cellIs" dxfId="210" priority="218" stopIfTrue="1" operator="equal">
      <formula>"þ"</formula>
    </cfRule>
  </conditionalFormatting>
  <conditionalFormatting sqref="D20">
    <cfRule type="cellIs" dxfId="209" priority="217" stopIfTrue="1" operator="equal">
      <formula>"þ"</formula>
    </cfRule>
  </conditionalFormatting>
  <conditionalFormatting sqref="D20">
    <cfRule type="cellIs" dxfId="208" priority="216" stopIfTrue="1" operator="equal">
      <formula>"þ"</formula>
    </cfRule>
  </conditionalFormatting>
  <conditionalFormatting sqref="D20">
    <cfRule type="cellIs" dxfId="207" priority="215" stopIfTrue="1" operator="equal">
      <formula>"þ"</formula>
    </cfRule>
  </conditionalFormatting>
  <conditionalFormatting sqref="D20">
    <cfRule type="cellIs" dxfId="206" priority="214" stopIfTrue="1" operator="equal">
      <formula>"þ"</formula>
    </cfRule>
  </conditionalFormatting>
  <conditionalFormatting sqref="D20">
    <cfRule type="cellIs" dxfId="205" priority="213" stopIfTrue="1" operator="equal">
      <formula>"þ"</formula>
    </cfRule>
  </conditionalFormatting>
  <conditionalFormatting sqref="D22">
    <cfRule type="cellIs" dxfId="204" priority="212" stopIfTrue="1" operator="equal">
      <formula>"þ"</formula>
    </cfRule>
  </conditionalFormatting>
  <conditionalFormatting sqref="D21">
    <cfRule type="cellIs" dxfId="203" priority="211" stopIfTrue="1" operator="equal">
      <formula>"þ"</formula>
    </cfRule>
  </conditionalFormatting>
  <conditionalFormatting sqref="D21">
    <cfRule type="cellIs" dxfId="202" priority="210" stopIfTrue="1" operator="equal">
      <formula>"þ"</formula>
    </cfRule>
  </conditionalFormatting>
  <conditionalFormatting sqref="D21">
    <cfRule type="cellIs" dxfId="201" priority="209" stopIfTrue="1" operator="equal">
      <formula>"þ"</formula>
    </cfRule>
  </conditionalFormatting>
  <conditionalFormatting sqref="D21">
    <cfRule type="cellIs" dxfId="200" priority="208" stopIfTrue="1" operator="equal">
      <formula>"þ"</formula>
    </cfRule>
  </conditionalFormatting>
  <conditionalFormatting sqref="D21">
    <cfRule type="cellIs" dxfId="199" priority="207" stopIfTrue="1" operator="equal">
      <formula>"þ"</formula>
    </cfRule>
  </conditionalFormatting>
  <conditionalFormatting sqref="D21">
    <cfRule type="cellIs" dxfId="198" priority="206" stopIfTrue="1" operator="equal">
      <formula>"þ"</formula>
    </cfRule>
  </conditionalFormatting>
  <conditionalFormatting sqref="D22">
    <cfRule type="cellIs" dxfId="197" priority="199" stopIfTrue="1" operator="equal">
      <formula>"þ"</formula>
    </cfRule>
  </conditionalFormatting>
  <conditionalFormatting sqref="D23">
    <cfRule type="cellIs" dxfId="196" priority="198" stopIfTrue="1" operator="equal">
      <formula>"þ"</formula>
    </cfRule>
  </conditionalFormatting>
  <conditionalFormatting sqref="D22">
    <cfRule type="cellIs" dxfId="195" priority="197" stopIfTrue="1" operator="equal">
      <formula>"þ"</formula>
    </cfRule>
  </conditionalFormatting>
  <conditionalFormatting sqref="D22">
    <cfRule type="cellIs" dxfId="194" priority="196" stopIfTrue="1" operator="equal">
      <formula>"þ"</formula>
    </cfRule>
  </conditionalFormatting>
  <conditionalFormatting sqref="D22">
    <cfRule type="cellIs" dxfId="193" priority="195" stopIfTrue="1" operator="equal">
      <formula>"þ"</formula>
    </cfRule>
  </conditionalFormatting>
  <conditionalFormatting sqref="D22">
    <cfRule type="cellIs" dxfId="192" priority="194" stopIfTrue="1" operator="equal">
      <formula>"þ"</formula>
    </cfRule>
  </conditionalFormatting>
  <conditionalFormatting sqref="D22">
    <cfRule type="cellIs" dxfId="191" priority="193" stopIfTrue="1" operator="equal">
      <formula>"þ"</formula>
    </cfRule>
  </conditionalFormatting>
  <conditionalFormatting sqref="D22">
    <cfRule type="cellIs" dxfId="190" priority="192" stopIfTrue="1" operator="equal">
      <formula>"þ"</formula>
    </cfRule>
  </conditionalFormatting>
  <conditionalFormatting sqref="D24">
    <cfRule type="cellIs" dxfId="189" priority="191" stopIfTrue="1" operator="equal">
      <formula>"þ"</formula>
    </cfRule>
  </conditionalFormatting>
  <conditionalFormatting sqref="D24">
    <cfRule type="cellIs" dxfId="188" priority="190" stopIfTrue="1" operator="equal">
      <formula>"þ"</formula>
    </cfRule>
  </conditionalFormatting>
  <conditionalFormatting sqref="D24">
    <cfRule type="cellIs" dxfId="187" priority="189" stopIfTrue="1" operator="equal">
      <formula>"þ"</formula>
    </cfRule>
  </conditionalFormatting>
  <conditionalFormatting sqref="D24">
    <cfRule type="cellIs" dxfId="186" priority="188" stopIfTrue="1" operator="equal">
      <formula>"þ"</formula>
    </cfRule>
  </conditionalFormatting>
  <conditionalFormatting sqref="D25 D27">
    <cfRule type="cellIs" dxfId="185" priority="187" stopIfTrue="1" operator="equal">
      <formula>"þ"</formula>
    </cfRule>
  </conditionalFormatting>
  <conditionalFormatting sqref="D24">
    <cfRule type="cellIs" dxfId="184" priority="186" stopIfTrue="1" operator="equal">
      <formula>"þ"</formula>
    </cfRule>
  </conditionalFormatting>
  <conditionalFormatting sqref="D24">
    <cfRule type="cellIs" dxfId="183" priority="185" stopIfTrue="1" operator="equal">
      <formula>"þ"</formula>
    </cfRule>
  </conditionalFormatting>
  <conditionalFormatting sqref="D24">
    <cfRule type="cellIs" dxfId="182" priority="184" stopIfTrue="1" operator="equal">
      <formula>"þ"</formula>
    </cfRule>
  </conditionalFormatting>
  <conditionalFormatting sqref="D24">
    <cfRule type="cellIs" dxfId="181" priority="183" stopIfTrue="1" operator="equal">
      <formula>"þ"</formula>
    </cfRule>
  </conditionalFormatting>
  <conditionalFormatting sqref="D24">
    <cfRule type="cellIs" dxfId="180" priority="182" stopIfTrue="1" operator="equal">
      <formula>"þ"</formula>
    </cfRule>
  </conditionalFormatting>
  <conditionalFormatting sqref="D24">
    <cfRule type="cellIs" dxfId="179" priority="181" stopIfTrue="1" operator="equal">
      <formula>"þ"</formula>
    </cfRule>
  </conditionalFormatting>
  <conditionalFormatting sqref="D23">
    <cfRule type="cellIs" dxfId="178" priority="180" stopIfTrue="1" operator="equal">
      <formula>"þ"</formula>
    </cfRule>
  </conditionalFormatting>
  <conditionalFormatting sqref="D23">
    <cfRule type="cellIs" dxfId="177" priority="179" stopIfTrue="1" operator="equal">
      <formula>"þ"</formula>
    </cfRule>
  </conditionalFormatting>
  <conditionalFormatting sqref="D23">
    <cfRule type="cellIs" dxfId="176" priority="178" stopIfTrue="1" operator="equal">
      <formula>"þ"</formula>
    </cfRule>
  </conditionalFormatting>
  <conditionalFormatting sqref="D23">
    <cfRule type="cellIs" dxfId="175" priority="177" stopIfTrue="1" operator="equal">
      <formula>"þ"</formula>
    </cfRule>
  </conditionalFormatting>
  <conditionalFormatting sqref="D24">
    <cfRule type="cellIs" dxfId="174" priority="176" stopIfTrue="1" operator="equal">
      <formula>"þ"</formula>
    </cfRule>
  </conditionalFormatting>
  <conditionalFormatting sqref="D23">
    <cfRule type="cellIs" dxfId="173" priority="175" stopIfTrue="1" operator="equal">
      <formula>"þ"</formula>
    </cfRule>
  </conditionalFormatting>
  <conditionalFormatting sqref="D23">
    <cfRule type="cellIs" dxfId="172" priority="174" stopIfTrue="1" operator="equal">
      <formula>"þ"</formula>
    </cfRule>
  </conditionalFormatting>
  <conditionalFormatting sqref="D23">
    <cfRule type="cellIs" dxfId="171" priority="173" stopIfTrue="1" operator="equal">
      <formula>"þ"</formula>
    </cfRule>
  </conditionalFormatting>
  <conditionalFormatting sqref="D23">
    <cfRule type="cellIs" dxfId="170" priority="172" stopIfTrue="1" operator="equal">
      <formula>"þ"</formula>
    </cfRule>
  </conditionalFormatting>
  <conditionalFormatting sqref="D23">
    <cfRule type="cellIs" dxfId="169" priority="171" stopIfTrue="1" operator="equal">
      <formula>"þ"</formula>
    </cfRule>
  </conditionalFormatting>
  <conditionalFormatting sqref="D23">
    <cfRule type="cellIs" dxfId="168" priority="170" stopIfTrue="1" operator="equal">
      <formula>"þ"</formula>
    </cfRule>
  </conditionalFormatting>
  <conditionalFormatting sqref="D25 D27">
    <cfRule type="cellIs" dxfId="167" priority="169" stopIfTrue="1" operator="equal">
      <formula>"þ"</formula>
    </cfRule>
  </conditionalFormatting>
  <conditionalFormatting sqref="D25 D27">
    <cfRule type="cellIs" dxfId="166" priority="168" stopIfTrue="1" operator="equal">
      <formula>"þ"</formula>
    </cfRule>
  </conditionalFormatting>
  <conditionalFormatting sqref="D25 D27">
    <cfRule type="cellIs" dxfId="165" priority="167" stopIfTrue="1" operator="equal">
      <formula>"þ"</formula>
    </cfRule>
  </conditionalFormatting>
  <conditionalFormatting sqref="D25 D27">
    <cfRule type="cellIs" dxfId="164" priority="166" stopIfTrue="1" operator="equal">
      <formula>"þ"</formula>
    </cfRule>
  </conditionalFormatting>
  <conditionalFormatting sqref="D28:D30">
    <cfRule type="cellIs" dxfId="163" priority="165" stopIfTrue="1" operator="equal">
      <formula>"þ"</formula>
    </cfRule>
  </conditionalFormatting>
  <conditionalFormatting sqref="D25 D27">
    <cfRule type="cellIs" dxfId="162" priority="164" stopIfTrue="1" operator="equal">
      <formula>"þ"</formula>
    </cfRule>
  </conditionalFormatting>
  <conditionalFormatting sqref="D25 D27">
    <cfRule type="cellIs" dxfId="161" priority="163" stopIfTrue="1" operator="equal">
      <formula>"þ"</formula>
    </cfRule>
  </conditionalFormatting>
  <conditionalFormatting sqref="D25 D27">
    <cfRule type="cellIs" dxfId="160" priority="162" stopIfTrue="1" operator="equal">
      <formula>"þ"</formula>
    </cfRule>
  </conditionalFormatting>
  <conditionalFormatting sqref="D25 D27">
    <cfRule type="cellIs" dxfId="159" priority="161" stopIfTrue="1" operator="equal">
      <formula>"þ"</formula>
    </cfRule>
  </conditionalFormatting>
  <conditionalFormatting sqref="D25 D27">
    <cfRule type="cellIs" dxfId="158" priority="160" stopIfTrue="1" operator="equal">
      <formula>"þ"</formula>
    </cfRule>
  </conditionalFormatting>
  <conditionalFormatting sqref="D25 D27">
    <cfRule type="cellIs" dxfId="157" priority="159" stopIfTrue="1" operator="equal">
      <formula>"þ"</formula>
    </cfRule>
  </conditionalFormatting>
  <conditionalFormatting sqref="D28:D30">
    <cfRule type="cellIs" dxfId="156" priority="158" stopIfTrue="1" operator="equal">
      <formula>"þ"</formula>
    </cfRule>
  </conditionalFormatting>
  <conditionalFormatting sqref="D28:D30">
    <cfRule type="cellIs" dxfId="155" priority="157" stopIfTrue="1" operator="equal">
      <formula>"þ"</formula>
    </cfRule>
  </conditionalFormatting>
  <conditionalFormatting sqref="D28:D30">
    <cfRule type="cellIs" dxfId="154" priority="156" stopIfTrue="1" operator="equal">
      <formula>"þ"</formula>
    </cfRule>
  </conditionalFormatting>
  <conditionalFormatting sqref="D28:D30">
    <cfRule type="cellIs" dxfId="153" priority="155" stopIfTrue="1" operator="equal">
      <formula>"þ"</formula>
    </cfRule>
  </conditionalFormatting>
  <conditionalFormatting sqref="D28:D30">
    <cfRule type="cellIs" dxfId="152" priority="154" stopIfTrue="1" operator="equal">
      <formula>"þ"</formula>
    </cfRule>
  </conditionalFormatting>
  <conditionalFormatting sqref="D28:D30">
    <cfRule type="cellIs" dxfId="151" priority="153" stopIfTrue="1" operator="equal">
      <formula>"þ"</formula>
    </cfRule>
  </conditionalFormatting>
  <conditionalFormatting sqref="D28:D30">
    <cfRule type="cellIs" dxfId="150" priority="152" stopIfTrue="1" operator="equal">
      <formula>"þ"</formula>
    </cfRule>
  </conditionalFormatting>
  <conditionalFormatting sqref="D28:D30">
    <cfRule type="cellIs" dxfId="149" priority="151" stopIfTrue="1" operator="equal">
      <formula>"þ"</formula>
    </cfRule>
  </conditionalFormatting>
  <conditionalFormatting sqref="D28:D30">
    <cfRule type="cellIs" dxfId="148" priority="150" stopIfTrue="1" operator="equal">
      <formula>"þ"</formula>
    </cfRule>
  </conditionalFormatting>
  <conditionalFormatting sqref="D28:D30">
    <cfRule type="cellIs" dxfId="147" priority="149" stopIfTrue="1" operator="equal">
      <formula>"þ"</formula>
    </cfRule>
  </conditionalFormatting>
  <conditionalFormatting sqref="D28:D30">
    <cfRule type="cellIs" dxfId="146" priority="148" stopIfTrue="1" operator="equal">
      <formula>"þ"</formula>
    </cfRule>
  </conditionalFormatting>
  <conditionalFormatting sqref="D31">
    <cfRule type="cellIs" dxfId="145" priority="147" stopIfTrue="1" operator="equal">
      <formula>"þ"</formula>
    </cfRule>
  </conditionalFormatting>
  <conditionalFormatting sqref="D11">
    <cfRule type="cellIs" dxfId="144" priority="146" stopIfTrue="1" operator="equal">
      <formula>"þ"</formula>
    </cfRule>
  </conditionalFormatting>
  <conditionalFormatting sqref="D11">
    <cfRule type="cellIs" dxfId="143" priority="145" stopIfTrue="1" operator="equal">
      <formula>"þ"</formula>
    </cfRule>
  </conditionalFormatting>
  <conditionalFormatting sqref="D11">
    <cfRule type="cellIs" dxfId="142" priority="144" stopIfTrue="1" operator="equal">
      <formula>"þ"</formula>
    </cfRule>
  </conditionalFormatting>
  <conditionalFormatting sqref="D11">
    <cfRule type="cellIs" dxfId="141" priority="143" stopIfTrue="1" operator="equal">
      <formula>"þ"</formula>
    </cfRule>
  </conditionalFormatting>
  <conditionalFormatting sqref="D11">
    <cfRule type="cellIs" dxfId="140" priority="142" stopIfTrue="1" operator="equal">
      <formula>"þ"</formula>
    </cfRule>
  </conditionalFormatting>
  <conditionalFormatting sqref="D11">
    <cfRule type="cellIs" dxfId="139" priority="141" stopIfTrue="1" operator="equal">
      <formula>"þ"</formula>
    </cfRule>
  </conditionalFormatting>
  <conditionalFormatting sqref="D11">
    <cfRule type="cellIs" dxfId="138" priority="140" stopIfTrue="1" operator="equal">
      <formula>"þ"</formula>
    </cfRule>
  </conditionalFormatting>
  <conditionalFormatting sqref="D11">
    <cfRule type="cellIs" dxfId="137" priority="139" stopIfTrue="1" operator="equal">
      <formula>"þ"</formula>
    </cfRule>
  </conditionalFormatting>
  <conditionalFormatting sqref="D11">
    <cfRule type="cellIs" dxfId="136" priority="138" stopIfTrue="1" operator="equal">
      <formula>"þ"</formula>
    </cfRule>
  </conditionalFormatting>
  <conditionalFormatting sqref="D11">
    <cfRule type="cellIs" dxfId="135" priority="137" stopIfTrue="1" operator="equal">
      <formula>"þ"</formula>
    </cfRule>
  </conditionalFormatting>
  <conditionalFormatting sqref="D11">
    <cfRule type="cellIs" dxfId="134" priority="136" stopIfTrue="1" operator="equal">
      <formula>"þ"</formula>
    </cfRule>
  </conditionalFormatting>
  <conditionalFormatting sqref="D11">
    <cfRule type="cellIs" dxfId="133" priority="135" stopIfTrue="1" operator="equal">
      <formula>"þ"</formula>
    </cfRule>
  </conditionalFormatting>
  <conditionalFormatting sqref="D11">
    <cfRule type="cellIs" dxfId="132" priority="134" stopIfTrue="1" operator="equal">
      <formula>"þ"</formula>
    </cfRule>
  </conditionalFormatting>
  <conditionalFormatting sqref="D11">
    <cfRule type="cellIs" dxfId="131" priority="133" stopIfTrue="1" operator="equal">
      <formula>"þ"</formula>
    </cfRule>
  </conditionalFormatting>
  <conditionalFormatting sqref="D11">
    <cfRule type="cellIs" dxfId="130" priority="132" stopIfTrue="1" operator="equal">
      <formula>"þ"</formula>
    </cfRule>
  </conditionalFormatting>
  <conditionalFormatting sqref="D11">
    <cfRule type="cellIs" dxfId="129" priority="131" stopIfTrue="1" operator="equal">
      <formula>"þ"</formula>
    </cfRule>
  </conditionalFormatting>
  <conditionalFormatting sqref="D11">
    <cfRule type="cellIs" dxfId="128" priority="130" stopIfTrue="1" operator="equal">
      <formula>"þ"</formula>
    </cfRule>
  </conditionalFormatting>
  <conditionalFormatting sqref="D11">
    <cfRule type="cellIs" dxfId="127" priority="129" stopIfTrue="1" operator="equal">
      <formula>"þ"</formula>
    </cfRule>
  </conditionalFormatting>
  <conditionalFormatting sqref="D11">
    <cfRule type="cellIs" dxfId="126" priority="128" stopIfTrue="1" operator="equal">
      <formula>"þ"</formula>
    </cfRule>
  </conditionalFormatting>
  <conditionalFormatting sqref="D11">
    <cfRule type="cellIs" dxfId="125" priority="127" stopIfTrue="1" operator="equal">
      <formula>"þ"</formula>
    </cfRule>
  </conditionalFormatting>
  <conditionalFormatting sqref="D11">
    <cfRule type="cellIs" dxfId="124" priority="126" stopIfTrue="1" operator="equal">
      <formula>"þ"</formula>
    </cfRule>
  </conditionalFormatting>
  <conditionalFormatting sqref="D11">
    <cfRule type="cellIs" dxfId="123" priority="125" stopIfTrue="1" operator="equal">
      <formula>"þ"</formula>
    </cfRule>
  </conditionalFormatting>
  <conditionalFormatting sqref="D11">
    <cfRule type="cellIs" dxfId="122" priority="124" stopIfTrue="1" operator="equal">
      <formula>"þ"</formula>
    </cfRule>
  </conditionalFormatting>
  <conditionalFormatting sqref="D11">
    <cfRule type="cellIs" dxfId="121" priority="123" stopIfTrue="1" operator="equal">
      <formula>"þ"</formula>
    </cfRule>
  </conditionalFormatting>
  <conditionalFormatting sqref="D11">
    <cfRule type="cellIs" dxfId="120" priority="122" stopIfTrue="1" operator="equal">
      <formula>"þ"</formula>
    </cfRule>
  </conditionalFormatting>
  <conditionalFormatting sqref="D11">
    <cfRule type="cellIs" dxfId="119" priority="121" stopIfTrue="1" operator="equal">
      <formula>"þ"</formula>
    </cfRule>
  </conditionalFormatting>
  <conditionalFormatting sqref="D11">
    <cfRule type="cellIs" dxfId="118" priority="120" stopIfTrue="1" operator="equal">
      <formula>"þ"</formula>
    </cfRule>
  </conditionalFormatting>
  <conditionalFormatting sqref="D11">
    <cfRule type="cellIs" dxfId="117" priority="119" stopIfTrue="1" operator="equal">
      <formula>"þ"</formula>
    </cfRule>
  </conditionalFormatting>
  <conditionalFormatting sqref="D11">
    <cfRule type="cellIs" dxfId="116" priority="118" stopIfTrue="1" operator="equal">
      <formula>"þ"</formula>
    </cfRule>
  </conditionalFormatting>
  <conditionalFormatting sqref="D11">
    <cfRule type="cellIs" dxfId="115" priority="117" stopIfTrue="1" operator="equal">
      <formula>"þ"</formula>
    </cfRule>
  </conditionalFormatting>
  <conditionalFormatting sqref="D11">
    <cfRule type="cellIs" dxfId="114" priority="116" stopIfTrue="1" operator="equal">
      <formula>"þ"</formula>
    </cfRule>
  </conditionalFormatting>
  <conditionalFormatting sqref="D11">
    <cfRule type="cellIs" dxfId="113" priority="115" stopIfTrue="1" operator="equal">
      <formula>"þ"</formula>
    </cfRule>
  </conditionalFormatting>
  <conditionalFormatting sqref="D11">
    <cfRule type="cellIs" dxfId="112" priority="114" stopIfTrue="1" operator="equal">
      <formula>"þ"</formula>
    </cfRule>
  </conditionalFormatting>
  <conditionalFormatting sqref="D11">
    <cfRule type="cellIs" dxfId="111" priority="113" stopIfTrue="1" operator="equal">
      <formula>"þ"</formula>
    </cfRule>
  </conditionalFormatting>
  <conditionalFormatting sqref="D11">
    <cfRule type="cellIs" dxfId="110" priority="112" stopIfTrue="1" operator="equal">
      <formula>"þ"</formula>
    </cfRule>
  </conditionalFormatting>
  <conditionalFormatting sqref="D11">
    <cfRule type="cellIs" dxfId="109" priority="111" stopIfTrue="1" operator="equal">
      <formula>"þ"</formula>
    </cfRule>
  </conditionalFormatting>
  <conditionalFormatting sqref="D11">
    <cfRule type="cellIs" dxfId="108" priority="110" stopIfTrue="1" operator="equal">
      <formula>"þ"</formula>
    </cfRule>
  </conditionalFormatting>
  <conditionalFormatting sqref="D11">
    <cfRule type="cellIs" dxfId="107" priority="109" stopIfTrue="1" operator="equal">
      <formula>"þ"</formula>
    </cfRule>
  </conditionalFormatting>
  <conditionalFormatting sqref="D11">
    <cfRule type="cellIs" dxfId="106" priority="108" stopIfTrue="1" operator="equal">
      <formula>"þ"</formula>
    </cfRule>
  </conditionalFormatting>
  <conditionalFormatting sqref="D11">
    <cfRule type="cellIs" dxfId="105" priority="107" stopIfTrue="1" operator="equal">
      <formula>"þ"</formula>
    </cfRule>
  </conditionalFormatting>
  <conditionalFormatting sqref="D11">
    <cfRule type="cellIs" dxfId="104" priority="106" stopIfTrue="1" operator="equal">
      <formula>"þ"</formula>
    </cfRule>
  </conditionalFormatting>
  <conditionalFormatting sqref="D11">
    <cfRule type="cellIs" dxfId="103" priority="105" stopIfTrue="1" operator="equal">
      <formula>"þ"</formula>
    </cfRule>
  </conditionalFormatting>
  <conditionalFormatting sqref="D11">
    <cfRule type="cellIs" dxfId="102" priority="104" stopIfTrue="1" operator="equal">
      <formula>"þ"</formula>
    </cfRule>
  </conditionalFormatting>
  <conditionalFormatting sqref="D11">
    <cfRule type="cellIs" dxfId="101" priority="103" stopIfTrue="1" operator="equal">
      <formula>"þ"</formula>
    </cfRule>
  </conditionalFormatting>
  <conditionalFormatting sqref="D11">
    <cfRule type="cellIs" dxfId="100" priority="102" stopIfTrue="1" operator="equal">
      <formula>"þ"</formula>
    </cfRule>
  </conditionalFormatting>
  <conditionalFormatting sqref="D11">
    <cfRule type="cellIs" dxfId="99" priority="101" stopIfTrue="1" operator="equal">
      <formula>"þ"</formula>
    </cfRule>
  </conditionalFormatting>
  <conditionalFormatting sqref="D26">
    <cfRule type="cellIs" dxfId="98" priority="76" stopIfTrue="1" operator="equal">
      <formula>"þ"</formula>
    </cfRule>
  </conditionalFormatting>
  <conditionalFormatting sqref="D26">
    <cfRule type="cellIs" dxfId="97" priority="75" stopIfTrue="1" operator="equal">
      <formula>"þ"</formula>
    </cfRule>
  </conditionalFormatting>
  <conditionalFormatting sqref="D26">
    <cfRule type="cellIs" dxfId="96" priority="74" stopIfTrue="1" operator="equal">
      <formula>"þ"</formula>
    </cfRule>
  </conditionalFormatting>
  <conditionalFormatting sqref="D26">
    <cfRule type="cellIs" dxfId="95" priority="73" stopIfTrue="1" operator="equal">
      <formula>"þ"</formula>
    </cfRule>
  </conditionalFormatting>
  <conditionalFormatting sqref="D26">
    <cfRule type="cellIs" dxfId="94" priority="72" stopIfTrue="1" operator="equal">
      <formula>"þ"</formula>
    </cfRule>
  </conditionalFormatting>
  <conditionalFormatting sqref="D26">
    <cfRule type="cellIs" dxfId="93" priority="71" stopIfTrue="1" operator="equal">
      <formula>"þ"</formula>
    </cfRule>
  </conditionalFormatting>
  <conditionalFormatting sqref="D26">
    <cfRule type="cellIs" dxfId="92" priority="70" stopIfTrue="1" operator="equal">
      <formula>"þ"</formula>
    </cfRule>
  </conditionalFormatting>
  <conditionalFormatting sqref="D26">
    <cfRule type="cellIs" dxfId="91" priority="69" stopIfTrue="1" operator="equal">
      <formula>"þ"</formula>
    </cfRule>
  </conditionalFormatting>
  <conditionalFormatting sqref="D26">
    <cfRule type="cellIs" dxfId="90" priority="68" stopIfTrue="1" operator="equal">
      <formula>"þ"</formula>
    </cfRule>
  </conditionalFormatting>
  <conditionalFormatting sqref="D26">
    <cfRule type="cellIs" dxfId="89" priority="67" stopIfTrue="1" operator="equal">
      <formula>"þ"</formula>
    </cfRule>
  </conditionalFormatting>
  <conditionalFormatting sqref="D26">
    <cfRule type="cellIs" dxfId="88" priority="66" stopIfTrue="1" operator="equal">
      <formula>"þ"</formula>
    </cfRule>
  </conditionalFormatting>
  <conditionalFormatting sqref="D26">
    <cfRule type="cellIs" dxfId="87" priority="65" stopIfTrue="1" operator="equal">
      <formula>"þ"</formula>
    </cfRule>
  </conditionalFormatting>
  <conditionalFormatting sqref="D26">
    <cfRule type="cellIs" dxfId="86" priority="64" stopIfTrue="1" operator="equal">
      <formula>"þ"</formula>
    </cfRule>
  </conditionalFormatting>
  <conditionalFormatting sqref="D26">
    <cfRule type="cellIs" dxfId="85" priority="63" stopIfTrue="1" operator="equal">
      <formula>"þ"</formula>
    </cfRule>
  </conditionalFormatting>
  <conditionalFormatting sqref="D26">
    <cfRule type="cellIs" dxfId="84" priority="62" stopIfTrue="1" operator="equal">
      <formula>"þ"</formula>
    </cfRule>
  </conditionalFormatting>
  <conditionalFormatting sqref="D26">
    <cfRule type="cellIs" dxfId="83" priority="61" stopIfTrue="1" operator="equal">
      <formula>"þ"</formula>
    </cfRule>
  </conditionalFormatting>
  <conditionalFormatting sqref="D26">
    <cfRule type="cellIs" dxfId="82" priority="60" stopIfTrue="1" operator="equal">
      <formula>"þ"</formula>
    </cfRule>
  </conditionalFormatting>
  <conditionalFormatting sqref="D26">
    <cfRule type="cellIs" dxfId="81" priority="59" stopIfTrue="1" operator="equal">
      <formula>"þ"</formula>
    </cfRule>
  </conditionalFormatting>
  <conditionalFormatting sqref="D26">
    <cfRule type="cellIs" dxfId="80" priority="58" stopIfTrue="1" operator="equal">
      <formula>"þ"</formula>
    </cfRule>
  </conditionalFormatting>
  <conditionalFormatting sqref="D26">
    <cfRule type="cellIs" dxfId="79" priority="57" stopIfTrue="1" operator="equal">
      <formula>"þ"</formula>
    </cfRule>
  </conditionalFormatting>
  <conditionalFormatting sqref="D26">
    <cfRule type="cellIs" dxfId="78" priority="56" stopIfTrue="1" operator="equal">
      <formula>"þ"</formula>
    </cfRule>
  </conditionalFormatting>
  <conditionalFormatting sqref="D26">
    <cfRule type="cellIs" dxfId="77" priority="55" stopIfTrue="1" operator="equal">
      <formula>"þ"</formula>
    </cfRule>
  </conditionalFormatting>
  <conditionalFormatting sqref="D26">
    <cfRule type="cellIs" dxfId="76" priority="54" stopIfTrue="1" operator="equal">
      <formula>"þ"</formula>
    </cfRule>
  </conditionalFormatting>
  <conditionalFormatting sqref="D26">
    <cfRule type="cellIs" dxfId="75" priority="53" stopIfTrue="1" operator="equal">
      <formula>"þ"</formula>
    </cfRule>
  </conditionalFormatting>
  <conditionalFormatting sqref="D15">
    <cfRule type="cellIs" dxfId="74" priority="52" stopIfTrue="1" operator="equal">
      <formula>"þ"</formula>
    </cfRule>
  </conditionalFormatting>
  <conditionalFormatting sqref="D15">
    <cfRule type="cellIs" dxfId="73" priority="51" stopIfTrue="1" operator="equal">
      <formula>"þ"</formula>
    </cfRule>
  </conditionalFormatting>
  <conditionalFormatting sqref="D15">
    <cfRule type="cellIs" dxfId="72" priority="50" stopIfTrue="1" operator="equal">
      <formula>"þ"</formula>
    </cfRule>
  </conditionalFormatting>
  <conditionalFormatting sqref="D15">
    <cfRule type="cellIs" dxfId="71" priority="49" stopIfTrue="1" operator="equal">
      <formula>"þ"</formula>
    </cfRule>
  </conditionalFormatting>
  <conditionalFormatting sqref="D15">
    <cfRule type="cellIs" dxfId="70" priority="48" stopIfTrue="1" operator="equal">
      <formula>"þ"</formula>
    </cfRule>
  </conditionalFormatting>
  <conditionalFormatting sqref="D15">
    <cfRule type="cellIs" dxfId="69" priority="47" stopIfTrue="1" operator="equal">
      <formula>"þ"</formula>
    </cfRule>
  </conditionalFormatting>
  <conditionalFormatting sqref="D15">
    <cfRule type="cellIs" dxfId="68" priority="46" stopIfTrue="1" operator="equal">
      <formula>"þ"</formula>
    </cfRule>
  </conditionalFormatting>
  <conditionalFormatting sqref="D15">
    <cfRule type="cellIs" dxfId="67" priority="45" stopIfTrue="1" operator="equal">
      <formula>"þ"</formula>
    </cfRule>
  </conditionalFormatting>
  <conditionalFormatting sqref="D15">
    <cfRule type="cellIs" dxfId="66" priority="44" stopIfTrue="1" operator="equal">
      <formula>"þ"</formula>
    </cfRule>
  </conditionalFormatting>
  <conditionalFormatting sqref="D15">
    <cfRule type="cellIs" dxfId="65" priority="43" stopIfTrue="1" operator="equal">
      <formula>"þ"</formula>
    </cfRule>
  </conditionalFormatting>
  <conditionalFormatting sqref="D15">
    <cfRule type="cellIs" dxfId="64" priority="42" stopIfTrue="1" operator="equal">
      <formula>"þ"</formula>
    </cfRule>
  </conditionalFormatting>
  <conditionalFormatting sqref="D15">
    <cfRule type="cellIs" dxfId="63" priority="41" stopIfTrue="1" operator="equal">
      <formula>"þ"</formula>
    </cfRule>
  </conditionalFormatting>
  <conditionalFormatting sqref="D15">
    <cfRule type="cellIs" dxfId="62" priority="40" stopIfTrue="1" operator="equal">
      <formula>"þ"</formula>
    </cfRule>
  </conditionalFormatting>
  <conditionalFormatting sqref="D15">
    <cfRule type="cellIs" dxfId="61" priority="39" stopIfTrue="1" operator="equal">
      <formula>"þ"</formula>
    </cfRule>
  </conditionalFormatting>
  <conditionalFormatting sqref="D15">
    <cfRule type="cellIs" dxfId="60" priority="38" stopIfTrue="1" operator="equal">
      <formula>"þ"</formula>
    </cfRule>
  </conditionalFormatting>
  <conditionalFormatting sqref="D15">
    <cfRule type="cellIs" dxfId="59" priority="37" stopIfTrue="1" operator="equal">
      <formula>"þ"</formula>
    </cfRule>
  </conditionalFormatting>
  <conditionalFormatting sqref="D15">
    <cfRule type="cellIs" dxfId="58" priority="36" stopIfTrue="1" operator="equal">
      <formula>"þ"</formula>
    </cfRule>
  </conditionalFormatting>
  <conditionalFormatting sqref="D15">
    <cfRule type="cellIs" dxfId="57" priority="35" stopIfTrue="1" operator="equal">
      <formula>"þ"</formula>
    </cfRule>
  </conditionalFormatting>
  <conditionalFormatting sqref="D15">
    <cfRule type="cellIs" dxfId="56" priority="34" stopIfTrue="1" operator="equal">
      <formula>"þ"</formula>
    </cfRule>
  </conditionalFormatting>
  <conditionalFormatting sqref="D15">
    <cfRule type="cellIs" dxfId="55" priority="33" stopIfTrue="1" operator="equal">
      <formula>"þ"</formula>
    </cfRule>
  </conditionalFormatting>
  <conditionalFormatting sqref="D15">
    <cfRule type="cellIs" dxfId="54" priority="32" stopIfTrue="1" operator="equal">
      <formula>"þ"</formula>
    </cfRule>
  </conditionalFormatting>
  <conditionalFormatting sqref="D15">
    <cfRule type="cellIs" dxfId="53" priority="31" stopIfTrue="1" operator="equal">
      <formula>"þ"</formula>
    </cfRule>
  </conditionalFormatting>
  <conditionalFormatting sqref="D15">
    <cfRule type="cellIs" dxfId="52" priority="30" stopIfTrue="1" operator="equal">
      <formula>"þ"</formula>
    </cfRule>
  </conditionalFormatting>
  <conditionalFormatting sqref="D15">
    <cfRule type="cellIs" dxfId="51" priority="29" stopIfTrue="1" operator="equal">
      <formula>"þ"</formula>
    </cfRule>
  </conditionalFormatting>
  <conditionalFormatting sqref="D15">
    <cfRule type="cellIs" dxfId="50" priority="28" stopIfTrue="1" operator="equal">
      <formula>"þ"</formula>
    </cfRule>
  </conditionalFormatting>
  <conditionalFormatting sqref="D15">
    <cfRule type="cellIs" dxfId="49" priority="27" stopIfTrue="1" operator="equal">
      <formula>"þ"</formula>
    </cfRule>
  </conditionalFormatting>
  <conditionalFormatting sqref="D15">
    <cfRule type="cellIs" dxfId="48" priority="26" stopIfTrue="1" operator="equal">
      <formula>"þ"</formula>
    </cfRule>
  </conditionalFormatting>
  <conditionalFormatting sqref="D15">
    <cfRule type="cellIs" dxfId="47" priority="25" stopIfTrue="1" operator="equal">
      <formula>"þ"</formula>
    </cfRule>
  </conditionalFormatting>
  <conditionalFormatting sqref="D15">
    <cfRule type="cellIs" dxfId="46" priority="24" stopIfTrue="1" operator="equal">
      <formula>"þ"</formula>
    </cfRule>
  </conditionalFormatting>
  <conditionalFormatting sqref="D15">
    <cfRule type="cellIs" dxfId="45" priority="23" stopIfTrue="1" operator="equal">
      <formula>"þ"</formula>
    </cfRule>
  </conditionalFormatting>
  <conditionalFormatting sqref="D15">
    <cfRule type="cellIs" dxfId="44" priority="22" stopIfTrue="1" operator="equal">
      <formula>"þ"</formula>
    </cfRule>
  </conditionalFormatting>
  <conditionalFormatting sqref="D15">
    <cfRule type="cellIs" dxfId="43" priority="21" stopIfTrue="1" operator="equal">
      <formula>"þ"</formula>
    </cfRule>
  </conditionalFormatting>
  <conditionalFormatting sqref="D15">
    <cfRule type="cellIs" dxfId="42" priority="20" stopIfTrue="1" operator="equal">
      <formula>"þ"</formula>
    </cfRule>
  </conditionalFormatting>
  <conditionalFormatting sqref="D15">
    <cfRule type="cellIs" dxfId="41" priority="19" stopIfTrue="1" operator="equal">
      <formula>"þ"</formula>
    </cfRule>
  </conditionalFormatting>
  <conditionalFormatting sqref="D15">
    <cfRule type="cellIs" dxfId="40" priority="18" stopIfTrue="1" operator="equal">
      <formula>"þ"</formula>
    </cfRule>
  </conditionalFormatting>
  <conditionalFormatting sqref="D15">
    <cfRule type="cellIs" dxfId="39" priority="17" stopIfTrue="1" operator="equal">
      <formula>"þ"</formula>
    </cfRule>
  </conditionalFormatting>
  <conditionalFormatting sqref="D15">
    <cfRule type="cellIs" dxfId="38" priority="16" stopIfTrue="1" operator="equal">
      <formula>"þ"</formula>
    </cfRule>
  </conditionalFormatting>
  <conditionalFormatting sqref="D15">
    <cfRule type="cellIs" dxfId="37" priority="15" stopIfTrue="1" operator="equal">
      <formula>"þ"</formula>
    </cfRule>
  </conditionalFormatting>
  <conditionalFormatting sqref="D15">
    <cfRule type="cellIs" dxfId="36" priority="14" stopIfTrue="1" operator="equal">
      <formula>"þ"</formula>
    </cfRule>
  </conditionalFormatting>
  <conditionalFormatting sqref="D15">
    <cfRule type="cellIs" dxfId="35" priority="13" stopIfTrue="1" operator="equal">
      <formula>"þ"</formula>
    </cfRule>
  </conditionalFormatting>
  <conditionalFormatting sqref="D15">
    <cfRule type="cellIs" dxfId="34" priority="12" stopIfTrue="1" operator="equal">
      <formula>"þ"</formula>
    </cfRule>
  </conditionalFormatting>
  <conditionalFormatting sqref="D15">
    <cfRule type="cellIs" dxfId="33" priority="11" stopIfTrue="1" operator="equal">
      <formula>"þ"</formula>
    </cfRule>
  </conditionalFormatting>
  <conditionalFormatting sqref="D15">
    <cfRule type="cellIs" dxfId="32" priority="10" stopIfTrue="1" operator="equal">
      <formula>"þ"</formula>
    </cfRule>
  </conditionalFormatting>
  <conditionalFormatting sqref="D15">
    <cfRule type="cellIs" dxfId="31" priority="9" stopIfTrue="1" operator="equal">
      <formula>"þ"</formula>
    </cfRule>
  </conditionalFormatting>
  <conditionalFormatting sqref="D15">
    <cfRule type="cellIs" dxfId="30" priority="8" stopIfTrue="1" operator="equal">
      <formula>"þ"</formula>
    </cfRule>
  </conditionalFormatting>
  <conditionalFormatting sqref="D15">
    <cfRule type="cellIs" dxfId="29" priority="7" stopIfTrue="1" operator="equal">
      <formula>"þ"</formula>
    </cfRule>
  </conditionalFormatting>
  <conditionalFormatting sqref="D15">
    <cfRule type="cellIs" dxfId="28" priority="6" stopIfTrue="1" operator="equal">
      <formula>"þ"</formula>
    </cfRule>
  </conditionalFormatting>
  <conditionalFormatting sqref="D15">
    <cfRule type="cellIs" dxfId="27" priority="5" stopIfTrue="1" operator="equal">
      <formula>"þ"</formula>
    </cfRule>
  </conditionalFormatting>
  <conditionalFormatting sqref="D15">
    <cfRule type="cellIs" dxfId="26" priority="4" stopIfTrue="1" operator="equal">
      <formula>"þ"</formula>
    </cfRule>
  </conditionalFormatting>
  <conditionalFormatting sqref="D15">
    <cfRule type="cellIs" dxfId="25" priority="3" stopIfTrue="1" operator="equal">
      <formula>"þ"</formula>
    </cfRule>
  </conditionalFormatting>
  <conditionalFormatting sqref="D15">
    <cfRule type="cellIs" dxfId="24" priority="2" stopIfTrue="1" operator="equal">
      <formula>"þ"</formula>
    </cfRule>
  </conditionalFormatting>
  <conditionalFormatting sqref="D15">
    <cfRule type="cellIs" dxfId="23"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7"/>
  <sheetViews>
    <sheetView showGridLines="0" workbookViewId="0"/>
  </sheetViews>
  <sheetFormatPr defaultColWidth="8.625" defaultRowHeight="16.5"/>
  <cols>
    <col min="1" max="1" width="31.375" style="283" customWidth="1"/>
    <col min="2" max="2" width="1.875" style="285" customWidth="1"/>
    <col min="3" max="3" width="34" style="226" bestFit="1" customWidth="1"/>
    <col min="4" max="4" width="8.625" style="287"/>
    <col min="5" max="16384" width="8.625" style="226"/>
  </cols>
  <sheetData>
    <row r="1" spans="1:3" ht="24.75" thickTop="1" thickBot="1">
      <c r="A1" s="286" t="s">
        <v>183</v>
      </c>
      <c r="B1" s="226"/>
      <c r="C1" s="286" t="s">
        <v>122</v>
      </c>
    </row>
    <row r="2" spans="1:3" ht="17.25" thickBot="1">
      <c r="A2" s="289" t="s">
        <v>552</v>
      </c>
      <c r="B2" s="226"/>
      <c r="C2" s="288" t="s">
        <v>309</v>
      </c>
    </row>
    <row r="3" spans="1:3" ht="21.75" thickTop="1" thickBot="1">
      <c r="A3" s="289" t="s">
        <v>372</v>
      </c>
      <c r="B3" s="226"/>
      <c r="C3" s="290" t="s">
        <v>285</v>
      </c>
    </row>
    <row r="4" spans="1:3">
      <c r="A4" s="289" t="s">
        <v>359</v>
      </c>
      <c r="B4" s="226"/>
      <c r="C4" s="292" t="s">
        <v>534</v>
      </c>
    </row>
    <row r="5" spans="1:3" ht="17.25" thickBot="1">
      <c r="A5" s="497" t="s">
        <v>543</v>
      </c>
      <c r="B5" s="226"/>
      <c r="C5" s="293" t="s">
        <v>311</v>
      </c>
    </row>
    <row r="6" spans="1:3" ht="18" thickTop="1" thickBot="1">
      <c r="B6" s="226"/>
      <c r="C6" s="292" t="s">
        <v>535</v>
      </c>
    </row>
    <row r="7" spans="1:3" ht="24.75" thickTop="1" thickBot="1">
      <c r="A7" s="10" t="s">
        <v>125</v>
      </c>
      <c r="B7" s="226"/>
      <c r="C7" s="374" t="s">
        <v>300</v>
      </c>
    </row>
    <row r="8" spans="1:3">
      <c r="A8" s="294" t="s">
        <v>537</v>
      </c>
      <c r="B8" s="226"/>
      <c r="C8" s="373" t="s">
        <v>536</v>
      </c>
    </row>
    <row r="9" spans="1:3">
      <c r="A9" s="33" t="s">
        <v>363</v>
      </c>
      <c r="B9" s="226"/>
      <c r="C9" s="374" t="str">
        <f>CONCATENATE("Freedom of Movement ",SUM('Personal File'!E3:E4)," rounds/day")</f>
        <v>Freedom of Movement 10 rounds/day</v>
      </c>
    </row>
    <row r="10" spans="1:3" ht="17.25" thickBot="1">
      <c r="A10" s="33" t="s">
        <v>572</v>
      </c>
      <c r="B10" s="226"/>
      <c r="C10" s="291" t="s">
        <v>550</v>
      </c>
    </row>
    <row r="11" spans="1:3" ht="18" thickTop="1" thickBot="1">
      <c r="A11" s="296" t="s">
        <v>312</v>
      </c>
      <c r="B11" s="226"/>
    </row>
    <row r="12" spans="1:3" ht="24.75" thickTop="1" thickBot="1">
      <c r="B12" s="226"/>
      <c r="C12" s="11" t="s">
        <v>94</v>
      </c>
    </row>
    <row r="13" spans="1:3" ht="24.75" thickTop="1" thickBot="1">
      <c r="A13" s="31" t="s">
        <v>319</v>
      </c>
      <c r="C13" s="295" t="s">
        <v>326</v>
      </c>
    </row>
    <row r="14" spans="1:3">
      <c r="A14" s="297" t="s">
        <v>318</v>
      </c>
    </row>
    <row r="15" spans="1:3">
      <c r="A15" s="33" t="s">
        <v>320</v>
      </c>
    </row>
    <row r="16" spans="1:3" ht="17.25" thickBot="1">
      <c r="A16" s="298" t="s">
        <v>321</v>
      </c>
    </row>
    <row r="17" ht="17.25" thickTop="1"/>
  </sheetData>
  <sortState ref="A2:A5">
    <sortCondition ref="A2:A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8"/>
  <sheetViews>
    <sheetView showGridLines="0" zoomScaleNormal="100" workbookViewId="0"/>
  </sheetViews>
  <sheetFormatPr defaultColWidth="13" defaultRowHeight="15.75"/>
  <cols>
    <col min="1" max="1" width="28.625" style="300" bestFit="1" customWidth="1"/>
    <col min="2" max="2" width="8.625" style="300" customWidth="1"/>
    <col min="3" max="3" width="10.875" style="300" bestFit="1" customWidth="1"/>
    <col min="4" max="4" width="8.25" style="300" customWidth="1"/>
    <col min="5" max="5" width="8.375" style="300" customWidth="1"/>
    <col min="6" max="6" width="8.375" style="300" bestFit="1" customWidth="1"/>
    <col min="7" max="9" width="5.625" style="300" customWidth="1"/>
    <col min="10" max="10" width="6.25" style="300" bestFit="1" customWidth="1"/>
    <col min="11" max="11" width="21.375" style="300" bestFit="1" customWidth="1"/>
    <col min="12" max="12" width="2.25" style="300" customWidth="1"/>
    <col min="13" max="13" width="7.375" style="40" bestFit="1" customWidth="1"/>
    <col min="14" max="16384" width="13" style="40"/>
  </cols>
  <sheetData>
    <row r="1" spans="1:13" ht="24" thickBot="1">
      <c r="A1" s="299" t="s">
        <v>24</v>
      </c>
      <c r="B1" s="299"/>
      <c r="C1" s="299"/>
      <c r="D1" s="299"/>
      <c r="E1" s="299"/>
      <c r="F1" s="299"/>
      <c r="G1" s="299"/>
      <c r="H1" s="299"/>
      <c r="I1" s="299"/>
      <c r="J1" s="299"/>
      <c r="K1" s="299"/>
      <c r="M1" s="299"/>
    </row>
    <row r="2" spans="1:13" ht="17.25" thickTop="1" thickBot="1">
      <c r="A2" s="301" t="s">
        <v>5</v>
      </c>
      <c r="B2" s="302" t="s">
        <v>6</v>
      </c>
      <c r="C2" s="302" t="s">
        <v>27</v>
      </c>
      <c r="D2" s="302" t="s">
        <v>28</v>
      </c>
      <c r="E2" s="303" t="s">
        <v>70</v>
      </c>
      <c r="F2" s="302" t="s">
        <v>25</v>
      </c>
      <c r="G2" s="302" t="s">
        <v>29</v>
      </c>
      <c r="H2" s="304" t="s">
        <v>126</v>
      </c>
      <c r="I2" s="305" t="s">
        <v>186</v>
      </c>
      <c r="J2" s="304" t="s">
        <v>103</v>
      </c>
      <c r="K2" s="306" t="s">
        <v>101</v>
      </c>
      <c r="M2" s="307" t="s">
        <v>361</v>
      </c>
    </row>
    <row r="3" spans="1:13" s="485" customFormat="1">
      <c r="A3" s="510" t="s">
        <v>355</v>
      </c>
      <c r="B3" s="426" t="s">
        <v>364</v>
      </c>
      <c r="C3" s="429" t="str">
        <f>CONCATENATE('Personal File'!$C$8," +5")</f>
        <v>+2 +5</v>
      </c>
      <c r="D3" s="511" t="s">
        <v>354</v>
      </c>
      <c r="E3" s="511" t="s">
        <v>184</v>
      </c>
      <c r="F3" s="512" t="s">
        <v>185</v>
      </c>
      <c r="G3" s="513">
        <v>6</v>
      </c>
      <c r="H3" s="429" t="str">
        <f>CONCATENATE("+",'Personal File'!$B$6+'Personal File'!$C$8+D3)</f>
        <v>+10</v>
      </c>
      <c r="I3" s="430">
        <f t="shared" ref="I3" ca="1" si="0">RANDBETWEEN(1,20)</f>
        <v>9</v>
      </c>
      <c r="J3" s="431">
        <f t="shared" ref="J3" ca="1" si="1">(I3+H3)</f>
        <v>19</v>
      </c>
      <c r="K3" s="514"/>
      <c r="L3" s="484"/>
      <c r="M3" s="494">
        <v>300</v>
      </c>
    </row>
    <row r="4" spans="1:13" s="485" customFormat="1">
      <c r="A4" s="447" t="s">
        <v>549</v>
      </c>
      <c r="B4" s="438"/>
      <c r="C4" s="480"/>
      <c r="D4" s="516"/>
      <c r="E4" s="516"/>
      <c r="F4" s="517"/>
      <c r="G4" s="518"/>
      <c r="H4" s="441" t="str">
        <f t="shared" ref="H4" si="2">CONCATENATE("+",H3-5)</f>
        <v>+5</v>
      </c>
      <c r="I4" s="442">
        <f t="shared" ref="I4" ca="1" si="3">RANDBETWEEN(1,20)</f>
        <v>4</v>
      </c>
      <c r="J4" s="443">
        <f t="shared" ref="J4" ca="1" si="4">(I4+H4)</f>
        <v>9</v>
      </c>
      <c r="K4" s="515"/>
      <c r="L4" s="484"/>
      <c r="M4" s="410"/>
    </row>
    <row r="5" spans="1:13" ht="16.5" thickBot="1">
      <c r="A5" s="486" t="s">
        <v>529</v>
      </c>
      <c r="B5" s="487" t="s">
        <v>528</v>
      </c>
      <c r="C5" s="487" t="s">
        <v>528</v>
      </c>
      <c r="D5" s="487" t="s">
        <v>64</v>
      </c>
      <c r="E5" s="487" t="s">
        <v>528</v>
      </c>
      <c r="F5" s="488" t="s">
        <v>528</v>
      </c>
      <c r="G5" s="489" t="s">
        <v>528</v>
      </c>
      <c r="H5" s="507" t="str">
        <f>CONCATENATE("+",'Personal File'!$B$6+'Personal File'!$C$8+D5)</f>
        <v>+9</v>
      </c>
      <c r="I5" s="457">
        <f t="shared" ref="I5" ca="1" si="5">RANDBETWEEN(1,20)</f>
        <v>6</v>
      </c>
      <c r="J5" s="508">
        <f ca="1">(I5+H5)</f>
        <v>15</v>
      </c>
      <c r="K5" s="509"/>
      <c r="L5" s="484"/>
      <c r="M5" s="413"/>
    </row>
    <row r="6" spans="1:13" ht="6" customHeight="1" thickTop="1" thickBot="1">
      <c r="M6" s="300"/>
    </row>
    <row r="7" spans="1:13" ht="17.25" thickTop="1" thickBot="1">
      <c r="A7" s="301" t="s">
        <v>8</v>
      </c>
      <c r="B7" s="302" t="s">
        <v>9</v>
      </c>
      <c r="C7" s="302" t="s">
        <v>27</v>
      </c>
      <c r="D7" s="302" t="s">
        <v>28</v>
      </c>
      <c r="E7" s="303" t="s">
        <v>70</v>
      </c>
      <c r="F7" s="302" t="s">
        <v>10</v>
      </c>
      <c r="G7" s="302" t="s">
        <v>29</v>
      </c>
      <c r="H7" s="304" t="s">
        <v>126</v>
      </c>
      <c r="I7" s="305" t="s">
        <v>186</v>
      </c>
      <c r="J7" s="304" t="s">
        <v>103</v>
      </c>
      <c r="K7" s="306" t="s">
        <v>101</v>
      </c>
      <c r="M7" s="307" t="s">
        <v>361</v>
      </c>
    </row>
    <row r="8" spans="1:13">
      <c r="A8" s="510" t="s">
        <v>568</v>
      </c>
      <c r="B8" s="490" t="s">
        <v>538</v>
      </c>
      <c r="C8" s="429" t="str">
        <f>CONCATENATE('Personal File'!$C$8," +5 +4")</f>
        <v>+2 +5 +4</v>
      </c>
      <c r="D8" s="544">
        <v>4</v>
      </c>
      <c r="E8" s="426" t="s">
        <v>323</v>
      </c>
      <c r="F8" s="427" t="s">
        <v>324</v>
      </c>
      <c r="G8" s="428">
        <v>3</v>
      </c>
      <c r="H8" s="429" t="str">
        <f>CONCATENATE("+",'Personal File'!$B$6+'Personal File'!$C$9+D8+1-2)</f>
        <v>+15</v>
      </c>
      <c r="I8" s="430">
        <f ca="1">RANDBETWEEN(1,20)</f>
        <v>12</v>
      </c>
      <c r="J8" s="431">
        <f t="shared" ref="J8:J13" ca="1" si="6">(I8+H8)</f>
        <v>27</v>
      </c>
      <c r="K8" s="421" t="s">
        <v>539</v>
      </c>
      <c r="M8" s="409">
        <f>32000+3400</f>
        <v>35400</v>
      </c>
    </row>
    <row r="9" spans="1:13">
      <c r="A9" s="520" t="s">
        <v>555</v>
      </c>
      <c r="B9" s="491" t="s">
        <v>538</v>
      </c>
      <c r="C9" s="435" t="str">
        <f>CONCATENATE('Personal File'!$C$8," +5 +4")</f>
        <v>+2 +5 +4</v>
      </c>
      <c r="D9" s="545">
        <v>4</v>
      </c>
      <c r="E9" s="432"/>
      <c r="F9" s="433"/>
      <c r="G9" s="434"/>
      <c r="H9" s="435" t="str">
        <f>CONCATENATE("+",'Personal File'!$B$6+'Personal File'!$C$9+D9+1-2-5)</f>
        <v>+10</v>
      </c>
      <c r="I9" s="436">
        <f t="shared" ref="I9:I16" ca="1" si="7">RANDBETWEEN(1,20)</f>
        <v>9</v>
      </c>
      <c r="J9" s="437">
        <f t="shared" ca="1" si="6"/>
        <v>19</v>
      </c>
      <c r="K9" s="422" t="s">
        <v>539</v>
      </c>
      <c r="M9" s="410"/>
    </row>
    <row r="10" spans="1:13">
      <c r="A10" s="520" t="s">
        <v>556</v>
      </c>
      <c r="B10" s="491" t="s">
        <v>538</v>
      </c>
      <c r="C10" s="435" t="str">
        <f>CONCATENATE('Personal File'!$C$8," +5 +4")</f>
        <v>+2 +5 +4</v>
      </c>
      <c r="D10" s="545">
        <v>4</v>
      </c>
      <c r="E10" s="432"/>
      <c r="F10" s="433"/>
      <c r="G10" s="434"/>
      <c r="H10" s="435" t="str">
        <f>CONCATENATE("+",'Personal File'!$B$6+'Personal File'!$C$9+D10+1-2)</f>
        <v>+15</v>
      </c>
      <c r="I10" s="436">
        <f t="shared" ca="1" si="7"/>
        <v>14</v>
      </c>
      <c r="J10" s="437">
        <f t="shared" ref="J10:J11" ca="1" si="8">(I10+H10)</f>
        <v>29</v>
      </c>
      <c r="K10" s="422" t="s">
        <v>539</v>
      </c>
      <c r="M10" s="410"/>
    </row>
    <row r="11" spans="1:13">
      <c r="A11" s="520" t="s">
        <v>557</v>
      </c>
      <c r="B11" s="491" t="s">
        <v>538</v>
      </c>
      <c r="C11" s="435" t="str">
        <f>CONCATENATE('Personal File'!$C$8," +5 +4")</f>
        <v>+2 +5 +4</v>
      </c>
      <c r="D11" s="545">
        <v>4</v>
      </c>
      <c r="E11" s="432"/>
      <c r="F11" s="433"/>
      <c r="G11" s="434"/>
      <c r="H11" s="435" t="str">
        <f>CONCATENATE("+",'Personal File'!$B$6+'Personal File'!$C$9+D11+1-2)</f>
        <v>+15</v>
      </c>
      <c r="I11" s="436">
        <f t="shared" ca="1" si="7"/>
        <v>17</v>
      </c>
      <c r="J11" s="437">
        <f t="shared" ca="1" si="8"/>
        <v>32</v>
      </c>
      <c r="K11" s="422" t="s">
        <v>539</v>
      </c>
      <c r="M11" s="410"/>
    </row>
    <row r="12" spans="1:13">
      <c r="A12" s="447" t="s">
        <v>558</v>
      </c>
      <c r="B12" s="492" t="s">
        <v>538</v>
      </c>
      <c r="C12" s="441" t="str">
        <f>CONCATENATE('Personal File'!$C$8," +5 +4")</f>
        <v>+2 +5 +4</v>
      </c>
      <c r="D12" s="546">
        <v>4</v>
      </c>
      <c r="E12" s="438"/>
      <c r="F12" s="439"/>
      <c r="G12" s="440"/>
      <c r="H12" s="441" t="str">
        <f>CONCATENATE("+",'Personal File'!$B$6+'Personal File'!$C$9+D12+1-2-5)</f>
        <v>+10</v>
      </c>
      <c r="I12" s="442">
        <f t="shared" ca="1" si="7"/>
        <v>14</v>
      </c>
      <c r="J12" s="443">
        <f t="shared" ca="1" si="6"/>
        <v>24</v>
      </c>
      <c r="K12" s="423" t="s">
        <v>539</v>
      </c>
      <c r="M12" s="410"/>
    </row>
    <row r="13" spans="1:13">
      <c r="A13" s="447" t="s">
        <v>530</v>
      </c>
      <c r="B13" s="492" t="s">
        <v>538</v>
      </c>
      <c r="C13" s="441" t="str">
        <f>CONCATENATE('Personal File'!$C$8," +5 +4")</f>
        <v>+2 +5 +4</v>
      </c>
      <c r="D13" s="546">
        <v>4</v>
      </c>
      <c r="E13" s="444" t="s">
        <v>323</v>
      </c>
      <c r="F13" s="445" t="s">
        <v>324</v>
      </c>
      <c r="G13" s="446">
        <v>3</v>
      </c>
      <c r="H13" s="441" t="str">
        <f>CONCATENATE("+",'Personal File'!$B$6+'Personal File'!$C$9+D13+1)</f>
        <v>+17</v>
      </c>
      <c r="I13" s="442">
        <f t="shared" ca="1" si="7"/>
        <v>12</v>
      </c>
      <c r="J13" s="443">
        <f t="shared" ca="1" si="6"/>
        <v>29</v>
      </c>
      <c r="K13" s="423" t="s">
        <v>539</v>
      </c>
      <c r="M13" s="410"/>
    </row>
    <row r="14" spans="1:13">
      <c r="A14" s="447" t="s">
        <v>561</v>
      </c>
      <c r="B14" s="449" t="s">
        <v>528</v>
      </c>
      <c r="C14" s="493" t="s">
        <v>527</v>
      </c>
      <c r="D14" s="477"/>
      <c r="E14" s="478"/>
      <c r="F14" s="479"/>
      <c r="G14" s="448"/>
      <c r="H14" s="480"/>
      <c r="I14" s="481"/>
      <c r="J14" s="482"/>
      <c r="K14" s="483"/>
      <c r="M14" s="411">
        <v>3000</v>
      </c>
    </row>
    <row r="15" spans="1:13">
      <c r="A15" s="521" t="s">
        <v>362</v>
      </c>
      <c r="B15" s="449" t="s">
        <v>538</v>
      </c>
      <c r="C15" s="450">
        <f>ROUNDDOWN(SUM('Personal File'!$E$3:$E$4)/3,0)</f>
        <v>3</v>
      </c>
      <c r="D15" s="449">
        <v>0</v>
      </c>
      <c r="E15" s="449" t="s">
        <v>323</v>
      </c>
      <c r="F15" s="449" t="s">
        <v>324</v>
      </c>
      <c r="G15" s="451">
        <v>0</v>
      </c>
      <c r="H15" s="451" t="str">
        <f>CONCATENATE("+",'Personal File'!$B$6+'Personal File'!$C$12+D15+1)</f>
        <v>+11</v>
      </c>
      <c r="I15" s="452">
        <f t="shared" ca="1" si="7"/>
        <v>18</v>
      </c>
      <c r="J15" s="453">
        <f t="shared" ref="J15:J16" ca="1" si="9">(I15+H15)</f>
        <v>29</v>
      </c>
      <c r="K15" s="424" t="s">
        <v>539</v>
      </c>
      <c r="M15" s="412"/>
    </row>
    <row r="16" spans="1:13" ht="16.5" thickBot="1">
      <c r="A16" s="522" t="s">
        <v>373</v>
      </c>
      <c r="B16" s="454" t="s">
        <v>538</v>
      </c>
      <c r="C16" s="455">
        <f>ROUNDDOWN(SUM('Personal File'!$E$3:$E$4)/3,0)</f>
        <v>3</v>
      </c>
      <c r="D16" s="454">
        <v>0</v>
      </c>
      <c r="E16" s="454" t="s">
        <v>323</v>
      </c>
      <c r="F16" s="454" t="s">
        <v>324</v>
      </c>
      <c r="G16" s="456">
        <v>0</v>
      </c>
      <c r="H16" s="456" t="str">
        <f>CONCATENATE("+",'Personal File'!$B$6+'Personal File'!$C$12+D16+1-5)</f>
        <v>+6</v>
      </c>
      <c r="I16" s="457">
        <f t="shared" ca="1" si="7"/>
        <v>11</v>
      </c>
      <c r="J16" s="458">
        <f t="shared" ca="1" si="9"/>
        <v>17</v>
      </c>
      <c r="K16" s="425" t="s">
        <v>539</v>
      </c>
      <c r="M16" s="413"/>
    </row>
    <row r="17" spans="1:13" ht="6" customHeight="1" thickTop="1" thickBot="1">
      <c r="D17" s="308"/>
      <c r="E17" s="308"/>
      <c r="G17" s="309"/>
      <c r="H17" s="309"/>
      <c r="I17" s="309"/>
      <c r="J17" s="309"/>
      <c r="M17" s="309"/>
    </row>
    <row r="18" spans="1:13" ht="17.25" thickTop="1" thickBot="1">
      <c r="A18" s="301" t="s">
        <v>75</v>
      </c>
      <c r="B18" s="302" t="s">
        <v>18</v>
      </c>
      <c r="C18" s="302" t="s">
        <v>36</v>
      </c>
      <c r="D18" s="302" t="s">
        <v>103</v>
      </c>
      <c r="E18" s="302" t="s">
        <v>104</v>
      </c>
      <c r="F18" s="302" t="s">
        <v>105</v>
      </c>
      <c r="G18" s="302" t="s">
        <v>29</v>
      </c>
      <c r="H18" s="310" t="s">
        <v>101</v>
      </c>
      <c r="I18" s="311"/>
      <c r="J18" s="311"/>
      <c r="K18" s="312"/>
      <c r="M18" s="307" t="s">
        <v>361</v>
      </c>
    </row>
    <row r="19" spans="1:13">
      <c r="A19" s="473" t="s">
        <v>531</v>
      </c>
      <c r="B19" s="474">
        <v>6</v>
      </c>
      <c r="C19" s="474">
        <v>6</v>
      </c>
      <c r="D19" s="474">
        <v>0</v>
      </c>
      <c r="E19" s="475">
        <v>0.1</v>
      </c>
      <c r="F19" s="474" t="s">
        <v>189</v>
      </c>
      <c r="G19" s="476">
        <v>10</v>
      </c>
      <c r="H19" s="313" t="s">
        <v>526</v>
      </c>
      <c r="I19" s="313"/>
      <c r="J19" s="313"/>
      <c r="K19" s="314"/>
      <c r="M19" s="414">
        <v>5100</v>
      </c>
    </row>
    <row r="20" spans="1:13" ht="16.5" thickBot="1">
      <c r="A20" s="459"/>
      <c r="B20" s="460"/>
      <c r="C20" s="461"/>
      <c r="D20" s="460"/>
      <c r="E20" s="462"/>
      <c r="F20" s="460"/>
      <c r="G20" s="463"/>
      <c r="H20" s="315"/>
      <c r="I20" s="315"/>
      <c r="J20" s="315"/>
      <c r="K20" s="316"/>
      <c r="M20" s="415"/>
    </row>
    <row r="21" spans="1:13" ht="6.75" customHeight="1" thickTop="1" thickBot="1">
      <c r="M21" s="300"/>
    </row>
    <row r="22" spans="1:13" ht="17.25" thickTop="1" thickBot="1">
      <c r="A22" s="317"/>
      <c r="B22" s="309"/>
      <c r="C22" s="318" t="s">
        <v>76</v>
      </c>
      <c r="D22" s="311"/>
      <c r="E22" s="319"/>
      <c r="F22" s="310" t="s">
        <v>7</v>
      </c>
      <c r="G22" s="302" t="s">
        <v>29</v>
      </c>
      <c r="H22" s="304" t="s">
        <v>126</v>
      </c>
      <c r="I22" s="310" t="s">
        <v>101</v>
      </c>
      <c r="J22" s="311"/>
      <c r="K22" s="312"/>
      <c r="M22" s="307" t="s">
        <v>361</v>
      </c>
    </row>
    <row r="23" spans="1:13">
      <c r="A23" s="317"/>
      <c r="B23" s="309"/>
      <c r="C23" s="320" t="s">
        <v>304</v>
      </c>
      <c r="D23" s="321"/>
      <c r="E23" s="469"/>
      <c r="F23" s="464">
        <v>135</v>
      </c>
      <c r="G23" s="465">
        <f t="shared" ref="G23" si="10">(F23*3)/20</f>
        <v>20.25</v>
      </c>
      <c r="H23" s="466" t="s">
        <v>64</v>
      </c>
      <c r="I23" s="322"/>
      <c r="J23" s="322"/>
      <c r="K23" s="323"/>
      <c r="M23" s="416">
        <v>0</v>
      </c>
    </row>
    <row r="24" spans="1:13" ht="16.5" thickBot="1">
      <c r="C24" s="324" t="s">
        <v>330</v>
      </c>
      <c r="D24" s="325"/>
      <c r="E24" s="470"/>
      <c r="F24" s="467">
        <v>60</v>
      </c>
      <c r="G24" s="463">
        <f>(F24*3)/20</f>
        <v>9</v>
      </c>
      <c r="H24" s="468" t="s">
        <v>64</v>
      </c>
      <c r="I24" s="326" t="s">
        <v>540</v>
      </c>
      <c r="J24" s="326"/>
      <c r="K24" s="327"/>
      <c r="M24" s="415">
        <v>0</v>
      </c>
    </row>
    <row r="25" spans="1:13" ht="6" customHeight="1" thickTop="1" thickBot="1">
      <c r="M25" s="300"/>
    </row>
    <row r="26" spans="1:13" ht="17.25" thickTop="1" thickBot="1">
      <c r="C26" s="318" t="s">
        <v>342</v>
      </c>
      <c r="D26" s="311"/>
      <c r="E26" s="311"/>
      <c r="F26" s="311"/>
      <c r="G26" s="328" t="s">
        <v>7</v>
      </c>
      <c r="H26" s="328" t="s">
        <v>4</v>
      </c>
      <c r="I26" s="328" t="s">
        <v>343</v>
      </c>
      <c r="J26" s="310" t="s">
        <v>101</v>
      </c>
      <c r="K26" s="312"/>
      <c r="M26" s="307" t="s">
        <v>361</v>
      </c>
    </row>
    <row r="27" spans="1:13">
      <c r="C27" s="329" t="s">
        <v>566</v>
      </c>
      <c r="D27" s="330"/>
      <c r="E27" s="330"/>
      <c r="F27" s="330"/>
      <c r="G27" s="472">
        <v>0</v>
      </c>
      <c r="H27" s="472">
        <v>2</v>
      </c>
      <c r="I27" s="472">
        <v>4</v>
      </c>
      <c r="J27" s="471"/>
      <c r="K27" s="331"/>
      <c r="M27" s="411">
        <f t="shared" ref="M27" si="11">300*G27</f>
        <v>0</v>
      </c>
    </row>
    <row r="28" spans="1:13">
      <c r="C28" s="329" t="s">
        <v>567</v>
      </c>
      <c r="D28" s="330"/>
      <c r="E28" s="330"/>
      <c r="F28" s="330"/>
      <c r="G28" s="472">
        <v>1</v>
      </c>
      <c r="H28" s="472">
        <v>2</v>
      </c>
      <c r="I28" s="472">
        <v>4</v>
      </c>
      <c r="J28" s="471"/>
      <c r="K28" s="331"/>
      <c r="M28" s="536">
        <f t="shared" ref="M28" si="12">300*G28</f>
        <v>300</v>
      </c>
    </row>
    <row r="29" spans="1:13" ht="16.5" thickBot="1">
      <c r="C29" s="332" t="s">
        <v>564</v>
      </c>
      <c r="D29" s="325"/>
      <c r="E29" s="325"/>
      <c r="F29" s="325"/>
      <c r="G29" s="468">
        <v>1</v>
      </c>
      <c r="H29" s="468">
        <v>2</v>
      </c>
      <c r="I29" s="468">
        <v>4</v>
      </c>
      <c r="J29" s="326" t="s">
        <v>565</v>
      </c>
      <c r="K29" s="316"/>
      <c r="M29" s="415">
        <f>750*G29</f>
        <v>750</v>
      </c>
    </row>
    <row r="30" spans="1:13" ht="16.5" thickTop="1">
      <c r="M30" s="417"/>
    </row>
    <row r="31" spans="1:13">
      <c r="C31" s="333"/>
      <c r="K31" s="79" t="s">
        <v>365</v>
      </c>
      <c r="L31" s="333"/>
      <c r="M31" s="418">
        <f>SUM(M5:M29)</f>
        <v>44550</v>
      </c>
    </row>
    <row r="32" spans="1:13">
      <c r="M32" s="300"/>
    </row>
    <row r="33" spans="13:13">
      <c r="M33" s="300"/>
    </row>
    <row r="34" spans="13:13">
      <c r="M34" s="300"/>
    </row>
    <row r="35" spans="13:13">
      <c r="M35" s="300"/>
    </row>
    <row r="36" spans="13:13">
      <c r="M36" s="300"/>
    </row>
    <row r="37" spans="13:13">
      <c r="M37" s="300"/>
    </row>
    <row r="38" spans="13:13">
      <c r="M38" s="300"/>
    </row>
  </sheetData>
  <phoneticPr fontId="0" type="noConversion"/>
  <conditionalFormatting sqref="B20">
    <cfRule type="cellIs" dxfId="22" priority="29" operator="equal">
      <formula>2</formula>
    </cfRule>
  </conditionalFormatting>
  <conditionalFormatting sqref="I5">
    <cfRule type="cellIs" dxfId="21" priority="25" operator="equal">
      <formula>20</formula>
    </cfRule>
    <cfRule type="cellIs" dxfId="20" priority="26" operator="equal">
      <formula>1</formula>
    </cfRule>
  </conditionalFormatting>
  <conditionalFormatting sqref="I16">
    <cfRule type="cellIs" dxfId="19" priority="23" operator="equal">
      <formula>20</formula>
    </cfRule>
    <cfRule type="cellIs" dxfId="18" priority="24" operator="equal">
      <formula>1</formula>
    </cfRule>
  </conditionalFormatting>
  <conditionalFormatting sqref="I8">
    <cfRule type="cellIs" dxfId="17" priority="21" operator="equal">
      <formula>20</formula>
    </cfRule>
    <cfRule type="cellIs" dxfId="16" priority="22" operator="equal">
      <formula>1</formula>
    </cfRule>
  </conditionalFormatting>
  <conditionalFormatting sqref="I9">
    <cfRule type="cellIs" dxfId="15" priority="19" operator="equal">
      <formula>20</formula>
    </cfRule>
    <cfRule type="cellIs" dxfId="14" priority="20" operator="equal">
      <formula>1</formula>
    </cfRule>
  </conditionalFormatting>
  <conditionalFormatting sqref="I13:I14">
    <cfRule type="cellIs" dxfId="13" priority="15" operator="equal">
      <formula>20</formula>
    </cfRule>
    <cfRule type="cellIs" dxfId="12" priority="16" operator="equal">
      <formula>1</formula>
    </cfRule>
  </conditionalFormatting>
  <conditionalFormatting sqref="I12">
    <cfRule type="cellIs" dxfId="11" priority="13" operator="equal">
      <formula>20</formula>
    </cfRule>
    <cfRule type="cellIs" dxfId="10" priority="14" operator="equal">
      <formula>1</formula>
    </cfRule>
  </conditionalFormatting>
  <conditionalFormatting sqref="I15">
    <cfRule type="cellIs" dxfId="9" priority="11" operator="equal">
      <formula>20</formula>
    </cfRule>
    <cfRule type="cellIs" dxfId="8" priority="12" operator="equal">
      <formula>1</formula>
    </cfRule>
  </conditionalFormatting>
  <conditionalFormatting sqref="I3">
    <cfRule type="cellIs" dxfId="7" priority="7" operator="equal">
      <formula>20</formula>
    </cfRule>
    <cfRule type="cellIs" dxfId="6" priority="8" operator="equal">
      <formula>1</formula>
    </cfRule>
  </conditionalFormatting>
  <conditionalFormatting sqref="I10">
    <cfRule type="cellIs" dxfId="5" priority="5" operator="equal">
      <formula>20</formula>
    </cfRule>
    <cfRule type="cellIs" dxfId="4" priority="6" operator="equal">
      <formula>1</formula>
    </cfRule>
  </conditionalFormatting>
  <conditionalFormatting sqref="I4">
    <cfRule type="cellIs" dxfId="3" priority="3" operator="equal">
      <formula>20</formula>
    </cfRule>
    <cfRule type="cellIs" dxfId="2" priority="4" operator="equal">
      <formula>1</formula>
    </cfRule>
  </conditionalFormatting>
  <conditionalFormatting sqref="I11">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9"/>
  <sheetViews>
    <sheetView showGridLines="0" workbookViewId="0"/>
  </sheetViews>
  <sheetFormatPr defaultColWidth="13" defaultRowHeight="15.75"/>
  <cols>
    <col min="1" max="1" width="28.125" style="300" bestFit="1" customWidth="1"/>
    <col min="2" max="2" width="4.5" style="300" bestFit="1" customWidth="1"/>
    <col min="3" max="3" width="5.625" style="309" bestFit="1" customWidth="1"/>
    <col min="4" max="5" width="26.625" style="40" customWidth="1"/>
    <col min="6" max="6" width="2.375" style="300" customWidth="1"/>
    <col min="7" max="7" width="7.375" style="40" bestFit="1" customWidth="1"/>
    <col min="8" max="8" width="7.75" style="300" bestFit="1" customWidth="1"/>
    <col min="9" max="16384" width="13" style="40"/>
  </cols>
  <sheetData>
    <row r="1" spans="1:8" ht="24" thickBot="1">
      <c r="A1" s="299" t="s">
        <v>98</v>
      </c>
      <c r="B1" s="299"/>
      <c r="C1" s="334"/>
      <c r="D1" s="299"/>
      <c r="E1" s="299"/>
    </row>
    <row r="2" spans="1:8" s="300" customFormat="1" ht="17.25" thickTop="1" thickBot="1">
      <c r="A2" s="335" t="s">
        <v>99</v>
      </c>
      <c r="B2" s="335" t="s">
        <v>7</v>
      </c>
      <c r="C2" s="336" t="s">
        <v>29</v>
      </c>
      <c r="D2" s="337" t="s">
        <v>100</v>
      </c>
      <c r="E2" s="338" t="s">
        <v>101</v>
      </c>
      <c r="G2" s="339" t="s">
        <v>361</v>
      </c>
    </row>
    <row r="3" spans="1:8">
      <c r="A3" s="340" t="s">
        <v>306</v>
      </c>
      <c r="B3" s="341">
        <v>1</v>
      </c>
      <c r="C3" s="342" t="s">
        <v>307</v>
      </c>
      <c r="D3" s="343"/>
      <c r="E3" s="344"/>
      <c r="G3" s="534">
        <v>0</v>
      </c>
    </row>
    <row r="4" spans="1:8">
      <c r="A4" s="370" t="s">
        <v>305</v>
      </c>
      <c r="B4" s="371">
        <v>1</v>
      </c>
      <c r="C4" s="365">
        <v>0</v>
      </c>
      <c r="D4" s="381"/>
      <c r="E4" s="344"/>
      <c r="G4" s="535">
        <v>0</v>
      </c>
    </row>
    <row r="5" spans="1:8">
      <c r="A5" s="370" t="s">
        <v>562</v>
      </c>
      <c r="B5" s="371">
        <v>1</v>
      </c>
      <c r="C5" s="365">
        <v>0</v>
      </c>
      <c r="D5" s="381"/>
      <c r="E5" s="344"/>
      <c r="F5" s="357"/>
      <c r="G5" s="536">
        <v>3000</v>
      </c>
    </row>
    <row r="6" spans="1:8">
      <c r="A6" s="370" t="s">
        <v>547</v>
      </c>
      <c r="B6" s="371">
        <v>1</v>
      </c>
      <c r="C6" s="365">
        <v>1</v>
      </c>
      <c r="D6" s="381"/>
      <c r="E6" s="344"/>
      <c r="F6" s="333"/>
      <c r="G6" s="537">
        <v>750</v>
      </c>
    </row>
    <row r="7" spans="1:8">
      <c r="A7" s="370" t="s">
        <v>532</v>
      </c>
      <c r="B7" s="371">
        <v>1</v>
      </c>
      <c r="C7" s="365">
        <v>1</v>
      </c>
      <c r="D7" s="381" t="s">
        <v>533</v>
      </c>
      <c r="E7" s="344"/>
      <c r="G7" s="537">
        <v>60</v>
      </c>
    </row>
    <row r="8" spans="1:8" ht="16.5" thickBot="1">
      <c r="A8" s="380"/>
      <c r="B8" s="346"/>
      <c r="C8" s="347"/>
      <c r="D8" s="495"/>
      <c r="E8" s="349"/>
      <c r="G8" s="538"/>
      <c r="H8" s="357"/>
    </row>
    <row r="9" spans="1:8" ht="24.75" thickTop="1" thickBot="1">
      <c r="A9" s="299" t="s">
        <v>102</v>
      </c>
      <c r="B9" s="299"/>
      <c r="C9" s="350"/>
      <c r="D9" s="299"/>
      <c r="E9" s="351"/>
      <c r="G9" s="350"/>
    </row>
    <row r="10" spans="1:8" ht="17.25" thickTop="1" thickBot="1">
      <c r="A10" s="335" t="s">
        <v>99</v>
      </c>
      <c r="B10" s="335" t="s">
        <v>7</v>
      </c>
      <c r="C10" s="336" t="s">
        <v>29</v>
      </c>
      <c r="D10" s="337" t="s">
        <v>100</v>
      </c>
      <c r="E10" s="338" t="s">
        <v>101</v>
      </c>
      <c r="G10" s="339" t="s">
        <v>361</v>
      </c>
    </row>
    <row r="11" spans="1:8">
      <c r="A11" s="352" t="s">
        <v>331</v>
      </c>
      <c r="B11" s="353">
        <v>1</v>
      </c>
      <c r="C11" s="354">
        <v>2</v>
      </c>
      <c r="D11" s="355"/>
      <c r="E11" s="356"/>
      <c r="F11" s="357"/>
      <c r="G11" s="539">
        <v>0</v>
      </c>
    </row>
    <row r="12" spans="1:8">
      <c r="A12" s="358" t="s">
        <v>360</v>
      </c>
      <c r="B12" s="359">
        <v>6</v>
      </c>
      <c r="C12" s="360">
        <v>0.5</v>
      </c>
      <c r="D12" s="361"/>
      <c r="E12" s="362"/>
      <c r="F12" s="357"/>
      <c r="G12" s="540">
        <v>0</v>
      </c>
    </row>
    <row r="13" spans="1:8">
      <c r="A13" s="363" t="s">
        <v>336</v>
      </c>
      <c r="B13" s="364">
        <v>1</v>
      </c>
      <c r="C13" s="365">
        <v>0</v>
      </c>
      <c r="D13" s="366"/>
      <c r="E13" s="367"/>
      <c r="F13" s="357"/>
      <c r="G13" s="541">
        <v>0</v>
      </c>
    </row>
    <row r="14" spans="1:8">
      <c r="A14" s="548" t="s">
        <v>573</v>
      </c>
      <c r="B14" s="364">
        <v>1</v>
      </c>
      <c r="C14" s="342">
        <v>4</v>
      </c>
      <c r="D14" s="549" t="s">
        <v>574</v>
      </c>
      <c r="E14" s="550"/>
      <c r="F14" s="333"/>
      <c r="G14" s="534">
        <v>7200</v>
      </c>
    </row>
    <row r="15" spans="1:8">
      <c r="A15" s="363" t="s">
        <v>333</v>
      </c>
      <c r="B15" s="364">
        <v>1</v>
      </c>
      <c r="C15" s="365">
        <v>0</v>
      </c>
      <c r="D15" s="368"/>
      <c r="E15" s="367"/>
      <c r="F15" s="357"/>
      <c r="G15" s="541">
        <v>0</v>
      </c>
    </row>
    <row r="16" spans="1:8">
      <c r="A16" s="363" t="s">
        <v>349</v>
      </c>
      <c r="B16" s="364">
        <v>1</v>
      </c>
      <c r="C16" s="365">
        <v>0</v>
      </c>
      <c r="D16" s="366"/>
      <c r="E16" s="367"/>
      <c r="F16" s="357"/>
      <c r="G16" s="541">
        <v>0</v>
      </c>
    </row>
    <row r="17" spans="1:7">
      <c r="A17" s="363" t="s">
        <v>350</v>
      </c>
      <c r="B17" s="364">
        <v>1</v>
      </c>
      <c r="C17" s="365">
        <v>0</v>
      </c>
      <c r="D17" s="368"/>
      <c r="E17" s="367"/>
      <c r="F17" s="357"/>
      <c r="G17" s="541">
        <v>0</v>
      </c>
    </row>
    <row r="18" spans="1:7">
      <c r="A18" s="363" t="s">
        <v>308</v>
      </c>
      <c r="B18" s="364">
        <v>1</v>
      </c>
      <c r="C18" s="369">
        <v>0</v>
      </c>
      <c r="D18" s="366"/>
      <c r="E18" s="367"/>
      <c r="G18" s="542">
        <v>0</v>
      </c>
    </row>
    <row r="19" spans="1:7">
      <c r="A19" s="363" t="s">
        <v>347</v>
      </c>
      <c r="B19" s="364">
        <v>1</v>
      </c>
      <c r="C19" s="365">
        <v>0</v>
      </c>
      <c r="D19" s="368"/>
      <c r="E19" s="367"/>
      <c r="G19" s="541">
        <v>0</v>
      </c>
    </row>
    <row r="20" spans="1:7">
      <c r="A20" s="363" t="s">
        <v>348</v>
      </c>
      <c r="B20" s="364">
        <v>2</v>
      </c>
      <c r="C20" s="365">
        <f>B20/5</f>
        <v>0.4</v>
      </c>
      <c r="D20" s="366"/>
      <c r="E20" s="367"/>
      <c r="G20" s="541">
        <v>0</v>
      </c>
    </row>
    <row r="21" spans="1:7">
      <c r="A21" s="363" t="s">
        <v>351</v>
      </c>
      <c r="B21" s="364">
        <v>1</v>
      </c>
      <c r="C21" s="365">
        <v>0</v>
      </c>
      <c r="D21" s="368"/>
      <c r="E21" s="367"/>
      <c r="G21" s="541">
        <v>0</v>
      </c>
    </row>
    <row r="22" spans="1:7">
      <c r="A22" s="363" t="s">
        <v>334</v>
      </c>
      <c r="B22" s="364">
        <v>2</v>
      </c>
      <c r="C22" s="365">
        <v>1</v>
      </c>
      <c r="D22" s="368"/>
      <c r="E22" s="367"/>
      <c r="G22" s="541">
        <v>0</v>
      </c>
    </row>
    <row r="23" spans="1:7">
      <c r="A23" s="363" t="s">
        <v>335</v>
      </c>
      <c r="B23" s="364">
        <v>1</v>
      </c>
      <c r="C23" s="365">
        <v>5</v>
      </c>
      <c r="D23" s="366" t="s">
        <v>189</v>
      </c>
      <c r="E23" s="367"/>
      <c r="G23" s="541">
        <v>0</v>
      </c>
    </row>
    <row r="24" spans="1:7">
      <c r="A24" s="363" t="s">
        <v>346</v>
      </c>
      <c r="B24" s="364">
        <v>2</v>
      </c>
      <c r="C24" s="365">
        <f>B24*0.2</f>
        <v>0.4</v>
      </c>
      <c r="D24" s="368"/>
      <c r="E24" s="367"/>
      <c r="G24" s="541">
        <v>0</v>
      </c>
    </row>
    <row r="25" spans="1:7" ht="16.5" thickBot="1">
      <c r="A25" s="345" t="s">
        <v>332</v>
      </c>
      <c r="B25" s="346">
        <v>1</v>
      </c>
      <c r="C25" s="347">
        <v>4</v>
      </c>
      <c r="D25" s="348"/>
      <c r="E25" s="349"/>
      <c r="G25" s="538">
        <v>0</v>
      </c>
    </row>
    <row r="26" spans="1:7" ht="9" customHeight="1" thickTop="1"/>
    <row r="27" spans="1:7">
      <c r="E27" s="79" t="s">
        <v>365</v>
      </c>
      <c r="F27" s="333"/>
      <c r="G27" s="543">
        <f>SUM(G3:G25)</f>
        <v>11010</v>
      </c>
    </row>
    <row r="28" spans="1:7">
      <c r="E28" s="79" t="s">
        <v>366</v>
      </c>
      <c r="G28" s="309">
        <f>G27+Martial!M31</f>
        <v>55560</v>
      </c>
    </row>
    <row r="29" spans="1:7">
      <c r="E29" s="79" t="s">
        <v>563</v>
      </c>
      <c r="F29" s="333"/>
      <c r="G29" s="418">
        <v>49000</v>
      </c>
    </row>
  </sheetData>
  <sortState ref="A8:E24">
    <sortCondition ref="A8:A24"/>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Solonor</vt:lpstr>
      <vt:lpstr>Spells</vt:lpstr>
      <vt:lpstr>Feats</vt:lpstr>
      <vt:lpstr>Martial</vt:lpstr>
      <vt:lpstr>Equipment</vt:lpstr>
      <vt:lpstr>'Personal File'!Print_Area</vt:lpstr>
      <vt:lpstr>Skills!Print_Area</vt:lpstr>
      <vt:lpstr>Solonor!Print_Area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2013-10-18T14:33:00Z</cp:lastPrinted>
  <dcterms:created xsi:type="dcterms:W3CDTF">2000-10-24T15:39:59Z</dcterms:created>
  <dcterms:modified xsi:type="dcterms:W3CDTF">2014-11-06T01:29:06Z</dcterms:modified>
</cp:coreProperties>
</file>