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B8" i="4" l="1"/>
  <c r="E13" i="4" l="1"/>
  <c r="E12" i="4"/>
  <c r="E11" i="4"/>
  <c r="B6" i="4"/>
  <c r="B9" i="4" l="1"/>
  <c r="H30" i="15" l="1"/>
  <c r="M29" i="6" l="1"/>
  <c r="M28" i="6"/>
  <c r="M27" i="6"/>
  <c r="M8" i="6" l="1"/>
  <c r="C3" i="26" l="1"/>
  <c r="C4" i="26"/>
  <c r="C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B10" i="4" l="1"/>
  <c r="I4" i="6" l="1"/>
  <c r="I11" i="6" l="1"/>
  <c r="E43" i="15" l="1"/>
  <c r="B13" i="4" l="1"/>
  <c r="I10" i="6" l="1"/>
  <c r="H29" i="15" l="1"/>
  <c r="L7" i="26" l="1"/>
  <c r="G23" i="6" l="1"/>
  <c r="H40" i="15" l="1"/>
  <c r="H39" i="15"/>
  <c r="H38" i="15"/>
  <c r="H37" i="15"/>
  <c r="H36" i="15"/>
  <c r="H35" i="15"/>
  <c r="H34" i="15"/>
  <c r="H33" i="15"/>
  <c r="H32" i="15"/>
  <c r="H31" i="15"/>
  <c r="H28" i="15"/>
  <c r="H27" i="15"/>
  <c r="H26" i="15"/>
  <c r="H25" i="15"/>
  <c r="H24" i="15"/>
  <c r="H23" i="15"/>
  <c r="H22" i="15"/>
  <c r="H21" i="15"/>
  <c r="H20" i="15"/>
  <c r="H19" i="15"/>
  <c r="H18" i="15"/>
  <c r="H17" i="15"/>
  <c r="H16" i="15"/>
  <c r="H15" i="15"/>
  <c r="H14" i="15"/>
  <c r="H13" i="15"/>
  <c r="H12" i="15"/>
  <c r="I3" i="6" l="1"/>
  <c r="H3" i="15" l="1"/>
  <c r="H4" i="15"/>
  <c r="I8" i="6" l="1"/>
  <c r="I9" i="6"/>
  <c r="I12" i="6"/>
  <c r="I13" i="6"/>
  <c r="C15" i="6" l="1"/>
  <c r="C16" i="6"/>
  <c r="I15" i="6" l="1"/>
  <c r="B43" i="15" l="1"/>
  <c r="C9" i="20"/>
  <c r="G27" i="19" l="1"/>
  <c r="M31" i="6"/>
  <c r="G28" i="19" l="1"/>
  <c r="K7" i="26"/>
  <c r="I12" i="26" l="1"/>
  <c r="I13" i="26" s="1"/>
  <c r="I14" i="26" l="1"/>
  <c r="I10" i="26"/>
  <c r="I16" i="6" l="1"/>
  <c r="J7" i="26" l="1"/>
  <c r="C20" i="19" l="1"/>
  <c r="C24" i="19"/>
  <c r="I7" i="26" l="1"/>
  <c r="G24" i="6" l="1"/>
  <c r="G7" i="26" l="1"/>
  <c r="H7" i="26"/>
  <c r="M7" i="26"/>
  <c r="N7" i="26"/>
  <c r="H41" i="15" l="1"/>
  <c r="H11" i="15"/>
  <c r="H10" i="15"/>
  <c r="H9" i="15"/>
  <c r="H8" i="15"/>
  <c r="E9" i="4" l="1"/>
  <c r="I5" i="6" l="1"/>
  <c r="H5" i="15" l="1"/>
  <c r="C13" i="4" l="1"/>
  <c r="C12" i="4"/>
  <c r="C11" i="4"/>
  <c r="D25" i="15" s="1"/>
  <c r="C10" i="4"/>
  <c r="C9" i="4"/>
  <c r="C8" i="4"/>
  <c r="C9" i="6" l="1"/>
  <c r="C13" i="6"/>
  <c r="C10" i="6"/>
  <c r="C11" i="6"/>
  <c r="C8" i="6"/>
  <c r="C12" i="6"/>
  <c r="H11" i="6"/>
  <c r="J11" i="6" s="1"/>
  <c r="C3" i="6"/>
  <c r="H10" i="6"/>
  <c r="J10" i="6" s="1"/>
  <c r="H9" i="6"/>
  <c r="J9" i="6" s="1"/>
  <c r="D3" i="15"/>
  <c r="E3" i="15" s="1"/>
  <c r="E10" i="4"/>
  <c r="H8" i="6"/>
  <c r="J8" i="6" s="1"/>
  <c r="H12" i="6"/>
  <c r="J12" i="6" s="1"/>
  <c r="H3" i="6"/>
  <c r="H4" i="6" s="1"/>
  <c r="H5" i="6"/>
  <c r="J5" i="6" s="1"/>
  <c r="H16" i="6"/>
  <c r="J16" i="6" s="1"/>
  <c r="H15" i="6"/>
  <c r="J15" i="6" s="1"/>
  <c r="D4" i="15"/>
  <c r="H13" i="6"/>
  <c r="J13" i="6" s="1"/>
  <c r="I11" i="26"/>
  <c r="I15" i="26"/>
  <c r="B7" i="4"/>
  <c r="E25" i="15"/>
  <c r="G25" i="15"/>
  <c r="I25" i="15" s="1"/>
  <c r="D5" i="15"/>
  <c r="H42" i="15"/>
  <c r="H7" i="15"/>
  <c r="H6" i="15"/>
  <c r="J4" i="6" l="1"/>
  <c r="J3" i="6"/>
  <c r="G3" i="15"/>
  <c r="I3" i="15" s="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t>
        </r>
      </text>
    </comment>
    <comment ref="B8" authorId="0">
      <text>
        <r>
          <rPr>
            <i/>
            <sz val="12"/>
            <color indexed="81"/>
            <rFont val="Times New Roman"/>
            <family val="1"/>
          </rPr>
          <t>divine power +6 
bull’s strength +4
draconic might +5</t>
        </r>
      </text>
    </comment>
    <comment ref="E8" authorId="0">
      <text>
        <r>
          <rPr>
            <sz val="12"/>
            <color indexed="81"/>
            <rFont val="Times New Roman"/>
            <family val="1"/>
          </rPr>
          <t>See PHB 162</t>
        </r>
      </text>
    </comment>
    <comment ref="B9" authorId="0">
      <text>
        <r>
          <rPr>
            <sz val="12"/>
            <color indexed="81"/>
            <rFont val="Times New Roman"/>
            <family val="1"/>
          </rPr>
          <t xml:space="preserve">+ 4 </t>
        </r>
        <r>
          <rPr>
            <i/>
            <sz val="12"/>
            <color indexed="81"/>
            <rFont val="Times New Roman"/>
            <family val="1"/>
          </rPr>
          <t>cat’s grace</t>
        </r>
      </text>
    </comment>
    <comment ref="B10" authorId="0">
      <text>
        <r>
          <rPr>
            <i/>
            <sz val="12"/>
            <color indexed="81"/>
            <rFont val="Times New Roman"/>
            <family val="1"/>
          </rPr>
          <t>divine power +6 
bear’s endurance +4
draconic might +5</t>
        </r>
      </text>
    </comment>
    <comment ref="E10" authorId="0">
      <text>
        <r>
          <rPr>
            <sz val="12"/>
            <color indexed="81"/>
            <rFont val="Times New Roman"/>
            <family val="1"/>
          </rPr>
          <t>[(6 * 8 Cleric) * 75%]
+ [(4 * 8 Seeker) * 75%]
+ (10 * 1 Con)</t>
        </r>
      </text>
    </comment>
    <comment ref="E11" authorId="0">
      <text>
        <r>
          <rPr>
            <i/>
            <sz val="12"/>
            <color indexed="81"/>
            <rFont val="Times New Roman"/>
            <family val="1"/>
          </rPr>
          <t>haste +1
prot. f. evil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 +3</t>
        </r>
      </text>
    </comment>
    <comment ref="F4" authorId="0">
      <text>
        <r>
          <rPr>
            <i/>
            <sz val="12"/>
            <color indexed="81"/>
            <rFont val="Times New Roman"/>
            <family val="1"/>
          </rPr>
          <t>nightshield +3</t>
        </r>
      </text>
    </comment>
    <comment ref="F5" authorId="0">
      <text>
        <r>
          <rPr>
            <i/>
            <sz val="12"/>
            <color indexed="81"/>
            <rFont val="Times New Roman"/>
            <family val="1"/>
          </rPr>
          <t>nightshield +3</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60" authorId="0">
      <text>
        <r>
          <rPr>
            <sz val="12"/>
            <color indexed="81"/>
            <rFont val="Times New Roman"/>
            <family val="1"/>
          </rPr>
          <t>Holy water, silver dust.</t>
        </r>
      </text>
    </comment>
    <comment ref="E73" authorId="0">
      <text>
        <r>
          <rPr>
            <sz val="12"/>
            <color indexed="81"/>
            <rFont val="Times New Roman"/>
            <family val="1"/>
          </rPr>
          <t>Eagle feathers or droppings</t>
        </r>
      </text>
    </comment>
    <comment ref="E79" authorId="0">
      <text>
        <r>
          <rPr>
            <sz val="12"/>
            <color indexed="81"/>
            <rFont val="Times New Roman"/>
            <family val="1"/>
          </rPr>
          <t>Dumathoin symbol, salt, copper pieces</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31" authorId="0">
      <text>
        <r>
          <rPr>
            <sz val="12"/>
            <color indexed="81"/>
            <rFont val="Times New Roman"/>
            <family val="1"/>
          </rPr>
          <t>Dumathoin symbol</t>
        </r>
      </text>
    </comment>
    <comment ref="E138" authorId="0">
      <text>
        <r>
          <rPr>
            <sz val="12"/>
            <color indexed="81"/>
            <rFont val="Times New Roman"/>
            <family val="1"/>
          </rPr>
          <t>Holy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5" authorId="0">
      <text>
        <r>
          <rPr>
            <sz val="12"/>
            <color indexed="81"/>
            <rFont val="Times New Roman"/>
            <family val="1"/>
          </rPr>
          <t>Item distasteful to target</t>
        </r>
      </text>
    </comment>
    <comment ref="E186" authorId="0">
      <text>
        <r>
          <rPr>
            <sz val="12"/>
            <color indexed="81"/>
            <rFont val="Times New Roman"/>
            <family val="1"/>
          </rPr>
          <t>Herbal inhalant applied under nostrils, smoked, or imbibed</t>
        </r>
      </text>
    </comment>
    <comment ref="E192" authorId="0">
      <text/>
    </comment>
    <comment ref="E196" authorId="0">
      <text>
        <r>
          <rPr>
            <sz val="12"/>
            <color indexed="81"/>
            <rFont val="Times New Roman"/>
            <family val="1"/>
          </rPr>
          <t>heart of an elven child</t>
        </r>
      </text>
    </comment>
    <comment ref="E198" authorId="0">
      <text>
        <r>
          <rPr>
            <sz val="12"/>
            <color indexed="81"/>
            <rFont val="Times New Roman"/>
            <family val="1"/>
          </rPr>
          <t>Dumathoin symbol</t>
        </r>
      </text>
    </comment>
    <comment ref="E201" authorId="0">
      <text>
        <r>
          <rPr>
            <sz val="12"/>
            <color indexed="81"/>
            <rFont val="Times New Roman"/>
            <family val="1"/>
          </rPr>
          <t>Item distasteful to target</t>
        </r>
      </text>
    </comment>
    <comment ref="E204" authorId="0">
      <text>
        <r>
          <rPr>
            <sz val="12"/>
            <color indexed="81"/>
            <rFont val="Times New Roman"/>
            <family val="1"/>
          </rPr>
          <t>Charcoal</t>
        </r>
      </text>
    </comment>
    <comment ref="E208" authorId="0">
      <text>
        <r>
          <rPr>
            <sz val="12"/>
            <color indexed="81"/>
            <rFont val="Times New Roman"/>
            <family val="1"/>
          </rPr>
          <t>humanoid brain tissue</t>
        </r>
      </text>
    </comment>
    <comment ref="E212" authorId="0">
      <text>
        <r>
          <rPr>
            <sz val="12"/>
            <color indexed="81"/>
            <rFont val="Times New Roman"/>
            <family val="1"/>
          </rPr>
          <t>Parchment w/ unholy text</t>
        </r>
      </text>
    </comment>
    <comment ref="E213" authorId="0">
      <text>
        <r>
          <rPr>
            <sz val="12"/>
            <color indexed="81"/>
            <rFont val="Times New Roman"/>
            <family val="1"/>
          </rPr>
          <t>dandelion fluff and herbs</t>
        </r>
      </text>
    </comment>
    <comment ref="E214" authorId="0">
      <text>
        <r>
          <rPr>
            <sz val="12"/>
            <color indexed="81"/>
            <rFont val="Times New Roman"/>
            <family val="1"/>
          </rPr>
          <t>Vial of holy water</t>
        </r>
      </text>
    </comment>
    <comment ref="E217" authorId="0">
      <text/>
    </comment>
    <comment ref="E224" authorId="0">
      <text>
        <r>
          <rPr>
            <sz val="12"/>
            <rFont val="Times New Roman"/>
            <family val="1"/>
          </rPr>
          <t>Bag and candle</t>
        </r>
      </text>
    </comment>
    <comment ref="E225" authorId="0">
      <text>
        <r>
          <rPr>
            <sz val="12"/>
            <color indexed="81"/>
            <rFont val="Times New Roman"/>
            <family val="1"/>
          </rPr>
          <t>A tiny bag, a small (not lit) candle, and a carved bone from any humanoid.</t>
        </r>
      </text>
    </comment>
    <comment ref="E226" authorId="0">
      <text>
        <r>
          <rPr>
            <sz val="12"/>
            <color indexed="81"/>
            <rFont val="Times New Roman"/>
            <family val="1"/>
          </rPr>
          <t>flask of wine and loaf of bread</t>
        </r>
      </text>
    </comment>
    <comment ref="E228" authorId="0">
      <text/>
    </comment>
    <comment ref="E230" authorId="0">
      <text>
        <r>
          <rPr>
            <sz val="12"/>
            <color indexed="81"/>
            <rFont val="Times New Roman"/>
            <family val="1"/>
          </rPr>
          <t>25 GPs' worth of powdered silver</t>
        </r>
      </text>
    </comment>
    <comment ref="E231"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I13" authorId="0">
      <text>
        <r>
          <rPr>
            <sz val="12"/>
            <color indexed="81"/>
            <rFont val="Times New Roman"/>
            <family val="1"/>
          </rPr>
          <t>Know: Religion synergy +2</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8"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text>
        <r>
          <rPr>
            <sz val="12"/>
            <color indexed="81"/>
            <rFont val="Times New Roman"/>
            <family val="1"/>
          </rPr>
          <t>+4 Weapon; +2 Strength; + 4 Holy Warrior; +1 Divine Favor</t>
        </r>
      </text>
    </comment>
    <comment ref="D8" authorId="0">
      <text>
        <r>
          <rPr>
            <sz val="12"/>
            <color indexed="81"/>
            <rFont val="Times New Roman"/>
            <family val="1"/>
          </rPr>
          <t>+4 Weapon</t>
        </r>
      </text>
    </comment>
    <comment ref="C9" authorId="0">
      <text>
        <r>
          <rPr>
            <sz val="12"/>
            <color indexed="81"/>
            <rFont val="Times New Roman"/>
            <family val="1"/>
          </rPr>
          <t>+4 Weapon; +2 Strength; + 4 Holy Warrior; +1 Divine Favor</t>
        </r>
      </text>
    </comment>
    <comment ref="D9" authorId="0">
      <text>
        <r>
          <rPr>
            <sz val="12"/>
            <color indexed="81"/>
            <rFont val="Times New Roman"/>
            <family val="1"/>
          </rPr>
          <t>+4 Weapon</t>
        </r>
      </text>
    </comment>
    <comment ref="C10" authorId="0">
      <text>
        <r>
          <rPr>
            <sz val="12"/>
            <color indexed="81"/>
            <rFont val="Times New Roman"/>
            <family val="1"/>
          </rPr>
          <t>+4 Weapon; +2 Strength; + 4 Holy Warrior; +1 Divine Favor</t>
        </r>
      </text>
    </comment>
    <comment ref="D10" authorId="0">
      <text>
        <r>
          <rPr>
            <sz val="12"/>
            <color indexed="81"/>
            <rFont val="Times New Roman"/>
            <family val="1"/>
          </rPr>
          <t>+4 Weapon</t>
        </r>
      </text>
    </comment>
    <comment ref="C11" authorId="0">
      <text>
        <r>
          <rPr>
            <sz val="12"/>
            <color indexed="81"/>
            <rFont val="Times New Roman"/>
            <family val="1"/>
          </rPr>
          <t>+4 Weapon; +2 Strength; + 4 Holy Warrior; +1 Divine Favor</t>
        </r>
      </text>
    </comment>
    <comment ref="D11" authorId="0">
      <text>
        <r>
          <rPr>
            <sz val="12"/>
            <color indexed="81"/>
            <rFont val="Times New Roman"/>
            <family val="1"/>
          </rPr>
          <t>+4 Weapon</t>
        </r>
      </text>
    </comment>
    <comment ref="C12" authorId="0">
      <text>
        <r>
          <rPr>
            <sz val="12"/>
            <color indexed="81"/>
            <rFont val="Times New Roman"/>
            <family val="1"/>
          </rPr>
          <t>+4 Weapon; +2 Strength; + 4 Holy Warrior; +1 Divine Favor</t>
        </r>
      </text>
    </comment>
    <comment ref="D12" authorId="0">
      <text>
        <r>
          <rPr>
            <sz val="12"/>
            <color indexed="81"/>
            <rFont val="Times New Roman"/>
            <family val="1"/>
          </rPr>
          <t>+4 Weapon</t>
        </r>
      </text>
    </comment>
    <comment ref="C13" authorId="0">
      <text>
        <r>
          <rPr>
            <sz val="12"/>
            <color indexed="81"/>
            <rFont val="Times New Roman"/>
            <family val="1"/>
          </rPr>
          <t>+4 Weapon; +2 Strength; + 4 Holy Warrior; +1 Divine Favor</t>
        </r>
      </text>
    </comment>
    <comment ref="D13" authorId="0">
      <text>
        <r>
          <rPr>
            <sz val="12"/>
            <color indexed="81"/>
            <rFont val="Times New Roman"/>
            <family val="1"/>
          </rPr>
          <t>+4 Weapon</t>
        </r>
      </text>
    </comment>
    <comment ref="D18"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6"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4"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<sst xmlns="http://schemas.openxmlformats.org/spreadsheetml/2006/main" count="2055" uniqueCount="580">
  <si>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</si>
  <si>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</si>
  <si>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</si>
  <si>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</si>
  <si>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</si>
  <si>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</si>
  <si>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</si>
  <si>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</si>
  <si>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</si>
  <si>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</si>
  <si>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</si>
  <si>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</si>
  <si>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</si>
  <si>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</si>
  <si>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</si>
  <si>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</si>
  <si>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</si>
  <si>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</si>
  <si>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</si>
  <si>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</si>
  <si>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</si>
  <si>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</si>
  <si>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</si>
  <si>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</si>
  <si>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</si>
  <si>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</si>
  <si>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</si>
  <si>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</si>
  <si>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</si>
  <si>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</si>
  <si>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</si>
  <si>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</si>
  <si>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</si>
  <si>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</si>
  <si>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</si>
  <si>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</si>
  <si>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</si>
  <si>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</si>
  <si>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</si>
  <si>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</si>
  <si>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</si>
  <si>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</si>
  <si>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</si>
  <si>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</si>
  <si>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</si>
  <si>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</si>
  <si>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</si>
  <si>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</si>
  <si>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</si>
  <si>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</si>
  <si>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</si>
  <si>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</si>
  <si>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</si>
  <si>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</si>
  <si>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</si>
  <si>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</si>
  <si>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</si>
  <si>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</si>
  <si>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</si>
  <si>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</si>
  <si>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</si>
  <si>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</si>
  <si>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</si>
  <si>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</si>
  <si>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</si>
  <si>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</si>
  <si>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</si>
  <si>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</si>
  <si>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</si>
  <si>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</si>
  <si>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</si>
  <si>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</si>
  <si>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</si>
  <si>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</si>
  <si>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</si>
  <si>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</si>
  <si>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</si>
  <si>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</si>
  <si>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</si>
  <si>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</si>
  <si>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</si>
  <si>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</si>
  <si>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</si>
  <si>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</si>
  <si>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</si>
  <si>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</si>
  <si>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</si>
  <si>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</si>
  <si>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</si>
  <si>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</si>
  <si>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</si>
  <si>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</si>
  <si>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</si>
  <si>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</si>
  <si>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</si>
  <si>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</si>
  <si>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</si>
  <si>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</si>
  <si>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</si>
  <si>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</si>
  <si>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</si>
  <si>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</si>
  <si>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</si>
  <si>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</si>
  <si>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</si>
  <si>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</si>
  <si>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</si>
  <si>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</si>
  <si>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</si>
  <si>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</si>
  <si>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</si>
  <si>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</si>
  <si>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</si>
  <si>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</si>
  <si>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</si>
  <si>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</si>
  <si>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</si>
  <si>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</si>
  <si>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</si>
  <si>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</si>
  <si>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</si>
  <si>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</si>
  <si>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</si>
  <si>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</si>
  <si>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</si>
  <si>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</si>
  <si>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</si>
  <si>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</si>
  <si>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</si>
  <si>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</si>
  <si>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</si>
  <si>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</si>
  <si>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</si>
  <si>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</si>
  <si>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</si>
  <si>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</si>
  <si>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</si>
  <si>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</si>
  <si>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</si>
  <si>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</si>
  <si>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</si>
  <si>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</si>
  <si>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</si>
  <si>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</si>
  <si>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</si>
  <si>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</si>
  <si>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</si>
  <si>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</si>
  <si>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</si>
  <si>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</si>
  <si>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</si>
  <si>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</si>
  <si>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</si>
  <si>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</si>
  <si>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</si>
  <si>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</si>
  <si>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</si>
  <si>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</si>
  <si>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</si>
  <si>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</si>
  <si>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</si>
  <si>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</si>
  <si>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</si>
  <si>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</si>
  <si>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</si>
  <si>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</si>
  <si>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</si>
  <si>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</si>
  <si>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</si>
  <si>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</si>
  <si>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</si>
  <si>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</si>
  <si>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</si>
  <si>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</si>
  <si>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</si>
  <si>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</si>
  <si>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</si>
  <si>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</si>
  <si>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</si>
  <si>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</si>
  <si>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</si>
  <si>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</si>
  <si>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</si>
  <si>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</si>
  <si>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</si>
  <si>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</si>
  <si>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</si>
  <si>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</si>
  <si>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</si>
  <si>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</si>
  <si>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</si>
  <si>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</si>
  <si>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</si>
  <si>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</si>
  <si>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</si>
  <si>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</si>
  <si>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</si>
  <si>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</si>
  <si>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</si>
  <si>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</si>
  <si>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</si>
  <si>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</si>
  <si>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</si>
  <si>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</si>
  <si>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</si>
  <si>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</si>
  <si>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</si>
  <si>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</si>
  <si>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</si>
  <si>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</si>
  <si>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</si>
  <si>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</si>
  <si>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</si>
  <si>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</si>
  <si>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</si>
  <si>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</si>
  <si>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</si>
  <si>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</si>
  <si>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</si>
  <si>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</si>
  <si>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</si>
  <si>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</si>
  <si>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</si>
  <si>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</si>
  <si>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</si>
  <si>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</si>
  <si>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</si>
  <si>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</si>
  <si>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</si>
  <si>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</si>
  <si>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</si>
  <si>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</si>
  <si>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</si>
  <si>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</si>
  <si>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</si>
  <si>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</si>
  <si>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</si>
  <si>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</si>
  <si>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</si>
  <si>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</si>
  <si>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</si>
  <si>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</si>
  <si>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</si>
  <si>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</si>
  <si>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</si>
  <si>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</si>
  <si>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</si>
  <si>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</si>
  <si>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</si>
  <si>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</si>
  <si>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</si>
  <si>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</si>
  <si>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</si>
  <si>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</si>
  <si>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</si>
  <si>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</si>
  <si>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</si>
  <si>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</si>
  <si>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</si>
  <si>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</si>
  <si>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</si>
  <si>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</si>
  <si>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</si>
  <si>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</si>
  <si>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</si>
  <si>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</si>
  <si>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</si>
  <si>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</si>
  <si>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</si>
  <si>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</si>
  <si>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</si>
  <si>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</si>
  <si>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</si>
  <si>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</si>
  <si>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</si>
  <si>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</si>
  <si>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</si>
  <si>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</si>
  <si>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</si>
  <si>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</si>
  <si>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</si>
  <si>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</si>
  <si>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</si>
  <si>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</si>
  <si>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</si>
  <si>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</si>
  <si>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</si>
  <si>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</si>
  <si>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</si>
  <si>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</si>
  <si>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</si>
  <si>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</si>
  <si>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</si>
  <si>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</si>
  <si>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</si>
  <si>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</si>
  <si>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</si>
  <si>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</si>
  <si>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</si>
  <si>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</si>
  <si>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</si>
  <si>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</si>
  <si>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</si>
  <si>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</si>
  <si>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</si>
  <si>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</si>
  <si>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</si>
  <si>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</si>
  <si>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</si>
  <si>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</si>
  <si>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</si>
  <si>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</si>
  <si>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</si>
  <si>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</si>
  <si>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</si>
  <si>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</si>
  <si>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</si>
  <si>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</si>
  <si>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</si>
  <si>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</si>
  <si>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</si>
  <si>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</si>
  <si>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</si>
  <si>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</si>
  <si>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</si>
  <si>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</si>
  <si>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</si>
  <si>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</si>
  <si>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</si>
  <si>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</si>
  <si>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</si>
  <si>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</si>
  <si>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</si>
  <si>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</si>
  <si>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</si>
  <si>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</si>
  <si>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</si>
  <si>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</si>
  <si>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</si>
  <si>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</si>
  <si>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</si>
  <si>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</si>
  <si>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</si>
  <si>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</si>
  <si>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</si>
  <si>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</si>
  <si>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</si>
  <si>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</si>
  <si>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</si>
  <si>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</si>
  <si>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</si>
  <si>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</si>
  <si>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</si>
  <si>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</si>
  <si>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</si>
  <si>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</si>
  <si>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</si>
  <si>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</si>
  <si>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</si>
  <si>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</si>
  <si>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</si>
  <si>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</si>
  <si>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</si>
  <si>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</si>
  <si>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</si>
  <si>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</si>
  <si>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</si>
  <si>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</si>
  <si>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</si>
  <si>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</si>
  <si>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</si>
  <si>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</si>
  <si>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</si>
  <si>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</si>
  <si>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</si>
  <si>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</si>
  <si>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</si>
  <si>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</si>
  <si>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</si>
  <si>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</si>
  <si>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</si>
  <si>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</si>
  <si>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</si>
  <si>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</si>
  <si>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</si>
  <si>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</si>
  <si>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</si>
  <si>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</si>
  <si>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</si>
  <si>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</si>
  <si>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</si>
  <si>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</si>
  <si>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</si>
  <si>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</si>
  <si>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</si>
  <si>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</si>
  <si>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</si>
  <si>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</si>
  <si>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</si>
  <si>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</si>
  <si>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</si>
  <si>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</si>
  <si>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</si>
  <si>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</si>
  <si>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</si>
  <si>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</si>
  <si>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</si>
  <si>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</si>
  <si>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</si>
  <si>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</si>
  <si>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</si>
  <si>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</si>
  <si>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</si>
  <si>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</si>
  <si>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</si>
  <si>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</si>
  <si>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</si>
  <si>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</si>
  <si>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</si>
  <si>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</si>
  <si>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</si>
  <si>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</si>
  <si>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</si>
  <si>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</si>
  <si>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</si>
  <si>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</si>
  <si>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</si>
  <si>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</si>
  <si>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</si>
  <si>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</si>
  <si>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</si>
  <si>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</si>
  <si>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</si>
  <si>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</si>
  <si>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</si>
  <si>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</si>
  <si>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</si>
  <si>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</si>
  <si>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</si>
  <si>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</si>
  <si>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</si>
  <si>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</si>
  <si>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</si>
  <si>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</si>
  <si>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</si>
  <si>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</si>
  <si>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</si>
  <si>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</si>
  <si>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</si>
  <si>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</si>
  <si>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</si>
  <si>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</si>
  <si>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</si>
  <si>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</si>
  <si>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</si>
  <si>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</si>
  <si>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</si>
  <si>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</si>
  <si>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</si>
  <si>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</si>
  <si>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</si>
  <si>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</si>
  <si>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</si>
  <si>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</si>
  <si>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</si>
  <si>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</si>
  <si>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</si>
  <si>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</si>
  <si>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</si>
  <si>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</si>
  <si>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</si>
  <si>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</si>
  <si>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</si>
  <si>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</si>
  <si>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</si>
  <si>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</si>
  <si>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</si>
  <si>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</si>
  <si>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</si>
  <si>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</si>
  <si>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</si>
  <si>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</si>
  <si>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</si>
  <si>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</si>
  <si>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</si>
  <si>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</si>
  <si>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</si>
  <si>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</si>
  <si>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</si>
  <si>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</si>
  <si>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</si>
  <si>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</si>
  <si>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</si>
  <si>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</si>
  <si>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</si>
  <si>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</si>
  <si>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</si>
  <si>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</si>
  <si>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</si>
  <si>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</si>
  <si>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</si>
  <si>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</si>
  <si>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</si>
  <si>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</si>
  <si>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</si>
  <si>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</si>
  <si>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</si>
  <si>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</si>
  <si>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</si>
  <si>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</si>
  <si>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</si>
  <si>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</si>
  <si>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</si>
  <si>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</si>
  <si>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</si>
  <si>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</si>
  <si>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</si>
  <si>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</si>
  <si>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</si>
  <si>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</si>
  <si>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</si>
  <si>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</si>
  <si>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</si>
  <si>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</si>
  <si>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</si>
  <si>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</si>
  <si>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+1d6</t>
  </si>
  <si>
    <t>-</t>
  </si>
  <si>
    <t>Grapple</t>
  </si>
  <si>
    <t>Bow of the Wintermoon +2</t>
  </si>
  <si>
    <t>Mithral Chain Shirt +2</t>
  </si>
  <si>
    <t>MW Potion Belt</t>
  </si>
  <si>
    <t>Holds 10 vials</t>
  </si>
  <si>
    <t>Domain 1:  Elf</t>
  </si>
  <si>
    <t>Domain 2:  War</t>
  </si>
  <si>
    <t>Domain 3:  Travel</t>
  </si>
  <si>
    <t>All Armor and Shields (not tower)</t>
  </si>
  <si>
    <t>1d8</t>
  </si>
  <si>
    <t>+1 within 30’</t>
  </si>
  <si>
    <t>Bludgeoning damage</t>
  </si>
  <si>
    <t>seeker 2</t>
  </si>
  <si>
    <t>seeker 3</t>
  </si>
  <si>
    <t>9th:  Extend Spell</t>
  </si>
  <si>
    <t>Remove Fear</t>
  </si>
  <si>
    <t>Magic Circle vs Evil</t>
  </si>
  <si>
    <t>Healing Belt</t>
  </si>
  <si>
    <t>MW Morningstar, 2nd Attack</t>
  </si>
  <si>
    <t>Swiftfooted</t>
  </si>
  <si>
    <t>seeker 4</t>
  </si>
  <si>
    <t>1st:  Dragonfriend</t>
  </si>
  <si>
    <t>Align Weapon</t>
  </si>
  <si>
    <t>Righteous Wrath of the Faithful</t>
  </si>
  <si>
    <t>Bow, 2nd Shot</t>
  </si>
  <si>
    <t>Bow, Rapid Firing</t>
  </si>
  <si>
    <r>
      <t xml:space="preserve">Bow, </t>
    </r>
    <r>
      <rPr>
        <i/>
        <sz val="12"/>
        <rFont val="Times New Roman"/>
        <family val="1"/>
      </rPr>
      <t>haste</t>
    </r>
  </si>
  <si>
    <r>
      <t xml:space="preserve">Bow, </t>
    </r>
    <r>
      <rPr>
        <i/>
        <sz val="12"/>
        <rFont val="Times New Roman"/>
        <family val="1"/>
      </rPr>
      <t>divine power</t>
    </r>
  </si>
  <si>
    <t>Divine Favor [Extended]</t>
  </si>
  <si>
    <t>Greater Crystal of Aquatic Action</t>
  </si>
  <si>
    <t>Wealth Cap (10):</t>
  </si>
  <si>
    <t>Wand of Cure Light Wounds</t>
  </si>
  <si>
    <t>10 charges</t>
  </si>
  <si>
    <t>Potion of Delay Poison</t>
  </si>
  <si>
    <t>Potion of Lesser Restoration</t>
  </si>
  <si>
    <t>Bow of the Wintermoon +4</t>
  </si>
  <si>
    <t>Deity:</t>
  </si>
  <si>
    <t>Solonor Θ</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</si>
  <si>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</si>
  <si>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</si>
  <si>
    <t>Folding Boat/Ship</t>
  </si>
  <si>
    <t>Scarab</t>
  </si>
  <si>
    <t>Medning</t>
  </si>
  <si>
    <t>þ</t>
  </si>
  <si>
    <t>Profession:  Sailor</t>
  </si>
  <si>
    <t>Divine Agility</t>
  </si>
  <si>
    <t>Sheltered Vitality</t>
  </si>
  <si>
    <t>Holy Transformation, Lesser</t>
  </si>
  <si>
    <t>Truke Strike</t>
  </si>
  <si>
    <t>Fly</t>
  </si>
  <si>
    <t>Flame Strike</t>
  </si>
  <si>
    <t>Crystal of Electrical Assault, Lesser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</si>
</sst>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CFFCC"/>
        <bgColor indexed="55"/>
      </patternFill>
    </fill>
    <fill>
      <patternFill patternType="solid">
        <fgColor rgb="FFFFFF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hair">
        <color indexed="64"/>
      </left>
      <right/>
      <top style="hair">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46">
    <xf numFmtId="0" fontId="0" fillId="0" borderId="0" xfId="0"/>
    <xf numFmtId="9" fontId="6" fillId="0" borderId="25" xfId="2" applyFont="1" applyFill="1" applyBorder="1" applyAlignment="1">
      <alignment horizontal="center" vertical="center" shrinkToFit="1"/>
    </xf>
    <xf numFmtId="0" fontId="11" fillId="3" borderId="69"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41" xfId="0" applyNumberFormat="1" applyFont="1" applyFill="1" applyBorder="1" applyAlignment="1">
      <alignment horizontal="center" vertical="center" wrapText="1"/>
    </xf>
    <xf numFmtId="0" fontId="48" fillId="14" borderId="40" xfId="0" applyNumberFormat="1" applyFont="1" applyFill="1" applyBorder="1" applyAlignment="1">
      <alignment horizontal="center" vertical="center" wrapText="1"/>
    </xf>
    <xf numFmtId="0" fontId="11" fillId="3" borderId="4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3" fillId="0" borderId="0" xfId="0" applyFont="1" applyBorder="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5" xfId="0" applyFont="1" applyFill="1" applyBorder="1" applyAlignment="1">
      <alignment horizontal="right" vertical="center"/>
    </xf>
    <xf numFmtId="0" fontId="3" fillId="0" borderId="77" xfId="0" applyFont="1" applyFill="1" applyBorder="1" applyAlignment="1">
      <alignment horizontal="right" vertical="center"/>
    </xf>
    <xf numFmtId="0" fontId="49" fillId="15" borderId="75"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NumberFormat="1" applyFont="1" applyFill="1" applyBorder="1" applyAlignment="1">
      <alignment horizontal="center" vertical="center" wrapText="1"/>
    </xf>
    <xf numFmtId="0" fontId="1" fillId="0" borderId="25" xfId="2" applyNumberFormat="1" applyFont="1" applyFill="1" applyBorder="1" applyAlignment="1">
      <alignment horizontal="center" vertical="center" shrinkToFit="1"/>
    </xf>
    <xf numFmtId="0" fontId="6" fillId="0" borderId="26" xfId="0" quotePrefix="1" applyNumberFormat="1" applyFont="1" applyFill="1" applyBorder="1" applyAlignment="1">
      <alignment horizontal="center" vertical="center" wrapText="1"/>
    </xf>
    <xf numFmtId="0" fontId="6" fillId="0" borderId="26" xfId="8" applyNumberFormat="1" applyFont="1" applyFill="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9" xfId="0" applyFont="1" applyFill="1" applyBorder="1" applyAlignment="1">
      <alignment horizontal="centerContinuous" vertical="center"/>
    </xf>
    <xf numFmtId="0" fontId="36" fillId="2" borderId="66" xfId="0" applyFont="1" applyFill="1" applyBorder="1" applyAlignment="1">
      <alignment horizontal="right" vertical="center"/>
    </xf>
    <xf numFmtId="0" fontId="37" fillId="2" borderId="67" xfId="0" applyFont="1" applyFill="1" applyBorder="1" applyAlignment="1">
      <alignment horizontal="left" vertical="center"/>
    </xf>
    <xf numFmtId="0" fontId="19"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 fillId="2" borderId="67" xfId="0" applyFont="1" applyFill="1" applyBorder="1" applyAlignment="1">
      <alignment horizontal="centerContinuous" vertical="center"/>
    </xf>
    <xf numFmtId="0" fontId="35" fillId="2" borderId="68"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1" xfId="0" applyFont="1" applyFill="1" applyBorder="1" applyAlignment="1">
      <alignment horizontal="right" vertical="center"/>
    </xf>
    <xf numFmtId="0" fontId="5" fillId="4" borderId="72" xfId="0" applyFont="1" applyFill="1" applyBorder="1" applyAlignment="1">
      <alignment horizontal="right" vertical="center"/>
    </xf>
    <xf numFmtId="49" fontId="6" fillId="0" borderId="73"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5" xfId="0" applyFont="1" applyFill="1" applyBorder="1" applyAlignment="1">
      <alignment horizontal="righ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1" fontId="6" fillId="0" borderId="24" xfId="0" applyNumberFormat="1" applyFont="1" applyFill="1" applyBorder="1" applyAlignment="1">
      <alignment horizontal="center" vertical="center" wrapText="1"/>
    </xf>
    <xf numFmtId="0" fontId="43" fillId="14"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6" fillId="0" borderId="34" xfId="0" applyFont="1" applyFill="1" applyBorder="1" applyAlignment="1">
      <alignment vertical="center"/>
    </xf>
    <xf numFmtId="0" fontId="5" fillId="0" borderId="50" xfId="0" applyFont="1" applyFill="1" applyBorder="1" applyAlignment="1">
      <alignment horizontal="center" vertical="center"/>
    </xf>
    <xf numFmtId="0" fontId="6" fillId="0" borderId="50" xfId="0" applyFont="1" applyFill="1" applyBorder="1" applyAlignment="1">
      <alignment horizontal="center" vertical="center"/>
    </xf>
    <xf numFmtId="0" fontId="48" fillId="0" borderId="50" xfId="0" applyFont="1" applyFill="1" applyBorder="1" applyAlignment="1">
      <alignment horizontal="center" vertical="center" wrapText="1"/>
    </xf>
    <xf numFmtId="1" fontId="6" fillId="0" borderId="50" xfId="0" applyNumberFormat="1" applyFont="1" applyFill="1" applyBorder="1" applyAlignment="1">
      <alignment horizontal="center" vertical="center" wrapText="1"/>
    </xf>
    <xf numFmtId="0" fontId="43" fillId="14" borderId="50" xfId="0" applyNumberFormat="1" applyFont="1" applyFill="1" applyBorder="1" applyAlignment="1">
      <alignment horizontal="center" vertical="center"/>
    </xf>
    <xf numFmtId="0" fontId="6" fillId="0" borderId="36"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1"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6" fillId="11" borderId="24"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10" fillId="11" borderId="25" xfId="0" applyNumberFormat="1" applyFont="1" applyFill="1" applyBorder="1" applyAlignment="1">
      <alignment horizontal="center" vertical="center"/>
    </xf>
    <xf numFmtId="0" fontId="6" fillId="11"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3" fillId="0" borderId="49"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43" fillId="14" borderId="49" xfId="0" applyNumberFormat="1" applyFont="1" applyFill="1" applyBorder="1" applyAlignment="1">
      <alignment horizontal="center" vertical="center"/>
    </xf>
    <xf numFmtId="0" fontId="6" fillId="0" borderId="38"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2"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4" xfId="8" applyFont="1" applyFill="1" applyBorder="1" applyAlignment="1">
      <alignment horizontal="center" vertical="center" wrapText="1"/>
    </xf>
    <xf numFmtId="0" fontId="1" fillId="0" borderId="25" xfId="0" applyFont="1" applyFill="1" applyBorder="1" applyAlignment="1">
      <alignment horizontal="center" vertical="center" shrinkToFit="1"/>
    </xf>
    <xf numFmtId="0" fontId="6" fillId="0" borderId="25" xfId="8" applyFont="1" applyFill="1" applyBorder="1" applyAlignment="1">
      <alignment horizontal="center" vertical="center" wrapText="1"/>
    </xf>
    <xf numFmtId="0" fontId="26" fillId="0" borderId="34" xfId="8" applyFont="1" applyFill="1" applyBorder="1" applyAlignment="1">
      <alignment horizontal="center" vertical="center" shrinkToFit="1"/>
    </xf>
    <xf numFmtId="0" fontId="6" fillId="0" borderId="50" xfId="8" applyFont="1" applyFill="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8" xfId="8" applyFont="1" applyFill="1" applyBorder="1" applyAlignment="1">
      <alignment horizontal="center" vertical="center" shrinkToFit="1"/>
    </xf>
    <xf numFmtId="0" fontId="6" fillId="0" borderId="50"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3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4" xfId="0" applyFont="1" applyBorder="1" applyAlignment="1">
      <alignment horizontal="center" vertical="center"/>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4" xfId="0" applyFont="1" applyBorder="1" applyAlignment="1">
      <alignment horizontal="righ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60"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6" fillId="0" borderId="50" xfId="0" applyFont="1" applyBorder="1" applyAlignment="1">
      <alignment horizontal="center" vertical="center"/>
    </xf>
    <xf numFmtId="0" fontId="3" fillId="0" borderId="52" xfId="0" applyFont="1" applyBorder="1" applyAlignment="1">
      <alignment horizontal="right" vertical="center" wrapText="1"/>
    </xf>
    <xf numFmtId="0" fontId="40" fillId="15" borderId="65"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90" xfId="0" applyFont="1" applyBorder="1" applyAlignment="1">
      <alignment horizontal="centerContinuous" vertical="center"/>
    </xf>
    <xf numFmtId="0" fontId="55" fillId="0" borderId="91" xfId="0" applyFont="1" applyBorder="1" applyAlignment="1">
      <alignment horizontal="centerContinuous" vertical="center"/>
    </xf>
    <xf numFmtId="0" fontId="58" fillId="0" borderId="92" xfId="0" applyFont="1" applyBorder="1" applyAlignment="1">
      <alignment horizontal="centerContinuous" vertical="center"/>
    </xf>
    <xf numFmtId="0" fontId="59" fillId="0" borderId="93"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94" xfId="0" applyFont="1" applyBorder="1" applyAlignment="1">
      <alignment vertical="center"/>
    </xf>
    <xf numFmtId="0" fontId="3" fillId="0" borderId="75" xfId="0" applyFont="1" applyBorder="1" applyAlignment="1">
      <alignment horizontal="right" vertical="center"/>
    </xf>
    <xf numFmtId="0" fontId="1" fillId="0" borderId="104" xfId="0" applyFont="1" applyFill="1" applyBorder="1" applyAlignment="1">
      <alignment horizontal="centerContinuous" vertical="center"/>
    </xf>
    <xf numFmtId="0" fontId="56" fillId="0" borderId="34" xfId="0" applyFont="1" applyFill="1" applyBorder="1" applyAlignment="1">
      <alignment horizontal="center" vertical="center" shrinkToFit="1"/>
    </xf>
    <xf numFmtId="49" fontId="1" fillId="0" borderId="94" xfId="0" applyNumberFormat="1" applyFont="1" applyFill="1" applyBorder="1" applyAlignment="1">
      <alignment vertical="center"/>
    </xf>
    <xf numFmtId="1" fontId="1" fillId="0" borderId="101"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94" xfId="0" applyNumberFormat="1" applyFont="1" applyFill="1" applyBorder="1" applyAlignment="1">
      <alignment vertical="center"/>
    </xf>
    <xf numFmtId="0" fontId="50" fillId="15" borderId="101" xfId="0" applyNumberFormat="1" applyFont="1" applyFill="1" applyBorder="1" applyAlignment="1">
      <alignment horizontal="centerContinuous" vertical="center"/>
    </xf>
    <xf numFmtId="0" fontId="1" fillId="0" borderId="94" xfId="0" applyNumberFormat="1" applyFont="1" applyFill="1" applyBorder="1" applyAlignment="1">
      <alignment vertical="center"/>
    </xf>
    <xf numFmtId="49" fontId="1" fillId="0" borderId="101" xfId="0" applyNumberFormat="1" applyFont="1" applyFill="1" applyBorder="1" applyAlignment="1">
      <alignment horizontal="centerContinuous" vertical="center"/>
    </xf>
    <xf numFmtId="49" fontId="1" fillId="0" borderId="95" xfId="0" applyNumberFormat="1" applyFont="1" applyFill="1" applyBorder="1" applyAlignment="1">
      <alignment vertical="center"/>
    </xf>
    <xf numFmtId="0" fontId="1" fillId="17" borderId="84"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49"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3" xfId="0" applyFont="1" applyBorder="1" applyAlignment="1">
      <alignment horizontal="centerContinuous" vertical="center"/>
    </xf>
    <xf numFmtId="0" fontId="6" fillId="0" borderId="0" xfId="0" applyFont="1" applyBorder="1" applyAlignment="1">
      <alignment horizontal="center" vertical="center" wrapText="1"/>
    </xf>
    <xf numFmtId="0" fontId="56" fillId="0" borderId="58" xfId="0" applyFont="1" applyFill="1" applyBorder="1" applyAlignment="1">
      <alignment horizontal="center" vertical="center" shrinkToFit="1"/>
    </xf>
    <xf numFmtId="0" fontId="60" fillId="0" borderId="39" xfId="0" quotePrefix="1" applyFont="1" applyFill="1" applyBorder="1" applyAlignment="1">
      <alignment horizontal="center" vertical="center" shrinkToFit="1"/>
    </xf>
    <xf numFmtId="0" fontId="57" fillId="15" borderId="33" xfId="0" applyFont="1" applyFill="1" applyBorder="1" applyAlignment="1">
      <alignment horizontal="centerContinuous" vertical="center"/>
    </xf>
    <xf numFmtId="0" fontId="60" fillId="0" borderId="58" xfId="0" quotePrefix="1" applyFont="1" applyFill="1" applyBorder="1" applyAlignment="1">
      <alignment horizontal="center" vertical="center" shrinkToFit="1"/>
    </xf>
    <xf numFmtId="0" fontId="26" fillId="0" borderId="89" xfId="0" applyFont="1" applyFill="1" applyBorder="1" applyAlignment="1">
      <alignment horizontal="centerContinuous" vertical="center" shrinkToFit="1"/>
    </xf>
    <xf numFmtId="0" fontId="60" fillId="0" borderId="59" xfId="0" applyFont="1" applyFill="1" applyBorder="1" applyAlignment="1">
      <alignment horizontal="center" vertical="center" shrinkToFit="1"/>
    </xf>
    <xf numFmtId="0" fontId="6" fillId="0" borderId="57" xfId="0" applyFont="1" applyFill="1" applyBorder="1" applyAlignment="1">
      <alignment horizontal="centerContinuous" vertical="center"/>
    </xf>
    <xf numFmtId="0" fontId="6" fillId="0" borderId="58"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6" fillId="0" borderId="59" xfId="0" quotePrefix="1" applyFont="1" applyFill="1" applyBorder="1" applyAlignment="1">
      <alignment horizontal="centerContinuous" vertical="center"/>
    </xf>
    <xf numFmtId="0" fontId="6" fillId="0" borderId="52"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4"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5" xfId="0" applyNumberFormat="1" applyFont="1" applyFill="1" applyBorder="1" applyAlignment="1">
      <alignment horizontal="centerContinuous" vertical="center"/>
    </xf>
    <xf numFmtId="0" fontId="4" fillId="0" borderId="76" xfId="0" quotePrefix="1" applyFont="1" applyBorder="1" applyAlignment="1">
      <alignment horizontal="centerContinuous" vertical="center"/>
    </xf>
    <xf numFmtId="164" fontId="1" fillId="0" borderId="77" xfId="0" applyNumberFormat="1" applyFont="1" applyFill="1" applyBorder="1" applyAlignment="1">
      <alignment horizontal="centerContinuous" vertical="center"/>
    </xf>
    <xf numFmtId="0" fontId="1" fillId="0" borderId="78"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6" xfId="0" applyFont="1" applyFill="1" applyBorder="1" applyAlignment="1">
      <alignment horizontal="centerContinuous" vertical="center"/>
    </xf>
    <xf numFmtId="0" fontId="1" fillId="0" borderId="97" xfId="0" applyFont="1" applyFill="1" applyBorder="1" applyAlignment="1">
      <alignment horizontal="centerContinuous" vertical="center"/>
    </xf>
    <xf numFmtId="49" fontId="1" fillId="0" borderId="97" xfId="0" applyNumberFormat="1" applyFont="1" applyFill="1" applyBorder="1" applyAlignment="1">
      <alignment horizontal="centerContinuous" vertical="center"/>
    </xf>
    <xf numFmtId="0" fontId="4" fillId="0" borderId="98" xfId="0" applyFont="1" applyFill="1" applyBorder="1" applyAlignment="1">
      <alignment horizontal="centerContinuous" vertical="center"/>
    </xf>
    <xf numFmtId="0" fontId="1" fillId="0" borderId="95" xfId="0" applyFont="1" applyFill="1" applyBorder="1" applyAlignment="1">
      <alignment horizontal="centerContinuous" vertical="center"/>
    </xf>
    <xf numFmtId="0" fontId="1" fillId="0" borderId="77" xfId="0" applyFont="1" applyFill="1" applyBorder="1" applyAlignment="1">
      <alignment horizontal="centerContinuous" vertical="center"/>
    </xf>
    <xf numFmtId="49" fontId="1" fillId="0" borderId="77" xfId="0" applyNumberFormat="1" applyFont="1" applyFill="1" applyBorder="1" applyAlignment="1">
      <alignment horizontal="centerContinuous" vertical="center"/>
    </xf>
    <xf numFmtId="0" fontId="4" fillId="0" borderId="78" xfId="0" applyFont="1" applyFill="1" applyBorder="1" applyAlignment="1">
      <alignment horizontal="centerContinuous" vertical="center"/>
    </xf>
    <xf numFmtId="0" fontId="20" fillId="13" borderId="100" xfId="0" applyFont="1" applyFill="1" applyBorder="1" applyAlignment="1">
      <alignment horizontal="center" vertical="center"/>
    </xf>
    <xf numFmtId="0" fontId="1" fillId="0" borderId="110" xfId="0" applyFont="1" applyFill="1" applyBorder="1" applyAlignment="1">
      <alignment horizontal="centerContinuous" vertical="center" shrinkToFit="1"/>
    </xf>
    <xf numFmtId="0" fontId="20" fillId="0" borderId="111" xfId="0" applyFont="1" applyFill="1" applyBorder="1" applyAlignment="1">
      <alignment horizontal="centerContinuous" vertical="center"/>
    </xf>
    <xf numFmtId="0" fontId="1" fillId="0" borderId="112" xfId="0" applyFont="1" applyFill="1" applyBorder="1" applyAlignment="1">
      <alignment horizontal="centerContinuous" vertical="center"/>
    </xf>
    <xf numFmtId="0" fontId="1" fillId="0" borderId="95"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64" fontId="1" fillId="0" borderId="86" xfId="0" applyNumberFormat="1" applyFont="1" applyBorder="1" applyAlignment="1">
      <alignment horizontal="center" vertical="center" shrinkToFit="1"/>
    </xf>
    <xf numFmtId="0" fontId="4" fillId="0" borderId="86" xfId="0" applyFont="1" applyBorder="1" applyAlignment="1">
      <alignment horizontal="left" vertical="center"/>
    </xf>
    <xf numFmtId="0" fontId="4" fillId="0" borderId="87" xfId="0" applyFont="1" applyBorder="1" applyAlignment="1">
      <alignment horizontal="left" vertical="center" shrinkToFit="1"/>
    </xf>
    <xf numFmtId="0" fontId="1" fillId="0" borderId="81"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9"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Border="1" applyAlignment="1">
      <alignment horizontal="center" vertical="center"/>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164" fontId="1" fillId="0" borderId="106" xfId="0" applyNumberFormat="1" applyFont="1" applyBorder="1" applyAlignment="1">
      <alignment horizontal="center" vertical="center" shrinkToFit="1"/>
    </xf>
    <xf numFmtId="0" fontId="4" fillId="0" borderId="106" xfId="0" applyFont="1" applyBorder="1" applyAlignment="1">
      <alignment horizontal="left" vertical="center"/>
    </xf>
    <xf numFmtId="0" fontId="4" fillId="0" borderId="107" xfId="0" applyFont="1" applyBorder="1" applyAlignment="1">
      <alignment horizontal="left" vertical="center" shrinkToFit="1"/>
    </xf>
    <xf numFmtId="0" fontId="1" fillId="0" borderId="80"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60" xfId="0" applyFont="1" applyBorder="1" applyAlignment="1">
      <alignment horizontal="center" vertical="center" shrinkToFit="1"/>
    </xf>
    <xf numFmtId="0" fontId="6" fillId="0" borderId="25" xfId="0" applyNumberFormat="1" applyFont="1" applyFill="1" applyBorder="1" applyAlignment="1">
      <alignment horizontal="center" vertical="center" shrinkToFit="1"/>
    </xf>
    <xf numFmtId="0" fontId="26" fillId="0" borderId="109" xfId="0" applyFont="1" applyFill="1" applyBorder="1" applyAlignment="1">
      <alignment horizontal="centerContinuous" vertical="center" shrinkToFit="1"/>
    </xf>
    <xf numFmtId="0" fontId="60" fillId="0" borderId="59"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 fillId="0" borderId="81" xfId="0" applyFont="1" applyFill="1" applyBorder="1" applyAlignment="1">
      <alignment horizontal="center" vertical="center" shrinkToFit="1"/>
    </xf>
    <xf numFmtId="0" fontId="1" fillId="0" borderId="86" xfId="0" applyFont="1" applyBorder="1" applyAlignment="1">
      <alignment horizontal="left" vertical="center"/>
    </xf>
    <xf numFmtId="0" fontId="46" fillId="0" borderId="25" xfId="0" applyNumberFormat="1" applyFont="1" applyFill="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NumberFormat="1" applyFont="1" applyFill="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24" xfId="5" applyFont="1" applyBorder="1" applyAlignment="1">
      <alignment horizontal="center" vertical="center" shrinkToFit="1"/>
    </xf>
    <xf numFmtId="0" fontId="6" fillId="0" borderId="26" xfId="5" applyNumberFormat="1"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NumberFormat="1" applyFont="1" applyFill="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0" quotePrefix="1" applyNumberFormat="1" applyFont="1" applyBorder="1" applyAlignment="1">
      <alignment horizontal="center" vertical="center" wrapText="1"/>
    </xf>
    <xf numFmtId="0" fontId="6" fillId="0" borderId="26"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NumberFormat="1" applyFont="1" applyBorder="1" applyAlignment="1">
      <alignment horizontal="center" vertical="center" wrapText="1"/>
    </xf>
    <xf numFmtId="0" fontId="56" fillId="0" borderId="34"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49" xfId="8" applyFont="1" applyFill="1" applyBorder="1" applyAlignment="1">
      <alignment horizontal="center" vertical="center" wrapText="1"/>
    </xf>
    <xf numFmtId="0" fontId="6" fillId="0" borderId="38" xfId="0" applyNumberFormat="1" applyFont="1" applyFill="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08" xfId="0" applyNumberFormat="1" applyFont="1" applyBorder="1" applyAlignment="1">
      <alignment horizontal="center" vertical="center"/>
    </xf>
    <xf numFmtId="1" fontId="1" fillId="11" borderId="5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1" fontId="1" fillId="11" borderId="89"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1" fontId="1" fillId="0" borderId="52"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02" xfId="0" applyNumberFormat="1" applyFont="1" applyFill="1" applyBorder="1" applyAlignment="1">
      <alignment horizontal="centerContinuous" vertical="center"/>
    </xf>
    <xf numFmtId="0" fontId="1" fillId="0" borderId="103" xfId="0" applyFont="1" applyFill="1" applyBorder="1" applyAlignment="1">
      <alignment horizontal="centerContinuous" vertical="center"/>
    </xf>
    <xf numFmtId="0" fontId="4" fillId="0" borderId="113" xfId="0" applyFont="1" applyBorder="1" applyAlignment="1">
      <alignment horizontal="center" vertical="center"/>
    </xf>
    <xf numFmtId="0" fontId="4" fillId="0" borderId="2" xfId="0" applyFont="1" applyBorder="1" applyAlignment="1">
      <alignment horizontal="center" vertical="center"/>
    </xf>
    <xf numFmtId="0" fontId="4" fillId="0" borderId="99" xfId="0" applyFont="1" applyBorder="1" applyAlignment="1">
      <alignment horizontal="center" vertical="center"/>
    </xf>
    <xf numFmtId="0" fontId="4" fillId="18" borderId="76" xfId="0" applyFont="1" applyFill="1" applyBorder="1" applyAlignment="1">
      <alignment horizontal="center" vertical="center"/>
    </xf>
    <xf numFmtId="0" fontId="4" fillId="18" borderId="10" xfId="0" applyFont="1" applyFill="1" applyBorder="1" applyAlignment="1">
      <alignment horizontal="center" vertical="center"/>
    </xf>
    <xf numFmtId="0" fontId="1" fillId="0" borderId="115" xfId="0" applyFont="1" applyBorder="1" applyAlignment="1">
      <alignment horizontal="center" vertical="center"/>
    </xf>
    <xf numFmtId="49" fontId="1" fillId="0" borderId="115" xfId="0" applyNumberFormat="1" applyFont="1" applyBorder="1" applyAlignment="1">
      <alignment horizontal="center" vertical="center"/>
    </xf>
    <xf numFmtId="164" fontId="1" fillId="0" borderId="115" xfId="0" applyNumberFormat="1" applyFont="1" applyBorder="1" applyAlignment="1">
      <alignment horizontal="center" vertical="center"/>
    </xf>
    <xf numFmtId="0" fontId="1" fillId="0" borderId="115" xfId="0" quotePrefix="1" applyNumberFormat="1" applyFont="1" applyFill="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Fill="1" applyBorder="1" applyAlignment="1">
      <alignment horizontal="center" vertical="center"/>
    </xf>
    <xf numFmtId="0" fontId="1" fillId="11" borderId="117" xfId="0" applyFont="1" applyFill="1" applyBorder="1" applyAlignment="1">
      <alignment horizontal="center" vertical="center"/>
    </xf>
    <xf numFmtId="49" fontId="1" fillId="11" borderId="117" xfId="0" applyNumberFormat="1" applyFont="1" applyFill="1" applyBorder="1" applyAlignment="1">
      <alignment horizontal="center" vertical="center"/>
    </xf>
    <xf numFmtId="164" fontId="1" fillId="11" borderId="117" xfId="0" applyNumberFormat="1" applyFont="1" applyFill="1" applyBorder="1" applyAlignment="1">
      <alignment horizontal="center" vertical="center"/>
    </xf>
    <xf numFmtId="0" fontId="1" fillId="0" borderId="117" xfId="0" quotePrefix="1" applyNumberFormat="1" applyFont="1" applyFill="1" applyBorder="1" applyAlignment="1">
      <alignment horizontal="center" vertical="center"/>
    </xf>
    <xf numFmtId="1" fontId="50" fillId="14" borderId="117" xfId="0" applyNumberFormat="1" applyFont="1" applyFill="1" applyBorder="1" applyAlignment="1">
      <alignment horizontal="center" vertical="center"/>
    </xf>
    <xf numFmtId="1" fontId="1" fillId="0" borderId="117" xfId="0" applyNumberFormat="1" applyFont="1" applyFill="1" applyBorder="1" applyAlignment="1">
      <alignment horizontal="center" vertical="center"/>
    </xf>
    <xf numFmtId="0" fontId="1" fillId="11" borderId="106" xfId="0" applyFont="1" applyFill="1" applyBorder="1" applyAlignment="1">
      <alignment horizontal="center" vertical="center"/>
    </xf>
    <xf numFmtId="49" fontId="1" fillId="11" borderId="106" xfId="0" applyNumberFormat="1" applyFont="1" applyFill="1" applyBorder="1" applyAlignment="1">
      <alignment horizontal="center" vertical="center"/>
    </xf>
    <xf numFmtId="164" fontId="1" fillId="11" borderId="106" xfId="0" applyNumberFormat="1" applyFont="1" applyFill="1" applyBorder="1" applyAlignment="1">
      <alignment horizontal="center" vertical="center"/>
    </xf>
    <xf numFmtId="0" fontId="1" fillId="0" borderId="106" xfId="0" quotePrefix="1" applyNumberFormat="1" applyFont="1" applyFill="1" applyBorder="1" applyAlignment="1">
      <alignment horizontal="center" vertical="center"/>
    </xf>
    <xf numFmtId="1" fontId="50" fillId="14" borderId="106" xfId="0" applyNumberFormat="1" applyFont="1" applyFill="1" applyBorder="1" applyAlignment="1">
      <alignment horizontal="center" vertical="center"/>
    </xf>
    <xf numFmtId="1" fontId="1" fillId="0" borderId="106" xfId="0" applyNumberFormat="1" applyFont="1" applyFill="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Fill="1" applyBorder="1" applyAlignment="1">
      <alignment horizontal="center" vertical="center"/>
    </xf>
    <xf numFmtId="0" fontId="1" fillId="0" borderId="105"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18" borderId="43" xfId="0" applyFont="1" applyFill="1" applyBorder="1" applyAlignment="1">
      <alignment horizontal="center" vertical="center"/>
    </xf>
    <xf numFmtId="0" fontId="1" fillId="18" borderId="43" xfId="2" applyNumberFormat="1" applyFont="1" applyFill="1" applyBorder="1" applyAlignment="1">
      <alignment horizontal="center" vertical="center"/>
    </xf>
    <xf numFmtId="164" fontId="1" fillId="18"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0" fontId="1" fillId="18" borderId="119" xfId="0" applyFont="1" applyFill="1" applyBorder="1" applyAlignment="1">
      <alignment horizontal="center" vertical="center"/>
    </xf>
    <xf numFmtId="0" fontId="1" fillId="18" borderId="119" xfId="2" applyNumberFormat="1" applyFont="1" applyFill="1" applyBorder="1" applyAlignment="1">
      <alignment horizontal="center" vertical="center"/>
    </xf>
    <xf numFmtId="164" fontId="1" fillId="18" borderId="119" xfId="0" applyNumberFormat="1" applyFont="1" applyFill="1" applyBorder="1" applyAlignment="1">
      <alignment horizontal="center" vertical="center"/>
    </xf>
    <xf numFmtId="1" fontId="50" fillId="14" borderId="119"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0" fontId="1" fillId="0" borderId="8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5" xfId="0" quotePrefix="1" applyFont="1" applyFill="1" applyBorder="1" applyAlignment="1">
      <alignment horizontal="center" vertical="center"/>
    </xf>
    <xf numFmtId="9" fontId="1" fillId="0" borderId="45"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xf>
    <xf numFmtId="0" fontId="4" fillId="0" borderId="48"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4" fillId="0" borderId="45" xfId="0" applyFont="1" applyFill="1" applyBorder="1" applyAlignment="1">
      <alignment horizontal="centerContinuous" vertical="center"/>
    </xf>
    <xf numFmtId="49" fontId="1" fillId="0" borderId="45" xfId="0" applyNumberFormat="1" applyFont="1" applyFill="1" applyBorder="1" applyAlignment="1">
      <alignment horizontal="center" vertical="center"/>
    </xf>
    <xf numFmtId="0" fontId="4" fillId="0" borderId="120" xfId="0" applyFont="1" applyFill="1" applyBorder="1" applyAlignment="1">
      <alignment horizontal="centerContinuous" vertical="center"/>
    </xf>
    <xf numFmtId="0" fontId="4" fillId="0" borderId="65" xfId="0" applyFont="1" applyFill="1" applyBorder="1" applyAlignment="1">
      <alignment horizontal="centerContinuous" vertical="center"/>
    </xf>
    <xf numFmtId="49" fontId="1" fillId="0" borderId="111" xfId="0" applyNumberFormat="1" applyFont="1" applyFill="1" applyBorder="1" applyAlignment="1">
      <alignment horizontal="centerContinuous" vertical="center"/>
    </xf>
    <xf numFmtId="0" fontId="1" fillId="0" borderId="86" xfId="0" applyFont="1" applyFill="1" applyBorder="1" applyAlignment="1">
      <alignment horizontal="center" vertical="center"/>
    </xf>
    <xf numFmtId="0" fontId="1" fillId="0" borderId="79" xfId="0" applyFont="1" applyFill="1" applyBorder="1" applyAlignment="1">
      <alignment horizontal="center" vertical="center" shrinkToFit="1"/>
    </xf>
    <xf numFmtId="0" fontId="1" fillId="0" borderId="115" xfId="0" applyFont="1" applyFill="1" applyBorder="1" applyAlignment="1">
      <alignment horizontal="center" vertical="center"/>
    </xf>
    <xf numFmtId="9" fontId="1" fillId="0" borderId="115" xfId="0" applyNumberFormat="1" applyFont="1" applyFill="1" applyBorder="1" applyAlignment="1">
      <alignment horizontal="center" vertical="center"/>
    </xf>
    <xf numFmtId="164" fontId="1" fillId="0" borderId="115" xfId="0" applyNumberFormat="1" applyFont="1" applyFill="1" applyBorder="1" applyAlignment="1">
      <alignment horizontal="center" vertical="center"/>
    </xf>
    <xf numFmtId="0" fontId="1" fillId="11" borderId="106" xfId="0" applyNumberFormat="1" applyFont="1" applyFill="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6" xfId="0" quotePrefix="1" applyNumberFormat="1" applyFont="1" applyFill="1" applyBorder="1" applyAlignment="1">
      <alignment horizontal="center" vertical="center"/>
    </xf>
    <xf numFmtId="1" fontId="50" fillId="11" borderId="106" xfId="0" applyNumberFormat="1" applyFont="1" applyFill="1" applyBorder="1" applyAlignment="1">
      <alignment horizontal="center" vertical="center"/>
    </xf>
    <xf numFmtId="1" fontId="1" fillId="11" borderId="106" xfId="0" applyNumberFormat="1" applyFont="1" applyFill="1" applyBorder="1" applyAlignment="1">
      <alignment horizontal="center" vertical="center"/>
    </xf>
    <xf numFmtId="0" fontId="4" fillId="11" borderId="9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18" xfId="0" applyFont="1" applyBorder="1" applyAlignment="1">
      <alignment horizontal="center" vertical="center"/>
    </xf>
    <xf numFmtId="49" fontId="1" fillId="0" borderId="119" xfId="2" applyNumberFormat="1" applyFont="1" applyBorder="1" applyAlignment="1">
      <alignment horizontal="center" vertical="center"/>
    </xf>
    <xf numFmtId="0" fontId="1" fillId="0" borderId="119" xfId="0" applyFont="1" applyBorder="1" applyAlignment="1">
      <alignment horizontal="center" vertical="center" shrinkToFit="1"/>
    </xf>
    <xf numFmtId="164" fontId="1" fillId="0" borderId="119" xfId="0" applyNumberFormat="1" applyFont="1" applyBorder="1" applyAlignment="1">
      <alignment horizontal="center" vertical="center"/>
    </xf>
    <xf numFmtId="0" fontId="1" fillId="0" borderId="122" xfId="0" applyFont="1" applyBorder="1" applyAlignment="1">
      <alignment horizontal="center" vertical="center"/>
    </xf>
    <xf numFmtId="0" fontId="1" fillId="0" borderId="123" xfId="0" applyFont="1" applyFill="1" applyBorder="1" applyAlignment="1">
      <alignment horizontal="center" vertical="center"/>
    </xf>
    <xf numFmtId="0" fontId="1" fillId="0" borderId="121" xfId="0" applyFont="1" applyFill="1" applyBorder="1" applyAlignment="1">
      <alignment horizontal="center" vertical="center"/>
    </xf>
    <xf numFmtId="0" fontId="1" fillId="19" borderId="60" xfId="0" quotePrefix="1" applyFont="1" applyFill="1" applyBorder="1" applyAlignment="1">
      <alignment horizontal="center" vertical="center"/>
    </xf>
    <xf numFmtId="0" fontId="1" fillId="0" borderId="109" xfId="0" applyFont="1" applyFill="1" applyBorder="1" applyAlignment="1">
      <alignment horizontal="center" vertical="center"/>
    </xf>
    <xf numFmtId="0" fontId="1" fillId="0" borderId="45" xfId="0" applyFont="1" applyBorder="1" applyAlignment="1">
      <alignment horizontal="left" vertical="center"/>
    </xf>
    <xf numFmtId="0" fontId="25" fillId="0" borderId="14" xfId="0" applyNumberFormat="1" applyFont="1" applyFill="1" applyBorder="1" applyAlignment="1">
      <alignment horizontal="center" vertical="center"/>
    </xf>
    <xf numFmtId="0" fontId="26" fillId="0" borderId="52" xfId="0" applyFont="1" applyBorder="1" applyAlignment="1">
      <alignment horizontal="centerContinuous" vertical="center" shrinkToFit="1"/>
    </xf>
    <xf numFmtId="0" fontId="6" fillId="8" borderId="26" xfId="0" quotePrefix="1" applyNumberFormat="1" applyFont="1" applyFill="1" applyBorder="1" applyAlignment="1">
      <alignment horizontal="center" vertical="center"/>
    </xf>
    <xf numFmtId="0" fontId="6" fillId="5" borderId="26" xfId="0" quotePrefix="1" applyNumberFormat="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24" xfId="0" applyNumberFormat="1" applyFont="1" applyFill="1" applyBorder="1" applyAlignment="1">
      <alignment horizontal="center" vertical="center"/>
    </xf>
    <xf numFmtId="1" fontId="6" fillId="0" borderId="50" xfId="0" applyNumberFormat="1" applyFont="1" applyFill="1" applyBorder="1" applyAlignment="1">
      <alignment horizontal="center" vertical="center"/>
    </xf>
    <xf numFmtId="1" fontId="6" fillId="0" borderId="49" xfId="0" applyNumberFormat="1" applyFont="1" applyFill="1" applyBorder="1" applyAlignment="1">
      <alignment horizontal="center" vertical="center"/>
    </xf>
    <xf numFmtId="0" fontId="1" fillId="0" borderId="0" xfId="0" quotePrefix="1" applyFont="1" applyBorder="1" applyAlignment="1">
      <alignment vertical="center"/>
    </xf>
    <xf numFmtId="0" fontId="6" fillId="0" borderId="23" xfId="0" quotePrefix="1" applyFont="1" applyFill="1" applyBorder="1" applyAlignment="1">
      <alignment horizontal="center" vertical="center"/>
    </xf>
    <xf numFmtId="164" fontId="4" fillId="0" borderId="119" xfId="0" applyNumberFormat="1" applyFont="1" applyBorder="1" applyAlignment="1">
      <alignment horizontal="center" vertical="center"/>
    </xf>
    <xf numFmtId="1" fontId="4" fillId="0" borderId="119" xfId="0" applyNumberFormat="1" applyFont="1" applyFill="1" applyBorder="1" applyAlignment="1">
      <alignment horizontal="center" vertical="center"/>
    </xf>
    <xf numFmtId="0" fontId="3" fillId="0" borderId="124" xfId="0" applyFont="1" applyBorder="1" applyAlignment="1">
      <alignment horizontal="center" vertical="center"/>
    </xf>
    <xf numFmtId="0" fontId="1" fillId="0" borderId="114" xfId="0" applyFont="1" applyBorder="1" applyAlignment="1">
      <alignment horizontal="center" vertical="center"/>
    </xf>
    <xf numFmtId="49" fontId="1" fillId="0" borderId="115" xfId="2" applyNumberFormat="1" applyFont="1" applyBorder="1" applyAlignment="1">
      <alignment horizontal="center" vertical="center"/>
    </xf>
    <xf numFmtId="0" fontId="1" fillId="0" borderId="115" xfId="0" applyFont="1" applyBorder="1" applyAlignment="1">
      <alignment horizontal="center" vertical="center" shrinkToFit="1"/>
    </xf>
    <xf numFmtId="164" fontId="4" fillId="0" borderId="115" xfId="0" applyNumberFormat="1" applyFont="1" applyBorder="1" applyAlignment="1">
      <alignment horizontal="center" vertical="center"/>
    </xf>
    <xf numFmtId="0" fontId="4" fillId="0" borderId="125" xfId="0" applyFont="1" applyFill="1" applyBorder="1" applyAlignment="1">
      <alignment horizontal="center" vertical="center"/>
    </xf>
    <xf numFmtId="0" fontId="4" fillId="0" borderId="107" xfId="0" applyFont="1" applyFill="1" applyBorder="1" applyAlignment="1">
      <alignment horizontal="center" vertical="center"/>
    </xf>
    <xf numFmtId="49" fontId="1" fillId="11" borderId="106" xfId="2" applyNumberFormat="1" applyFont="1" applyFill="1" applyBorder="1" applyAlignment="1">
      <alignment horizontal="center" vertical="center"/>
    </xf>
    <xf numFmtId="0" fontId="1" fillId="11" borderId="106" xfId="0" applyFont="1" applyFill="1" applyBorder="1" applyAlignment="1">
      <alignment horizontal="center" vertical="center" shrinkToFit="1"/>
    </xf>
    <xf numFmtId="164" fontId="4" fillId="11" borderId="106"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6" xfId="0" applyFont="1" applyBorder="1" applyAlignment="1">
      <alignment horizontal="center" vertical="center"/>
    </xf>
    <xf numFmtId="0" fontId="1" fillId="18" borderId="80" xfId="0" applyFont="1" applyFill="1" applyBorder="1" applyAlignment="1">
      <alignment horizontal="center" vertical="center"/>
    </xf>
    <xf numFmtId="0" fontId="1" fillId="18" borderId="118" xfId="0" applyFont="1" applyFill="1" applyBorder="1" applyAlignment="1">
      <alignment horizontal="center" vertical="center"/>
    </xf>
    <xf numFmtId="0" fontId="11" fillId="16" borderId="69"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70" xfId="0" applyNumberFormat="1" applyFont="1" applyFill="1" applyBorder="1" applyAlignment="1">
      <alignment horizontal="centerContinuous" vertical="center" wrapText="1"/>
    </xf>
    <xf numFmtId="0" fontId="8" fillId="0" borderId="3" xfId="0" quotePrefix="1" applyFont="1" applyFill="1" applyBorder="1" applyAlignment="1">
      <alignment horizontal="center" vertical="center"/>
    </xf>
    <xf numFmtId="49" fontId="25" fillId="0" borderId="14"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1" fontId="1" fillId="0" borderId="89" xfId="0" applyNumberFormat="1" applyFont="1" applyBorder="1" applyAlignment="1">
      <alignment horizontal="center" vertical="center" shrinkToFit="1"/>
    </xf>
    <xf numFmtId="1" fontId="4" fillId="0" borderId="89" xfId="0" applyNumberFormat="1" applyFont="1" applyBorder="1" applyAlignment="1">
      <alignment horizontal="center" vertical="center" shrinkToFit="1"/>
    </xf>
    <xf numFmtId="1" fontId="1" fillId="0" borderId="89" xfId="0" applyNumberFormat="1" applyFont="1" applyFill="1" applyBorder="1" applyAlignment="1">
      <alignment horizontal="center" vertical="center"/>
    </xf>
    <xf numFmtId="1" fontId="1" fillId="0" borderId="89" xfId="0" quotePrefix="1"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1" fontId="4" fillId="0" borderId="57"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1" fontId="4" fillId="0" borderId="39" xfId="0" applyNumberFormat="1" applyFont="1" applyBorder="1" applyAlignment="1">
      <alignment horizontal="center" vertical="center" shrinkToFit="1"/>
    </xf>
    <xf numFmtId="164" fontId="1" fillId="0" borderId="0" xfId="0" applyNumberFormat="1" applyFont="1" applyBorder="1" applyAlignment="1">
      <alignment horizontal="center" vertical="center"/>
    </xf>
    <xf numFmtId="0" fontId="1" fillId="0" borderId="115" xfId="0" applyNumberFormat="1" applyFont="1" applyFill="1" applyBorder="1" applyAlignment="1">
      <alignment horizontal="center" vertical="center"/>
    </xf>
    <xf numFmtId="0" fontId="1" fillId="0" borderId="117" xfId="0" applyNumberFormat="1" applyFont="1" applyFill="1" applyBorder="1" applyAlignment="1">
      <alignment horizontal="center" vertical="center"/>
    </xf>
    <xf numFmtId="0" fontId="1" fillId="0" borderId="106" xfId="0" applyNumberFormat="1" applyFont="1" applyFill="1" applyBorder="1" applyAlignment="1">
      <alignment horizontal="center" vertical="center"/>
    </xf>
    <xf numFmtId="49" fontId="15" fillId="0" borderId="37" xfId="0" applyNumberFormat="1" applyFont="1" applyBorder="1" applyAlignment="1">
      <alignment horizontal="center" shrinkToFit="1"/>
    </xf>
    <xf numFmtId="0" fontId="1" fillId="0" borderId="110" xfId="0" applyFont="1" applyBorder="1" applyAlignment="1">
      <alignment horizontal="center" vertical="center" shrinkToFit="1"/>
    </xf>
    <xf numFmtId="0" fontId="1" fillId="0" borderId="126" xfId="0" applyFont="1" applyBorder="1" applyAlignment="1">
      <alignment horizontal="left" vertical="center"/>
    </xf>
    <xf numFmtId="0" fontId="1" fillId="0" borderId="87" xfId="0" applyFont="1" applyBorder="1" applyAlignment="1">
      <alignment horizontal="left" vertical="center" shrinkToFit="1"/>
    </xf>
    <xf numFmtId="49" fontId="6" fillId="20" borderId="25" xfId="0" applyNumberFormat="1" applyFont="1" applyFill="1" applyBorder="1" applyAlignment="1">
      <alignment horizontal="center" vertical="center"/>
    </xf>
    <xf numFmtId="0" fontId="8" fillId="21" borderId="3" xfId="0" quotePrefix="1" applyFont="1" applyFill="1" applyBorder="1" applyAlignment="1">
      <alignment horizontal="center" vertical="center"/>
    </xf>
    <xf numFmtId="49" fontId="50" fillId="15" borderId="127" xfId="0" applyNumberFormat="1" applyFont="1" applyFill="1" applyBorder="1" applyAlignment="1">
      <alignment vertical="center"/>
    </xf>
    <xf numFmtId="0" fontId="49" fillId="15" borderId="128" xfId="0" applyFont="1" applyFill="1" applyBorder="1" applyAlignment="1">
      <alignment horizontal="right" vertical="center"/>
    </xf>
    <xf numFmtId="0" fontId="50" fillId="15" borderId="129" xfId="0" applyNumberFormat="1" applyFont="1" applyFill="1" applyBorder="1" applyAlignment="1">
      <alignment horizontal="centerContinuous" vertical="center"/>
    </xf>
    <xf numFmtId="0" fontId="6"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 fontId="6" fillId="0" borderId="12" xfId="0" applyNumberFormat="1" applyFont="1" applyBorder="1" applyAlignment="1">
      <alignment horizontal="center" vertical="center"/>
    </xf>
    <xf numFmtId="1" fontId="6" fillId="21" borderId="24" xfId="0" applyNumberFormat="1" applyFont="1" applyFill="1" applyBorder="1" applyAlignment="1">
      <alignment horizontal="center" vertical="center" wrapText="1"/>
    </xf>
    <xf numFmtId="1" fontId="6" fillId="21" borderId="50" xfId="0" applyNumberFormat="1" applyFont="1" applyFill="1" applyBorder="1" applyAlignment="1">
      <alignment horizontal="center" vertical="center" wrapText="1"/>
    </xf>
    <xf numFmtId="0" fontId="6" fillId="21" borderId="3" xfId="0" quotePrefix="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72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a:cs typeface="Times New Roman"/>
            </a:rPr>
            <a:t>Current status</a:t>
          </a:r>
        </a:p>
        <a:p>
          <a:pPr algn="ctr" rtl="0">
            <a:defRPr sz="1000"/>
          </a:pPr>
          <a:endParaRPr 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178734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6"/>
  <cols>
    <col min="1" max="1" width="14.19921875" style="77" bestFit="1" customWidth="1"/>
    <col min="2" max="2" width="10" style="78" customWidth="1"/>
    <col min="3" max="3" width="5.09765625" style="78" customWidth="1"/>
    <col min="4" max="4" width="13.69921875" style="77" bestFit="1" customWidth="1"/>
    <col min="5" max="5" width="11.3984375" style="78" bestFit="1" customWidth="1"/>
    <col min="6" max="6" width="13.3984375" style="77" customWidth="1"/>
    <col min="7" max="7" width="13.3984375" style="78" customWidth="1"/>
    <col min="8" max="16384" width="13" style="39"/>
  </cols>
  <sheetData>
    <row r="1" spans="1:7" ht="29.4" thickTop="1" thickBot="1">
      <c r="A1" s="33" t="s">
        <v>296</v>
      </c>
      <c r="B1" s="34" t="s">
        <v>297</v>
      </c>
      <c r="C1" s="35"/>
      <c r="D1" s="36"/>
      <c r="E1" s="37"/>
      <c r="F1" s="36"/>
      <c r="G1" s="38" t="s">
        <v>298</v>
      </c>
    </row>
    <row r="2" spans="1:7" ht="17.399999999999999" thickTop="1">
      <c r="A2" s="40" t="s">
        <v>0</v>
      </c>
      <c r="B2" s="41" t="s">
        <v>299</v>
      </c>
      <c r="C2" s="41"/>
      <c r="D2" s="42" t="s">
        <v>1</v>
      </c>
      <c r="E2" s="43" t="s">
        <v>325</v>
      </c>
      <c r="F2" s="44"/>
      <c r="G2" s="45"/>
    </row>
    <row r="3" spans="1:7" ht="16.8">
      <c r="A3" s="40" t="s">
        <v>66</v>
      </c>
      <c r="B3" s="41" t="s">
        <v>195</v>
      </c>
      <c r="C3" s="41"/>
      <c r="D3" s="42" t="s">
        <v>67</v>
      </c>
      <c r="E3" s="43">
        <v>6</v>
      </c>
      <c r="F3" s="42"/>
      <c r="G3" s="45"/>
    </row>
    <row r="4" spans="1:7" ht="16.8">
      <c r="A4" s="40" t="s">
        <v>66</v>
      </c>
      <c r="B4" s="41" t="s">
        <v>366</v>
      </c>
      <c r="C4" s="41"/>
      <c r="D4" s="42" t="s">
        <v>67</v>
      </c>
      <c r="E4" s="43">
        <v>4</v>
      </c>
      <c r="F4" s="42"/>
      <c r="G4" s="45"/>
    </row>
    <row r="5" spans="1:7" ht="17.399999999999999" thickBot="1">
      <c r="A5" s="40" t="s">
        <v>68</v>
      </c>
      <c r="B5" s="41" t="s">
        <v>192</v>
      </c>
      <c r="C5" s="41"/>
      <c r="D5" s="42" t="s">
        <v>564</v>
      </c>
      <c r="E5" s="43" t="s">
        <v>565</v>
      </c>
      <c r="F5" s="42"/>
      <c r="G5" s="45"/>
    </row>
    <row r="6" spans="1:7" ht="17.399999999999999" thickTop="1">
      <c r="A6" s="46" t="s">
        <v>121</v>
      </c>
      <c r="B6" s="540">
        <f>7</f>
        <v>7</v>
      </c>
      <c r="C6" s="541"/>
      <c r="D6" s="47" t="s">
        <v>90</v>
      </c>
      <c r="E6" s="48" t="s">
        <v>189</v>
      </c>
      <c r="F6" s="49"/>
      <c r="G6" s="45"/>
    </row>
    <row r="7" spans="1:7" ht="17.399999999999999" thickBot="1">
      <c r="A7" s="50" t="s">
        <v>357</v>
      </c>
      <c r="B7" s="406" t="str">
        <f>C9</f>
        <v>+5</v>
      </c>
      <c r="C7" s="407"/>
      <c r="D7" s="51" t="s">
        <v>188</v>
      </c>
      <c r="E7" s="52" t="s">
        <v>189</v>
      </c>
      <c r="F7" s="49"/>
      <c r="G7" s="45"/>
    </row>
    <row r="8" spans="1:7" ht="17.399999999999999" thickTop="1">
      <c r="A8" s="53" t="s">
        <v>2</v>
      </c>
      <c r="B8" s="545">
        <f>14+4</f>
        <v>18</v>
      </c>
      <c r="C8" s="483" t="str">
        <f t="shared" ref="C8:C13" si="0">IF(B8&gt;9.9,CONCATENATE("+",ROUNDDOWN((B8-10)/2,0)),ROUNDUP((B8-10)/2,0))</f>
        <v>+4</v>
      </c>
      <c r="D8" s="54" t="s">
        <v>88</v>
      </c>
      <c r="E8" s="531" t="s">
        <v>566</v>
      </c>
      <c r="F8" s="49"/>
      <c r="G8" s="45"/>
    </row>
    <row r="9" spans="1:7" ht="16.8">
      <c r="A9" s="55" t="s">
        <v>3</v>
      </c>
      <c r="B9" s="536">
        <f>16+4</f>
        <v>20</v>
      </c>
      <c r="C9" s="516" t="str">
        <f t="shared" si="0"/>
        <v>+5</v>
      </c>
      <c r="D9" s="57" t="s">
        <v>89</v>
      </c>
      <c r="E9" s="58">
        <f>SUM(Martial!G5:G23)+SUM(Equipment!C3:C17)</f>
        <v>44.75</v>
      </c>
      <c r="F9" s="49"/>
      <c r="G9" s="45"/>
    </row>
    <row r="10" spans="1:7" ht="16.8">
      <c r="A10" s="59" t="s">
        <v>13</v>
      </c>
      <c r="B10" s="515">
        <f>12</f>
        <v>12</v>
      </c>
      <c r="C10" s="517" t="str">
        <f t="shared" si="0"/>
        <v>+1</v>
      </c>
      <c r="D10" s="57" t="s">
        <v>15</v>
      </c>
      <c r="E10" s="61">
        <f>ROUNDUP(((E3*8)*0.75)+((E4*8)*0.75)+((E3+E4)*C10),0)</f>
        <v>70</v>
      </c>
      <c r="F10" s="49"/>
      <c r="G10" s="45"/>
    </row>
    <row r="11" spans="1:7" ht="16.8">
      <c r="A11" s="62" t="s">
        <v>14</v>
      </c>
      <c r="B11" s="60">
        <v>14</v>
      </c>
      <c r="C11" s="56" t="str">
        <f t="shared" si="0"/>
        <v>+2</v>
      </c>
      <c r="D11" s="63" t="s">
        <v>123</v>
      </c>
      <c r="E11" s="506">
        <f>10+C9+2</f>
        <v>17</v>
      </c>
      <c r="F11" s="40"/>
      <c r="G11" s="45"/>
    </row>
    <row r="12" spans="1:7" ht="16.8">
      <c r="A12" s="64" t="s">
        <v>16</v>
      </c>
      <c r="B12" s="60">
        <v>17</v>
      </c>
      <c r="C12" s="56" t="str">
        <f t="shared" si="0"/>
        <v>+3</v>
      </c>
      <c r="D12" s="63" t="s">
        <v>65</v>
      </c>
      <c r="E12" s="506">
        <f>E11+SUM(Martial!B19:B20)+2</f>
        <v>25</v>
      </c>
      <c r="F12" s="49"/>
      <c r="G12" s="45"/>
    </row>
    <row r="13" spans="1:7" ht="17.399999999999999" thickBot="1">
      <c r="A13" s="65" t="s">
        <v>12</v>
      </c>
      <c r="B13" s="493">
        <f>10</f>
        <v>10</v>
      </c>
      <c r="C13" s="66" t="str">
        <f t="shared" si="0"/>
        <v>+0</v>
      </c>
      <c r="D13" s="67" t="s">
        <v>191</v>
      </c>
      <c r="E13" s="542">
        <f>E12-C9+2</f>
        <v>22</v>
      </c>
      <c r="F13" s="49"/>
      <c r="G13" s="45"/>
    </row>
    <row r="14" spans="1:7" s="9" customFormat="1" ht="17.399999999999999" thickTop="1">
      <c r="A14" s="68"/>
      <c r="B14" s="69"/>
      <c r="C14" s="69"/>
      <c r="D14" s="69"/>
      <c r="E14" s="69"/>
      <c r="F14" s="69"/>
      <c r="G14" s="70"/>
    </row>
    <row r="15" spans="1:7" s="9" customFormat="1" ht="16.8">
      <c r="A15" s="71"/>
      <c r="B15" s="72"/>
      <c r="C15" s="72"/>
      <c r="D15" s="72"/>
      <c r="E15" s="72"/>
      <c r="F15" s="72"/>
      <c r="G15" s="73"/>
    </row>
    <row r="16" spans="1:7" s="9" customFormat="1" ht="16.8">
      <c r="A16" s="71"/>
      <c r="B16" s="72"/>
      <c r="C16" s="72"/>
      <c r="D16" s="72"/>
      <c r="E16" s="72"/>
      <c r="F16" s="72"/>
      <c r="G16" s="73"/>
    </row>
    <row r="17" spans="1:7" s="9" customFormat="1" ht="16.8">
      <c r="A17" s="71"/>
      <c r="B17" s="72"/>
      <c r="C17" s="72"/>
      <c r="D17" s="72"/>
      <c r="E17" s="72"/>
      <c r="F17" s="72"/>
      <c r="G17" s="73"/>
    </row>
    <row r="18" spans="1:7" s="9" customFormat="1" ht="16.8">
      <c r="A18" s="71"/>
      <c r="B18" s="72"/>
      <c r="C18" s="72"/>
      <c r="D18" s="72"/>
      <c r="E18" s="72"/>
      <c r="F18" s="72"/>
      <c r="G18" s="73"/>
    </row>
    <row r="19" spans="1:7" s="9" customFormat="1" ht="16.8">
      <c r="A19" s="71"/>
      <c r="B19" s="72"/>
      <c r="C19" s="72"/>
      <c r="D19" s="72"/>
      <c r="E19" s="72"/>
      <c r="F19" s="72"/>
      <c r="G19" s="73"/>
    </row>
    <row r="20" spans="1:7" s="9" customFormat="1" ht="16.8">
      <c r="A20" s="71"/>
      <c r="B20" s="72"/>
      <c r="C20" s="72"/>
      <c r="D20" s="72"/>
      <c r="E20" s="72"/>
      <c r="F20" s="72"/>
      <c r="G20" s="73"/>
    </row>
    <row r="21" spans="1:7" s="9" customFormat="1" ht="16.8">
      <c r="A21" s="71"/>
      <c r="B21" s="72"/>
      <c r="C21" s="72"/>
      <c r="D21" s="72"/>
      <c r="E21" s="72"/>
      <c r="F21" s="72"/>
      <c r="G21" s="73"/>
    </row>
    <row r="22" spans="1:7" ht="17.399999999999999" thickBot="1">
      <c r="A22" s="74"/>
      <c r="B22" s="75"/>
      <c r="C22" s="75"/>
      <c r="D22" s="75"/>
      <c r="E22" s="75"/>
      <c r="F22" s="75"/>
      <c r="G22" s="76"/>
    </row>
    <row r="23" spans="1:7" ht="16.2" thickTop="1"/>
  </sheetData>
  <phoneticPr fontId="0" type="noConversion"/>
  <conditionalFormatting sqref="E9">
    <cfRule type="cellIs" dxfId="728" priority="4" stopIfTrue="1" operator="greaterThan">
      <formula>116</formula>
    </cfRule>
    <cfRule type="cellIs" dxfId="727"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showGridLines="0" workbookViewId="0">
      <pane ySplit="2" topLeftCell="A3" activePane="bottomLeft" state="frozen"/>
      <selection pane="bottomLeft" activeCell="A3" sqref="A3"/>
    </sheetView>
  </sheetViews>
  <sheetFormatPr defaultColWidth="13" defaultRowHeight="15.6"/>
  <cols>
    <col min="1" max="1" width="21.69921875" style="77" bestFit="1" customWidth="1"/>
    <col min="2" max="2" width="5.8984375" style="77" bestFit="1" customWidth="1"/>
    <col min="3" max="3" width="7.59765625" style="78" hidden="1" customWidth="1"/>
    <col min="4" max="4" width="5.8984375" style="78" hidden="1" customWidth="1"/>
    <col min="5" max="5" width="9.19921875" style="78" bestFit="1" customWidth="1"/>
    <col min="6" max="6" width="7.3984375" style="78" bestFit="1" customWidth="1"/>
    <col min="7" max="7" width="6" style="197" bestFit="1" customWidth="1"/>
    <col min="8" max="8" width="5.19921875" style="197" bestFit="1" customWidth="1"/>
    <col min="9" max="9" width="6.8984375" style="197" bestFit="1" customWidth="1"/>
    <col min="10" max="10" width="30.59765625" style="77" bestFit="1" customWidth="1"/>
    <col min="11" max="11" width="13" style="320"/>
    <col min="12" max="16384" width="13" style="39"/>
  </cols>
  <sheetData>
    <row r="1" spans="1:11" ht="25.8" thickBot="1">
      <c r="A1" s="79" t="s">
        <v>11</v>
      </c>
      <c r="B1" s="80"/>
      <c r="C1" s="80"/>
      <c r="D1" s="80"/>
      <c r="E1" s="80"/>
      <c r="F1" s="80"/>
      <c r="G1" s="81"/>
      <c r="H1" s="81"/>
      <c r="I1" s="81"/>
      <c r="J1" s="80"/>
    </row>
    <row r="2" spans="1:11" s="9" customFormat="1" ht="34.200000000000003" thickBot="1">
      <c r="A2" s="2" t="s">
        <v>187</v>
      </c>
      <c r="B2" s="3" t="s">
        <v>31</v>
      </c>
      <c r="C2" s="3" t="s">
        <v>38</v>
      </c>
      <c r="D2" s="3" t="s">
        <v>30</v>
      </c>
      <c r="E2" s="4" t="s">
        <v>63</v>
      </c>
      <c r="F2" s="4" t="s">
        <v>39</v>
      </c>
      <c r="G2" s="5" t="s">
        <v>69</v>
      </c>
      <c r="H2" s="6" t="s">
        <v>186</v>
      </c>
      <c r="I2" s="7" t="s">
        <v>103</v>
      </c>
      <c r="J2" s="8" t="s">
        <v>101</v>
      </c>
      <c r="K2" s="320"/>
    </row>
    <row r="3" spans="1:11" s="9" customFormat="1" ht="16.8">
      <c r="A3" s="82" t="s">
        <v>72</v>
      </c>
      <c r="B3" s="83">
        <v>9</v>
      </c>
      <c r="C3" s="84" t="s">
        <v>33</v>
      </c>
      <c r="D3" s="84" t="str">
        <f>IF(C3="Str",'Personal File'!$C$8,IF(C3="Dex",'Personal File'!$C$9,IF(C3="Con",'Personal File'!$C$10,IF(C3="Int",'Personal File'!$C$11,IF(C3="Wis",'Personal File'!$C$12,IF(C3="Cha",'Personal File'!$C$13))))))</f>
        <v>+1</v>
      </c>
      <c r="E3" s="369" t="str">
        <f t="shared" ref="E3:E5" si="0">CONCATENATE(C3," (",D3,")")</f>
        <v>Con (+1)</v>
      </c>
      <c r="F3" s="543">
        <v>3</v>
      </c>
      <c r="G3" s="85">
        <f t="shared" ref="G3:G4" si="1">B3+D3+F3</f>
        <v>13</v>
      </c>
      <c r="H3" s="86">
        <f t="shared" ref="H3:H5" ca="1" si="2">RANDBETWEEN(1,20)</f>
        <v>9</v>
      </c>
      <c r="I3" s="85">
        <f t="shared" ref="I3:I4" ca="1" si="3">SUM(G3:H3)</f>
        <v>22</v>
      </c>
      <c r="J3" s="87" t="s">
        <v>318</v>
      </c>
      <c r="K3" s="320"/>
    </row>
    <row r="4" spans="1:11" s="9" customFormat="1" ht="16.8">
      <c r="A4" s="88" t="s">
        <v>73</v>
      </c>
      <c r="B4" s="83">
        <v>6</v>
      </c>
      <c r="C4" s="84" t="s">
        <v>36</v>
      </c>
      <c r="D4" s="84" t="str">
        <f>IF(C4="Str",'Personal File'!$C$8,IF(C4="Dex",'Personal File'!$C$9,IF(C4="Con",'Personal File'!$C$10,IF(C4="Int",'Personal File'!$C$11,IF(C4="Wis",'Personal File'!$C$12,IF(C4="Cha",'Personal File'!$C$13))))))</f>
        <v>+5</v>
      </c>
      <c r="E4" s="89" t="str">
        <f t="shared" si="0"/>
        <v>Dex (+5)</v>
      </c>
      <c r="F4" s="543">
        <v>3</v>
      </c>
      <c r="G4" s="85">
        <f t="shared" si="1"/>
        <v>14</v>
      </c>
      <c r="H4" s="86">
        <f t="shared" ca="1" si="2"/>
        <v>2</v>
      </c>
      <c r="I4" s="85">
        <f t="shared" ca="1" si="3"/>
        <v>16</v>
      </c>
      <c r="J4" s="87" t="s">
        <v>318</v>
      </c>
      <c r="K4" s="492"/>
    </row>
    <row r="5" spans="1:11" s="9" customFormat="1" ht="16.8">
      <c r="A5" s="90" t="s">
        <v>74</v>
      </c>
      <c r="B5" s="91">
        <v>6</v>
      </c>
      <c r="C5" s="92" t="s">
        <v>35</v>
      </c>
      <c r="D5" s="92" t="str">
        <f>IF(C5="Str",'Personal File'!$C$8,IF(C5="Dex",'Personal File'!$C$9,IF(C5="Con",'Personal File'!$C$10,IF(C5="Int",'Personal File'!$C$11,IF(C5="Wis",'Personal File'!$C$12,IF(C5="Cha",'Personal File'!$C$13))))))</f>
        <v>+3</v>
      </c>
      <c r="E5" s="93" t="str">
        <f t="shared" si="0"/>
        <v>Wis (+3)</v>
      </c>
      <c r="F5" s="544">
        <v>3</v>
      </c>
      <c r="G5" s="94">
        <f t="shared" ref="G5:G42" si="4">B5+D5+F5</f>
        <v>12</v>
      </c>
      <c r="H5" s="95">
        <f t="shared" ca="1" si="2"/>
        <v>13</v>
      </c>
      <c r="I5" s="94">
        <f t="shared" ref="I5:I42" ca="1" si="5">SUM(G5:H5)</f>
        <v>25</v>
      </c>
      <c r="J5" s="96" t="s">
        <v>318</v>
      </c>
      <c r="K5" s="320"/>
    </row>
    <row r="6" spans="1:11" s="105" customFormat="1" ht="16.8">
      <c r="A6" s="97" t="s">
        <v>40</v>
      </c>
      <c r="B6" s="98">
        <v>0</v>
      </c>
      <c r="C6" s="99" t="s">
        <v>34</v>
      </c>
      <c r="D6" s="100" t="str">
        <f>IF(C6="Str",'Personal File'!$C$8,IF(C6="Dex",'Personal File'!$C$9,IF(C6="Con",'Personal File'!$C$10,IF(C6="Int",'Personal File'!$C$11,IF(C6="Wis",'Personal File'!$C$12,IF(C6="Cha",'Personal File'!$C$13))))))</f>
        <v>+2</v>
      </c>
      <c r="E6" s="101" t="str">
        <f t="shared" ref="E6:E42" si="6">CONCATENATE(C6," (",D6,")")</f>
        <v>Int (+2)</v>
      </c>
      <c r="F6" s="102" t="s">
        <v>64</v>
      </c>
      <c r="G6" s="103">
        <f t="shared" si="4"/>
        <v>2</v>
      </c>
      <c r="H6" s="86">
        <f ca="1">RANDBETWEEN(1,20)</f>
        <v>12</v>
      </c>
      <c r="I6" s="103">
        <f t="shared" ca="1" si="5"/>
        <v>14</v>
      </c>
      <c r="J6" s="135"/>
    </row>
    <row r="7" spans="1:11" s="109" customFormat="1" ht="16.8">
      <c r="A7" s="106" t="s">
        <v>41</v>
      </c>
      <c r="B7" s="98">
        <v>0</v>
      </c>
      <c r="C7" s="107" t="s">
        <v>36</v>
      </c>
      <c r="D7" s="108" t="str">
        <f>IF(C7="Str",'Personal File'!$C$8,IF(C7="Dex",'Personal File'!$C$9,IF(C7="Con",'Personal File'!$C$10,IF(C7="Int",'Personal File'!$C$11,IF(C7="Wis",'Personal File'!$C$12,IF(C7="Cha",'Personal File'!$C$13))))))</f>
        <v>+5</v>
      </c>
      <c r="E7" s="89" t="str">
        <f t="shared" si="6"/>
        <v>Dex (+5)</v>
      </c>
      <c r="F7" s="103" t="s">
        <v>64</v>
      </c>
      <c r="G7" s="103">
        <f t="shared" si="4"/>
        <v>5</v>
      </c>
      <c r="H7" s="86">
        <f ca="1">RANDBETWEEN(1,20)</f>
        <v>6</v>
      </c>
      <c r="I7" s="103">
        <f t="shared" ca="1" si="5"/>
        <v>11</v>
      </c>
      <c r="J7" s="135"/>
    </row>
    <row r="8" spans="1:11" s="114" customFormat="1" ht="16.8">
      <c r="A8" s="110" t="s">
        <v>42</v>
      </c>
      <c r="B8" s="98">
        <v>0</v>
      </c>
      <c r="C8" s="111" t="s">
        <v>32</v>
      </c>
      <c r="D8" s="112" t="str">
        <f>IF(C8="Str",'Personal File'!$C$8,IF(C8="Dex",'Personal File'!$C$9,IF(C8="Con",'Personal File'!$C$10,IF(C8="Int",'Personal File'!$C$11,IF(C8="Wis",'Personal File'!$C$12,IF(C8="Cha",'Personal File'!$C$13))))))</f>
        <v>+0</v>
      </c>
      <c r="E8" s="113" t="str">
        <f t="shared" si="6"/>
        <v>Cha (+0)</v>
      </c>
      <c r="F8" s="103" t="s">
        <v>64</v>
      </c>
      <c r="G8" s="103">
        <f t="shared" si="4"/>
        <v>0</v>
      </c>
      <c r="H8" s="86">
        <f t="shared" ref="H8:H42" ca="1" si="7">RANDBETWEEN(1,20)</f>
        <v>18</v>
      </c>
      <c r="I8" s="103">
        <f t="shared" ca="1" si="5"/>
        <v>18</v>
      </c>
      <c r="J8" s="135"/>
    </row>
    <row r="9" spans="1:11" s="119" customFormat="1" ht="16.8">
      <c r="A9" s="115" t="s">
        <v>43</v>
      </c>
      <c r="B9" s="98">
        <v>0</v>
      </c>
      <c r="C9" s="116" t="s">
        <v>37</v>
      </c>
      <c r="D9" s="117" t="str">
        <f>IF(C9="Str",'Personal File'!$C$8,IF(C9="Dex",'Personal File'!$C$9,IF(C9="Con",'Personal File'!$C$10,IF(C9="Int",'Personal File'!$C$11,IF(C9="Wis",'Personal File'!$C$12,IF(C9="Cha",'Personal File'!$C$13))))))</f>
        <v>+4</v>
      </c>
      <c r="E9" s="118" t="str">
        <f t="shared" si="6"/>
        <v>Str (+4)</v>
      </c>
      <c r="F9" s="103" t="s">
        <v>64</v>
      </c>
      <c r="G9" s="103">
        <f t="shared" si="4"/>
        <v>4</v>
      </c>
      <c r="H9" s="86">
        <f t="shared" ca="1" si="7"/>
        <v>15</v>
      </c>
      <c r="I9" s="103">
        <f t="shared" ca="1" si="5"/>
        <v>19</v>
      </c>
      <c r="J9" s="135"/>
    </row>
    <row r="10" spans="1:11" s="119" customFormat="1" ht="16.8">
      <c r="A10" s="120" t="s">
        <v>17</v>
      </c>
      <c r="B10" s="121">
        <v>11</v>
      </c>
      <c r="C10" s="122" t="s">
        <v>33</v>
      </c>
      <c r="D10" s="123" t="str">
        <f>IF(C10="Str",'Personal File'!$C$8,IF(C10="Dex",'Personal File'!$C$9,IF(C10="Con",'Personal File'!$C$10,IF(C10="Int",'Personal File'!$C$11,IF(C10="Wis",'Personal File'!$C$12,IF(C10="Cha",'Personal File'!$C$13))))))</f>
        <v>+1</v>
      </c>
      <c r="E10" s="124" t="str">
        <f t="shared" si="6"/>
        <v>Con (+1)</v>
      </c>
      <c r="F10" s="125" t="s">
        <v>64</v>
      </c>
      <c r="G10" s="125">
        <f t="shared" si="4"/>
        <v>12</v>
      </c>
      <c r="H10" s="86">
        <f t="shared" ca="1" si="7"/>
        <v>15</v>
      </c>
      <c r="I10" s="125">
        <f t="shared" ca="1" si="5"/>
        <v>27</v>
      </c>
      <c r="J10" s="485"/>
    </row>
    <row r="11" spans="1:11" s="105" customFormat="1" ht="16.8">
      <c r="A11" s="97" t="s">
        <v>120</v>
      </c>
      <c r="B11" s="98">
        <v>0</v>
      </c>
      <c r="C11" s="99" t="s">
        <v>34</v>
      </c>
      <c r="D11" s="100" t="str">
        <f>IF(C11="Str",'Personal File'!$C$8,IF(C11="Dex",'Personal File'!$C$9,IF(C11="Con",'Personal File'!$C$10,IF(C11="Int",'Personal File'!$C$11,IF(C11="Wis",'Personal File'!$C$12,IF(C11="Cha",'Personal File'!$C$13))))))</f>
        <v>+2</v>
      </c>
      <c r="E11" s="101" t="str">
        <f t="shared" si="6"/>
        <v>Int (+2)</v>
      </c>
      <c r="F11" s="103" t="s">
        <v>64</v>
      </c>
      <c r="G11" s="103">
        <f t="shared" si="4"/>
        <v>2</v>
      </c>
      <c r="H11" s="86">
        <f t="shared" ca="1" si="7"/>
        <v>16</v>
      </c>
      <c r="I11" s="103">
        <f t="shared" ca="1" si="5"/>
        <v>18</v>
      </c>
      <c r="J11" s="135"/>
    </row>
    <row r="12" spans="1:11" s="134" customFormat="1" ht="16.8">
      <c r="A12" s="127" t="s">
        <v>44</v>
      </c>
      <c r="B12" s="128">
        <v>0</v>
      </c>
      <c r="C12" s="129" t="s">
        <v>34</v>
      </c>
      <c r="D12" s="130" t="str">
        <f>IF(C12="Str",'Personal File'!$C$8,IF(C12="Dex",'Personal File'!$C$9,IF(C12="Con",'Personal File'!$C$10,IF(C12="Int",'Personal File'!$C$11,IF(C12="Wis",'Personal File'!$C$12,IF(C12="Cha",'Personal File'!$C$13))))))</f>
        <v>+2</v>
      </c>
      <c r="E12" s="131" t="str">
        <f t="shared" si="6"/>
        <v>Int (+2)</v>
      </c>
      <c r="F12" s="132" t="s">
        <v>64</v>
      </c>
      <c r="G12" s="132">
        <f t="shared" si="4"/>
        <v>2</v>
      </c>
      <c r="H12" s="86">
        <f t="shared" ca="1" si="7"/>
        <v>1</v>
      </c>
      <c r="I12" s="132">
        <f t="shared" ca="1" si="5"/>
        <v>3</v>
      </c>
      <c r="J12" s="486"/>
    </row>
    <row r="13" spans="1:11" s="109" customFormat="1" ht="16.8">
      <c r="A13" s="166" t="s">
        <v>45</v>
      </c>
      <c r="B13" s="144">
        <v>10</v>
      </c>
      <c r="C13" s="167" t="s">
        <v>32</v>
      </c>
      <c r="D13" s="168" t="str">
        <f>IF(C13="Str",'Personal File'!$C$8,IF(C13="Dex",'Personal File'!$C$9,IF(C13="Con",'Personal File'!$C$10,IF(C13="Int",'Personal File'!$C$11,IF(C13="Wis",'Personal File'!$C$12,IF(C13="Cha",'Personal File'!$C$13))))))</f>
        <v>+0</v>
      </c>
      <c r="E13" s="169" t="str">
        <f t="shared" si="6"/>
        <v>Cha (+0)</v>
      </c>
      <c r="F13" s="148" t="s">
        <v>64</v>
      </c>
      <c r="G13" s="148">
        <f t="shared" si="4"/>
        <v>10</v>
      </c>
      <c r="H13" s="86">
        <f t="shared" ca="1" si="7"/>
        <v>17</v>
      </c>
      <c r="I13" s="148">
        <f t="shared" ca="1" si="5"/>
        <v>27</v>
      </c>
      <c r="J13" s="366"/>
    </row>
    <row r="14" spans="1:11" s="109" customFormat="1" ht="16.8">
      <c r="A14" s="127" t="s">
        <v>46</v>
      </c>
      <c r="B14" s="128">
        <v>0</v>
      </c>
      <c r="C14" s="129" t="s">
        <v>34</v>
      </c>
      <c r="D14" s="130" t="str">
        <f>IF(C14="Str",'Personal File'!$C$8,IF(C14="Dex",'Personal File'!$C$9,IF(C14="Con",'Personal File'!$C$10,IF(C14="Int",'Personal File'!$C$11,IF(C14="Wis",'Personal File'!$C$12,IF(C14="Cha",'Personal File'!$C$13))))))</f>
        <v>+2</v>
      </c>
      <c r="E14" s="131" t="str">
        <f t="shared" si="6"/>
        <v>Int (+2)</v>
      </c>
      <c r="F14" s="132" t="s">
        <v>64</v>
      </c>
      <c r="G14" s="132">
        <f t="shared" si="4"/>
        <v>2</v>
      </c>
      <c r="H14" s="86">
        <f t="shared" ca="1" si="7"/>
        <v>16</v>
      </c>
      <c r="I14" s="132">
        <f t="shared" ca="1" si="5"/>
        <v>18</v>
      </c>
      <c r="J14" s="486"/>
    </row>
    <row r="15" spans="1:11" s="109" customFormat="1" ht="16.8">
      <c r="A15" s="110" t="s">
        <v>47</v>
      </c>
      <c r="B15" s="98">
        <v>0</v>
      </c>
      <c r="C15" s="111" t="s">
        <v>32</v>
      </c>
      <c r="D15" s="112" t="str">
        <f>IF(C15="Str",'Personal File'!$C$8,IF(C15="Dex",'Personal File'!$C$9,IF(C15="Con",'Personal File'!$C$10,IF(C15="Int",'Personal File'!$C$11,IF(C15="Wis",'Personal File'!$C$12,IF(C15="Cha",'Personal File'!$C$13))))))</f>
        <v>+0</v>
      </c>
      <c r="E15" s="113" t="str">
        <f t="shared" si="6"/>
        <v>Cha (+0)</v>
      </c>
      <c r="F15" s="103" t="s">
        <v>64</v>
      </c>
      <c r="G15" s="103">
        <f t="shared" si="4"/>
        <v>0</v>
      </c>
      <c r="H15" s="86">
        <f t="shared" ca="1" si="7"/>
        <v>15</v>
      </c>
      <c r="I15" s="103">
        <f t="shared" ca="1" si="5"/>
        <v>15</v>
      </c>
      <c r="J15" s="135"/>
    </row>
    <row r="16" spans="1:11" s="109" customFormat="1" ht="16.8">
      <c r="A16" s="106" t="s">
        <v>48</v>
      </c>
      <c r="B16" s="98">
        <v>0</v>
      </c>
      <c r="C16" s="107" t="s">
        <v>36</v>
      </c>
      <c r="D16" s="108" t="str">
        <f>IF(C16="Str",'Personal File'!$C$8,IF(C16="Dex",'Personal File'!$C$9,IF(C16="Con",'Personal File'!$C$10,IF(C16="Int",'Personal File'!$C$11,IF(C16="Wis",'Personal File'!$C$12,IF(C16="Cha",'Personal File'!$C$13))))))</f>
        <v>+5</v>
      </c>
      <c r="E16" s="89" t="str">
        <f t="shared" si="6"/>
        <v>Dex (+5)</v>
      </c>
      <c r="F16" s="103" t="s">
        <v>64</v>
      </c>
      <c r="G16" s="103">
        <f t="shared" si="4"/>
        <v>5</v>
      </c>
      <c r="H16" s="86">
        <f t="shared" ca="1" si="7"/>
        <v>14</v>
      </c>
      <c r="I16" s="103">
        <f t="shared" ca="1" si="5"/>
        <v>19</v>
      </c>
      <c r="J16" s="104"/>
    </row>
    <row r="17" spans="1:10" s="109" customFormat="1" ht="16.8">
      <c r="A17" s="136" t="s">
        <v>49</v>
      </c>
      <c r="B17" s="137">
        <v>0</v>
      </c>
      <c r="C17" s="138" t="s">
        <v>34</v>
      </c>
      <c r="D17" s="139" t="str">
        <f>IF(C17="Str",'Personal File'!$C$8,IF(C17="Dex",'Personal File'!$C$9,IF(C17="Con",'Personal File'!$C$10,IF(C17="Int",'Personal File'!$C$11,IF(C17="Wis",'Personal File'!$C$12,IF(C17="Cha",'Personal File'!$C$13))))))</f>
        <v>+2</v>
      </c>
      <c r="E17" s="140" t="str">
        <f t="shared" si="6"/>
        <v>Int (+2)</v>
      </c>
      <c r="F17" s="141" t="s">
        <v>64</v>
      </c>
      <c r="G17" s="141">
        <f t="shared" si="4"/>
        <v>2</v>
      </c>
      <c r="H17" s="86">
        <f t="shared" ca="1" si="7"/>
        <v>13</v>
      </c>
      <c r="I17" s="141">
        <f t="shared" ca="1" si="5"/>
        <v>15</v>
      </c>
      <c r="J17" s="142"/>
    </row>
    <row r="18" spans="1:10" s="109" customFormat="1" ht="16.8">
      <c r="A18" s="110" t="s">
        <v>50</v>
      </c>
      <c r="B18" s="98">
        <v>0</v>
      </c>
      <c r="C18" s="111" t="s">
        <v>32</v>
      </c>
      <c r="D18" s="112" t="str">
        <f>IF(C18="Str",'Personal File'!$C$8,IF(C18="Dex",'Personal File'!$C$9,IF(C18="Con",'Personal File'!$C$10,IF(C18="Int",'Personal File'!$C$11,IF(C18="Wis",'Personal File'!$C$12,IF(C18="Cha",'Personal File'!$C$13))))))</f>
        <v>+0</v>
      </c>
      <c r="E18" s="113" t="str">
        <f t="shared" si="6"/>
        <v>Cha (+0)</v>
      </c>
      <c r="F18" s="103" t="s">
        <v>64</v>
      </c>
      <c r="G18" s="103">
        <f t="shared" si="4"/>
        <v>0</v>
      </c>
      <c r="H18" s="86">
        <f t="shared" ca="1" si="7"/>
        <v>16</v>
      </c>
      <c r="I18" s="103">
        <f t="shared" ca="1" si="5"/>
        <v>16</v>
      </c>
      <c r="J18" s="104"/>
    </row>
    <row r="19" spans="1:10" s="109" customFormat="1" ht="16.8">
      <c r="A19" s="110" t="s">
        <v>19</v>
      </c>
      <c r="B19" s="98">
        <v>0</v>
      </c>
      <c r="C19" s="111" t="s">
        <v>32</v>
      </c>
      <c r="D19" s="112" t="str">
        <f>IF(C19="Str",'Personal File'!$C$8,IF(C19="Dex",'Personal File'!$C$9,IF(C19="Con",'Personal File'!$C$10,IF(C19="Int",'Personal File'!$C$11,IF(C19="Wis",'Personal File'!$C$12,IF(C19="Cha",'Personal File'!$C$13))))))</f>
        <v>+0</v>
      </c>
      <c r="E19" s="113" t="str">
        <f t="shared" si="6"/>
        <v>Cha (+0)</v>
      </c>
      <c r="F19" s="103" t="s">
        <v>64</v>
      </c>
      <c r="G19" s="103">
        <f t="shared" si="4"/>
        <v>0</v>
      </c>
      <c r="H19" s="86">
        <f t="shared" ca="1" si="7"/>
        <v>9</v>
      </c>
      <c r="I19" s="103">
        <f t="shared" ca="1" si="5"/>
        <v>9</v>
      </c>
      <c r="J19" s="104"/>
    </row>
    <row r="20" spans="1:10" s="109" customFormat="1" ht="16.8">
      <c r="A20" s="143" t="s">
        <v>51</v>
      </c>
      <c r="B20" s="144">
        <v>5</v>
      </c>
      <c r="C20" s="145" t="s">
        <v>35</v>
      </c>
      <c r="D20" s="146" t="str">
        <f>IF(C20="Str",'Personal File'!$C$8,IF(C20="Dex",'Personal File'!$C$9,IF(C20="Con",'Personal File'!$C$10,IF(C20="Int",'Personal File'!$C$11,IF(C20="Wis",'Personal File'!$C$12,IF(C20="Cha",'Personal File'!$C$13))))))</f>
        <v>+3</v>
      </c>
      <c r="E20" s="147" t="str">
        <f t="shared" si="6"/>
        <v>Wis (+3)</v>
      </c>
      <c r="F20" s="148" t="s">
        <v>64</v>
      </c>
      <c r="G20" s="148">
        <f t="shared" si="4"/>
        <v>8</v>
      </c>
      <c r="H20" s="86">
        <f t="shared" ca="1" si="7"/>
        <v>14</v>
      </c>
      <c r="I20" s="148">
        <f t="shared" ca="1" si="5"/>
        <v>22</v>
      </c>
      <c r="J20" s="149"/>
    </row>
    <row r="21" spans="1:10" s="109" customFormat="1" ht="16.8">
      <c r="A21" s="106" t="s">
        <v>52</v>
      </c>
      <c r="B21" s="98">
        <v>0</v>
      </c>
      <c r="C21" s="107" t="s">
        <v>36</v>
      </c>
      <c r="D21" s="108" t="str">
        <f>IF(C21="Str",'Personal File'!$C$8,IF(C21="Dex",'Personal File'!$C$9,IF(C21="Con",'Personal File'!$C$10,IF(C21="Int",'Personal File'!$C$11,IF(C21="Wis",'Personal File'!$C$12,IF(C21="Cha",'Personal File'!$C$13))))))</f>
        <v>+5</v>
      </c>
      <c r="E21" s="89" t="str">
        <f t="shared" si="6"/>
        <v>Dex (+5)</v>
      </c>
      <c r="F21" s="103" t="s">
        <v>64</v>
      </c>
      <c r="G21" s="103">
        <f t="shared" si="4"/>
        <v>5</v>
      </c>
      <c r="H21" s="86">
        <f t="shared" ca="1" si="7"/>
        <v>12</v>
      </c>
      <c r="I21" s="103">
        <f t="shared" ca="1" si="5"/>
        <v>17</v>
      </c>
      <c r="J21" s="104"/>
    </row>
    <row r="22" spans="1:10" s="109" customFormat="1" ht="16.8">
      <c r="A22" s="150" t="s">
        <v>53</v>
      </c>
      <c r="B22" s="137">
        <v>0</v>
      </c>
      <c r="C22" s="151" t="s">
        <v>32</v>
      </c>
      <c r="D22" s="152" t="str">
        <f>IF(C22="Str",'Personal File'!$C$8,IF(C22="Dex",'Personal File'!$C$9,IF(C22="Con",'Personal File'!$C$10,IF(C22="Int",'Personal File'!$C$11,IF(C22="Wis",'Personal File'!$C$12,IF(C22="Cha",'Personal File'!$C$13))))))</f>
        <v>+0</v>
      </c>
      <c r="E22" s="153" t="str">
        <f t="shared" si="6"/>
        <v>Cha (+0)</v>
      </c>
      <c r="F22" s="141" t="s">
        <v>64</v>
      </c>
      <c r="G22" s="141">
        <f t="shared" si="4"/>
        <v>0</v>
      </c>
      <c r="H22" s="86">
        <f t="shared" ca="1" si="7"/>
        <v>16</v>
      </c>
      <c r="I22" s="141">
        <f t="shared" ca="1" si="5"/>
        <v>16</v>
      </c>
      <c r="J22" s="142"/>
    </row>
    <row r="23" spans="1:10" s="109" customFormat="1" ht="16.8">
      <c r="A23" s="115" t="s">
        <v>54</v>
      </c>
      <c r="B23" s="98">
        <v>0</v>
      </c>
      <c r="C23" s="116" t="s">
        <v>37</v>
      </c>
      <c r="D23" s="117" t="str">
        <f>IF(C23="Str",'Personal File'!$C$8,IF(C23="Dex",'Personal File'!$C$9,IF(C23="Con",'Personal File'!$C$10,IF(C23="Int",'Personal File'!$C$11,IF(C23="Wis",'Personal File'!$C$12,IF(C23="Cha",'Personal File'!$C$13))))))</f>
        <v>+4</v>
      </c>
      <c r="E23" s="118" t="str">
        <f t="shared" si="6"/>
        <v>Str (+4)</v>
      </c>
      <c r="F23" s="103" t="s">
        <v>64</v>
      </c>
      <c r="G23" s="103">
        <f t="shared" si="4"/>
        <v>4</v>
      </c>
      <c r="H23" s="86">
        <f t="shared" ca="1" si="7"/>
        <v>8</v>
      </c>
      <c r="I23" s="103">
        <f t="shared" ca="1" si="5"/>
        <v>12</v>
      </c>
      <c r="J23" s="104"/>
    </row>
    <row r="24" spans="1:10" s="109" customFormat="1" ht="16.8">
      <c r="A24" s="154" t="s">
        <v>301</v>
      </c>
      <c r="B24" s="121">
        <v>10</v>
      </c>
      <c r="C24" s="155" t="s">
        <v>34</v>
      </c>
      <c r="D24" s="156" t="str">
        <f>IF(C24="Str",'Personal File'!$C$8,IF(C24="Dex",'Personal File'!$C$9,IF(C24="Con",'Personal File'!$C$10,IF(C24="Int",'Personal File'!$C$11,IF(C24="Wis",'Personal File'!$C$12,IF(C24="Cha",'Personal File'!$C$13))))))</f>
        <v>+2</v>
      </c>
      <c r="E24" s="157" t="str">
        <f>CONCATENATE(C24," (",D24,")")</f>
        <v>Int (+2)</v>
      </c>
      <c r="F24" s="148" t="s">
        <v>64</v>
      </c>
      <c r="G24" s="125">
        <f t="shared" si="4"/>
        <v>12</v>
      </c>
      <c r="H24" s="86">
        <f t="shared" ca="1" si="7"/>
        <v>18</v>
      </c>
      <c r="I24" s="125">
        <f t="shared" ca="1" si="5"/>
        <v>30</v>
      </c>
      <c r="J24" s="126"/>
    </row>
    <row r="25" spans="1:10" s="109" customFormat="1" ht="16.8">
      <c r="A25" s="154" t="s">
        <v>286</v>
      </c>
      <c r="B25" s="121">
        <v>11</v>
      </c>
      <c r="C25" s="155" t="s">
        <v>34</v>
      </c>
      <c r="D25" s="156" t="str">
        <f>IF(C25="Str",'Personal File'!$C$8,IF(C25="Dex",'Personal File'!$C$9,IF(C25="Con",'Personal File'!$C$10,IF(C25="Int",'Personal File'!$C$11,IF(C25="Wis",'Personal File'!$C$12,IF(C25="Cha",'Personal File'!$C$13))))))</f>
        <v>+2</v>
      </c>
      <c r="E25" s="157" t="str">
        <f>CONCATENATE(C25," (",D25,")")</f>
        <v>Int (+2)</v>
      </c>
      <c r="F25" s="148" t="s">
        <v>64</v>
      </c>
      <c r="G25" s="125">
        <f t="shared" si="4"/>
        <v>13</v>
      </c>
      <c r="H25" s="86">
        <f t="shared" ca="1" si="7"/>
        <v>8</v>
      </c>
      <c r="I25" s="125">
        <f t="shared" ca="1" si="5"/>
        <v>21</v>
      </c>
      <c r="J25" s="126"/>
    </row>
    <row r="26" spans="1:10" s="109" customFormat="1" ht="16.8">
      <c r="A26" s="158" t="s">
        <v>55</v>
      </c>
      <c r="B26" s="98">
        <v>0</v>
      </c>
      <c r="C26" s="159" t="s">
        <v>35</v>
      </c>
      <c r="D26" s="160" t="str">
        <f>IF(C26="Str",'Personal File'!$C$8,IF(C26="Dex",'Personal File'!$C$9,IF(C26="Con",'Personal File'!$C$10,IF(C26="Int",'Personal File'!$C$11,IF(C26="Wis",'Personal File'!$C$12,IF(C26="Cha",'Personal File'!$C$13))))))</f>
        <v>+3</v>
      </c>
      <c r="E26" s="161" t="str">
        <f t="shared" si="6"/>
        <v>Wis (+3)</v>
      </c>
      <c r="F26" s="103" t="s">
        <v>322</v>
      </c>
      <c r="G26" s="103">
        <f t="shared" si="4"/>
        <v>5</v>
      </c>
      <c r="H26" s="86">
        <f t="shared" ca="1" si="7"/>
        <v>11</v>
      </c>
      <c r="I26" s="103">
        <f t="shared" ca="1" si="5"/>
        <v>16</v>
      </c>
      <c r="J26" s="104"/>
    </row>
    <row r="27" spans="1:10" s="109" customFormat="1" ht="16.8">
      <c r="A27" s="106" t="s">
        <v>20</v>
      </c>
      <c r="B27" s="98">
        <v>0</v>
      </c>
      <c r="C27" s="107" t="s">
        <v>36</v>
      </c>
      <c r="D27" s="108" t="str">
        <f>IF(C27="Str",'Personal File'!$C$8,IF(C27="Dex",'Personal File'!$C$9,IF(C27="Con",'Personal File'!$C$10,IF(C27="Int",'Personal File'!$C$11,IF(C27="Wis",'Personal File'!$C$12,IF(C27="Cha",'Personal File'!$C$13))))))</f>
        <v>+5</v>
      </c>
      <c r="E27" s="89" t="str">
        <f t="shared" si="6"/>
        <v>Dex (+5)</v>
      </c>
      <c r="F27" s="103" t="s">
        <v>64</v>
      </c>
      <c r="G27" s="103">
        <f t="shared" si="4"/>
        <v>5</v>
      </c>
      <c r="H27" s="86">
        <f t="shared" ca="1" si="7"/>
        <v>14</v>
      </c>
      <c r="I27" s="103">
        <f t="shared" ca="1" si="5"/>
        <v>19</v>
      </c>
      <c r="J27" s="104"/>
    </row>
    <row r="28" spans="1:10" s="109" customFormat="1" ht="16.8">
      <c r="A28" s="162" t="s">
        <v>56</v>
      </c>
      <c r="B28" s="128">
        <v>0</v>
      </c>
      <c r="C28" s="163" t="s">
        <v>36</v>
      </c>
      <c r="D28" s="164" t="str">
        <f>IF(C28="Str",'Personal File'!$C$8,IF(C28="Dex",'Personal File'!$C$9,IF(C28="Con",'Personal File'!$C$10,IF(C28="Int",'Personal File'!$C$11,IF(C28="Wis",'Personal File'!$C$12,IF(C28="Cha",'Personal File'!$C$13))))))</f>
        <v>+5</v>
      </c>
      <c r="E28" s="165" t="str">
        <f t="shared" si="6"/>
        <v>Dex (+5)</v>
      </c>
      <c r="F28" s="132" t="s">
        <v>64</v>
      </c>
      <c r="G28" s="132">
        <f t="shared" si="4"/>
        <v>5</v>
      </c>
      <c r="H28" s="86">
        <f t="shared" ca="1" si="7"/>
        <v>8</v>
      </c>
      <c r="I28" s="132">
        <f t="shared" ca="1" si="5"/>
        <v>13</v>
      </c>
      <c r="J28" s="133"/>
    </row>
    <row r="29" spans="1:10" ht="16.8">
      <c r="A29" s="110" t="s">
        <v>327</v>
      </c>
      <c r="B29" s="98">
        <v>0</v>
      </c>
      <c r="C29" s="111" t="s">
        <v>32</v>
      </c>
      <c r="D29" s="112" t="str">
        <f>IF(C29="Str",'Personal File'!$C$8,IF(C29="Dex",'Personal File'!$C$9,IF(C29="Con",'Personal File'!$C$10,IF(C29="Int",'Personal File'!$C$11,IF(C29="Wis",'Personal File'!$C$12,IF(C29="Cha",'Personal File'!$C$13))))))</f>
        <v>+0</v>
      </c>
      <c r="E29" s="113" t="str">
        <f t="shared" si="6"/>
        <v>Cha (+0)</v>
      </c>
      <c r="F29" s="103" t="s">
        <v>64</v>
      </c>
      <c r="G29" s="103">
        <f t="shared" si="4"/>
        <v>0</v>
      </c>
      <c r="H29" s="86">
        <f t="shared" ca="1" si="7"/>
        <v>3</v>
      </c>
      <c r="I29" s="103">
        <f t="shared" ca="1" si="5"/>
        <v>3</v>
      </c>
      <c r="J29" s="104"/>
    </row>
    <row r="30" spans="1:10" ht="16.8">
      <c r="A30" s="166" t="s">
        <v>572</v>
      </c>
      <c r="B30" s="144">
        <v>4</v>
      </c>
      <c r="C30" s="145" t="s">
        <v>35</v>
      </c>
      <c r="D30" s="146" t="str">
        <f>IF(C30="Str",'Personal File'!$C$8,IF(C30="Dex",'Personal File'!$C$9,IF(C30="Con",'Personal File'!$C$10,IF(C30="Int",'Personal File'!$C$11,IF(C30="Wis",'Personal File'!$C$12,IF(C30="Cha",'Personal File'!$C$13))))))</f>
        <v>+3</v>
      </c>
      <c r="E30" s="147" t="str">
        <f t="shared" ref="E30" si="8">CONCATENATE(C30," (",D30,")")</f>
        <v>Wis (+3)</v>
      </c>
      <c r="F30" s="148" t="s">
        <v>64</v>
      </c>
      <c r="G30" s="535">
        <f t="shared" si="4"/>
        <v>7</v>
      </c>
      <c r="H30" s="86">
        <f t="shared" ca="1" si="7"/>
        <v>6</v>
      </c>
      <c r="I30" s="535">
        <f t="shared" ca="1" si="5"/>
        <v>13</v>
      </c>
      <c r="J30" s="149"/>
    </row>
    <row r="31" spans="1:10" ht="16.8">
      <c r="A31" s="106" t="s">
        <v>21</v>
      </c>
      <c r="B31" s="98">
        <v>0</v>
      </c>
      <c r="C31" s="107" t="s">
        <v>36</v>
      </c>
      <c r="D31" s="108" t="str">
        <f>IF(C31="Str",'Personal File'!$C$8,IF(C31="Dex",'Personal File'!$C$9,IF(C31="Con",'Personal File'!$C$10,IF(C31="Int",'Personal File'!$C$11,IF(C31="Wis",'Personal File'!$C$12,IF(C31="Cha",'Personal File'!$C$13))))))</f>
        <v>+5</v>
      </c>
      <c r="E31" s="89" t="str">
        <f t="shared" si="6"/>
        <v>Dex (+5)</v>
      </c>
      <c r="F31" s="103" t="s">
        <v>64</v>
      </c>
      <c r="G31" s="103">
        <f t="shared" si="4"/>
        <v>5</v>
      </c>
      <c r="H31" s="86">
        <f t="shared" ca="1" si="7"/>
        <v>17</v>
      </c>
      <c r="I31" s="103">
        <f t="shared" ca="1" si="5"/>
        <v>22</v>
      </c>
      <c r="J31" s="104"/>
    </row>
    <row r="32" spans="1:10" ht="16.8">
      <c r="A32" s="97" t="s">
        <v>22</v>
      </c>
      <c r="B32" s="98">
        <v>0</v>
      </c>
      <c r="C32" s="99" t="s">
        <v>34</v>
      </c>
      <c r="D32" s="100" t="str">
        <f>IF(C32="Str",'Personal File'!$C$8,IF(C32="Dex",'Personal File'!$C$9,IF(C32="Con",'Personal File'!$C$10,IF(C32="Int",'Personal File'!$C$11,IF(C32="Wis",'Personal File'!$C$12,IF(C32="Cha",'Personal File'!$C$13))))))</f>
        <v>+2</v>
      </c>
      <c r="E32" s="101" t="str">
        <f t="shared" si="6"/>
        <v>Int (+2)</v>
      </c>
      <c r="F32" s="103" t="s">
        <v>322</v>
      </c>
      <c r="G32" s="103">
        <f t="shared" si="4"/>
        <v>4</v>
      </c>
      <c r="H32" s="86">
        <f t="shared" ca="1" si="7"/>
        <v>9</v>
      </c>
      <c r="I32" s="103">
        <f t="shared" ca="1" si="5"/>
        <v>13</v>
      </c>
      <c r="J32" s="104"/>
    </row>
    <row r="33" spans="1:10" ht="16.8">
      <c r="A33" s="158" t="s">
        <v>57</v>
      </c>
      <c r="B33" s="98">
        <v>0</v>
      </c>
      <c r="C33" s="159" t="s">
        <v>35</v>
      </c>
      <c r="D33" s="160" t="str">
        <f>IF(C33="Str",'Personal File'!$C$8,IF(C33="Dex",'Personal File'!$C$9,IF(C33="Con",'Personal File'!$C$10,IF(C33="Int",'Personal File'!$C$11,IF(C33="Wis",'Personal File'!$C$12,IF(C33="Cha",'Personal File'!$C$13))))))</f>
        <v>+3</v>
      </c>
      <c r="E33" s="161" t="str">
        <f t="shared" si="6"/>
        <v>Wis (+3)</v>
      </c>
      <c r="F33" s="103" t="s">
        <v>64</v>
      </c>
      <c r="G33" s="103">
        <f t="shared" si="4"/>
        <v>3</v>
      </c>
      <c r="H33" s="86">
        <f t="shared" ca="1" si="7"/>
        <v>8</v>
      </c>
      <c r="I33" s="103">
        <f t="shared" ca="1" si="5"/>
        <v>11</v>
      </c>
      <c r="J33" s="104"/>
    </row>
    <row r="34" spans="1:10" ht="16.8">
      <c r="A34" s="162" t="s">
        <v>118</v>
      </c>
      <c r="B34" s="128">
        <v>0</v>
      </c>
      <c r="C34" s="163" t="s">
        <v>36</v>
      </c>
      <c r="D34" s="164" t="str">
        <f>IF(C34="Str",'Personal File'!$C$8,IF(C34="Dex",'Personal File'!$C$9,IF(C34="Con",'Personal File'!$C$10,IF(C34="Int",'Personal File'!$C$11,IF(C34="Wis",'Personal File'!$C$12,IF(C34="Cha",'Personal File'!$C$13))))))</f>
        <v>+5</v>
      </c>
      <c r="E34" s="165" t="str">
        <f t="shared" si="6"/>
        <v>Dex (+5)</v>
      </c>
      <c r="F34" s="171" t="s">
        <v>64</v>
      </c>
      <c r="G34" s="132">
        <f t="shared" si="4"/>
        <v>5</v>
      </c>
      <c r="H34" s="86">
        <f t="shared" ca="1" si="7"/>
        <v>4</v>
      </c>
      <c r="I34" s="132">
        <f t="shared" ca="1" si="5"/>
        <v>9</v>
      </c>
      <c r="J34" s="133"/>
    </row>
    <row r="35" spans="1:10" ht="16.8">
      <c r="A35" s="172" t="s">
        <v>108</v>
      </c>
      <c r="B35" s="170">
        <v>0</v>
      </c>
      <c r="C35" s="173" t="s">
        <v>34</v>
      </c>
      <c r="D35" s="174" t="str">
        <f>IF(C35="Str",'Personal File'!$C$8,IF(C35="Dex",'Personal File'!$C$9,IF(C35="Con",'Personal File'!$C$10,IF(C35="Int",'Personal File'!$C$11,IF(C35="Wis",'Personal File'!$C$12,IF(C35="Cha",'Personal File'!$C$13))))))</f>
        <v>+2</v>
      </c>
      <c r="E35" s="175" t="str">
        <f t="shared" si="6"/>
        <v>Int (+2)</v>
      </c>
      <c r="F35" s="171" t="s">
        <v>64</v>
      </c>
      <c r="G35" s="132">
        <f t="shared" si="4"/>
        <v>2</v>
      </c>
      <c r="H35" s="86">
        <f t="shared" ca="1" si="7"/>
        <v>6</v>
      </c>
      <c r="I35" s="132">
        <f t="shared" ca="1" si="5"/>
        <v>8</v>
      </c>
      <c r="J35" s="176"/>
    </row>
    <row r="36" spans="1:10" ht="16.8">
      <c r="A36" s="362" t="s">
        <v>58</v>
      </c>
      <c r="B36" s="144">
        <v>11</v>
      </c>
      <c r="C36" s="363" t="s">
        <v>34</v>
      </c>
      <c r="D36" s="364" t="str">
        <f>IF(C36="Str",'Personal File'!$C$8,IF(C36="Dex",'Personal File'!$C$9,IF(C36="Con",'Personal File'!$C$10,IF(C36="Int",'Personal File'!$C$11,IF(C36="Wis",'Personal File'!$C$12,IF(C36="Cha",'Personal File'!$C$13))))))</f>
        <v>+2</v>
      </c>
      <c r="E36" s="365" t="str">
        <f t="shared" si="6"/>
        <v>Int (+2)</v>
      </c>
      <c r="F36" s="148" t="s">
        <v>64</v>
      </c>
      <c r="G36" s="148">
        <f t="shared" si="4"/>
        <v>13</v>
      </c>
      <c r="H36" s="86">
        <f t="shared" ca="1" si="7"/>
        <v>13</v>
      </c>
      <c r="I36" s="148">
        <f t="shared" ca="1" si="5"/>
        <v>26</v>
      </c>
      <c r="J36" s="366"/>
    </row>
    <row r="37" spans="1:10" ht="16.8">
      <c r="A37" s="158" t="s">
        <v>59</v>
      </c>
      <c r="B37" s="98">
        <v>0</v>
      </c>
      <c r="C37" s="159" t="s">
        <v>35</v>
      </c>
      <c r="D37" s="160" t="str">
        <f>IF(C37="Str",'Personal File'!$C$8,IF(C37="Dex",'Personal File'!$C$9,IF(C37="Con",'Personal File'!$C$10,IF(C37="Int",'Personal File'!$C$11,IF(C37="Wis",'Personal File'!$C$12,IF(C37="Cha",'Personal File'!$C$13))))))</f>
        <v>+3</v>
      </c>
      <c r="E37" s="161" t="str">
        <f t="shared" si="6"/>
        <v>Wis (+3)</v>
      </c>
      <c r="F37" s="103" t="s">
        <v>322</v>
      </c>
      <c r="G37" s="103">
        <f t="shared" si="4"/>
        <v>5</v>
      </c>
      <c r="H37" s="86">
        <f t="shared" ca="1" si="7"/>
        <v>20</v>
      </c>
      <c r="I37" s="103">
        <f t="shared" ca="1" si="5"/>
        <v>25</v>
      </c>
      <c r="J37" s="104"/>
    </row>
    <row r="38" spans="1:10" ht="16.8">
      <c r="A38" s="143" t="s">
        <v>119</v>
      </c>
      <c r="B38" s="144">
        <v>6</v>
      </c>
      <c r="C38" s="145" t="s">
        <v>35</v>
      </c>
      <c r="D38" s="146" t="str">
        <f>IF(C38="Str",'Personal File'!$C$8,IF(C38="Dex",'Personal File'!$C$9,IF(C38="Con",'Personal File'!$C$10,IF(C38="Int",'Personal File'!$C$11,IF(C38="Wis",'Personal File'!$C$12,IF(C38="Cha",'Personal File'!$C$13))))))</f>
        <v>+3</v>
      </c>
      <c r="E38" s="147" t="str">
        <f t="shared" si="6"/>
        <v>Wis (+3)</v>
      </c>
      <c r="F38" s="148" t="s">
        <v>64</v>
      </c>
      <c r="G38" s="148">
        <f t="shared" si="4"/>
        <v>9</v>
      </c>
      <c r="H38" s="86">
        <f t="shared" ca="1" si="7"/>
        <v>8</v>
      </c>
      <c r="I38" s="148">
        <f t="shared" ca="1" si="5"/>
        <v>17</v>
      </c>
      <c r="J38" s="149" t="s">
        <v>367</v>
      </c>
    </row>
    <row r="39" spans="1:10" ht="16.8">
      <c r="A39" s="115" t="s">
        <v>23</v>
      </c>
      <c r="B39" s="98">
        <v>0</v>
      </c>
      <c r="C39" s="116" t="s">
        <v>37</v>
      </c>
      <c r="D39" s="117" t="str">
        <f>IF(C39="Str",'Personal File'!$C$8,IF(C39="Dex",'Personal File'!$C$9,IF(C39="Con",'Personal File'!$C$10,IF(C39="Int",'Personal File'!$C$11,IF(C39="Wis",'Personal File'!$C$12,IF(C39="Cha",'Personal File'!$C$13))))))</f>
        <v>+4</v>
      </c>
      <c r="E39" s="118" t="str">
        <f t="shared" si="6"/>
        <v>Str (+4)</v>
      </c>
      <c r="F39" s="103" t="s">
        <v>64</v>
      </c>
      <c r="G39" s="103">
        <f t="shared" si="4"/>
        <v>4</v>
      </c>
      <c r="H39" s="86">
        <f t="shared" ca="1" si="7"/>
        <v>20</v>
      </c>
      <c r="I39" s="103">
        <f t="shared" ca="1" si="5"/>
        <v>24</v>
      </c>
      <c r="J39" s="135"/>
    </row>
    <row r="40" spans="1:10" ht="16.8">
      <c r="A40" s="177" t="s">
        <v>60</v>
      </c>
      <c r="B40" s="178">
        <v>0</v>
      </c>
      <c r="C40" s="179" t="s">
        <v>36</v>
      </c>
      <c r="D40" s="180" t="str">
        <f>IF(C40="Str",'Personal File'!$C$8,IF(C40="Dex",'Personal File'!$C$9,IF(C40="Con",'Personal File'!$C$10,IF(C40="Int",'Personal File'!$C$11,IF(C40="Wis",'Personal File'!$C$12,IF(C40="Cha",'Personal File'!$C$13))))))</f>
        <v>+5</v>
      </c>
      <c r="E40" s="181" t="str">
        <f t="shared" si="6"/>
        <v>Dex (+5)</v>
      </c>
      <c r="F40" s="132" t="s">
        <v>64</v>
      </c>
      <c r="G40" s="132">
        <f t="shared" si="4"/>
        <v>5</v>
      </c>
      <c r="H40" s="86">
        <f t="shared" ca="1" si="7"/>
        <v>3</v>
      </c>
      <c r="I40" s="132">
        <f t="shared" ca="1" si="5"/>
        <v>8</v>
      </c>
      <c r="J40" s="182"/>
    </row>
    <row r="41" spans="1:10" ht="16.8">
      <c r="A41" s="183" t="s">
        <v>61</v>
      </c>
      <c r="B41" s="128">
        <v>0</v>
      </c>
      <c r="C41" s="184" t="s">
        <v>32</v>
      </c>
      <c r="D41" s="185" t="str">
        <f>IF(C41="Str",'Personal File'!$C$8,IF(C41="Dex",'Personal File'!$C$9,IF(C41="Con",'Personal File'!$C$10,IF(C41="Int",'Personal File'!$C$11,IF(C41="Wis",'Personal File'!$C$12,IF(C41="Cha",'Personal File'!$C$13))))))</f>
        <v>+0</v>
      </c>
      <c r="E41" s="186" t="str">
        <f t="shared" si="6"/>
        <v>Cha (+0)</v>
      </c>
      <c r="F41" s="132" t="s">
        <v>64</v>
      </c>
      <c r="G41" s="132">
        <f t="shared" si="4"/>
        <v>0</v>
      </c>
      <c r="H41" s="86">
        <f t="shared" ca="1" si="7"/>
        <v>10</v>
      </c>
      <c r="I41" s="132">
        <f t="shared" ca="1" si="5"/>
        <v>10</v>
      </c>
      <c r="J41" s="133"/>
    </row>
    <row r="42" spans="1:10" ht="17.399999999999999" thickBot="1">
      <c r="A42" s="187" t="s">
        <v>62</v>
      </c>
      <c r="B42" s="188">
        <v>0</v>
      </c>
      <c r="C42" s="189" t="s">
        <v>36</v>
      </c>
      <c r="D42" s="190" t="str">
        <f>IF(C42="Str",'Personal File'!$C$8,IF(C42="Dex",'Personal File'!$C$9,IF(C42="Con",'Personal File'!$C$10,IF(C42="Int",'Personal File'!$C$11,IF(C42="Wis",'Personal File'!$C$12,IF(C42="Cha",'Personal File'!$C$13))))))</f>
        <v>+5</v>
      </c>
      <c r="E42" s="191" t="str">
        <f t="shared" si="6"/>
        <v>Dex (+5)</v>
      </c>
      <c r="F42" s="192" t="s">
        <v>64</v>
      </c>
      <c r="G42" s="192">
        <f t="shared" si="4"/>
        <v>5</v>
      </c>
      <c r="H42" s="193">
        <f t="shared" ca="1" si="7"/>
        <v>16</v>
      </c>
      <c r="I42" s="192">
        <f t="shared" ca="1" si="5"/>
        <v>21</v>
      </c>
      <c r="J42" s="194"/>
    </row>
    <row r="43" spans="1:10" ht="16.2" thickTop="1">
      <c r="B43" s="195">
        <f>SUM(B6:B42)</f>
        <v>68</v>
      </c>
      <c r="E43" s="195">
        <f>SUM(E44:E53)</f>
        <v>68</v>
      </c>
      <c r="F43" s="196" t="s">
        <v>69</v>
      </c>
    </row>
    <row r="44" spans="1:10">
      <c r="B44" s="195"/>
      <c r="E44" s="195">
        <v>16</v>
      </c>
      <c r="F44" s="198" t="s">
        <v>194</v>
      </c>
    </row>
    <row r="45" spans="1:10">
      <c r="E45" s="195">
        <v>4</v>
      </c>
      <c r="F45" s="198" t="s">
        <v>328</v>
      </c>
    </row>
    <row r="46" spans="1:10">
      <c r="E46" s="195">
        <v>4</v>
      </c>
      <c r="F46" s="198" t="s">
        <v>343</v>
      </c>
    </row>
    <row r="47" spans="1:10">
      <c r="E47" s="195">
        <v>4</v>
      </c>
      <c r="F47" s="198" t="s">
        <v>351</v>
      </c>
    </row>
    <row r="48" spans="1:10">
      <c r="E48" s="195">
        <v>4</v>
      </c>
      <c r="F48" s="198" t="s">
        <v>352</v>
      </c>
    </row>
    <row r="49" spans="5:6">
      <c r="E49" s="195">
        <v>4</v>
      </c>
      <c r="F49" s="198" t="s">
        <v>368</v>
      </c>
    </row>
    <row r="50" spans="5:6">
      <c r="E50" s="195">
        <v>8</v>
      </c>
      <c r="F50" s="198" t="s">
        <v>369</v>
      </c>
    </row>
    <row r="51" spans="5:6">
      <c r="E51" s="195">
        <v>8</v>
      </c>
      <c r="F51" s="198" t="s">
        <v>540</v>
      </c>
    </row>
    <row r="52" spans="5:6">
      <c r="E52" s="195">
        <v>8</v>
      </c>
      <c r="F52" s="198" t="s">
        <v>541</v>
      </c>
    </row>
    <row r="53" spans="5:6">
      <c r="E53" s="195">
        <v>8</v>
      </c>
      <c r="F53" s="198" t="s">
        <v>548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4"/>
  <sheetViews>
    <sheetView showGridLines="0" workbookViewId="0">
      <pane ySplit="2" topLeftCell="A3" activePane="bottomLeft" state="frozen"/>
      <selection pane="bottomLeft" activeCell="A3" sqref="A3"/>
    </sheetView>
  </sheetViews>
  <sheetFormatPr defaultColWidth="13" defaultRowHeight="15.6"/>
  <cols>
    <col min="1" max="1" width="25" style="77" bestFit="1" customWidth="1"/>
    <col min="2" max="2" width="6.19921875" style="77" bestFit="1" customWidth="1"/>
    <col min="3" max="3" width="11.5" style="78" bestFit="1" customWidth="1"/>
    <col min="4" max="4" width="13.3984375" style="78" bestFit="1" customWidth="1"/>
    <col min="5" max="5" width="12.59765625" style="197" bestFit="1" customWidth="1"/>
    <col min="6" max="6" width="10.59765625" style="78" bestFit="1" customWidth="1"/>
    <col min="7" max="7" width="13" style="78" bestFit="1" customWidth="1"/>
    <col min="8" max="8" width="10.59765625" style="77" bestFit="1" customWidth="1"/>
    <col min="9" max="9" width="22.59765625" style="39" bestFit="1" customWidth="1"/>
    <col min="10" max="16384" width="13" style="39"/>
  </cols>
  <sheetData>
    <row r="1" spans="1:10" ht="25.8" thickBot="1">
      <c r="A1" s="199" t="s">
        <v>310</v>
      </c>
      <c r="B1" s="80"/>
      <c r="C1" s="80"/>
      <c r="D1" s="80"/>
      <c r="E1" s="81"/>
      <c r="F1" s="80"/>
      <c r="G1" s="80"/>
      <c r="H1" s="80"/>
      <c r="I1" s="80"/>
    </row>
    <row r="2" spans="1:10" s="9" customFormat="1" ht="34.200000000000003" thickBot="1">
      <c r="A2" s="510" t="s">
        <v>91</v>
      </c>
      <c r="B2" s="511" t="s">
        <v>4</v>
      </c>
      <c r="C2" s="512" t="s">
        <v>198</v>
      </c>
      <c r="D2" s="511" t="s">
        <v>95</v>
      </c>
      <c r="E2" s="511" t="s">
        <v>127</v>
      </c>
      <c r="F2" s="511" t="s">
        <v>128</v>
      </c>
      <c r="G2" s="511" t="s">
        <v>71</v>
      </c>
      <c r="H2" s="511" t="s">
        <v>26</v>
      </c>
      <c r="I2" s="513" t="s">
        <v>472</v>
      </c>
      <c r="J2" s="514" t="s">
        <v>473</v>
      </c>
    </row>
    <row r="3" spans="1:10" s="9" customFormat="1" ht="16.8">
      <c r="A3" s="200" t="s">
        <v>474</v>
      </c>
      <c r="B3" s="16">
        <v>0</v>
      </c>
      <c r="C3" s="17"/>
      <c r="D3" s="376" t="s">
        <v>200</v>
      </c>
      <c r="E3" s="14" t="s">
        <v>129</v>
      </c>
      <c r="F3" s="19" t="s">
        <v>130</v>
      </c>
      <c r="G3" s="19" t="s">
        <v>106</v>
      </c>
      <c r="H3" s="19" t="s">
        <v>84</v>
      </c>
      <c r="I3" s="19" t="s">
        <v>448</v>
      </c>
      <c r="J3" s="26">
        <v>9</v>
      </c>
    </row>
    <row r="4" spans="1:10" s="9" customFormat="1" ht="16.8">
      <c r="A4" s="200" t="s">
        <v>158</v>
      </c>
      <c r="B4" s="16">
        <v>0</v>
      </c>
      <c r="C4" s="17"/>
      <c r="D4" s="18" t="s">
        <v>85</v>
      </c>
      <c r="E4" s="14" t="s">
        <v>129</v>
      </c>
      <c r="F4" s="14" t="s">
        <v>130</v>
      </c>
      <c r="G4" s="19" t="s">
        <v>106</v>
      </c>
      <c r="H4" s="19" t="s">
        <v>82</v>
      </c>
      <c r="I4" s="13" t="s">
        <v>444</v>
      </c>
      <c r="J4" s="26">
        <v>215</v>
      </c>
    </row>
    <row r="5" spans="1:10" s="9" customFormat="1" ht="16.8">
      <c r="A5" s="200" t="s">
        <v>162</v>
      </c>
      <c r="B5" s="16">
        <v>0</v>
      </c>
      <c r="C5" s="17"/>
      <c r="D5" s="20" t="s">
        <v>80</v>
      </c>
      <c r="E5" s="1" t="s">
        <v>129</v>
      </c>
      <c r="F5" s="202" t="s">
        <v>130</v>
      </c>
      <c r="G5" s="27" t="s">
        <v>78</v>
      </c>
      <c r="H5" s="13" t="s">
        <v>82</v>
      </c>
      <c r="I5" s="13" t="s">
        <v>444</v>
      </c>
      <c r="J5" s="26">
        <v>216</v>
      </c>
    </row>
    <row r="6" spans="1:10" s="9" customFormat="1" ht="16.8">
      <c r="A6" s="200" t="s">
        <v>163</v>
      </c>
      <c r="B6" s="16">
        <v>0</v>
      </c>
      <c r="C6" s="17"/>
      <c r="D6" s="18" t="s">
        <v>80</v>
      </c>
      <c r="E6" s="14" t="s">
        <v>129</v>
      </c>
      <c r="F6" s="14" t="s">
        <v>130</v>
      </c>
      <c r="G6" s="19" t="s">
        <v>96</v>
      </c>
      <c r="H6" s="19" t="s">
        <v>81</v>
      </c>
      <c r="I6" s="13" t="s">
        <v>444</v>
      </c>
      <c r="J6" s="26">
        <v>219</v>
      </c>
    </row>
    <row r="7" spans="1:10" s="9" customFormat="1" ht="16.8">
      <c r="A7" s="200" t="s">
        <v>159</v>
      </c>
      <c r="B7" s="16">
        <v>0</v>
      </c>
      <c r="C7" s="17"/>
      <c r="D7" s="18" t="s">
        <v>109</v>
      </c>
      <c r="E7" s="14" t="s">
        <v>129</v>
      </c>
      <c r="F7" s="14" t="s">
        <v>130</v>
      </c>
      <c r="G7" s="19" t="s">
        <v>106</v>
      </c>
      <c r="H7" s="19" t="s">
        <v>82</v>
      </c>
      <c r="I7" s="13" t="s">
        <v>444</v>
      </c>
      <c r="J7" s="26">
        <v>219</v>
      </c>
    </row>
    <row r="8" spans="1:10" s="9" customFormat="1" ht="16.8">
      <c r="A8" s="200" t="s">
        <v>164</v>
      </c>
      <c r="B8" s="201">
        <v>0</v>
      </c>
      <c r="C8" s="17"/>
      <c r="D8" s="18" t="s">
        <v>109</v>
      </c>
      <c r="E8" s="14" t="s">
        <v>129</v>
      </c>
      <c r="F8" s="14" t="s">
        <v>130</v>
      </c>
      <c r="G8" s="19" t="s">
        <v>78</v>
      </c>
      <c r="H8" s="19" t="s">
        <v>79</v>
      </c>
      <c r="I8" s="13" t="s">
        <v>444</v>
      </c>
      <c r="J8" s="28">
        <v>238</v>
      </c>
    </row>
    <row r="9" spans="1:10" s="9" customFormat="1" ht="16.8">
      <c r="A9" s="200" t="s">
        <v>160</v>
      </c>
      <c r="B9" s="201">
        <v>0</v>
      </c>
      <c r="C9" s="17"/>
      <c r="D9" s="20" t="s">
        <v>87</v>
      </c>
      <c r="E9" s="1" t="s">
        <v>168</v>
      </c>
      <c r="F9" s="1" t="s">
        <v>130</v>
      </c>
      <c r="G9" s="13" t="s">
        <v>78</v>
      </c>
      <c r="H9" s="13" t="s">
        <v>84</v>
      </c>
      <c r="I9" s="13" t="s">
        <v>444</v>
      </c>
      <c r="J9" s="26">
        <v>248</v>
      </c>
    </row>
    <row r="10" spans="1:10" s="9" customFormat="1" ht="16.8">
      <c r="A10" s="200" t="s">
        <v>165</v>
      </c>
      <c r="B10" s="201">
        <v>0</v>
      </c>
      <c r="C10" s="17"/>
      <c r="D10" s="20" t="s">
        <v>200</v>
      </c>
      <c r="E10" s="14" t="s">
        <v>129</v>
      </c>
      <c r="F10" s="14" t="s">
        <v>130</v>
      </c>
      <c r="G10" s="13" t="s">
        <v>97</v>
      </c>
      <c r="H10" s="13" t="s">
        <v>82</v>
      </c>
      <c r="I10" s="13" t="s">
        <v>444</v>
      </c>
      <c r="J10" s="26">
        <v>253</v>
      </c>
    </row>
    <row r="11" spans="1:10" s="9" customFormat="1" ht="16.8">
      <c r="A11" s="200" t="s">
        <v>201</v>
      </c>
      <c r="B11" s="201">
        <v>0</v>
      </c>
      <c r="C11" s="17"/>
      <c r="D11" s="12" t="s">
        <v>200</v>
      </c>
      <c r="E11" s="1" t="s">
        <v>153</v>
      </c>
      <c r="F11" s="203" t="s">
        <v>130</v>
      </c>
      <c r="G11" s="13" t="s">
        <v>137</v>
      </c>
      <c r="H11" s="13" t="s">
        <v>84</v>
      </c>
      <c r="I11" s="13" t="s">
        <v>444</v>
      </c>
      <c r="J11" s="26">
        <v>253</v>
      </c>
    </row>
    <row r="12" spans="1:10" s="9" customFormat="1" ht="16.8">
      <c r="A12" s="200" t="s">
        <v>475</v>
      </c>
      <c r="B12" s="201">
        <v>0</v>
      </c>
      <c r="C12" s="17"/>
      <c r="D12" s="376" t="s">
        <v>200</v>
      </c>
      <c r="E12" s="14" t="s">
        <v>129</v>
      </c>
      <c r="F12" s="19" t="s">
        <v>130</v>
      </c>
      <c r="G12" s="19" t="s">
        <v>106</v>
      </c>
      <c r="H12" s="19" t="s">
        <v>81</v>
      </c>
      <c r="I12" s="19" t="s">
        <v>441</v>
      </c>
      <c r="J12" s="377">
        <v>100</v>
      </c>
    </row>
    <row r="13" spans="1:10" s="9" customFormat="1" ht="16.8">
      <c r="A13" s="200" t="s">
        <v>202</v>
      </c>
      <c r="B13" s="201">
        <v>0</v>
      </c>
      <c r="C13" s="17"/>
      <c r="D13" s="20" t="s">
        <v>80</v>
      </c>
      <c r="E13" s="14" t="s">
        <v>129</v>
      </c>
      <c r="F13" s="14" t="s">
        <v>130</v>
      </c>
      <c r="G13" s="13" t="s">
        <v>97</v>
      </c>
      <c r="H13" s="13" t="s">
        <v>82</v>
      </c>
      <c r="I13" s="13" t="s">
        <v>444</v>
      </c>
      <c r="J13" s="26">
        <v>267</v>
      </c>
    </row>
    <row r="14" spans="1:10" s="9" customFormat="1" ht="16.8">
      <c r="A14" s="200" t="s">
        <v>166</v>
      </c>
      <c r="B14" s="16">
        <v>0</v>
      </c>
      <c r="C14" s="17"/>
      <c r="D14" s="18" t="s">
        <v>80</v>
      </c>
      <c r="E14" s="14" t="s">
        <v>153</v>
      </c>
      <c r="F14" s="14" t="s">
        <v>130</v>
      </c>
      <c r="G14" s="19" t="s">
        <v>83</v>
      </c>
      <c r="H14" s="19" t="s">
        <v>84</v>
      </c>
      <c r="I14" s="13" t="s">
        <v>444</v>
      </c>
      <c r="J14" s="26">
        <v>269</v>
      </c>
    </row>
    <row r="15" spans="1:10" s="9" customFormat="1" ht="16.8">
      <c r="A15" s="200" t="s">
        <v>167</v>
      </c>
      <c r="B15" s="16">
        <v>0</v>
      </c>
      <c r="C15" s="17"/>
      <c r="D15" s="18" t="s">
        <v>77</v>
      </c>
      <c r="E15" s="14" t="s">
        <v>135</v>
      </c>
      <c r="F15" s="14" t="s">
        <v>130</v>
      </c>
      <c r="G15" s="19" t="s">
        <v>78</v>
      </c>
      <c r="H15" s="19" t="s">
        <v>79</v>
      </c>
      <c r="I15" s="13" t="s">
        <v>444</v>
      </c>
      <c r="J15" s="26">
        <v>272</v>
      </c>
    </row>
    <row r="16" spans="1:10" s="9" customFormat="1" ht="16.8">
      <c r="A16" s="200" t="s">
        <v>287</v>
      </c>
      <c r="B16" s="201">
        <v>0</v>
      </c>
      <c r="C16" s="17"/>
      <c r="D16" s="20" t="s">
        <v>85</v>
      </c>
      <c r="E16" s="1" t="s">
        <v>129</v>
      </c>
      <c r="F16" s="203" t="s">
        <v>130</v>
      </c>
      <c r="G16" s="13" t="s">
        <v>203</v>
      </c>
      <c r="H16" s="13" t="s">
        <v>86</v>
      </c>
      <c r="I16" s="13" t="s">
        <v>446</v>
      </c>
      <c r="J16" s="26">
        <v>128</v>
      </c>
    </row>
    <row r="17" spans="1:10" s="9" customFormat="1" ht="16.8">
      <c r="A17" s="204" t="s">
        <v>476</v>
      </c>
      <c r="B17" s="209">
        <v>0</v>
      </c>
      <c r="C17" s="206"/>
      <c r="D17" s="381" t="s">
        <v>200</v>
      </c>
      <c r="E17" s="382" t="s">
        <v>132</v>
      </c>
      <c r="F17" s="382" t="s">
        <v>130</v>
      </c>
      <c r="G17" s="383" t="s">
        <v>78</v>
      </c>
      <c r="H17" s="383" t="s">
        <v>79</v>
      </c>
      <c r="I17" s="21" t="s">
        <v>444</v>
      </c>
      <c r="J17" s="211">
        <v>298</v>
      </c>
    </row>
    <row r="18" spans="1:10" s="9" customFormat="1" ht="16.8">
      <c r="A18" s="200" t="s">
        <v>477</v>
      </c>
      <c r="B18" s="16">
        <v>1</v>
      </c>
      <c r="C18" s="17"/>
      <c r="D18" s="18" t="s">
        <v>199</v>
      </c>
      <c r="E18" s="14" t="s">
        <v>129</v>
      </c>
      <c r="F18" s="19" t="s">
        <v>442</v>
      </c>
      <c r="G18" s="19" t="s">
        <v>78</v>
      </c>
      <c r="H18" s="19" t="s">
        <v>86</v>
      </c>
      <c r="I18" s="13" t="s">
        <v>471</v>
      </c>
      <c r="J18" s="384">
        <v>103</v>
      </c>
    </row>
    <row r="19" spans="1:10" s="9" customFormat="1" ht="16.8">
      <c r="A19" s="200" t="s">
        <v>336</v>
      </c>
      <c r="B19" s="16">
        <v>1</v>
      </c>
      <c r="C19" s="17"/>
      <c r="D19" s="20" t="s">
        <v>214</v>
      </c>
      <c r="E19" s="1" t="s">
        <v>132</v>
      </c>
      <c r="F19" s="202" t="s">
        <v>130</v>
      </c>
      <c r="G19" s="27" t="s">
        <v>190</v>
      </c>
      <c r="H19" s="13" t="s">
        <v>81</v>
      </c>
      <c r="I19" s="13" t="s">
        <v>444</v>
      </c>
      <c r="J19" s="28">
        <v>205</v>
      </c>
    </row>
    <row r="20" spans="1:10" s="9" customFormat="1" ht="16.8">
      <c r="A20" s="200" t="s">
        <v>302</v>
      </c>
      <c r="B20" s="16">
        <v>1</v>
      </c>
      <c r="C20" s="17"/>
      <c r="D20" s="20" t="s">
        <v>109</v>
      </c>
      <c r="E20" s="1" t="s">
        <v>129</v>
      </c>
      <c r="F20" s="359" t="s">
        <v>130</v>
      </c>
      <c r="G20" s="13" t="s">
        <v>96</v>
      </c>
      <c r="H20" s="13" t="s">
        <v>17</v>
      </c>
      <c r="I20" s="13" t="s">
        <v>450</v>
      </c>
      <c r="J20" s="26">
        <v>81</v>
      </c>
    </row>
    <row r="21" spans="1:10" ht="16.8">
      <c r="A21" s="200" t="s">
        <v>204</v>
      </c>
      <c r="B21" s="16">
        <v>1</v>
      </c>
      <c r="C21" s="17"/>
      <c r="D21" s="18" t="s">
        <v>214</v>
      </c>
      <c r="E21" s="14" t="s">
        <v>154</v>
      </c>
      <c r="F21" s="14" t="s">
        <v>130</v>
      </c>
      <c r="G21" s="19" t="s">
        <v>106</v>
      </c>
      <c r="H21" s="19" t="s">
        <v>156</v>
      </c>
      <c r="I21" s="13" t="s">
        <v>444</v>
      </c>
      <c r="J21" s="26">
        <v>211</v>
      </c>
    </row>
    <row r="22" spans="1:10" ht="16.8">
      <c r="A22" s="200" t="s">
        <v>205</v>
      </c>
      <c r="B22" s="16">
        <v>1</v>
      </c>
      <c r="C22" s="17"/>
      <c r="D22" s="18" t="s">
        <v>109</v>
      </c>
      <c r="E22" s="14" t="s">
        <v>135</v>
      </c>
      <c r="F22" s="14" t="s">
        <v>130</v>
      </c>
      <c r="G22" s="19" t="s">
        <v>83</v>
      </c>
      <c r="H22" s="19" t="s">
        <v>84</v>
      </c>
      <c r="I22" s="13" t="s">
        <v>444</v>
      </c>
      <c r="J22" s="26">
        <v>212</v>
      </c>
    </row>
    <row r="23" spans="1:10" ht="16.8">
      <c r="A23" s="200" t="s">
        <v>110</v>
      </c>
      <c r="B23" s="201">
        <v>1</v>
      </c>
      <c r="C23" s="17"/>
      <c r="D23" s="20" t="s">
        <v>80</v>
      </c>
      <c r="E23" s="1" t="s">
        <v>129</v>
      </c>
      <c r="F23" s="202" t="s">
        <v>130</v>
      </c>
      <c r="G23" s="27" t="s">
        <v>78</v>
      </c>
      <c r="H23" s="13" t="s">
        <v>82</v>
      </c>
      <c r="I23" s="13" t="s">
        <v>444</v>
      </c>
      <c r="J23" s="26">
        <v>216</v>
      </c>
    </row>
    <row r="24" spans="1:10" ht="16.8">
      <c r="A24" s="200" t="s">
        <v>206</v>
      </c>
      <c r="B24" s="16">
        <v>1</v>
      </c>
      <c r="C24" s="17"/>
      <c r="D24" s="18" t="s">
        <v>200</v>
      </c>
      <c r="E24" s="14" t="s">
        <v>133</v>
      </c>
      <c r="F24" s="14" t="s">
        <v>79</v>
      </c>
      <c r="G24" s="19" t="s">
        <v>78</v>
      </c>
      <c r="H24" s="19" t="s">
        <v>82</v>
      </c>
      <c r="I24" s="13" t="s">
        <v>444</v>
      </c>
      <c r="J24" s="26">
        <v>216</v>
      </c>
    </row>
    <row r="25" spans="1:10" ht="16.8">
      <c r="A25" s="200" t="s">
        <v>207</v>
      </c>
      <c r="B25" s="16">
        <v>1</v>
      </c>
      <c r="C25" s="17"/>
      <c r="D25" s="18" t="s">
        <v>199</v>
      </c>
      <c r="E25" s="14" t="s">
        <v>129</v>
      </c>
      <c r="F25" s="14" t="s">
        <v>130</v>
      </c>
      <c r="G25" s="19" t="s">
        <v>106</v>
      </c>
      <c r="H25" s="19" t="s">
        <v>84</v>
      </c>
      <c r="I25" s="13" t="s">
        <v>444</v>
      </c>
      <c r="J25" s="26">
        <v>217</v>
      </c>
    </row>
    <row r="26" spans="1:10" ht="16.8">
      <c r="A26" s="200" t="s">
        <v>282</v>
      </c>
      <c r="B26" s="16">
        <v>1</v>
      </c>
      <c r="C26" s="17"/>
      <c r="D26" s="18" t="s">
        <v>109</v>
      </c>
      <c r="E26" s="14" t="s">
        <v>132</v>
      </c>
      <c r="F26" s="14" t="s">
        <v>130</v>
      </c>
      <c r="G26" s="19" t="s">
        <v>96</v>
      </c>
      <c r="H26" s="19" t="s">
        <v>84</v>
      </c>
      <c r="I26" s="13" t="s">
        <v>444</v>
      </c>
      <c r="J26" s="26">
        <v>218</v>
      </c>
    </row>
    <row r="27" spans="1:10" ht="16.8">
      <c r="A27" s="200" t="s">
        <v>208</v>
      </c>
      <c r="B27" s="16">
        <v>1</v>
      </c>
      <c r="C27" s="17"/>
      <c r="D27" s="18" t="s">
        <v>109</v>
      </c>
      <c r="E27" s="14" t="s">
        <v>132</v>
      </c>
      <c r="F27" s="14" t="s">
        <v>130</v>
      </c>
      <c r="G27" s="19" t="s">
        <v>96</v>
      </c>
      <c r="H27" s="19" t="s">
        <v>84</v>
      </c>
      <c r="I27" s="13" t="s">
        <v>444</v>
      </c>
      <c r="J27" s="26">
        <v>218</v>
      </c>
    </row>
    <row r="28" spans="1:10" ht="16.8">
      <c r="A28" s="200" t="s">
        <v>209</v>
      </c>
      <c r="B28" s="16">
        <v>1</v>
      </c>
      <c r="C28" s="17"/>
      <c r="D28" s="18" t="s">
        <v>109</v>
      </c>
      <c r="E28" s="14" t="s">
        <v>135</v>
      </c>
      <c r="F28" s="14" t="s">
        <v>130</v>
      </c>
      <c r="G28" s="19" t="s">
        <v>96</v>
      </c>
      <c r="H28" s="19" t="s">
        <v>81</v>
      </c>
      <c r="I28" s="13" t="s">
        <v>444</v>
      </c>
      <c r="J28" s="26">
        <v>220</v>
      </c>
    </row>
    <row r="29" spans="1:10" ht="16.8">
      <c r="A29" s="200" t="s">
        <v>210</v>
      </c>
      <c r="B29" s="16">
        <v>1</v>
      </c>
      <c r="C29" s="17"/>
      <c r="D29" s="18" t="s">
        <v>87</v>
      </c>
      <c r="E29" s="14" t="s">
        <v>132</v>
      </c>
      <c r="F29" s="14" t="s">
        <v>130</v>
      </c>
      <c r="G29" s="19" t="s">
        <v>83</v>
      </c>
      <c r="H29" s="19" t="s">
        <v>79</v>
      </c>
      <c r="I29" s="13" t="s">
        <v>444</v>
      </c>
      <c r="J29" s="28">
        <v>224</v>
      </c>
    </row>
    <row r="30" spans="1:10" ht="16.8">
      <c r="A30" s="200" t="s">
        <v>211</v>
      </c>
      <c r="B30" s="16">
        <v>1</v>
      </c>
      <c r="C30" s="17"/>
      <c r="D30" s="18" t="s">
        <v>214</v>
      </c>
      <c r="E30" s="14" t="s">
        <v>132</v>
      </c>
      <c r="F30" s="14" t="s">
        <v>130</v>
      </c>
      <c r="G30" s="19" t="s">
        <v>137</v>
      </c>
      <c r="H30" s="19" t="s">
        <v>81</v>
      </c>
      <c r="I30" s="13" t="s">
        <v>444</v>
      </c>
      <c r="J30" s="26">
        <v>225</v>
      </c>
    </row>
    <row r="31" spans="1:10" ht="16.8">
      <c r="A31" s="200" t="s">
        <v>338</v>
      </c>
      <c r="B31" s="201">
        <v>1</v>
      </c>
      <c r="C31" s="17"/>
      <c r="D31" s="20"/>
      <c r="E31" s="1"/>
      <c r="F31" s="14" t="s">
        <v>130</v>
      </c>
      <c r="G31" s="13"/>
      <c r="H31" s="13"/>
      <c r="I31" s="13"/>
      <c r="J31" s="26"/>
    </row>
    <row r="32" spans="1:10" ht="16.8">
      <c r="A32" s="200" t="s">
        <v>111</v>
      </c>
      <c r="B32" s="16">
        <v>1</v>
      </c>
      <c r="C32" s="17"/>
      <c r="D32" s="18" t="s">
        <v>77</v>
      </c>
      <c r="E32" s="14" t="s">
        <v>129</v>
      </c>
      <c r="F32" s="14" t="s">
        <v>130</v>
      </c>
      <c r="G32" s="19" t="s">
        <v>78</v>
      </c>
      <c r="H32" s="19" t="s">
        <v>112</v>
      </c>
      <c r="I32" s="13" t="s">
        <v>444</v>
      </c>
      <c r="J32" s="26">
        <v>226</v>
      </c>
    </row>
    <row r="33" spans="1:10" ht="16.8">
      <c r="A33" s="200" t="s">
        <v>212</v>
      </c>
      <c r="B33" s="16">
        <v>1</v>
      </c>
      <c r="C33" s="17"/>
      <c r="D33" s="18" t="s">
        <v>77</v>
      </c>
      <c r="E33" s="14" t="s">
        <v>129</v>
      </c>
      <c r="F33" s="14" t="s">
        <v>130</v>
      </c>
      <c r="G33" s="19" t="s">
        <v>83</v>
      </c>
      <c r="H33" s="19" t="s">
        <v>81</v>
      </c>
      <c r="I33" s="13" t="s">
        <v>444</v>
      </c>
      <c r="J33" s="28">
        <v>227</v>
      </c>
    </row>
    <row r="34" spans="1:10" ht="16.8">
      <c r="A34" s="200" t="s">
        <v>337</v>
      </c>
      <c r="B34" s="201">
        <v>1</v>
      </c>
      <c r="C34" s="17"/>
      <c r="D34" s="20" t="s">
        <v>87</v>
      </c>
      <c r="E34" s="1" t="s">
        <v>129</v>
      </c>
      <c r="F34" s="1" t="s">
        <v>130</v>
      </c>
      <c r="G34" s="13" t="s">
        <v>117</v>
      </c>
      <c r="H34" s="13" t="s">
        <v>81</v>
      </c>
      <c r="I34" s="13" t="s">
        <v>448</v>
      </c>
      <c r="J34" s="26">
        <v>108</v>
      </c>
    </row>
    <row r="35" spans="1:10" ht="16.8">
      <c r="A35" s="200" t="s">
        <v>213</v>
      </c>
      <c r="B35" s="201">
        <v>1</v>
      </c>
      <c r="C35" s="17"/>
      <c r="D35" s="20" t="s">
        <v>214</v>
      </c>
      <c r="E35" s="1" t="s">
        <v>132</v>
      </c>
      <c r="F35" s="359" t="s">
        <v>130</v>
      </c>
      <c r="G35" s="13" t="s">
        <v>137</v>
      </c>
      <c r="H35" s="13" t="s">
        <v>86</v>
      </c>
      <c r="I35" s="13" t="s">
        <v>446</v>
      </c>
      <c r="J35" s="26">
        <v>122</v>
      </c>
    </row>
    <row r="36" spans="1:10" ht="16.8">
      <c r="A36" s="200" t="s">
        <v>340</v>
      </c>
      <c r="B36" s="201">
        <v>1</v>
      </c>
      <c r="C36" s="17"/>
      <c r="D36" s="20" t="s">
        <v>87</v>
      </c>
      <c r="E36" s="1" t="s">
        <v>129</v>
      </c>
      <c r="F36" s="359" t="s">
        <v>130</v>
      </c>
      <c r="G36" s="19" t="s">
        <v>137</v>
      </c>
      <c r="H36" s="13" t="s">
        <v>84</v>
      </c>
      <c r="I36" s="13" t="s">
        <v>449</v>
      </c>
      <c r="J36" s="26">
        <v>100</v>
      </c>
    </row>
    <row r="37" spans="1:10" ht="16.8">
      <c r="A37" s="200" t="s">
        <v>216</v>
      </c>
      <c r="B37" s="16">
        <v>1</v>
      </c>
      <c r="C37" s="18" t="s">
        <v>313</v>
      </c>
      <c r="D37" s="18" t="s">
        <v>200</v>
      </c>
      <c r="E37" s="14" t="s">
        <v>217</v>
      </c>
      <c r="F37" s="14" t="s">
        <v>130</v>
      </c>
      <c r="G37" s="19" t="s">
        <v>78</v>
      </c>
      <c r="H37" s="19" t="s">
        <v>81</v>
      </c>
      <c r="I37" s="13" t="s">
        <v>444</v>
      </c>
      <c r="J37" s="374">
        <v>251</v>
      </c>
    </row>
    <row r="38" spans="1:10" ht="16.8">
      <c r="A38" s="200" t="s">
        <v>356</v>
      </c>
      <c r="B38" s="201">
        <v>1</v>
      </c>
      <c r="C38" s="17"/>
      <c r="D38" s="20" t="s">
        <v>77</v>
      </c>
      <c r="E38" s="14" t="s">
        <v>129</v>
      </c>
      <c r="F38" s="14" t="s">
        <v>130</v>
      </c>
      <c r="G38" s="13" t="s">
        <v>83</v>
      </c>
      <c r="H38" s="13" t="s">
        <v>81</v>
      </c>
      <c r="I38" s="13" t="s">
        <v>448</v>
      </c>
      <c r="J38" s="29">
        <v>148</v>
      </c>
    </row>
    <row r="39" spans="1:10" ht="16.8">
      <c r="A39" s="200" t="s">
        <v>355</v>
      </c>
      <c r="B39" s="201">
        <v>1</v>
      </c>
      <c r="C39" s="17"/>
      <c r="D39" s="20" t="s">
        <v>87</v>
      </c>
      <c r="E39" s="1" t="s">
        <v>132</v>
      </c>
      <c r="F39" s="14" t="s">
        <v>130</v>
      </c>
      <c r="G39" s="13" t="s">
        <v>83</v>
      </c>
      <c r="H39" s="13" t="s">
        <v>81</v>
      </c>
      <c r="I39" s="13" t="s">
        <v>470</v>
      </c>
      <c r="J39" s="26">
        <v>170</v>
      </c>
    </row>
    <row r="40" spans="1:10" ht="16.8">
      <c r="A40" s="200" t="s">
        <v>113</v>
      </c>
      <c r="B40" s="16">
        <v>1</v>
      </c>
      <c r="C40" s="17"/>
      <c r="D40" s="18" t="s">
        <v>85</v>
      </c>
      <c r="E40" s="14" t="s">
        <v>129</v>
      </c>
      <c r="F40" s="14" t="s">
        <v>130</v>
      </c>
      <c r="G40" s="19" t="s">
        <v>116</v>
      </c>
      <c r="H40" s="19" t="s">
        <v>81</v>
      </c>
      <c r="I40" s="13" t="s">
        <v>444</v>
      </c>
      <c r="J40" s="26">
        <v>258</v>
      </c>
    </row>
    <row r="41" spans="1:10" ht="16.8">
      <c r="A41" s="200" t="s">
        <v>283</v>
      </c>
      <c r="B41" s="16">
        <v>1</v>
      </c>
      <c r="C41" s="17"/>
      <c r="D41" s="18" t="s">
        <v>77</v>
      </c>
      <c r="E41" s="14" t="s">
        <v>135</v>
      </c>
      <c r="F41" s="14" t="s">
        <v>130</v>
      </c>
      <c r="G41" s="19" t="s">
        <v>78</v>
      </c>
      <c r="H41" s="19" t="s">
        <v>81</v>
      </c>
      <c r="I41" s="13" t="s">
        <v>444</v>
      </c>
      <c r="J41" s="28">
        <v>266</v>
      </c>
    </row>
    <row r="42" spans="1:10" ht="16.8">
      <c r="A42" s="200" t="s">
        <v>218</v>
      </c>
      <c r="B42" s="16">
        <v>1</v>
      </c>
      <c r="C42" s="17"/>
      <c r="D42" s="18" t="s">
        <v>77</v>
      </c>
      <c r="E42" s="14" t="s">
        <v>135</v>
      </c>
      <c r="F42" s="14" t="s">
        <v>130</v>
      </c>
      <c r="G42" s="19" t="s">
        <v>78</v>
      </c>
      <c r="H42" s="19" t="s">
        <v>81</v>
      </c>
      <c r="I42" s="13" t="s">
        <v>444</v>
      </c>
      <c r="J42" s="28">
        <v>266</v>
      </c>
    </row>
    <row r="43" spans="1:10" ht="16.8">
      <c r="A43" s="200" t="s">
        <v>219</v>
      </c>
      <c r="B43" s="16">
        <v>1</v>
      </c>
      <c r="C43" s="17"/>
      <c r="D43" s="18" t="s">
        <v>77</v>
      </c>
      <c r="E43" s="1" t="s">
        <v>132</v>
      </c>
      <c r="F43" s="1" t="s">
        <v>130</v>
      </c>
      <c r="G43" s="19" t="s">
        <v>78</v>
      </c>
      <c r="H43" s="19" t="s">
        <v>86</v>
      </c>
      <c r="I43" s="13" t="s">
        <v>444</v>
      </c>
      <c r="J43" s="26">
        <v>274</v>
      </c>
    </row>
    <row r="44" spans="1:10" ht="16.8">
      <c r="A44" s="200" t="s">
        <v>197</v>
      </c>
      <c r="B44" s="16">
        <v>1</v>
      </c>
      <c r="C44" s="17"/>
      <c r="D44" s="18" t="s">
        <v>77</v>
      </c>
      <c r="E44" s="14" t="s">
        <v>133</v>
      </c>
      <c r="F44" s="14" t="s">
        <v>130</v>
      </c>
      <c r="G44" s="19" t="s">
        <v>78</v>
      </c>
      <c r="H44" s="19" t="s">
        <v>81</v>
      </c>
      <c r="I44" s="13" t="s">
        <v>444</v>
      </c>
      <c r="J44" s="28">
        <v>278</v>
      </c>
    </row>
    <row r="45" spans="1:10" ht="16.8">
      <c r="A45" s="200" t="s">
        <v>339</v>
      </c>
      <c r="B45" s="201">
        <v>1</v>
      </c>
      <c r="C45" s="17"/>
      <c r="D45" s="20"/>
      <c r="E45" s="1"/>
      <c r="F45" s="14" t="s">
        <v>130</v>
      </c>
      <c r="G45" s="13"/>
      <c r="H45" s="13"/>
      <c r="I45" s="13"/>
      <c r="J45" s="26"/>
    </row>
    <row r="46" spans="1:10" ht="16.8">
      <c r="A46" s="200" t="s">
        <v>220</v>
      </c>
      <c r="B46" s="16">
        <v>1</v>
      </c>
      <c r="C46" s="17"/>
      <c r="D46" s="18" t="s">
        <v>85</v>
      </c>
      <c r="E46" s="14" t="s">
        <v>135</v>
      </c>
      <c r="F46" s="14" t="s">
        <v>152</v>
      </c>
      <c r="G46" s="19" t="s">
        <v>106</v>
      </c>
      <c r="H46" s="19" t="s">
        <v>86</v>
      </c>
      <c r="I46" s="13" t="s">
        <v>444</v>
      </c>
      <c r="J46" s="374">
        <v>285</v>
      </c>
    </row>
    <row r="47" spans="1:10" ht="16.8">
      <c r="A47" s="200" t="s">
        <v>221</v>
      </c>
      <c r="B47" s="16">
        <v>1</v>
      </c>
      <c r="C47" s="17"/>
      <c r="D47" s="18" t="s">
        <v>85</v>
      </c>
      <c r="E47" s="14" t="s">
        <v>135</v>
      </c>
      <c r="F47" s="14" t="s">
        <v>152</v>
      </c>
      <c r="G47" s="19" t="s">
        <v>106</v>
      </c>
      <c r="H47" s="19" t="s">
        <v>86</v>
      </c>
      <c r="I47" s="13" t="s">
        <v>465</v>
      </c>
      <c r="J47" s="374">
        <v>71</v>
      </c>
    </row>
    <row r="48" spans="1:10" ht="16.8">
      <c r="A48" s="200" t="s">
        <v>303</v>
      </c>
      <c r="B48" s="16">
        <v>1</v>
      </c>
      <c r="C48" s="18" t="s">
        <v>315</v>
      </c>
      <c r="D48" s="25" t="s">
        <v>109</v>
      </c>
      <c r="E48" s="1" t="s">
        <v>314</v>
      </c>
      <c r="F48" s="202" t="s">
        <v>130</v>
      </c>
      <c r="G48" s="19" t="s">
        <v>83</v>
      </c>
      <c r="H48" s="19" t="s">
        <v>143</v>
      </c>
      <c r="I48" s="13" t="s">
        <v>444</v>
      </c>
      <c r="J48" s="26">
        <v>296</v>
      </c>
    </row>
    <row r="49" spans="1:10" ht="16.8">
      <c r="A49" s="208" t="s">
        <v>222</v>
      </c>
      <c r="B49" s="209">
        <v>1</v>
      </c>
      <c r="C49" s="206"/>
      <c r="D49" s="207" t="s">
        <v>85</v>
      </c>
      <c r="E49" s="15" t="s">
        <v>133</v>
      </c>
      <c r="F49" s="210" t="s">
        <v>130</v>
      </c>
      <c r="G49" s="21" t="s">
        <v>106</v>
      </c>
      <c r="H49" s="21" t="s">
        <v>131</v>
      </c>
      <c r="I49" s="21" t="s">
        <v>444</v>
      </c>
      <c r="J49" s="211">
        <v>297</v>
      </c>
    </row>
    <row r="50" spans="1:10" ht="16.8">
      <c r="A50" s="200" t="s">
        <v>196</v>
      </c>
      <c r="B50" s="201">
        <v>2</v>
      </c>
      <c r="C50" s="17"/>
      <c r="D50" s="20" t="s">
        <v>214</v>
      </c>
      <c r="E50" s="1" t="s">
        <v>132</v>
      </c>
      <c r="F50" s="1" t="s">
        <v>130</v>
      </c>
      <c r="G50" s="13" t="s">
        <v>78</v>
      </c>
      <c r="H50" s="13" t="s">
        <v>81</v>
      </c>
      <c r="I50" s="13" t="s">
        <v>444</v>
      </c>
      <c r="J50" s="28">
        <v>196</v>
      </c>
    </row>
    <row r="51" spans="1:10" ht="16.8">
      <c r="A51" s="200" t="s">
        <v>550</v>
      </c>
      <c r="B51" s="201">
        <v>2</v>
      </c>
      <c r="C51" s="17"/>
      <c r="D51" s="20" t="s">
        <v>200</v>
      </c>
      <c r="E51" s="1" t="s">
        <v>132</v>
      </c>
      <c r="F51" s="1" t="s">
        <v>130</v>
      </c>
      <c r="G51" s="13" t="s">
        <v>78</v>
      </c>
      <c r="H51" s="13" t="s">
        <v>81</v>
      </c>
      <c r="I51" s="13" t="s">
        <v>444</v>
      </c>
      <c r="J51" s="28">
        <v>197</v>
      </c>
    </row>
    <row r="52" spans="1:10" ht="16.8">
      <c r="A52" s="200" t="s">
        <v>223</v>
      </c>
      <c r="B52" s="201">
        <v>2</v>
      </c>
      <c r="C52" s="17"/>
      <c r="D52" s="20" t="s">
        <v>109</v>
      </c>
      <c r="E52" s="1" t="s">
        <v>153</v>
      </c>
      <c r="F52" s="1" t="s">
        <v>130</v>
      </c>
      <c r="G52" s="13" t="s">
        <v>83</v>
      </c>
      <c r="H52" s="13" t="s">
        <v>82</v>
      </c>
      <c r="I52" s="13" t="s">
        <v>444</v>
      </c>
      <c r="J52" s="26">
        <v>202</v>
      </c>
    </row>
    <row r="53" spans="1:10" ht="16.8">
      <c r="A53" s="200" t="s">
        <v>224</v>
      </c>
      <c r="B53" s="201">
        <v>2</v>
      </c>
      <c r="C53" s="17"/>
      <c r="D53" s="20" t="s">
        <v>225</v>
      </c>
      <c r="E53" s="1" t="s">
        <v>132</v>
      </c>
      <c r="F53" s="203" t="s">
        <v>130</v>
      </c>
      <c r="G53" s="13" t="s">
        <v>106</v>
      </c>
      <c r="H53" s="13" t="s">
        <v>86</v>
      </c>
      <c r="I53" s="13" t="s">
        <v>446</v>
      </c>
      <c r="J53" s="26">
        <v>116</v>
      </c>
    </row>
    <row r="54" spans="1:10" ht="16.8">
      <c r="A54" s="200" t="s">
        <v>226</v>
      </c>
      <c r="B54" s="201">
        <v>2</v>
      </c>
      <c r="C54" s="17"/>
      <c r="D54" s="20" t="s">
        <v>225</v>
      </c>
      <c r="E54" s="1" t="s">
        <v>132</v>
      </c>
      <c r="F54" s="203" t="s">
        <v>130</v>
      </c>
      <c r="G54" s="13" t="s">
        <v>106</v>
      </c>
      <c r="H54" s="13" t="s">
        <v>86</v>
      </c>
      <c r="I54" s="13" t="s">
        <v>446</v>
      </c>
      <c r="J54" s="26">
        <v>117</v>
      </c>
    </row>
    <row r="55" spans="1:10" ht="16.8">
      <c r="A55" s="200" t="s">
        <v>150</v>
      </c>
      <c r="B55" s="201">
        <v>2</v>
      </c>
      <c r="C55" s="17"/>
      <c r="D55" s="20" t="s">
        <v>77</v>
      </c>
      <c r="E55" s="1" t="s">
        <v>132</v>
      </c>
      <c r="F55" s="203" t="s">
        <v>130</v>
      </c>
      <c r="G55" s="13" t="s">
        <v>78</v>
      </c>
      <c r="H55" s="13" t="s">
        <v>81</v>
      </c>
      <c r="I55" s="13" t="s">
        <v>446</v>
      </c>
      <c r="J55" s="26">
        <v>117</v>
      </c>
    </row>
    <row r="56" spans="1:10" ht="16.8">
      <c r="A56" s="200" t="s">
        <v>134</v>
      </c>
      <c r="B56" s="201">
        <v>2</v>
      </c>
      <c r="C56" s="17"/>
      <c r="D56" s="20" t="s">
        <v>200</v>
      </c>
      <c r="E56" s="1" t="s">
        <v>135</v>
      </c>
      <c r="F56" s="1" t="s">
        <v>130</v>
      </c>
      <c r="G56" s="13" t="s">
        <v>78</v>
      </c>
      <c r="H56" s="13" t="s">
        <v>81</v>
      </c>
      <c r="I56" s="13" t="s">
        <v>444</v>
      </c>
      <c r="J56" s="26">
        <v>207</v>
      </c>
    </row>
    <row r="57" spans="1:10" ht="16.8">
      <c r="A57" s="200" t="s">
        <v>227</v>
      </c>
      <c r="B57" s="201">
        <v>2</v>
      </c>
      <c r="C57" s="17"/>
      <c r="D57" s="20" t="s">
        <v>214</v>
      </c>
      <c r="E57" s="1" t="s">
        <v>132</v>
      </c>
      <c r="F57" s="1" t="s">
        <v>130</v>
      </c>
      <c r="G57" s="13" t="s">
        <v>137</v>
      </c>
      <c r="H57" s="13" t="s">
        <v>86</v>
      </c>
      <c r="I57" s="13" t="s">
        <v>444</v>
      </c>
      <c r="J57" s="26">
        <v>207</v>
      </c>
    </row>
    <row r="58" spans="1:10" ht="16.8">
      <c r="A58" s="200" t="s">
        <v>316</v>
      </c>
      <c r="B58" s="201">
        <v>2</v>
      </c>
      <c r="C58" s="20" t="s">
        <v>315</v>
      </c>
      <c r="D58" s="20" t="s">
        <v>200</v>
      </c>
      <c r="E58" s="1" t="s">
        <v>133</v>
      </c>
      <c r="F58" s="202" t="s">
        <v>130</v>
      </c>
      <c r="G58" s="27" t="s">
        <v>78</v>
      </c>
      <c r="H58" s="13" t="s">
        <v>81</v>
      </c>
      <c r="I58" s="13" t="s">
        <v>444</v>
      </c>
      <c r="J58" s="28">
        <v>208</v>
      </c>
    </row>
    <row r="59" spans="1:10" ht="16.8">
      <c r="A59" s="200" t="s">
        <v>228</v>
      </c>
      <c r="B59" s="201">
        <v>2</v>
      </c>
      <c r="C59" s="17"/>
      <c r="D59" s="20" t="s">
        <v>85</v>
      </c>
      <c r="E59" s="1" t="s">
        <v>129</v>
      </c>
      <c r="F59" s="203" t="s">
        <v>130</v>
      </c>
      <c r="G59" s="13" t="s">
        <v>83</v>
      </c>
      <c r="H59" s="13" t="s">
        <v>84</v>
      </c>
      <c r="I59" s="13" t="s">
        <v>446</v>
      </c>
      <c r="J59" s="26">
        <v>118</v>
      </c>
    </row>
    <row r="60" spans="1:10" ht="16.8">
      <c r="A60" s="200" t="s">
        <v>478</v>
      </c>
      <c r="B60" s="201">
        <v>2</v>
      </c>
      <c r="C60" s="17"/>
      <c r="D60" s="20" t="s">
        <v>87</v>
      </c>
      <c r="E60" s="1" t="s">
        <v>135</v>
      </c>
      <c r="F60" s="359" t="s">
        <v>130</v>
      </c>
      <c r="G60" s="13" t="s">
        <v>106</v>
      </c>
      <c r="H60" s="13" t="s">
        <v>146</v>
      </c>
      <c r="I60" s="13" t="s">
        <v>444</v>
      </c>
      <c r="J60" s="26">
        <v>212</v>
      </c>
    </row>
    <row r="61" spans="1:10" ht="16.8">
      <c r="A61" s="200" t="s">
        <v>139</v>
      </c>
      <c r="B61" s="201">
        <v>2</v>
      </c>
      <c r="C61" s="17"/>
      <c r="D61" s="20" t="s">
        <v>80</v>
      </c>
      <c r="E61" s="1" t="s">
        <v>129</v>
      </c>
      <c r="F61" s="202" t="s">
        <v>130</v>
      </c>
      <c r="G61" s="27" t="s">
        <v>78</v>
      </c>
      <c r="H61" s="13" t="s">
        <v>82</v>
      </c>
      <c r="I61" s="13" t="s">
        <v>444</v>
      </c>
      <c r="J61" s="26">
        <v>216</v>
      </c>
    </row>
    <row r="62" spans="1:10" ht="16.8">
      <c r="A62" s="200" t="s">
        <v>229</v>
      </c>
      <c r="B62" s="201">
        <v>2</v>
      </c>
      <c r="C62" s="17"/>
      <c r="D62" s="20" t="s">
        <v>87</v>
      </c>
      <c r="E62" s="1" t="s">
        <v>230</v>
      </c>
      <c r="F62" s="1" t="s">
        <v>130</v>
      </c>
      <c r="G62" s="13" t="s">
        <v>78</v>
      </c>
      <c r="H62" s="13" t="s">
        <v>84</v>
      </c>
      <c r="I62" s="13" t="s">
        <v>444</v>
      </c>
      <c r="J62" s="26">
        <v>216</v>
      </c>
    </row>
    <row r="63" spans="1:10" ht="16.8">
      <c r="A63" s="200" t="s">
        <v>140</v>
      </c>
      <c r="B63" s="201">
        <v>2</v>
      </c>
      <c r="C63" s="17"/>
      <c r="D63" s="20" t="s">
        <v>87</v>
      </c>
      <c r="E63" s="1" t="s">
        <v>129</v>
      </c>
      <c r="F63" s="359" t="s">
        <v>130</v>
      </c>
      <c r="G63" s="13" t="s">
        <v>78</v>
      </c>
      <c r="H63" s="13" t="s">
        <v>84</v>
      </c>
      <c r="I63" s="13" t="s">
        <v>444</v>
      </c>
      <c r="J63" s="26">
        <v>216</v>
      </c>
    </row>
    <row r="64" spans="1:10" ht="16.8">
      <c r="A64" s="200" t="s">
        <v>140</v>
      </c>
      <c r="B64" s="201">
        <v>2</v>
      </c>
      <c r="C64" s="17"/>
      <c r="D64" s="20" t="s">
        <v>87</v>
      </c>
      <c r="E64" s="1" t="s">
        <v>129</v>
      </c>
      <c r="F64" s="1" t="s">
        <v>130</v>
      </c>
      <c r="G64" s="13" t="s">
        <v>78</v>
      </c>
      <c r="H64" s="13" t="s">
        <v>84</v>
      </c>
      <c r="I64" s="13" t="s">
        <v>257</v>
      </c>
      <c r="J64" s="26"/>
    </row>
    <row r="65" spans="1:10" ht="16.8">
      <c r="A65" s="200" t="s">
        <v>231</v>
      </c>
      <c r="B65" s="201">
        <v>2</v>
      </c>
      <c r="C65" s="17"/>
      <c r="D65" s="20" t="s">
        <v>199</v>
      </c>
      <c r="E65" s="1" t="s">
        <v>129</v>
      </c>
      <c r="F65" s="1" t="s">
        <v>130</v>
      </c>
      <c r="G65" s="13" t="s">
        <v>78</v>
      </c>
      <c r="H65" s="13" t="s">
        <v>143</v>
      </c>
      <c r="I65" s="13" t="s">
        <v>444</v>
      </c>
      <c r="J65" s="26">
        <v>217</v>
      </c>
    </row>
    <row r="66" spans="1:10" ht="16.8">
      <c r="A66" s="200" t="s">
        <v>481</v>
      </c>
      <c r="B66" s="201">
        <v>2</v>
      </c>
      <c r="C66" s="17"/>
      <c r="D66" s="20" t="s">
        <v>85</v>
      </c>
      <c r="E66" s="1" t="s">
        <v>132</v>
      </c>
      <c r="F66" s="359" t="s">
        <v>130</v>
      </c>
      <c r="G66" s="13" t="s">
        <v>106</v>
      </c>
      <c r="H66" s="13" t="s">
        <v>82</v>
      </c>
      <c r="I66" s="13" t="s">
        <v>470</v>
      </c>
      <c r="J66" s="26">
        <v>161</v>
      </c>
    </row>
    <row r="67" spans="1:10" ht="16.8">
      <c r="A67" s="200" t="s">
        <v>136</v>
      </c>
      <c r="B67" s="201">
        <v>2</v>
      </c>
      <c r="C67" s="17"/>
      <c r="D67" s="20" t="s">
        <v>85</v>
      </c>
      <c r="E67" s="1" t="s">
        <v>132</v>
      </c>
      <c r="F67" s="1" t="s">
        <v>130</v>
      </c>
      <c r="G67" s="13" t="s">
        <v>78</v>
      </c>
      <c r="H67" s="13" t="s">
        <v>215</v>
      </c>
      <c r="I67" s="13" t="s">
        <v>444</v>
      </c>
      <c r="J67" s="26">
        <v>217</v>
      </c>
    </row>
    <row r="68" spans="1:10" ht="16.8">
      <c r="A68" s="200" t="s">
        <v>232</v>
      </c>
      <c r="B68" s="201">
        <v>2</v>
      </c>
      <c r="C68" s="17"/>
      <c r="D68" s="20" t="s">
        <v>87</v>
      </c>
      <c r="E68" s="1" t="s">
        <v>135</v>
      </c>
      <c r="F68" s="1" t="s">
        <v>130</v>
      </c>
      <c r="G68" s="13" t="s">
        <v>106</v>
      </c>
      <c r="H68" s="13" t="s">
        <v>146</v>
      </c>
      <c r="I68" s="13" t="s">
        <v>444</v>
      </c>
      <c r="J68" s="26">
        <v>218</v>
      </c>
    </row>
    <row r="69" spans="1:10" ht="16.8">
      <c r="A69" s="200" t="s">
        <v>479</v>
      </c>
      <c r="B69" s="201">
        <v>2</v>
      </c>
      <c r="C69" s="17"/>
      <c r="D69" s="20" t="s">
        <v>77</v>
      </c>
      <c r="E69" s="1" t="s">
        <v>129</v>
      </c>
      <c r="F69" s="359" t="s">
        <v>130</v>
      </c>
      <c r="G69" s="13" t="s">
        <v>480</v>
      </c>
      <c r="H69" s="19" t="s">
        <v>86</v>
      </c>
      <c r="I69" s="19" t="s">
        <v>450</v>
      </c>
      <c r="J69" s="26">
        <v>85</v>
      </c>
    </row>
    <row r="70" spans="1:10" ht="16.8">
      <c r="A70" s="200" t="s">
        <v>482</v>
      </c>
      <c r="B70" s="201">
        <v>2</v>
      </c>
      <c r="C70" s="17"/>
      <c r="D70" s="20" t="s">
        <v>109</v>
      </c>
      <c r="E70" s="1" t="s">
        <v>132</v>
      </c>
      <c r="F70" s="359" t="s">
        <v>130</v>
      </c>
      <c r="G70" s="13" t="s">
        <v>83</v>
      </c>
      <c r="H70" s="13" t="s">
        <v>131</v>
      </c>
      <c r="I70" s="19" t="s">
        <v>483</v>
      </c>
      <c r="J70" s="26">
        <v>146</v>
      </c>
    </row>
    <row r="71" spans="1:10" ht="16.8">
      <c r="A71" s="200" t="s">
        <v>151</v>
      </c>
      <c r="B71" s="201">
        <v>2</v>
      </c>
      <c r="C71" s="17"/>
      <c r="D71" s="20" t="s">
        <v>200</v>
      </c>
      <c r="E71" s="1" t="s">
        <v>129</v>
      </c>
      <c r="F71" s="203" t="s">
        <v>130</v>
      </c>
      <c r="G71" s="13" t="s">
        <v>83</v>
      </c>
      <c r="H71" s="13" t="s">
        <v>84</v>
      </c>
      <c r="I71" s="13" t="s">
        <v>446</v>
      </c>
      <c r="J71" s="26">
        <v>119</v>
      </c>
    </row>
    <row r="72" spans="1:10" ht="16.8">
      <c r="A72" s="200" t="s">
        <v>484</v>
      </c>
      <c r="B72" s="201">
        <v>2</v>
      </c>
      <c r="C72" s="17"/>
      <c r="D72" s="20" t="s">
        <v>77</v>
      </c>
      <c r="E72" s="1" t="s">
        <v>129</v>
      </c>
      <c r="F72" s="359" t="s">
        <v>130</v>
      </c>
      <c r="G72" s="13" t="s">
        <v>480</v>
      </c>
      <c r="H72" s="19" t="s">
        <v>86</v>
      </c>
      <c r="I72" s="19" t="s">
        <v>450</v>
      </c>
      <c r="J72" s="26">
        <v>85</v>
      </c>
    </row>
    <row r="73" spans="1:10" ht="16.8">
      <c r="A73" s="200" t="s">
        <v>485</v>
      </c>
      <c r="B73" s="201">
        <v>2</v>
      </c>
      <c r="C73" s="17"/>
      <c r="D73" s="20" t="s">
        <v>200</v>
      </c>
      <c r="E73" s="1" t="s">
        <v>135</v>
      </c>
      <c r="F73" s="359" t="s">
        <v>130</v>
      </c>
      <c r="G73" s="13" t="s">
        <v>78</v>
      </c>
      <c r="H73" s="13" t="s">
        <v>81</v>
      </c>
      <c r="I73" s="13" t="s">
        <v>444</v>
      </c>
      <c r="J73" s="26">
        <v>225</v>
      </c>
    </row>
    <row r="74" spans="1:10" ht="16.8">
      <c r="A74" s="200" t="s">
        <v>486</v>
      </c>
      <c r="B74" s="201">
        <v>2</v>
      </c>
      <c r="C74" s="17"/>
      <c r="D74" s="20" t="s">
        <v>85</v>
      </c>
      <c r="E74" s="1" t="s">
        <v>487</v>
      </c>
      <c r="F74" s="13" t="s">
        <v>130</v>
      </c>
      <c r="G74" s="13" t="s">
        <v>78</v>
      </c>
      <c r="H74" s="13" t="s">
        <v>82</v>
      </c>
      <c r="I74" s="13" t="s">
        <v>452</v>
      </c>
      <c r="J74" s="26">
        <v>97</v>
      </c>
    </row>
    <row r="75" spans="1:10" ht="16.8">
      <c r="A75" s="200" t="s">
        <v>233</v>
      </c>
      <c r="B75" s="201">
        <v>2</v>
      </c>
      <c r="C75" s="17"/>
      <c r="D75" s="20" t="s">
        <v>214</v>
      </c>
      <c r="E75" s="1" t="s">
        <v>129</v>
      </c>
      <c r="F75" s="359" t="s">
        <v>130</v>
      </c>
      <c r="G75" s="13" t="s">
        <v>137</v>
      </c>
      <c r="H75" s="13" t="s">
        <v>157</v>
      </c>
      <c r="I75" s="13" t="s">
        <v>444</v>
      </c>
      <c r="J75" s="26">
        <v>227</v>
      </c>
    </row>
    <row r="76" spans="1:10" ht="16.8">
      <c r="A76" s="200" t="s">
        <v>488</v>
      </c>
      <c r="B76" s="201">
        <v>2</v>
      </c>
      <c r="C76" s="17"/>
      <c r="D76" s="20" t="s">
        <v>85</v>
      </c>
      <c r="E76" s="1" t="s">
        <v>153</v>
      </c>
      <c r="F76" s="13" t="s">
        <v>152</v>
      </c>
      <c r="G76" s="13" t="s">
        <v>203</v>
      </c>
      <c r="H76" s="13" t="s">
        <v>82</v>
      </c>
      <c r="I76" s="13" t="s">
        <v>452</v>
      </c>
      <c r="J76" s="26">
        <v>99</v>
      </c>
    </row>
    <row r="77" spans="1:10" ht="16.8">
      <c r="A77" s="200" t="s">
        <v>234</v>
      </c>
      <c r="B77" s="201">
        <v>2</v>
      </c>
      <c r="C77" s="17"/>
      <c r="D77" s="20" t="s">
        <v>199</v>
      </c>
      <c r="E77" s="1" t="s">
        <v>132</v>
      </c>
      <c r="F77" s="203" t="s">
        <v>130</v>
      </c>
      <c r="G77" s="13" t="s">
        <v>78</v>
      </c>
      <c r="H77" s="13" t="s">
        <v>84</v>
      </c>
      <c r="I77" s="13" t="s">
        <v>446</v>
      </c>
      <c r="J77" s="26">
        <v>120</v>
      </c>
    </row>
    <row r="78" spans="1:10" ht="16.8">
      <c r="A78" s="200" t="s">
        <v>235</v>
      </c>
      <c r="B78" s="201">
        <v>2</v>
      </c>
      <c r="C78" s="17"/>
      <c r="D78" s="20" t="s">
        <v>109</v>
      </c>
      <c r="E78" s="1" t="s">
        <v>129</v>
      </c>
      <c r="F78" s="359" t="s">
        <v>130</v>
      </c>
      <c r="G78" s="13" t="s">
        <v>137</v>
      </c>
      <c r="H78" s="13" t="s">
        <v>81</v>
      </c>
      <c r="I78" s="13" t="s">
        <v>444</v>
      </c>
      <c r="J78" s="26">
        <v>230</v>
      </c>
    </row>
    <row r="79" spans="1:10" ht="16.8">
      <c r="A79" s="200" t="s">
        <v>236</v>
      </c>
      <c r="B79" s="201">
        <v>2</v>
      </c>
      <c r="C79" s="17"/>
      <c r="D79" s="20" t="s">
        <v>199</v>
      </c>
      <c r="E79" s="1" t="s">
        <v>135</v>
      </c>
      <c r="F79" s="1" t="s">
        <v>130</v>
      </c>
      <c r="G79" s="13" t="s">
        <v>78</v>
      </c>
      <c r="H79" s="13" t="s">
        <v>114</v>
      </c>
      <c r="I79" s="13" t="s">
        <v>444</v>
      </c>
      <c r="J79" s="26">
        <v>235</v>
      </c>
    </row>
    <row r="80" spans="1:10" ht="16.8">
      <c r="A80" s="200" t="s">
        <v>237</v>
      </c>
      <c r="B80" s="201">
        <v>2</v>
      </c>
      <c r="C80" s="17"/>
      <c r="D80" s="20" t="s">
        <v>214</v>
      </c>
      <c r="E80" s="1" t="s">
        <v>132</v>
      </c>
      <c r="F80" s="1" t="s">
        <v>130</v>
      </c>
      <c r="G80" s="13" t="s">
        <v>137</v>
      </c>
      <c r="H80" s="13" t="s">
        <v>86</v>
      </c>
      <c r="I80" s="13" t="s">
        <v>444</v>
      </c>
      <c r="J80" s="26">
        <v>241</v>
      </c>
    </row>
    <row r="81" spans="1:10" ht="16.8">
      <c r="A81" s="200" t="s">
        <v>489</v>
      </c>
      <c r="B81" s="201">
        <v>2</v>
      </c>
      <c r="C81" s="17"/>
      <c r="D81" s="20" t="s">
        <v>214</v>
      </c>
      <c r="E81" s="1" t="s">
        <v>132</v>
      </c>
      <c r="F81" s="359" t="s">
        <v>152</v>
      </c>
      <c r="G81" s="13" t="s">
        <v>458</v>
      </c>
      <c r="H81" s="13" t="s">
        <v>86</v>
      </c>
      <c r="I81" s="13" t="s">
        <v>446</v>
      </c>
      <c r="J81" s="26">
        <v>123</v>
      </c>
    </row>
    <row r="82" spans="1:10" ht="16.8">
      <c r="A82" s="200" t="s">
        <v>238</v>
      </c>
      <c r="B82" s="201">
        <v>2</v>
      </c>
      <c r="C82" s="17"/>
      <c r="D82" s="20" t="s">
        <v>109</v>
      </c>
      <c r="E82" s="1" t="s">
        <v>129</v>
      </c>
      <c r="F82" s="359" t="s">
        <v>130</v>
      </c>
      <c r="G82" s="13" t="s">
        <v>78</v>
      </c>
      <c r="H82" s="13" t="s">
        <v>84</v>
      </c>
      <c r="I82" s="13" t="s">
        <v>446</v>
      </c>
      <c r="J82" s="26">
        <v>124</v>
      </c>
    </row>
    <row r="83" spans="1:10" ht="16.8">
      <c r="A83" s="200" t="s">
        <v>239</v>
      </c>
      <c r="B83" s="201">
        <v>2</v>
      </c>
      <c r="C83" s="17"/>
      <c r="D83" s="20" t="s">
        <v>200</v>
      </c>
      <c r="E83" s="1" t="s">
        <v>129</v>
      </c>
      <c r="F83" s="359" t="s">
        <v>130</v>
      </c>
      <c r="G83" s="13" t="s">
        <v>106</v>
      </c>
      <c r="H83" s="13" t="s">
        <v>82</v>
      </c>
      <c r="I83" s="13" t="s">
        <v>444</v>
      </c>
      <c r="J83" s="26">
        <v>252</v>
      </c>
    </row>
    <row r="84" spans="1:10" ht="16.8">
      <c r="A84" s="200" t="s">
        <v>492</v>
      </c>
      <c r="B84" s="201">
        <v>2</v>
      </c>
      <c r="C84" s="17"/>
      <c r="D84" s="20" t="s">
        <v>200</v>
      </c>
      <c r="E84" s="1" t="s">
        <v>129</v>
      </c>
      <c r="F84" s="359" t="s">
        <v>130</v>
      </c>
      <c r="G84" s="13" t="s">
        <v>83</v>
      </c>
      <c r="H84" s="13" t="s">
        <v>86</v>
      </c>
      <c r="I84" s="13" t="s">
        <v>446</v>
      </c>
      <c r="J84" s="26">
        <v>125</v>
      </c>
    </row>
    <row r="85" spans="1:10" ht="16.8">
      <c r="A85" s="200" t="s">
        <v>491</v>
      </c>
      <c r="B85" s="201">
        <v>2</v>
      </c>
      <c r="C85" s="17"/>
      <c r="D85" s="20" t="s">
        <v>200</v>
      </c>
      <c r="E85" s="1" t="s">
        <v>135</v>
      </c>
      <c r="F85" s="359" t="s">
        <v>130</v>
      </c>
      <c r="G85" s="13" t="s">
        <v>78</v>
      </c>
      <c r="H85" s="13" t="s">
        <v>81</v>
      </c>
      <c r="I85" s="13" t="s">
        <v>444</v>
      </c>
      <c r="J85" s="26">
        <v>259</v>
      </c>
    </row>
    <row r="86" spans="1:10" ht="16.8">
      <c r="A86" s="200" t="s">
        <v>493</v>
      </c>
      <c r="B86" s="201">
        <v>2</v>
      </c>
      <c r="C86" s="17"/>
      <c r="D86" s="373" t="s">
        <v>200</v>
      </c>
      <c r="E86" s="370" t="s">
        <v>133</v>
      </c>
      <c r="F86" s="372" t="s">
        <v>130</v>
      </c>
      <c r="G86" s="371" t="s">
        <v>78</v>
      </c>
      <c r="H86" s="371" t="s">
        <v>86</v>
      </c>
      <c r="I86" s="371" t="s">
        <v>461</v>
      </c>
      <c r="J86" s="385">
        <v>56</v>
      </c>
    </row>
    <row r="87" spans="1:10" ht="16.8">
      <c r="A87" s="200" t="s">
        <v>240</v>
      </c>
      <c r="B87" s="201">
        <v>2</v>
      </c>
      <c r="C87" s="17"/>
      <c r="D87" s="20" t="s">
        <v>85</v>
      </c>
      <c r="E87" s="1" t="s">
        <v>129</v>
      </c>
      <c r="F87" s="359" t="s">
        <v>130</v>
      </c>
      <c r="G87" s="13" t="s">
        <v>106</v>
      </c>
      <c r="H87" s="13" t="s">
        <v>82</v>
      </c>
      <c r="I87" s="13" t="s">
        <v>444</v>
      </c>
      <c r="J87" s="26">
        <v>271</v>
      </c>
    </row>
    <row r="88" spans="1:10" ht="16.8">
      <c r="A88" s="200" t="s">
        <v>494</v>
      </c>
      <c r="B88" s="201">
        <v>2</v>
      </c>
      <c r="C88" s="17"/>
      <c r="D88" s="20" t="s">
        <v>77</v>
      </c>
      <c r="E88" s="1" t="s">
        <v>132</v>
      </c>
      <c r="F88" s="359" t="s">
        <v>130</v>
      </c>
      <c r="G88" s="13" t="s">
        <v>78</v>
      </c>
      <c r="H88" s="13" t="s">
        <v>84</v>
      </c>
      <c r="I88" s="13" t="s">
        <v>444</v>
      </c>
      <c r="J88" s="26">
        <v>272</v>
      </c>
    </row>
    <row r="89" spans="1:10" ht="16.8">
      <c r="A89" s="200" t="s">
        <v>490</v>
      </c>
      <c r="B89" s="201">
        <v>2</v>
      </c>
      <c r="C89" s="17"/>
      <c r="D89" s="20" t="s">
        <v>85</v>
      </c>
      <c r="E89" s="1" t="s">
        <v>129</v>
      </c>
      <c r="F89" s="359" t="s">
        <v>130</v>
      </c>
      <c r="G89" s="13" t="s">
        <v>78</v>
      </c>
      <c r="H89" s="13" t="s">
        <v>82</v>
      </c>
      <c r="I89" s="13" t="s">
        <v>444</v>
      </c>
      <c r="J89" s="26">
        <v>272</v>
      </c>
    </row>
    <row r="90" spans="1:10" ht="16.8">
      <c r="A90" s="200" t="s">
        <v>241</v>
      </c>
      <c r="B90" s="201">
        <v>2</v>
      </c>
      <c r="C90" s="17"/>
      <c r="D90" s="20" t="s">
        <v>87</v>
      </c>
      <c r="E90" s="1" t="s">
        <v>135</v>
      </c>
      <c r="F90" s="1" t="s">
        <v>130</v>
      </c>
      <c r="G90" s="13" t="s">
        <v>106</v>
      </c>
      <c r="H90" s="13" t="s">
        <v>82</v>
      </c>
      <c r="I90" s="13" t="s">
        <v>444</v>
      </c>
      <c r="J90" s="26">
        <v>278</v>
      </c>
    </row>
    <row r="91" spans="1:10" ht="16.8">
      <c r="A91" s="200" t="s">
        <v>242</v>
      </c>
      <c r="B91" s="201">
        <v>2</v>
      </c>
      <c r="C91" s="17"/>
      <c r="D91" s="20" t="s">
        <v>77</v>
      </c>
      <c r="E91" s="1" t="s">
        <v>153</v>
      </c>
      <c r="F91" s="1" t="s">
        <v>130</v>
      </c>
      <c r="G91" s="13" t="s">
        <v>106</v>
      </c>
      <c r="H91" s="13" t="s">
        <v>215</v>
      </c>
      <c r="I91" s="13" t="s">
        <v>444</v>
      </c>
      <c r="J91" s="26">
        <v>278</v>
      </c>
    </row>
    <row r="92" spans="1:10" ht="16.8">
      <c r="A92" s="200" t="s">
        <v>243</v>
      </c>
      <c r="B92" s="201">
        <v>2</v>
      </c>
      <c r="C92" s="17"/>
      <c r="D92" s="20" t="s">
        <v>225</v>
      </c>
      <c r="E92" s="1" t="s">
        <v>129</v>
      </c>
      <c r="F92" s="1" t="s">
        <v>130</v>
      </c>
      <c r="G92" s="13" t="s">
        <v>117</v>
      </c>
      <c r="H92" s="13" t="s">
        <v>81</v>
      </c>
      <c r="I92" s="13" t="s">
        <v>444</v>
      </c>
      <c r="J92" s="26">
        <v>279</v>
      </c>
    </row>
    <row r="93" spans="1:10" ht="16.8">
      <c r="A93" s="200" t="s">
        <v>495</v>
      </c>
      <c r="B93" s="201">
        <v>2</v>
      </c>
      <c r="C93" s="17"/>
      <c r="D93" s="20" t="s">
        <v>77</v>
      </c>
      <c r="E93" s="1" t="s">
        <v>132</v>
      </c>
      <c r="F93" s="359" t="s">
        <v>130</v>
      </c>
      <c r="G93" s="13" t="s">
        <v>78</v>
      </c>
      <c r="H93" s="13" t="s">
        <v>81</v>
      </c>
      <c r="I93" s="13" t="s">
        <v>446</v>
      </c>
      <c r="J93" s="26">
        <v>127</v>
      </c>
    </row>
    <row r="94" spans="1:10" ht="16.8">
      <c r="A94" s="200" t="s">
        <v>244</v>
      </c>
      <c r="B94" s="201">
        <v>2</v>
      </c>
      <c r="C94" s="17"/>
      <c r="D94" s="20" t="s">
        <v>87</v>
      </c>
      <c r="E94" s="1" t="s">
        <v>217</v>
      </c>
      <c r="F94" s="1" t="s">
        <v>130</v>
      </c>
      <c r="G94" s="13" t="s">
        <v>106</v>
      </c>
      <c r="H94" s="13" t="s">
        <v>82</v>
      </c>
      <c r="I94" s="13" t="s">
        <v>444</v>
      </c>
      <c r="J94" s="26">
        <v>281</v>
      </c>
    </row>
    <row r="95" spans="1:10" ht="16.8">
      <c r="A95" s="200" t="s">
        <v>115</v>
      </c>
      <c r="B95" s="201">
        <v>2</v>
      </c>
      <c r="C95" s="17"/>
      <c r="D95" s="20" t="s">
        <v>109</v>
      </c>
      <c r="E95" s="1" t="s">
        <v>129</v>
      </c>
      <c r="F95" s="1" t="s">
        <v>130</v>
      </c>
      <c r="G95" s="13" t="s">
        <v>83</v>
      </c>
      <c r="H95" s="13" t="s">
        <v>81</v>
      </c>
      <c r="I95" s="13" t="s">
        <v>444</v>
      </c>
      <c r="J95" s="26">
        <v>281</v>
      </c>
    </row>
    <row r="96" spans="1:10" ht="16.8">
      <c r="A96" s="200" t="s">
        <v>245</v>
      </c>
      <c r="B96" s="201">
        <v>2</v>
      </c>
      <c r="C96" s="20" t="s">
        <v>313</v>
      </c>
      <c r="D96" s="20" t="s">
        <v>87</v>
      </c>
      <c r="E96" s="1" t="s">
        <v>132</v>
      </c>
      <c r="F96" s="1" t="s">
        <v>130</v>
      </c>
      <c r="G96" s="13" t="s">
        <v>137</v>
      </c>
      <c r="H96" s="13" t="s">
        <v>86</v>
      </c>
      <c r="I96" s="13" t="s">
        <v>444</v>
      </c>
      <c r="J96" s="26">
        <v>283</v>
      </c>
    </row>
    <row r="97" spans="1:10" ht="16.8">
      <c r="A97" s="200" t="s">
        <v>497</v>
      </c>
      <c r="B97" s="201">
        <v>2</v>
      </c>
      <c r="C97" s="17"/>
      <c r="D97" s="20" t="s">
        <v>109</v>
      </c>
      <c r="E97" s="1" t="s">
        <v>129</v>
      </c>
      <c r="F97" s="359" t="s">
        <v>130</v>
      </c>
      <c r="G97" s="13" t="s">
        <v>78</v>
      </c>
      <c r="H97" s="13" t="s">
        <v>131</v>
      </c>
      <c r="I97" s="13" t="s">
        <v>444</v>
      </c>
      <c r="J97" s="26">
        <v>284</v>
      </c>
    </row>
    <row r="98" spans="1:10" ht="16.8">
      <c r="A98" s="200" t="s">
        <v>496</v>
      </c>
      <c r="B98" s="201">
        <v>2</v>
      </c>
      <c r="C98" s="17"/>
      <c r="D98" s="20" t="s">
        <v>214</v>
      </c>
      <c r="E98" s="1" t="s">
        <v>154</v>
      </c>
      <c r="F98" s="375" t="s">
        <v>130</v>
      </c>
      <c r="G98" s="13" t="s">
        <v>137</v>
      </c>
      <c r="H98" s="13" t="s">
        <v>82</v>
      </c>
      <c r="I98" s="13" t="s">
        <v>471</v>
      </c>
      <c r="J98" s="26">
        <v>126</v>
      </c>
    </row>
    <row r="99" spans="1:10" ht="16.8">
      <c r="A99" s="200" t="s">
        <v>246</v>
      </c>
      <c r="B99" s="201">
        <v>2</v>
      </c>
      <c r="C99" s="17"/>
      <c r="D99" s="20" t="s">
        <v>200</v>
      </c>
      <c r="E99" s="1" t="s">
        <v>132</v>
      </c>
      <c r="F99" s="203" t="s">
        <v>161</v>
      </c>
      <c r="G99" s="13" t="s">
        <v>83</v>
      </c>
      <c r="H99" s="13" t="s">
        <v>114</v>
      </c>
      <c r="I99" s="13" t="s">
        <v>446</v>
      </c>
      <c r="J99" s="26">
        <v>128</v>
      </c>
    </row>
    <row r="100" spans="1:10" ht="16.8">
      <c r="A100" s="200" t="s">
        <v>247</v>
      </c>
      <c r="B100" s="201">
        <v>2</v>
      </c>
      <c r="C100" s="17"/>
      <c r="D100" s="20" t="s">
        <v>85</v>
      </c>
      <c r="E100" s="1" t="s">
        <v>135</v>
      </c>
      <c r="F100" s="1" t="s">
        <v>152</v>
      </c>
      <c r="G100" s="13" t="s">
        <v>106</v>
      </c>
      <c r="H100" s="13" t="s">
        <v>86</v>
      </c>
      <c r="I100" s="13" t="s">
        <v>444</v>
      </c>
      <c r="J100" s="374">
        <v>286</v>
      </c>
    </row>
    <row r="101" spans="1:10" ht="16.8">
      <c r="A101" s="200" t="s">
        <v>248</v>
      </c>
      <c r="B101" s="201">
        <v>2</v>
      </c>
      <c r="C101" s="17"/>
      <c r="D101" s="20" t="s">
        <v>85</v>
      </c>
      <c r="E101" s="1" t="s">
        <v>217</v>
      </c>
      <c r="F101" s="212" t="s">
        <v>130</v>
      </c>
      <c r="G101" s="13" t="s">
        <v>106</v>
      </c>
      <c r="H101" s="13" t="s">
        <v>86</v>
      </c>
      <c r="I101" s="13" t="s">
        <v>465</v>
      </c>
      <c r="J101" s="374">
        <v>71</v>
      </c>
    </row>
    <row r="102" spans="1:10" ht="16.8">
      <c r="A102" s="200" t="s">
        <v>498</v>
      </c>
      <c r="B102" s="201">
        <v>2</v>
      </c>
      <c r="C102" s="17"/>
      <c r="D102" s="20" t="s">
        <v>109</v>
      </c>
      <c r="E102" s="1" t="s">
        <v>129</v>
      </c>
      <c r="F102" s="359" t="s">
        <v>130</v>
      </c>
      <c r="G102" s="371" t="s">
        <v>117</v>
      </c>
      <c r="H102" s="13" t="s">
        <v>82</v>
      </c>
      <c r="I102" s="13" t="s">
        <v>450</v>
      </c>
      <c r="J102" s="26">
        <v>90</v>
      </c>
    </row>
    <row r="103" spans="1:10" ht="16.8">
      <c r="A103" s="200" t="s">
        <v>249</v>
      </c>
      <c r="B103" s="201">
        <v>2</v>
      </c>
      <c r="C103" s="17"/>
      <c r="D103" s="20" t="s">
        <v>214</v>
      </c>
      <c r="E103" s="1" t="s">
        <v>132</v>
      </c>
      <c r="F103" s="203" t="s">
        <v>130</v>
      </c>
      <c r="G103" s="13" t="s">
        <v>83</v>
      </c>
      <c r="H103" s="13" t="s">
        <v>155</v>
      </c>
      <c r="I103" s="13" t="s">
        <v>446</v>
      </c>
      <c r="J103" s="26">
        <v>129</v>
      </c>
    </row>
    <row r="104" spans="1:10" ht="16.8">
      <c r="A104" s="200" t="s">
        <v>250</v>
      </c>
      <c r="B104" s="201">
        <v>2</v>
      </c>
      <c r="C104" s="17"/>
      <c r="D104" s="20" t="s">
        <v>77</v>
      </c>
      <c r="E104" s="1" t="s">
        <v>129</v>
      </c>
      <c r="F104" s="1" t="s">
        <v>130</v>
      </c>
      <c r="G104" s="13" t="s">
        <v>106</v>
      </c>
      <c r="H104" s="13" t="s">
        <v>112</v>
      </c>
      <c r="I104" s="13" t="s">
        <v>170</v>
      </c>
      <c r="J104" s="26"/>
    </row>
    <row r="105" spans="1:10" ht="16.8">
      <c r="A105" s="200" t="s">
        <v>499</v>
      </c>
      <c r="B105" s="201">
        <v>2</v>
      </c>
      <c r="C105" s="17"/>
      <c r="D105" s="20" t="s">
        <v>214</v>
      </c>
      <c r="E105" s="1" t="s">
        <v>500</v>
      </c>
      <c r="F105" s="1" t="s">
        <v>130</v>
      </c>
      <c r="G105" s="13" t="s">
        <v>106</v>
      </c>
      <c r="H105" s="13" t="s">
        <v>86</v>
      </c>
      <c r="I105" s="13" t="s">
        <v>470</v>
      </c>
      <c r="J105" s="26">
        <v>188</v>
      </c>
    </row>
    <row r="106" spans="1:10" ht="16.8">
      <c r="A106" s="204" t="s">
        <v>251</v>
      </c>
      <c r="B106" s="205">
        <v>2</v>
      </c>
      <c r="C106" s="206"/>
      <c r="D106" s="207" t="s">
        <v>214</v>
      </c>
      <c r="E106" s="15" t="s">
        <v>135</v>
      </c>
      <c r="F106" s="386" t="s">
        <v>130</v>
      </c>
      <c r="G106" s="21" t="s">
        <v>106</v>
      </c>
      <c r="H106" s="21" t="s">
        <v>81</v>
      </c>
      <c r="I106" s="21" t="s">
        <v>444</v>
      </c>
      <c r="J106" s="211">
        <v>303</v>
      </c>
    </row>
    <row r="107" spans="1:10" ht="16.8">
      <c r="A107" s="200" t="s">
        <v>501</v>
      </c>
      <c r="B107" s="201">
        <v>3</v>
      </c>
      <c r="C107" s="17"/>
      <c r="D107" s="20" t="s">
        <v>199</v>
      </c>
      <c r="E107" s="1" t="s">
        <v>129</v>
      </c>
      <c r="F107" s="13" t="s">
        <v>130</v>
      </c>
      <c r="G107" s="13" t="s">
        <v>78</v>
      </c>
      <c r="H107" s="13" t="s">
        <v>82</v>
      </c>
      <c r="I107" s="13" t="s">
        <v>452</v>
      </c>
      <c r="J107" s="26">
        <v>89</v>
      </c>
    </row>
    <row r="108" spans="1:10" ht="16.8">
      <c r="A108" s="200" t="s">
        <v>252</v>
      </c>
      <c r="B108" s="201">
        <v>3</v>
      </c>
      <c r="C108" s="17"/>
      <c r="D108" s="20" t="s">
        <v>199</v>
      </c>
      <c r="E108" s="1" t="s">
        <v>133</v>
      </c>
      <c r="F108" s="1" t="s">
        <v>130</v>
      </c>
      <c r="G108" s="13" t="s">
        <v>78</v>
      </c>
      <c r="H108" s="13" t="s">
        <v>82</v>
      </c>
      <c r="I108" s="13" t="s">
        <v>444</v>
      </c>
      <c r="J108" s="26">
        <v>198</v>
      </c>
    </row>
    <row r="109" spans="1:10" ht="16.8">
      <c r="A109" s="200" t="s">
        <v>502</v>
      </c>
      <c r="B109" s="201">
        <v>3</v>
      </c>
      <c r="C109" s="17"/>
      <c r="D109" s="20" t="s">
        <v>200</v>
      </c>
      <c r="E109" s="370" t="s">
        <v>135</v>
      </c>
      <c r="F109" s="13" t="s">
        <v>130</v>
      </c>
      <c r="G109" s="371" t="s">
        <v>78</v>
      </c>
      <c r="H109" s="13" t="s">
        <v>146</v>
      </c>
      <c r="I109" s="13" t="s">
        <v>449</v>
      </c>
      <c r="J109" s="104">
        <v>94</v>
      </c>
    </row>
    <row r="110" spans="1:10" ht="16.8">
      <c r="A110" s="200" t="s">
        <v>253</v>
      </c>
      <c r="B110" s="201">
        <v>3</v>
      </c>
      <c r="C110" s="17"/>
      <c r="D110" s="20" t="s">
        <v>200</v>
      </c>
      <c r="E110" s="1" t="s">
        <v>129</v>
      </c>
      <c r="F110" s="1" t="s">
        <v>130</v>
      </c>
      <c r="G110" s="13" t="s">
        <v>78</v>
      </c>
      <c r="H110" s="13" t="s">
        <v>169</v>
      </c>
      <c r="I110" s="13" t="s">
        <v>444</v>
      </c>
      <c r="J110" s="26">
        <v>203</v>
      </c>
    </row>
    <row r="111" spans="1:10" ht="16.8">
      <c r="A111" s="200" t="s">
        <v>503</v>
      </c>
      <c r="B111" s="201">
        <v>3</v>
      </c>
      <c r="C111" s="17"/>
      <c r="D111" s="20" t="s">
        <v>200</v>
      </c>
      <c r="E111" s="370" t="s">
        <v>133</v>
      </c>
      <c r="F111" s="372" t="s">
        <v>130</v>
      </c>
      <c r="G111" s="371" t="s">
        <v>78</v>
      </c>
      <c r="H111" s="371" t="s">
        <v>86</v>
      </c>
      <c r="I111" s="371" t="s">
        <v>459</v>
      </c>
      <c r="J111" s="104">
        <v>48</v>
      </c>
    </row>
    <row r="112" spans="1:10" ht="16.8">
      <c r="A112" s="200" t="s">
        <v>302</v>
      </c>
      <c r="B112" s="201">
        <v>3</v>
      </c>
      <c r="C112" s="17"/>
      <c r="D112" s="20" t="s">
        <v>109</v>
      </c>
      <c r="E112" s="1" t="s">
        <v>129</v>
      </c>
      <c r="F112" s="359" t="s">
        <v>130</v>
      </c>
      <c r="G112" s="13" t="s">
        <v>96</v>
      </c>
      <c r="H112" s="13" t="s">
        <v>17</v>
      </c>
      <c r="I112" s="13" t="s">
        <v>450</v>
      </c>
      <c r="J112" s="26">
        <v>81</v>
      </c>
    </row>
    <row r="113" spans="1:10" ht="16.8">
      <c r="A113" s="200" t="s">
        <v>504</v>
      </c>
      <c r="B113" s="201">
        <v>3</v>
      </c>
      <c r="C113" s="17"/>
      <c r="D113" s="20" t="s">
        <v>109</v>
      </c>
      <c r="E113" s="1" t="s">
        <v>129</v>
      </c>
      <c r="F113" s="13" t="s">
        <v>130</v>
      </c>
      <c r="G113" s="13" t="s">
        <v>83</v>
      </c>
      <c r="H113" s="13" t="s">
        <v>81</v>
      </c>
      <c r="I113" s="13" t="s">
        <v>452</v>
      </c>
      <c r="J113" s="26">
        <v>92</v>
      </c>
    </row>
    <row r="114" spans="1:10" ht="16.8">
      <c r="A114" s="200" t="s">
        <v>505</v>
      </c>
      <c r="B114" s="201">
        <v>3</v>
      </c>
      <c r="C114" s="17"/>
      <c r="D114" s="20" t="s">
        <v>199</v>
      </c>
      <c r="E114" s="1" t="s">
        <v>154</v>
      </c>
      <c r="F114" s="359" t="s">
        <v>130</v>
      </c>
      <c r="G114" s="19" t="s">
        <v>137</v>
      </c>
      <c r="H114" s="13" t="s">
        <v>169</v>
      </c>
      <c r="I114" s="13" t="s">
        <v>444</v>
      </c>
      <c r="J114" s="26">
        <v>206</v>
      </c>
    </row>
    <row r="115" spans="1:10" ht="16.8">
      <c r="A115" s="200" t="s">
        <v>254</v>
      </c>
      <c r="B115" s="201">
        <v>3</v>
      </c>
      <c r="C115" s="17"/>
      <c r="D115" s="20" t="s">
        <v>77</v>
      </c>
      <c r="E115" s="1" t="s">
        <v>129</v>
      </c>
      <c r="F115" s="203" t="s">
        <v>130</v>
      </c>
      <c r="G115" s="13" t="s">
        <v>78</v>
      </c>
      <c r="H115" s="13" t="s">
        <v>84</v>
      </c>
      <c r="I115" s="13" t="s">
        <v>446</v>
      </c>
      <c r="J115" s="26">
        <v>117</v>
      </c>
    </row>
    <row r="116" spans="1:10" ht="16.8">
      <c r="A116" s="200" t="s">
        <v>506</v>
      </c>
      <c r="B116" s="201">
        <v>3</v>
      </c>
      <c r="C116" s="17"/>
      <c r="D116" s="20" t="s">
        <v>200</v>
      </c>
      <c r="E116" s="1" t="s">
        <v>132</v>
      </c>
      <c r="F116" s="359" t="s">
        <v>130</v>
      </c>
      <c r="G116" s="13" t="s">
        <v>137</v>
      </c>
      <c r="H116" s="13" t="s">
        <v>81</v>
      </c>
      <c r="I116" s="13" t="s">
        <v>450</v>
      </c>
      <c r="J116" s="26">
        <v>83</v>
      </c>
    </row>
    <row r="117" spans="1:10" ht="16.8">
      <c r="A117" s="200" t="s">
        <v>507</v>
      </c>
      <c r="B117" s="201">
        <v>3</v>
      </c>
      <c r="C117" s="17"/>
      <c r="D117" s="20" t="s">
        <v>109</v>
      </c>
      <c r="E117" s="1" t="s">
        <v>129</v>
      </c>
      <c r="F117" s="359" t="s">
        <v>130</v>
      </c>
      <c r="G117" s="13" t="s">
        <v>78</v>
      </c>
      <c r="H117" s="19" t="s">
        <v>131</v>
      </c>
      <c r="I117" s="19" t="s">
        <v>450</v>
      </c>
      <c r="J117" s="26">
        <v>84</v>
      </c>
    </row>
    <row r="118" spans="1:10" ht="16.8">
      <c r="A118" s="200" t="s">
        <v>508</v>
      </c>
      <c r="B118" s="201">
        <v>3</v>
      </c>
      <c r="C118" s="17"/>
      <c r="D118" s="373" t="s">
        <v>109</v>
      </c>
      <c r="E118" s="370" t="s">
        <v>129</v>
      </c>
      <c r="F118" s="372" t="s">
        <v>79</v>
      </c>
      <c r="G118" s="371" t="s">
        <v>83</v>
      </c>
      <c r="H118" s="371" t="s">
        <v>82</v>
      </c>
      <c r="I118" s="371" t="s">
        <v>451</v>
      </c>
      <c r="J118" s="385">
        <v>84</v>
      </c>
    </row>
    <row r="119" spans="1:10" ht="16.8">
      <c r="A119" s="200" t="s">
        <v>138</v>
      </c>
      <c r="B119" s="201">
        <v>3</v>
      </c>
      <c r="C119" s="17"/>
      <c r="D119" s="20" t="s">
        <v>199</v>
      </c>
      <c r="E119" s="1" t="s">
        <v>129</v>
      </c>
      <c r="F119" s="1" t="s">
        <v>130</v>
      </c>
      <c r="G119" s="13" t="s">
        <v>78</v>
      </c>
      <c r="H119" s="13" t="s">
        <v>82</v>
      </c>
      <c r="I119" s="13" t="s">
        <v>444</v>
      </c>
      <c r="J119" s="26">
        <v>213</v>
      </c>
    </row>
    <row r="120" spans="1:10" ht="16.8">
      <c r="A120" s="200" t="s">
        <v>255</v>
      </c>
      <c r="B120" s="201">
        <v>3</v>
      </c>
      <c r="C120" s="17"/>
      <c r="D120" s="20" t="s">
        <v>225</v>
      </c>
      <c r="E120" s="1" t="s">
        <v>133</v>
      </c>
      <c r="F120" s="359" t="s">
        <v>130</v>
      </c>
      <c r="G120" s="13" t="s">
        <v>78</v>
      </c>
      <c r="H120" s="13" t="s">
        <v>169</v>
      </c>
      <c r="I120" s="13" t="s">
        <v>444</v>
      </c>
      <c r="J120" s="26">
        <v>213</v>
      </c>
    </row>
    <row r="121" spans="1:10" ht="16.8">
      <c r="A121" s="200" t="s">
        <v>256</v>
      </c>
      <c r="B121" s="201">
        <v>3</v>
      </c>
      <c r="C121" s="17"/>
      <c r="D121" s="20" t="s">
        <v>85</v>
      </c>
      <c r="E121" s="1" t="s">
        <v>129</v>
      </c>
      <c r="F121" s="359" t="s">
        <v>155</v>
      </c>
      <c r="G121" s="13" t="s">
        <v>106</v>
      </c>
      <c r="H121" s="13" t="s">
        <v>112</v>
      </c>
      <c r="I121" s="13" t="s">
        <v>444</v>
      </c>
      <c r="J121" s="26">
        <v>214</v>
      </c>
    </row>
    <row r="122" spans="1:10" ht="16.8">
      <c r="A122" s="200" t="s">
        <v>148</v>
      </c>
      <c r="B122" s="201">
        <v>3</v>
      </c>
      <c r="C122" s="17"/>
      <c r="D122" s="20" t="s">
        <v>80</v>
      </c>
      <c r="E122" s="1" t="s">
        <v>129</v>
      </c>
      <c r="F122" s="359" t="s">
        <v>130</v>
      </c>
      <c r="G122" s="13" t="s">
        <v>78</v>
      </c>
      <c r="H122" s="13" t="s">
        <v>82</v>
      </c>
      <c r="I122" s="13" t="s">
        <v>444</v>
      </c>
      <c r="J122" s="26">
        <v>216</v>
      </c>
    </row>
    <row r="123" spans="1:10" ht="16.8">
      <c r="A123" s="200" t="s">
        <v>509</v>
      </c>
      <c r="B123" s="201">
        <v>3</v>
      </c>
      <c r="C123" s="17"/>
      <c r="D123" s="20" t="s">
        <v>200</v>
      </c>
      <c r="E123" s="1" t="s">
        <v>129</v>
      </c>
      <c r="F123" s="359" t="s">
        <v>130</v>
      </c>
      <c r="G123" s="13" t="s">
        <v>78</v>
      </c>
      <c r="H123" s="19" t="s">
        <v>86</v>
      </c>
      <c r="I123" s="19" t="s">
        <v>450</v>
      </c>
      <c r="J123" s="26">
        <v>84</v>
      </c>
    </row>
    <row r="124" spans="1:10" ht="16.8">
      <c r="A124" s="200" t="s">
        <v>258</v>
      </c>
      <c r="B124" s="201">
        <v>3</v>
      </c>
      <c r="C124" s="17"/>
      <c r="D124" s="20" t="s">
        <v>87</v>
      </c>
      <c r="E124" s="1" t="s">
        <v>129</v>
      </c>
      <c r="F124" s="1" t="s">
        <v>130</v>
      </c>
      <c r="G124" s="13" t="s">
        <v>78</v>
      </c>
      <c r="H124" s="13" t="s">
        <v>114</v>
      </c>
      <c r="I124" s="13" t="s">
        <v>444</v>
      </c>
      <c r="J124" s="26">
        <v>217</v>
      </c>
    </row>
    <row r="125" spans="1:10" ht="16.8">
      <c r="A125" s="200" t="s">
        <v>259</v>
      </c>
      <c r="B125" s="201">
        <v>3</v>
      </c>
      <c r="C125" s="17"/>
      <c r="D125" s="20" t="s">
        <v>200</v>
      </c>
      <c r="E125" s="1" t="s">
        <v>132</v>
      </c>
      <c r="F125" s="203" t="s">
        <v>130</v>
      </c>
      <c r="G125" s="13" t="s">
        <v>78</v>
      </c>
      <c r="H125" s="13" t="s">
        <v>86</v>
      </c>
      <c r="I125" s="13" t="s">
        <v>446</v>
      </c>
      <c r="J125" s="26">
        <v>119</v>
      </c>
    </row>
    <row r="126" spans="1:10" ht="16.8">
      <c r="A126" s="200" t="s">
        <v>149</v>
      </c>
      <c r="B126" s="201">
        <v>3</v>
      </c>
      <c r="C126" s="17"/>
      <c r="D126" s="20" t="s">
        <v>77</v>
      </c>
      <c r="E126" s="1" t="s">
        <v>129</v>
      </c>
      <c r="F126" s="1" t="s">
        <v>130</v>
      </c>
      <c r="G126" s="13" t="s">
        <v>137</v>
      </c>
      <c r="H126" s="13" t="s">
        <v>82</v>
      </c>
      <c r="I126" s="13" t="s">
        <v>444</v>
      </c>
      <c r="J126" s="26">
        <v>223</v>
      </c>
    </row>
    <row r="127" spans="1:10" ht="16.8">
      <c r="A127" s="200" t="s">
        <v>510</v>
      </c>
      <c r="B127" s="201">
        <v>3</v>
      </c>
      <c r="C127" s="17"/>
      <c r="D127" s="20" t="s">
        <v>200</v>
      </c>
      <c r="E127" s="370" t="s">
        <v>133</v>
      </c>
      <c r="F127" s="13" t="s">
        <v>130</v>
      </c>
      <c r="G127" s="13" t="s">
        <v>106</v>
      </c>
      <c r="H127" s="13" t="s">
        <v>82</v>
      </c>
      <c r="I127" s="13" t="s">
        <v>452</v>
      </c>
      <c r="J127" s="26">
        <v>98</v>
      </c>
    </row>
    <row r="128" spans="1:10" ht="16.8">
      <c r="A128" s="200" t="s">
        <v>511</v>
      </c>
      <c r="B128" s="201">
        <v>3</v>
      </c>
      <c r="C128" s="17"/>
      <c r="D128" s="20" t="s">
        <v>87</v>
      </c>
      <c r="E128" s="1" t="s">
        <v>133</v>
      </c>
      <c r="F128" s="359" t="s">
        <v>130</v>
      </c>
      <c r="G128" s="13" t="s">
        <v>78</v>
      </c>
      <c r="H128" s="19" t="s">
        <v>86</v>
      </c>
      <c r="I128" s="19" t="s">
        <v>450</v>
      </c>
      <c r="J128" s="26">
        <v>86</v>
      </c>
    </row>
    <row r="129" spans="1:10" ht="16.8">
      <c r="A129" s="200" t="s">
        <v>260</v>
      </c>
      <c r="B129" s="201">
        <v>3</v>
      </c>
      <c r="C129" s="17"/>
      <c r="D129" s="20" t="s">
        <v>200</v>
      </c>
      <c r="E129" s="1" t="s">
        <v>132</v>
      </c>
      <c r="F129" s="359" t="s">
        <v>130</v>
      </c>
      <c r="G129" s="13" t="s">
        <v>83</v>
      </c>
      <c r="H129" s="13" t="s">
        <v>86</v>
      </c>
      <c r="I129" s="13" t="s">
        <v>446</v>
      </c>
      <c r="J129" s="26">
        <v>120</v>
      </c>
    </row>
    <row r="130" spans="1:10" ht="16.8">
      <c r="A130" s="200" t="s">
        <v>512</v>
      </c>
      <c r="B130" s="201">
        <v>3</v>
      </c>
      <c r="C130" s="17"/>
      <c r="D130" s="20" t="s">
        <v>109</v>
      </c>
      <c r="E130" s="1" t="s">
        <v>132</v>
      </c>
      <c r="F130" s="359" t="s">
        <v>79</v>
      </c>
      <c r="G130" s="13" t="s">
        <v>513</v>
      </c>
      <c r="H130" s="13" t="s">
        <v>81</v>
      </c>
      <c r="I130" s="13" t="s">
        <v>446</v>
      </c>
      <c r="J130" s="26">
        <v>121</v>
      </c>
    </row>
    <row r="131" spans="1:10" ht="16.8">
      <c r="A131" s="200" t="s">
        <v>261</v>
      </c>
      <c r="B131" s="201">
        <v>3</v>
      </c>
      <c r="C131" s="17"/>
      <c r="D131" s="20" t="s">
        <v>77</v>
      </c>
      <c r="E131" s="1" t="s">
        <v>456</v>
      </c>
      <c r="F131" s="359" t="s">
        <v>130</v>
      </c>
      <c r="G131" s="13" t="s">
        <v>78</v>
      </c>
      <c r="H131" s="13" t="s">
        <v>262</v>
      </c>
      <c r="I131" s="13" t="s">
        <v>444</v>
      </c>
      <c r="J131" s="26">
        <v>236</v>
      </c>
    </row>
    <row r="132" spans="1:10" ht="16.8">
      <c r="A132" s="200" t="s">
        <v>514</v>
      </c>
      <c r="B132" s="201">
        <v>3</v>
      </c>
      <c r="C132" s="17"/>
      <c r="D132" s="20" t="s">
        <v>214</v>
      </c>
      <c r="E132" s="1" t="s">
        <v>132</v>
      </c>
      <c r="F132" s="13" t="s">
        <v>130</v>
      </c>
      <c r="G132" s="13" t="s">
        <v>106</v>
      </c>
      <c r="H132" s="13" t="s">
        <v>169</v>
      </c>
      <c r="I132" s="13" t="s">
        <v>452</v>
      </c>
      <c r="J132" s="26">
        <v>100</v>
      </c>
    </row>
    <row r="133" spans="1:10" ht="16.8">
      <c r="A133" s="200" t="s">
        <v>515</v>
      </c>
      <c r="B133" s="201">
        <v>3</v>
      </c>
      <c r="C133" s="17"/>
      <c r="D133" s="387" t="s">
        <v>214</v>
      </c>
      <c r="E133" s="1" t="s">
        <v>129</v>
      </c>
      <c r="F133" s="375" t="s">
        <v>516</v>
      </c>
      <c r="G133" s="13" t="s">
        <v>106</v>
      </c>
      <c r="H133" s="13" t="s">
        <v>86</v>
      </c>
      <c r="I133" s="13" t="s">
        <v>471</v>
      </c>
      <c r="J133" s="26">
        <v>114</v>
      </c>
    </row>
    <row r="134" spans="1:10" ht="16.8">
      <c r="A134" s="200" t="s">
        <v>263</v>
      </c>
      <c r="B134" s="201">
        <v>3</v>
      </c>
      <c r="C134" s="17"/>
      <c r="D134" s="20"/>
      <c r="E134" s="1"/>
      <c r="F134" s="1"/>
      <c r="G134" s="13"/>
      <c r="H134" s="13"/>
      <c r="I134" s="13"/>
      <c r="J134" s="26"/>
    </row>
    <row r="135" spans="1:10" ht="16.8">
      <c r="A135" s="200" t="s">
        <v>517</v>
      </c>
      <c r="B135" s="201">
        <v>3</v>
      </c>
      <c r="C135" s="17"/>
      <c r="D135" s="20" t="s">
        <v>214</v>
      </c>
      <c r="E135" s="1" t="s">
        <v>154</v>
      </c>
      <c r="F135" s="13" t="s">
        <v>130</v>
      </c>
      <c r="G135" s="13" t="s">
        <v>518</v>
      </c>
      <c r="H135" s="13" t="s">
        <v>17</v>
      </c>
      <c r="I135" s="13" t="s">
        <v>452</v>
      </c>
      <c r="J135" s="26">
        <v>101</v>
      </c>
    </row>
    <row r="136" spans="1:10" ht="16.8">
      <c r="A136" s="200" t="s">
        <v>264</v>
      </c>
      <c r="B136" s="201">
        <v>3</v>
      </c>
      <c r="C136" s="17"/>
      <c r="D136" s="20" t="s">
        <v>87</v>
      </c>
      <c r="E136" s="1" t="s">
        <v>129</v>
      </c>
      <c r="F136" s="359" t="s">
        <v>130</v>
      </c>
      <c r="G136" s="13" t="s">
        <v>83</v>
      </c>
      <c r="H136" s="13" t="s">
        <v>81</v>
      </c>
      <c r="I136" s="13" t="s">
        <v>444</v>
      </c>
      <c r="J136" s="26">
        <v>245</v>
      </c>
    </row>
    <row r="137" spans="1:10" ht="16.8">
      <c r="A137" s="200" t="s">
        <v>265</v>
      </c>
      <c r="B137" s="201">
        <v>3</v>
      </c>
      <c r="C137" s="17"/>
      <c r="D137" s="20" t="s">
        <v>77</v>
      </c>
      <c r="E137" s="1" t="s">
        <v>132</v>
      </c>
      <c r="F137" s="359" t="s">
        <v>130</v>
      </c>
      <c r="G137" s="13" t="s">
        <v>78</v>
      </c>
      <c r="H137" s="13" t="s">
        <v>86</v>
      </c>
      <c r="I137" s="13" t="s">
        <v>446</v>
      </c>
      <c r="J137" s="26">
        <v>124</v>
      </c>
    </row>
    <row r="138" spans="1:10" ht="16.8">
      <c r="A138" s="200" t="s">
        <v>266</v>
      </c>
      <c r="B138" s="201">
        <v>3</v>
      </c>
      <c r="C138" s="17"/>
      <c r="D138" s="20" t="s">
        <v>109</v>
      </c>
      <c r="E138" s="1" t="s">
        <v>217</v>
      </c>
      <c r="F138" s="359" t="s">
        <v>130</v>
      </c>
      <c r="G138" s="13" t="s">
        <v>117</v>
      </c>
      <c r="H138" s="13" t="s">
        <v>81</v>
      </c>
      <c r="I138" s="13" t="s">
        <v>444</v>
      </c>
      <c r="J138" s="26">
        <v>249</v>
      </c>
    </row>
    <row r="139" spans="1:10" ht="16.8">
      <c r="A139" s="200" t="s">
        <v>284</v>
      </c>
      <c r="B139" s="201">
        <v>3</v>
      </c>
      <c r="C139" s="17"/>
      <c r="D139" s="20" t="s">
        <v>77</v>
      </c>
      <c r="E139" s="1" t="s">
        <v>267</v>
      </c>
      <c r="F139" s="359" t="s">
        <v>130</v>
      </c>
      <c r="G139" s="13" t="s">
        <v>268</v>
      </c>
      <c r="H139" s="13" t="s">
        <v>84</v>
      </c>
      <c r="I139" s="13" t="s">
        <v>444</v>
      </c>
      <c r="J139" s="26">
        <v>250</v>
      </c>
    </row>
    <row r="140" spans="1:10" ht="16.8">
      <c r="A140" s="200" t="s">
        <v>269</v>
      </c>
      <c r="B140" s="201">
        <v>3</v>
      </c>
      <c r="C140" s="17"/>
      <c r="D140" s="20" t="s">
        <v>77</v>
      </c>
      <c r="E140" s="1" t="s">
        <v>267</v>
      </c>
      <c r="F140" s="359" t="s">
        <v>130</v>
      </c>
      <c r="G140" s="13" t="s">
        <v>268</v>
      </c>
      <c r="H140" s="13" t="s">
        <v>84</v>
      </c>
      <c r="I140" s="13" t="s">
        <v>444</v>
      </c>
      <c r="J140" s="26">
        <v>250</v>
      </c>
    </row>
    <row r="141" spans="1:10" ht="16.8">
      <c r="A141" s="200" t="s">
        <v>270</v>
      </c>
      <c r="B141" s="201">
        <v>3</v>
      </c>
      <c r="C141" s="20" t="s">
        <v>313</v>
      </c>
      <c r="D141" s="20" t="s">
        <v>200</v>
      </c>
      <c r="E141" s="1" t="s">
        <v>132</v>
      </c>
      <c r="F141" s="359" t="s">
        <v>130</v>
      </c>
      <c r="G141" s="13" t="s">
        <v>78</v>
      </c>
      <c r="H141" s="13" t="s">
        <v>131</v>
      </c>
      <c r="I141" s="13" t="s">
        <v>444</v>
      </c>
      <c r="J141" s="374">
        <v>251</v>
      </c>
    </row>
    <row r="142" spans="1:10" ht="16.8">
      <c r="A142" s="200" t="s">
        <v>141</v>
      </c>
      <c r="B142" s="201">
        <v>3</v>
      </c>
      <c r="C142" s="17"/>
      <c r="D142" s="20" t="s">
        <v>200</v>
      </c>
      <c r="E142" s="1" t="s">
        <v>132</v>
      </c>
      <c r="F142" s="359" t="s">
        <v>130</v>
      </c>
      <c r="G142" s="13" t="s">
        <v>83</v>
      </c>
      <c r="H142" s="13" t="s">
        <v>84</v>
      </c>
      <c r="I142" s="13" t="s">
        <v>444</v>
      </c>
      <c r="J142" s="26">
        <v>252</v>
      </c>
    </row>
    <row r="143" spans="1:10" ht="16.8">
      <c r="A143" s="200" t="s">
        <v>271</v>
      </c>
      <c r="B143" s="201">
        <v>3</v>
      </c>
      <c r="C143" s="17"/>
      <c r="D143" s="20" t="s">
        <v>77</v>
      </c>
      <c r="E143" s="1" t="s">
        <v>135</v>
      </c>
      <c r="F143" s="359" t="s">
        <v>130</v>
      </c>
      <c r="G143" s="13" t="s">
        <v>78</v>
      </c>
      <c r="H143" s="13" t="s">
        <v>272</v>
      </c>
      <c r="I143" s="13" t="s">
        <v>444</v>
      </c>
      <c r="J143" s="26">
        <v>258</v>
      </c>
    </row>
    <row r="144" spans="1:10" ht="16.8">
      <c r="A144" s="200" t="s">
        <v>273</v>
      </c>
      <c r="B144" s="201">
        <v>3</v>
      </c>
      <c r="C144" s="17"/>
      <c r="D144" s="20" t="s">
        <v>85</v>
      </c>
      <c r="E144" s="1" t="s">
        <v>132</v>
      </c>
      <c r="F144" s="359" t="s">
        <v>130</v>
      </c>
      <c r="G144" s="13" t="s">
        <v>189</v>
      </c>
      <c r="H144" s="13" t="s">
        <v>86</v>
      </c>
      <c r="I144" s="13" t="s">
        <v>444</v>
      </c>
      <c r="J144" s="28">
        <v>263</v>
      </c>
    </row>
    <row r="145" spans="1:10" ht="16.8">
      <c r="A145" s="200" t="s">
        <v>519</v>
      </c>
      <c r="B145" s="201">
        <v>3</v>
      </c>
      <c r="C145" s="17"/>
      <c r="D145" s="20" t="s">
        <v>77</v>
      </c>
      <c r="E145" s="1" t="s">
        <v>132</v>
      </c>
      <c r="F145" s="359" t="s">
        <v>130</v>
      </c>
      <c r="G145" s="13" t="s">
        <v>78</v>
      </c>
      <c r="H145" s="13" t="s">
        <v>84</v>
      </c>
      <c r="I145" s="13" t="s">
        <v>444</v>
      </c>
      <c r="J145" s="26">
        <v>266</v>
      </c>
    </row>
    <row r="146" spans="1:10" ht="16.8">
      <c r="A146" s="200" t="s">
        <v>520</v>
      </c>
      <c r="B146" s="201">
        <v>3</v>
      </c>
      <c r="C146" s="17"/>
      <c r="D146" s="20" t="s">
        <v>85</v>
      </c>
      <c r="E146" s="1" t="s">
        <v>129</v>
      </c>
      <c r="F146" s="13" t="s">
        <v>130</v>
      </c>
      <c r="G146" s="13" t="s">
        <v>458</v>
      </c>
      <c r="H146" s="13" t="s">
        <v>82</v>
      </c>
      <c r="I146" s="13" t="s">
        <v>452</v>
      </c>
      <c r="J146" s="26">
        <v>105</v>
      </c>
    </row>
    <row r="147" spans="1:10" ht="16.8">
      <c r="A147" s="200" t="s">
        <v>274</v>
      </c>
      <c r="B147" s="201">
        <v>3</v>
      </c>
      <c r="C147" s="17"/>
      <c r="D147" s="20" t="s">
        <v>85</v>
      </c>
      <c r="E147" s="1" t="s">
        <v>129</v>
      </c>
      <c r="F147" s="359" t="s">
        <v>130</v>
      </c>
      <c r="G147" s="13" t="s">
        <v>78</v>
      </c>
      <c r="H147" s="13" t="s">
        <v>82</v>
      </c>
      <c r="I147" s="13" t="s">
        <v>444</v>
      </c>
      <c r="J147" s="26">
        <v>270</v>
      </c>
    </row>
    <row r="148" spans="1:10" ht="16.8">
      <c r="A148" s="200" t="s">
        <v>275</v>
      </c>
      <c r="B148" s="201">
        <v>3</v>
      </c>
      <c r="C148" s="17"/>
      <c r="D148" s="20" t="s">
        <v>77</v>
      </c>
      <c r="E148" s="1" t="s">
        <v>129</v>
      </c>
      <c r="F148" s="359" t="s">
        <v>130</v>
      </c>
      <c r="G148" s="13" t="s">
        <v>78</v>
      </c>
      <c r="H148" s="13" t="s">
        <v>82</v>
      </c>
      <c r="I148" s="13" t="s">
        <v>444</v>
      </c>
      <c r="J148" s="26">
        <v>270</v>
      </c>
    </row>
    <row r="149" spans="1:10" ht="16.8">
      <c r="A149" s="200" t="s">
        <v>142</v>
      </c>
      <c r="B149" s="201">
        <v>3</v>
      </c>
      <c r="C149" s="17"/>
      <c r="D149" s="20" t="s">
        <v>85</v>
      </c>
      <c r="E149" s="1" t="s">
        <v>129</v>
      </c>
      <c r="F149" s="359" t="s">
        <v>130</v>
      </c>
      <c r="G149" s="13" t="s">
        <v>78</v>
      </c>
      <c r="H149" s="13" t="s">
        <v>82</v>
      </c>
      <c r="I149" s="13" t="s">
        <v>444</v>
      </c>
      <c r="J149" s="26">
        <v>271</v>
      </c>
    </row>
    <row r="150" spans="1:10" ht="16.8">
      <c r="A150" s="200" t="s">
        <v>521</v>
      </c>
      <c r="B150" s="201">
        <v>3</v>
      </c>
      <c r="C150" s="17"/>
      <c r="D150" s="20" t="s">
        <v>85</v>
      </c>
      <c r="E150" s="1" t="s">
        <v>467</v>
      </c>
      <c r="F150" s="13" t="s">
        <v>130</v>
      </c>
      <c r="G150" s="13" t="s">
        <v>78</v>
      </c>
      <c r="H150" s="13" t="s">
        <v>82</v>
      </c>
      <c r="I150" s="13" t="s">
        <v>452</v>
      </c>
      <c r="J150" s="26">
        <v>105</v>
      </c>
    </row>
    <row r="151" spans="1:10" ht="16.8">
      <c r="A151" s="200" t="s">
        <v>522</v>
      </c>
      <c r="B151" s="201">
        <v>3</v>
      </c>
      <c r="C151" s="17"/>
      <c r="D151" s="20" t="s">
        <v>77</v>
      </c>
      <c r="E151" s="1" t="s">
        <v>132</v>
      </c>
      <c r="F151" s="359" t="s">
        <v>130</v>
      </c>
      <c r="G151" s="13" t="s">
        <v>106</v>
      </c>
      <c r="H151" s="13" t="s">
        <v>84</v>
      </c>
      <c r="I151" s="13" t="s">
        <v>447</v>
      </c>
      <c r="J151" s="104">
        <v>120</v>
      </c>
    </row>
    <row r="152" spans="1:10" ht="16.8">
      <c r="A152" s="200" t="s">
        <v>523</v>
      </c>
      <c r="B152" s="201">
        <v>3</v>
      </c>
      <c r="C152" s="17"/>
      <c r="D152" s="20" t="s">
        <v>85</v>
      </c>
      <c r="E152" s="1" t="s">
        <v>133</v>
      </c>
      <c r="F152" s="359" t="s">
        <v>130</v>
      </c>
      <c r="G152" s="371" t="s">
        <v>83</v>
      </c>
      <c r="H152" s="13" t="s">
        <v>81</v>
      </c>
      <c r="I152" s="13" t="s">
        <v>447</v>
      </c>
      <c r="J152" s="104">
        <v>121</v>
      </c>
    </row>
    <row r="153" spans="1:10" ht="16.8">
      <c r="A153" s="200" t="s">
        <v>276</v>
      </c>
      <c r="B153" s="201">
        <v>3</v>
      </c>
      <c r="C153" s="17"/>
      <c r="D153" s="20" t="s">
        <v>87</v>
      </c>
      <c r="E153" s="1" t="s">
        <v>129</v>
      </c>
      <c r="F153" s="359" t="s">
        <v>130</v>
      </c>
      <c r="G153" s="13" t="s">
        <v>137</v>
      </c>
      <c r="H153" s="13" t="s">
        <v>82</v>
      </c>
      <c r="I153" s="13" t="s">
        <v>444</v>
      </c>
      <c r="J153" s="26">
        <v>275</v>
      </c>
    </row>
    <row r="154" spans="1:10" ht="16.8">
      <c r="A154" s="200" t="s">
        <v>317</v>
      </c>
      <c r="B154" s="201">
        <v>3</v>
      </c>
      <c r="C154" s="20" t="s">
        <v>315</v>
      </c>
      <c r="D154" s="20" t="s">
        <v>200</v>
      </c>
      <c r="E154" s="1" t="s">
        <v>132</v>
      </c>
      <c r="F154" s="359" t="s">
        <v>130</v>
      </c>
      <c r="G154" s="13" t="s">
        <v>78</v>
      </c>
      <c r="H154" s="13" t="s">
        <v>143</v>
      </c>
      <c r="I154" s="13" t="s">
        <v>444</v>
      </c>
      <c r="J154" s="26">
        <v>280</v>
      </c>
    </row>
    <row r="155" spans="1:10" ht="16.8">
      <c r="A155" s="200" t="s">
        <v>277</v>
      </c>
      <c r="B155" s="201">
        <v>3</v>
      </c>
      <c r="C155" s="17"/>
      <c r="D155" s="20" t="s">
        <v>199</v>
      </c>
      <c r="E155" s="1" t="s">
        <v>132</v>
      </c>
      <c r="F155" s="359" t="s">
        <v>130</v>
      </c>
      <c r="G155" s="13" t="s">
        <v>97</v>
      </c>
      <c r="H155" s="13" t="s">
        <v>81</v>
      </c>
      <c r="I155" s="13" t="s">
        <v>444</v>
      </c>
      <c r="J155" s="26">
        <v>281</v>
      </c>
    </row>
    <row r="156" spans="1:10" ht="16.8">
      <c r="A156" s="200" t="s">
        <v>144</v>
      </c>
      <c r="B156" s="201">
        <v>3</v>
      </c>
      <c r="C156" s="17"/>
      <c r="D156" s="20" t="s">
        <v>200</v>
      </c>
      <c r="E156" s="1" t="s">
        <v>135</v>
      </c>
      <c r="F156" s="359" t="s">
        <v>130</v>
      </c>
      <c r="G156" s="13" t="s">
        <v>78</v>
      </c>
      <c r="H156" s="13" t="s">
        <v>82</v>
      </c>
      <c r="I156" s="13" t="s">
        <v>444</v>
      </c>
      <c r="J156" s="26">
        <v>284</v>
      </c>
    </row>
    <row r="157" spans="1:10" ht="16.8">
      <c r="A157" s="200" t="s">
        <v>278</v>
      </c>
      <c r="B157" s="201">
        <v>3</v>
      </c>
      <c r="C157" s="17"/>
      <c r="D157" s="20" t="s">
        <v>77</v>
      </c>
      <c r="E157" s="1" t="s">
        <v>129</v>
      </c>
      <c r="F157" s="359" t="s">
        <v>130</v>
      </c>
      <c r="G157" s="13" t="s">
        <v>78</v>
      </c>
      <c r="H157" s="13" t="s">
        <v>84</v>
      </c>
      <c r="I157" s="13" t="s">
        <v>446</v>
      </c>
      <c r="J157" s="26">
        <v>128</v>
      </c>
    </row>
    <row r="158" spans="1:10" ht="16.8">
      <c r="A158" s="200" t="s">
        <v>279</v>
      </c>
      <c r="B158" s="201">
        <v>3</v>
      </c>
      <c r="C158" s="17"/>
      <c r="D158" s="20" t="s">
        <v>85</v>
      </c>
      <c r="E158" s="1" t="s">
        <v>135</v>
      </c>
      <c r="F158" s="359" t="s">
        <v>152</v>
      </c>
      <c r="G158" s="13" t="s">
        <v>106</v>
      </c>
      <c r="H158" s="13" t="s">
        <v>86</v>
      </c>
      <c r="I158" s="13" t="s">
        <v>444</v>
      </c>
      <c r="J158" s="374">
        <v>286</v>
      </c>
    </row>
    <row r="159" spans="1:10" ht="16.8">
      <c r="A159" s="200" t="s">
        <v>524</v>
      </c>
      <c r="B159" s="201">
        <v>3</v>
      </c>
      <c r="C159" s="17"/>
      <c r="D159" s="18" t="s">
        <v>85</v>
      </c>
      <c r="E159" s="14" t="s">
        <v>217</v>
      </c>
      <c r="F159" s="375" t="s">
        <v>130</v>
      </c>
      <c r="G159" s="13" t="s">
        <v>106</v>
      </c>
      <c r="H159" s="13" t="s">
        <v>86</v>
      </c>
      <c r="I159" s="13" t="s">
        <v>465</v>
      </c>
      <c r="J159" s="388">
        <v>71</v>
      </c>
    </row>
    <row r="160" spans="1:10" ht="16.8">
      <c r="A160" s="200" t="s">
        <v>280</v>
      </c>
      <c r="B160" s="201">
        <v>3</v>
      </c>
      <c r="C160" s="17"/>
      <c r="D160" s="20" t="s">
        <v>109</v>
      </c>
      <c r="E160" s="1" t="s">
        <v>230</v>
      </c>
      <c r="F160" s="359" t="s">
        <v>130</v>
      </c>
      <c r="G160" s="13" t="s">
        <v>78</v>
      </c>
      <c r="H160" s="13" t="s">
        <v>84</v>
      </c>
      <c r="I160" s="13" t="s">
        <v>444</v>
      </c>
      <c r="J160" s="26">
        <v>294</v>
      </c>
    </row>
    <row r="161" spans="1:10" ht="16.8">
      <c r="A161" s="200" t="s">
        <v>145</v>
      </c>
      <c r="B161" s="201">
        <v>3</v>
      </c>
      <c r="C161" s="17"/>
      <c r="D161" s="20" t="s">
        <v>200</v>
      </c>
      <c r="E161" s="1" t="s">
        <v>135</v>
      </c>
      <c r="F161" s="359" t="s">
        <v>130</v>
      </c>
      <c r="G161" s="13" t="s">
        <v>78</v>
      </c>
      <c r="H161" s="13" t="s">
        <v>146</v>
      </c>
      <c r="I161" s="13" t="s">
        <v>444</v>
      </c>
      <c r="J161" s="26">
        <v>300</v>
      </c>
    </row>
    <row r="162" spans="1:10" ht="16.8">
      <c r="A162" s="200" t="s">
        <v>281</v>
      </c>
      <c r="B162" s="201">
        <v>3</v>
      </c>
      <c r="C162" s="17"/>
      <c r="D162" s="20" t="s">
        <v>200</v>
      </c>
      <c r="E162" s="1" t="s">
        <v>135</v>
      </c>
      <c r="F162" s="359" t="s">
        <v>130</v>
      </c>
      <c r="G162" s="13" t="s">
        <v>78</v>
      </c>
      <c r="H162" s="13" t="s">
        <v>84</v>
      </c>
      <c r="I162" s="13" t="s">
        <v>444</v>
      </c>
      <c r="J162" s="26">
        <v>300</v>
      </c>
    </row>
    <row r="163" spans="1:10" ht="16.8">
      <c r="A163" s="389" t="s">
        <v>147</v>
      </c>
      <c r="B163" s="205">
        <v>3</v>
      </c>
      <c r="C163" s="378"/>
      <c r="D163" s="207" t="s">
        <v>87</v>
      </c>
      <c r="E163" s="15" t="s">
        <v>135</v>
      </c>
      <c r="F163" s="386" t="s">
        <v>130</v>
      </c>
      <c r="G163" s="21" t="s">
        <v>137</v>
      </c>
      <c r="H163" s="21" t="s">
        <v>86</v>
      </c>
      <c r="I163" s="21" t="s">
        <v>444</v>
      </c>
      <c r="J163" s="211">
        <v>302</v>
      </c>
    </row>
    <row r="164" spans="1:10" ht="16.8">
      <c r="A164" s="229" t="s">
        <v>373</v>
      </c>
      <c r="B164" s="201">
        <v>4</v>
      </c>
      <c r="C164" s="17"/>
      <c r="D164" s="20" t="s">
        <v>85</v>
      </c>
      <c r="E164" s="1" t="s">
        <v>440</v>
      </c>
      <c r="F164" s="359" t="s">
        <v>130</v>
      </c>
      <c r="G164" s="13" t="s">
        <v>83</v>
      </c>
      <c r="H164" s="13" t="s">
        <v>81</v>
      </c>
      <c r="I164" s="13" t="s">
        <v>441</v>
      </c>
      <c r="J164" s="26">
        <v>84</v>
      </c>
    </row>
    <row r="165" spans="1:10" ht="16.8">
      <c r="A165" s="229" t="s">
        <v>374</v>
      </c>
      <c r="B165" s="201">
        <v>4</v>
      </c>
      <c r="C165" s="17"/>
      <c r="D165" s="25" t="s">
        <v>200</v>
      </c>
      <c r="E165" s="1" t="s">
        <v>154</v>
      </c>
      <c r="F165" s="19" t="s">
        <v>442</v>
      </c>
      <c r="G165" s="19" t="s">
        <v>83</v>
      </c>
      <c r="H165" s="19" t="s">
        <v>81</v>
      </c>
      <c r="I165" s="13" t="s">
        <v>443</v>
      </c>
      <c r="J165" s="26">
        <v>174</v>
      </c>
    </row>
    <row r="166" spans="1:10" ht="16.8">
      <c r="A166" s="229" t="s">
        <v>375</v>
      </c>
      <c r="B166" s="201">
        <v>4</v>
      </c>
      <c r="C166" s="17"/>
      <c r="D166" s="20" t="s">
        <v>200</v>
      </c>
      <c r="E166" s="1" t="s">
        <v>132</v>
      </c>
      <c r="F166" s="359" t="s">
        <v>130</v>
      </c>
      <c r="G166" s="13" t="s">
        <v>78</v>
      </c>
      <c r="H166" s="13" t="s">
        <v>84</v>
      </c>
      <c r="I166" s="13" t="s">
        <v>444</v>
      </c>
      <c r="J166" s="26">
        <v>196</v>
      </c>
    </row>
    <row r="167" spans="1:10" ht="16.8">
      <c r="A167" s="229" t="s">
        <v>376</v>
      </c>
      <c r="B167" s="201">
        <v>4</v>
      </c>
      <c r="C167" s="17"/>
      <c r="D167" s="20" t="s">
        <v>77</v>
      </c>
      <c r="E167" s="1" t="s">
        <v>132</v>
      </c>
      <c r="F167" s="359" t="s">
        <v>130</v>
      </c>
      <c r="G167" s="13" t="s">
        <v>445</v>
      </c>
      <c r="H167" s="13" t="s">
        <v>86</v>
      </c>
      <c r="I167" s="13" t="s">
        <v>446</v>
      </c>
      <c r="J167" s="26">
        <v>116</v>
      </c>
    </row>
    <row r="168" spans="1:10" ht="16.8">
      <c r="A168" s="229" t="s">
        <v>377</v>
      </c>
      <c r="B168" s="201">
        <v>4</v>
      </c>
      <c r="C168" s="17"/>
      <c r="D168" s="20" t="s">
        <v>109</v>
      </c>
      <c r="E168" s="370" t="s">
        <v>129</v>
      </c>
      <c r="F168" s="359" t="s">
        <v>442</v>
      </c>
      <c r="G168" s="371" t="s">
        <v>83</v>
      </c>
      <c r="H168" s="13" t="s">
        <v>86</v>
      </c>
      <c r="I168" s="13" t="s">
        <v>447</v>
      </c>
      <c r="J168" s="26">
        <v>98</v>
      </c>
    </row>
    <row r="169" spans="1:10" ht="16.8">
      <c r="A169" s="229" t="s">
        <v>378</v>
      </c>
      <c r="B169" s="201">
        <v>4</v>
      </c>
      <c r="C169" s="17"/>
      <c r="D169" s="25" t="s">
        <v>109</v>
      </c>
      <c r="E169" s="1" t="s">
        <v>129</v>
      </c>
      <c r="F169" s="19" t="s">
        <v>442</v>
      </c>
      <c r="G169" s="19" t="s">
        <v>83</v>
      </c>
      <c r="H169" s="19" t="s">
        <v>86</v>
      </c>
      <c r="I169" s="13" t="s">
        <v>448</v>
      </c>
      <c r="J169" s="26">
        <v>17</v>
      </c>
    </row>
    <row r="170" spans="1:10" ht="16.8">
      <c r="A170" s="229" t="s">
        <v>379</v>
      </c>
      <c r="B170" s="201">
        <v>4</v>
      </c>
      <c r="C170" s="17"/>
      <c r="D170" s="20" t="s">
        <v>85</v>
      </c>
      <c r="E170" s="370" t="s">
        <v>133</v>
      </c>
      <c r="F170" s="13" t="s">
        <v>130</v>
      </c>
      <c r="G170" s="371" t="s">
        <v>106</v>
      </c>
      <c r="H170" s="13" t="s">
        <v>114</v>
      </c>
      <c r="I170" s="13" t="s">
        <v>449</v>
      </c>
      <c r="J170" s="26">
        <v>93</v>
      </c>
    </row>
    <row r="171" spans="1:10" ht="16.8">
      <c r="A171" s="229" t="s">
        <v>380</v>
      </c>
      <c r="B171" s="201">
        <v>4</v>
      </c>
      <c r="C171" s="17"/>
      <c r="D171" s="20" t="s">
        <v>200</v>
      </c>
      <c r="E171" s="1" t="s">
        <v>133</v>
      </c>
      <c r="F171" s="359" t="s">
        <v>130</v>
      </c>
      <c r="G171" s="13" t="s">
        <v>83</v>
      </c>
      <c r="H171" s="19" t="s">
        <v>86</v>
      </c>
      <c r="I171" s="13" t="s">
        <v>450</v>
      </c>
      <c r="J171" s="26">
        <v>81</v>
      </c>
    </row>
    <row r="172" spans="1:10" ht="16.8">
      <c r="A172" s="229" t="s">
        <v>381</v>
      </c>
      <c r="B172" s="201">
        <v>4</v>
      </c>
      <c r="C172" s="17"/>
      <c r="D172" s="20" t="s">
        <v>199</v>
      </c>
      <c r="E172" s="370" t="s">
        <v>132</v>
      </c>
      <c r="F172" s="359" t="s">
        <v>130</v>
      </c>
      <c r="G172" s="13" t="s">
        <v>78</v>
      </c>
      <c r="H172" s="13" t="s">
        <v>82</v>
      </c>
      <c r="I172" s="13" t="s">
        <v>444</v>
      </c>
      <c r="J172" s="26">
        <v>206</v>
      </c>
    </row>
    <row r="173" spans="1:10" ht="16.8">
      <c r="A173" s="229" t="s">
        <v>382</v>
      </c>
      <c r="B173" s="201">
        <v>4</v>
      </c>
      <c r="C173" s="17"/>
      <c r="D173" s="20" t="s">
        <v>200</v>
      </c>
      <c r="E173" s="370" t="s">
        <v>129</v>
      </c>
      <c r="F173" s="372" t="s">
        <v>130</v>
      </c>
      <c r="G173" s="371" t="s">
        <v>78</v>
      </c>
      <c r="H173" s="371" t="s">
        <v>131</v>
      </c>
      <c r="I173" s="13" t="s">
        <v>451</v>
      </c>
      <c r="J173" s="26">
        <v>82</v>
      </c>
    </row>
    <row r="174" spans="1:10" ht="16.8">
      <c r="A174" s="229" t="s">
        <v>383</v>
      </c>
      <c r="B174" s="201">
        <v>4</v>
      </c>
      <c r="C174" s="17"/>
      <c r="D174" s="20" t="s">
        <v>199</v>
      </c>
      <c r="E174" s="1" t="s">
        <v>129</v>
      </c>
      <c r="F174" s="13" t="s">
        <v>130</v>
      </c>
      <c r="G174" s="371" t="s">
        <v>137</v>
      </c>
      <c r="H174" s="13" t="s">
        <v>82</v>
      </c>
      <c r="I174" s="13" t="s">
        <v>452</v>
      </c>
      <c r="J174" s="26">
        <v>92</v>
      </c>
    </row>
    <row r="175" spans="1:10" ht="16.8">
      <c r="A175" s="229" t="s">
        <v>384</v>
      </c>
      <c r="B175" s="201">
        <v>4</v>
      </c>
      <c r="C175" s="17"/>
      <c r="D175" s="20" t="s">
        <v>87</v>
      </c>
      <c r="E175" s="1" t="s">
        <v>154</v>
      </c>
      <c r="F175" s="359" t="s">
        <v>130</v>
      </c>
      <c r="G175" s="13" t="s">
        <v>97</v>
      </c>
      <c r="H175" s="13" t="s">
        <v>82</v>
      </c>
      <c r="I175" s="13" t="s">
        <v>450</v>
      </c>
      <c r="J175" s="26">
        <v>83</v>
      </c>
    </row>
    <row r="176" spans="1:10" ht="16.8">
      <c r="A176" s="229" t="s">
        <v>385</v>
      </c>
      <c r="B176" s="201">
        <v>4</v>
      </c>
      <c r="C176" s="17"/>
      <c r="D176" s="20" t="s">
        <v>87</v>
      </c>
      <c r="E176" s="1" t="s">
        <v>129</v>
      </c>
      <c r="F176" s="13" t="s">
        <v>130</v>
      </c>
      <c r="G176" s="13" t="s">
        <v>78</v>
      </c>
      <c r="H176" s="13" t="s">
        <v>114</v>
      </c>
      <c r="I176" s="13" t="s">
        <v>452</v>
      </c>
      <c r="J176" s="26">
        <v>94</v>
      </c>
    </row>
    <row r="177" spans="1:10" ht="16.8">
      <c r="A177" s="229" t="s">
        <v>386</v>
      </c>
      <c r="B177" s="201">
        <v>4</v>
      </c>
      <c r="C177" s="17"/>
      <c r="D177" s="20" t="s">
        <v>200</v>
      </c>
      <c r="E177" s="1" t="s">
        <v>129</v>
      </c>
      <c r="F177" s="359" t="s">
        <v>130</v>
      </c>
      <c r="G177" s="13" t="s">
        <v>78</v>
      </c>
      <c r="H177" s="13" t="s">
        <v>84</v>
      </c>
      <c r="I177" s="13" t="s">
        <v>441</v>
      </c>
      <c r="J177" s="26">
        <v>88</v>
      </c>
    </row>
    <row r="178" spans="1:10" ht="16.8">
      <c r="A178" s="229" t="s">
        <v>387</v>
      </c>
      <c r="B178" s="201">
        <v>4</v>
      </c>
      <c r="C178" s="17"/>
      <c r="D178" s="20" t="s">
        <v>214</v>
      </c>
      <c r="E178" s="1" t="s">
        <v>132</v>
      </c>
      <c r="F178" s="359" t="s">
        <v>130</v>
      </c>
      <c r="G178" s="13" t="s">
        <v>106</v>
      </c>
      <c r="H178" s="13" t="s">
        <v>86</v>
      </c>
      <c r="I178" s="13" t="s">
        <v>446</v>
      </c>
      <c r="J178" s="26">
        <v>118</v>
      </c>
    </row>
    <row r="179" spans="1:10" ht="16.8">
      <c r="A179" s="229" t="s">
        <v>388</v>
      </c>
      <c r="B179" s="201">
        <v>4</v>
      </c>
      <c r="C179" s="17"/>
      <c r="D179" s="20" t="s">
        <v>200</v>
      </c>
      <c r="E179" s="1" t="s">
        <v>135</v>
      </c>
      <c r="F179" s="359" t="s">
        <v>130</v>
      </c>
      <c r="G179" s="13" t="s">
        <v>117</v>
      </c>
      <c r="H179" s="13" t="s">
        <v>84</v>
      </c>
      <c r="I179" s="13" t="s">
        <v>444</v>
      </c>
      <c r="J179" s="26">
        <v>214</v>
      </c>
    </row>
    <row r="180" spans="1:10" ht="16.8">
      <c r="A180" s="229" t="s">
        <v>389</v>
      </c>
      <c r="B180" s="201">
        <v>4</v>
      </c>
      <c r="C180" s="17"/>
      <c r="D180" s="373" t="s">
        <v>85</v>
      </c>
      <c r="E180" s="370" t="s">
        <v>129</v>
      </c>
      <c r="F180" s="371" t="s">
        <v>130</v>
      </c>
      <c r="G180" s="371" t="s">
        <v>78</v>
      </c>
      <c r="H180" s="371" t="s">
        <v>82</v>
      </c>
      <c r="I180" s="13" t="s">
        <v>444</v>
      </c>
      <c r="J180" s="26">
        <v>215</v>
      </c>
    </row>
    <row r="181" spans="1:10" ht="16.8">
      <c r="A181" s="229" t="s">
        <v>390</v>
      </c>
      <c r="B181" s="201">
        <v>4</v>
      </c>
      <c r="C181" s="17"/>
      <c r="D181" s="20" t="s">
        <v>77</v>
      </c>
      <c r="E181" s="1" t="s">
        <v>132</v>
      </c>
      <c r="F181" s="359" t="s">
        <v>130</v>
      </c>
      <c r="G181" s="13" t="s">
        <v>78</v>
      </c>
      <c r="H181" s="13" t="s">
        <v>86</v>
      </c>
      <c r="I181" s="13" t="s">
        <v>446</v>
      </c>
      <c r="J181" s="26">
        <v>118</v>
      </c>
    </row>
    <row r="182" spans="1:10" ht="16.8">
      <c r="A182" s="229" t="s">
        <v>391</v>
      </c>
      <c r="B182" s="201">
        <v>4</v>
      </c>
      <c r="C182" s="17"/>
      <c r="D182" s="373" t="s">
        <v>199</v>
      </c>
      <c r="E182" s="370" t="s">
        <v>132</v>
      </c>
      <c r="F182" s="371" t="s">
        <v>130</v>
      </c>
      <c r="G182" s="371" t="s">
        <v>78</v>
      </c>
      <c r="H182" s="371" t="s">
        <v>81</v>
      </c>
      <c r="I182" s="13" t="s">
        <v>444</v>
      </c>
      <c r="J182" s="26">
        <v>217</v>
      </c>
    </row>
    <row r="183" spans="1:10" ht="16.8">
      <c r="A183" s="229" t="s">
        <v>392</v>
      </c>
      <c r="B183" s="201">
        <v>4</v>
      </c>
      <c r="C183" s="17"/>
      <c r="D183" s="20" t="s">
        <v>77</v>
      </c>
      <c r="E183" s="1" t="s">
        <v>129</v>
      </c>
      <c r="F183" s="359" t="s">
        <v>130</v>
      </c>
      <c r="G183" s="13" t="s">
        <v>137</v>
      </c>
      <c r="H183" s="13" t="s">
        <v>81</v>
      </c>
      <c r="I183" s="13" t="s">
        <v>444</v>
      </c>
      <c r="J183" s="26">
        <v>221</v>
      </c>
    </row>
    <row r="184" spans="1:10" ht="16.8">
      <c r="A184" s="229" t="s">
        <v>393</v>
      </c>
      <c r="B184" s="201">
        <v>4</v>
      </c>
      <c r="C184" s="17"/>
      <c r="D184" s="20" t="s">
        <v>109</v>
      </c>
      <c r="E184" s="1" t="s">
        <v>132</v>
      </c>
      <c r="F184" s="359" t="s">
        <v>130</v>
      </c>
      <c r="G184" s="13" t="s">
        <v>106</v>
      </c>
      <c r="H184" s="13" t="s">
        <v>86</v>
      </c>
      <c r="I184" s="13" t="s">
        <v>444</v>
      </c>
      <c r="J184" s="26">
        <v>221</v>
      </c>
    </row>
    <row r="185" spans="1:10" ht="16.8">
      <c r="A185" s="229" t="s">
        <v>394</v>
      </c>
      <c r="B185" s="201">
        <v>4</v>
      </c>
      <c r="C185" s="17"/>
      <c r="D185" s="20" t="s">
        <v>77</v>
      </c>
      <c r="E185" s="1" t="s">
        <v>217</v>
      </c>
      <c r="F185" s="359" t="s">
        <v>130</v>
      </c>
      <c r="G185" s="13" t="s">
        <v>106</v>
      </c>
      <c r="H185" s="13" t="s">
        <v>82</v>
      </c>
      <c r="I185" s="13" t="s">
        <v>444</v>
      </c>
      <c r="J185" s="26">
        <v>222</v>
      </c>
    </row>
    <row r="186" spans="1:10" ht="16.8">
      <c r="A186" s="229" t="s">
        <v>109</v>
      </c>
      <c r="B186" s="201">
        <v>4</v>
      </c>
      <c r="C186" s="17"/>
      <c r="D186" s="20" t="s">
        <v>109</v>
      </c>
      <c r="E186" s="1" t="s">
        <v>133</v>
      </c>
      <c r="F186" s="359" t="s">
        <v>155</v>
      </c>
      <c r="G186" s="13" t="s">
        <v>83</v>
      </c>
      <c r="H186" s="13" t="s">
        <v>82</v>
      </c>
      <c r="I186" s="13" t="s">
        <v>444</v>
      </c>
      <c r="J186" s="26">
        <v>224</v>
      </c>
    </row>
    <row r="187" spans="1:10" ht="16.8">
      <c r="A187" s="229" t="s">
        <v>370</v>
      </c>
      <c r="B187" s="201">
        <v>4</v>
      </c>
      <c r="C187" s="17"/>
      <c r="D187" s="20" t="s">
        <v>87</v>
      </c>
      <c r="E187" s="1" t="s">
        <v>132</v>
      </c>
      <c r="F187" s="359" t="s">
        <v>130</v>
      </c>
      <c r="G187" s="13" t="s">
        <v>83</v>
      </c>
      <c r="H187" s="13" t="s">
        <v>86</v>
      </c>
      <c r="I187" s="13" t="s">
        <v>444</v>
      </c>
      <c r="J187" s="26">
        <v>224</v>
      </c>
    </row>
    <row r="188" spans="1:10" ht="16.8">
      <c r="A188" s="229" t="s">
        <v>395</v>
      </c>
      <c r="B188" s="201">
        <v>4</v>
      </c>
      <c r="C188" s="17"/>
      <c r="D188" s="20" t="s">
        <v>87</v>
      </c>
      <c r="E188" s="1" t="s">
        <v>132</v>
      </c>
      <c r="F188" s="359" t="s">
        <v>152</v>
      </c>
      <c r="G188" s="13" t="s">
        <v>106</v>
      </c>
      <c r="H188" s="13" t="s">
        <v>17</v>
      </c>
      <c r="I188" s="13" t="s">
        <v>450</v>
      </c>
      <c r="J188" s="26">
        <v>85</v>
      </c>
    </row>
    <row r="189" spans="1:10" ht="16.8">
      <c r="A189" s="229" t="s">
        <v>396</v>
      </c>
      <c r="B189" s="201">
        <v>4</v>
      </c>
      <c r="C189" s="17"/>
      <c r="D189" s="20" t="s">
        <v>87</v>
      </c>
      <c r="E189" s="370" t="s">
        <v>129</v>
      </c>
      <c r="F189" s="372" t="s">
        <v>130</v>
      </c>
      <c r="G189" s="371" t="s">
        <v>137</v>
      </c>
      <c r="H189" s="371" t="s">
        <v>143</v>
      </c>
      <c r="I189" s="13" t="s">
        <v>453</v>
      </c>
      <c r="J189" s="26">
        <v>114</v>
      </c>
    </row>
    <row r="190" spans="1:10" ht="16.8">
      <c r="A190" s="229" t="s">
        <v>397</v>
      </c>
      <c r="B190" s="201">
        <v>4</v>
      </c>
      <c r="C190" s="17"/>
      <c r="D190" s="25" t="s">
        <v>200</v>
      </c>
      <c r="E190" s="1" t="s">
        <v>132</v>
      </c>
      <c r="F190" s="19" t="s">
        <v>130</v>
      </c>
      <c r="G190" s="19" t="s">
        <v>106</v>
      </c>
      <c r="H190" s="19" t="s">
        <v>82</v>
      </c>
      <c r="I190" s="13" t="s">
        <v>443</v>
      </c>
      <c r="J190" s="26">
        <v>174</v>
      </c>
    </row>
    <row r="191" spans="1:10" ht="16.8">
      <c r="A191" s="229" t="s">
        <v>398</v>
      </c>
      <c r="B191" s="201">
        <v>4</v>
      </c>
      <c r="C191" s="17"/>
      <c r="D191" s="20" t="s">
        <v>200</v>
      </c>
      <c r="E191" s="370" t="s">
        <v>129</v>
      </c>
      <c r="F191" s="359" t="s">
        <v>130</v>
      </c>
      <c r="G191" s="371" t="s">
        <v>78</v>
      </c>
      <c r="H191" s="371" t="s">
        <v>81</v>
      </c>
      <c r="I191" s="13" t="s">
        <v>449</v>
      </c>
      <c r="J191" s="26">
        <v>98</v>
      </c>
    </row>
    <row r="192" spans="1:10" ht="16.8">
      <c r="A192" s="229" t="s">
        <v>399</v>
      </c>
      <c r="B192" s="201">
        <v>4</v>
      </c>
      <c r="C192" s="17"/>
      <c r="D192" s="20" t="s">
        <v>77</v>
      </c>
      <c r="E192" s="1" t="s">
        <v>135</v>
      </c>
      <c r="F192" s="359" t="s">
        <v>130</v>
      </c>
      <c r="G192" s="13" t="s">
        <v>78</v>
      </c>
      <c r="H192" s="13" t="s">
        <v>84</v>
      </c>
      <c r="I192" s="13" t="s">
        <v>444</v>
      </c>
      <c r="J192" s="26">
        <v>233</v>
      </c>
    </row>
    <row r="193" spans="1:10" ht="16.8">
      <c r="A193" s="229" t="s">
        <v>400</v>
      </c>
      <c r="B193" s="201">
        <v>4</v>
      </c>
      <c r="C193" s="17"/>
      <c r="D193" s="20" t="s">
        <v>200</v>
      </c>
      <c r="E193" s="1" t="s">
        <v>132</v>
      </c>
      <c r="F193" s="359" t="s">
        <v>130</v>
      </c>
      <c r="G193" s="13" t="s">
        <v>106</v>
      </c>
      <c r="H193" s="13" t="s">
        <v>81</v>
      </c>
      <c r="I193" s="13" t="s">
        <v>444</v>
      </c>
      <c r="J193" s="26">
        <v>235</v>
      </c>
    </row>
    <row r="194" spans="1:10" ht="16.8">
      <c r="A194" s="229" t="s">
        <v>401</v>
      </c>
      <c r="B194" s="201">
        <v>4</v>
      </c>
      <c r="C194" s="17"/>
      <c r="D194" s="20" t="s">
        <v>109</v>
      </c>
      <c r="E194" s="1" t="s">
        <v>132</v>
      </c>
      <c r="F194" s="13" t="s">
        <v>130</v>
      </c>
      <c r="G194" s="13" t="s">
        <v>78</v>
      </c>
      <c r="H194" s="13" t="s">
        <v>131</v>
      </c>
      <c r="I194" s="13" t="s">
        <v>452</v>
      </c>
      <c r="J194" s="26">
        <v>100</v>
      </c>
    </row>
    <row r="195" spans="1:10" ht="16.8">
      <c r="A195" s="229" t="s">
        <v>402</v>
      </c>
      <c r="B195" s="201">
        <v>4</v>
      </c>
      <c r="C195" s="17"/>
      <c r="D195" s="20" t="s">
        <v>85</v>
      </c>
      <c r="E195" s="1" t="s">
        <v>129</v>
      </c>
      <c r="F195" s="359" t="s">
        <v>130</v>
      </c>
      <c r="G195" s="13" t="s">
        <v>106</v>
      </c>
      <c r="H195" s="19" t="s">
        <v>86</v>
      </c>
      <c r="I195" s="13" t="s">
        <v>450</v>
      </c>
      <c r="J195" s="26">
        <v>87</v>
      </c>
    </row>
    <row r="196" spans="1:10" ht="16.8">
      <c r="A196" s="229" t="s">
        <v>403</v>
      </c>
      <c r="B196" s="201">
        <v>4</v>
      </c>
      <c r="C196" s="17"/>
      <c r="D196" s="20" t="s">
        <v>85</v>
      </c>
      <c r="E196" s="1" t="s">
        <v>454</v>
      </c>
      <c r="F196" s="359" t="s">
        <v>130</v>
      </c>
      <c r="G196" s="13" t="s">
        <v>83</v>
      </c>
      <c r="H196" s="13" t="s">
        <v>84</v>
      </c>
      <c r="I196" s="13" t="s">
        <v>441</v>
      </c>
      <c r="J196" s="26">
        <v>97</v>
      </c>
    </row>
    <row r="197" spans="1:10" ht="16.8">
      <c r="A197" s="229" t="s">
        <v>404</v>
      </c>
      <c r="B197" s="201">
        <v>4</v>
      </c>
      <c r="C197" s="17"/>
      <c r="D197" s="20" t="s">
        <v>109</v>
      </c>
      <c r="E197" s="1" t="s">
        <v>455</v>
      </c>
      <c r="F197" s="359" t="s">
        <v>155</v>
      </c>
      <c r="G197" s="13" t="s">
        <v>83</v>
      </c>
      <c r="H197" s="13" t="s">
        <v>82</v>
      </c>
      <c r="I197" s="13" t="s">
        <v>441</v>
      </c>
      <c r="J197" s="26">
        <v>97</v>
      </c>
    </row>
    <row r="198" spans="1:10" ht="16.8">
      <c r="A198" s="229" t="s">
        <v>405</v>
      </c>
      <c r="B198" s="201">
        <v>4</v>
      </c>
      <c r="C198" s="17"/>
      <c r="D198" s="20" t="s">
        <v>87</v>
      </c>
      <c r="E198" s="1" t="s">
        <v>456</v>
      </c>
      <c r="F198" s="359" t="s">
        <v>130</v>
      </c>
      <c r="G198" s="13" t="s">
        <v>78</v>
      </c>
      <c r="H198" s="13" t="s">
        <v>143</v>
      </c>
      <c r="I198" s="13" t="s">
        <v>444</v>
      </c>
      <c r="J198" s="26">
        <v>243</v>
      </c>
    </row>
    <row r="199" spans="1:10" ht="16.8">
      <c r="A199" s="229" t="s">
        <v>406</v>
      </c>
      <c r="B199" s="201">
        <v>4</v>
      </c>
      <c r="C199" s="17"/>
      <c r="D199" s="20" t="s">
        <v>199</v>
      </c>
      <c r="E199" s="1" t="s">
        <v>129</v>
      </c>
      <c r="F199" s="13" t="s">
        <v>130</v>
      </c>
      <c r="G199" s="13" t="s">
        <v>78</v>
      </c>
      <c r="H199" s="13" t="s">
        <v>82</v>
      </c>
      <c r="I199" s="13" t="s">
        <v>444</v>
      </c>
      <c r="J199" s="26">
        <v>244</v>
      </c>
    </row>
    <row r="200" spans="1:10" ht="16.8">
      <c r="A200" s="229" t="s">
        <v>407</v>
      </c>
      <c r="B200" s="201">
        <v>4</v>
      </c>
      <c r="C200" s="17"/>
      <c r="D200" s="20" t="s">
        <v>77</v>
      </c>
      <c r="E200" s="1" t="s">
        <v>132</v>
      </c>
      <c r="F200" s="359" t="s">
        <v>130</v>
      </c>
      <c r="G200" s="13" t="s">
        <v>78</v>
      </c>
      <c r="H200" s="13" t="s">
        <v>86</v>
      </c>
      <c r="I200" s="13" t="s">
        <v>446</v>
      </c>
      <c r="J200" s="26">
        <v>123</v>
      </c>
    </row>
    <row r="201" spans="1:10" ht="16.8">
      <c r="A201" s="229" t="s">
        <v>408</v>
      </c>
      <c r="B201" s="201">
        <v>4</v>
      </c>
      <c r="C201" s="17"/>
      <c r="D201" s="373" t="s">
        <v>200</v>
      </c>
      <c r="E201" s="370" t="s">
        <v>217</v>
      </c>
      <c r="F201" s="371" t="s">
        <v>130</v>
      </c>
      <c r="G201" s="371" t="s">
        <v>106</v>
      </c>
      <c r="H201" s="371" t="s">
        <v>131</v>
      </c>
      <c r="I201" s="13" t="s">
        <v>444</v>
      </c>
      <c r="J201" s="26">
        <v>251</v>
      </c>
    </row>
    <row r="202" spans="1:10" ht="16.8">
      <c r="A202" s="229" t="s">
        <v>409</v>
      </c>
      <c r="B202" s="201">
        <v>4</v>
      </c>
      <c r="C202" s="17"/>
      <c r="D202" s="20" t="s">
        <v>77</v>
      </c>
      <c r="E202" s="1" t="s">
        <v>129</v>
      </c>
      <c r="F202" s="359" t="s">
        <v>130</v>
      </c>
      <c r="G202" s="13" t="s">
        <v>106</v>
      </c>
      <c r="H202" s="13" t="s">
        <v>112</v>
      </c>
      <c r="I202" s="13" t="s">
        <v>446</v>
      </c>
      <c r="J202" s="26">
        <v>125</v>
      </c>
    </row>
    <row r="203" spans="1:10" ht="16.8">
      <c r="A203" s="229" t="s">
        <v>410</v>
      </c>
      <c r="B203" s="201">
        <v>4</v>
      </c>
      <c r="C203" s="17"/>
      <c r="D203" s="20" t="s">
        <v>87</v>
      </c>
      <c r="E203" s="1" t="s">
        <v>153</v>
      </c>
      <c r="F203" s="372" t="s">
        <v>130</v>
      </c>
      <c r="G203" s="371" t="s">
        <v>78</v>
      </c>
      <c r="H203" s="371" t="s">
        <v>169</v>
      </c>
      <c r="I203" s="13" t="s">
        <v>457</v>
      </c>
      <c r="J203" s="26">
        <v>107</v>
      </c>
    </row>
    <row r="204" spans="1:10" ht="16.8">
      <c r="A204" s="229" t="s">
        <v>411</v>
      </c>
      <c r="B204" s="201">
        <v>4</v>
      </c>
      <c r="C204" s="17"/>
      <c r="D204" s="20" t="s">
        <v>85</v>
      </c>
      <c r="E204" s="1" t="s">
        <v>135</v>
      </c>
      <c r="F204" s="359" t="s">
        <v>130</v>
      </c>
      <c r="G204" s="13" t="s">
        <v>78</v>
      </c>
      <c r="H204" s="13" t="s">
        <v>82</v>
      </c>
      <c r="I204" s="13" t="s">
        <v>444</v>
      </c>
      <c r="J204" s="26">
        <v>257</v>
      </c>
    </row>
    <row r="205" spans="1:10" ht="16.8">
      <c r="A205" s="229" t="s">
        <v>412</v>
      </c>
      <c r="B205" s="201">
        <v>4</v>
      </c>
      <c r="C205" s="17"/>
      <c r="D205" s="20" t="s">
        <v>85</v>
      </c>
      <c r="E205" s="1" t="s">
        <v>132</v>
      </c>
      <c r="F205" s="359" t="s">
        <v>130</v>
      </c>
      <c r="G205" s="13" t="s">
        <v>106</v>
      </c>
      <c r="H205" s="13" t="s">
        <v>82</v>
      </c>
      <c r="I205" s="13" t="s">
        <v>444</v>
      </c>
      <c r="J205" s="26">
        <v>261</v>
      </c>
    </row>
    <row r="206" spans="1:10" ht="16.8">
      <c r="A206" s="229" t="s">
        <v>413</v>
      </c>
      <c r="B206" s="201">
        <v>4</v>
      </c>
      <c r="C206" s="17"/>
      <c r="D206" s="20" t="s">
        <v>77</v>
      </c>
      <c r="E206" s="1" t="s">
        <v>154</v>
      </c>
      <c r="F206" s="13" t="s">
        <v>130</v>
      </c>
      <c r="G206" s="13" t="s">
        <v>458</v>
      </c>
      <c r="H206" s="13" t="s">
        <v>131</v>
      </c>
      <c r="I206" s="13" t="s">
        <v>449</v>
      </c>
      <c r="J206" s="26">
        <v>101</v>
      </c>
    </row>
    <row r="207" spans="1:10" ht="16.8">
      <c r="A207" s="229" t="s">
        <v>414</v>
      </c>
      <c r="B207" s="201">
        <v>4</v>
      </c>
      <c r="C207" s="17"/>
      <c r="D207" s="20" t="s">
        <v>199</v>
      </c>
      <c r="E207" s="370" t="s">
        <v>132</v>
      </c>
      <c r="F207" s="13" t="s">
        <v>130</v>
      </c>
      <c r="G207" s="13" t="s">
        <v>78</v>
      </c>
      <c r="H207" s="13" t="s">
        <v>82</v>
      </c>
      <c r="I207" s="13" t="s">
        <v>444</v>
      </c>
      <c r="J207" s="26">
        <v>262</v>
      </c>
    </row>
    <row r="208" spans="1:10" ht="16.8">
      <c r="A208" s="229" t="s">
        <v>415</v>
      </c>
      <c r="B208" s="201">
        <v>4</v>
      </c>
      <c r="C208" s="17"/>
      <c r="D208" s="20" t="s">
        <v>77</v>
      </c>
      <c r="E208" s="1" t="s">
        <v>135</v>
      </c>
      <c r="F208" s="359" t="s">
        <v>155</v>
      </c>
      <c r="G208" s="13" t="s">
        <v>106</v>
      </c>
      <c r="H208" s="13" t="s">
        <v>131</v>
      </c>
      <c r="I208" s="13" t="s">
        <v>441</v>
      </c>
      <c r="J208" s="26">
        <v>101</v>
      </c>
    </row>
    <row r="209" spans="1:10" ht="16.8">
      <c r="A209" s="229" t="s">
        <v>416</v>
      </c>
      <c r="B209" s="201">
        <v>4</v>
      </c>
      <c r="C209" s="17"/>
      <c r="D209" s="20" t="s">
        <v>77</v>
      </c>
      <c r="E209" s="1" t="s">
        <v>132</v>
      </c>
      <c r="F209" s="372" t="s">
        <v>130</v>
      </c>
      <c r="G209" s="371" t="s">
        <v>96</v>
      </c>
      <c r="H209" s="371" t="s">
        <v>86</v>
      </c>
      <c r="I209" s="13" t="s">
        <v>459</v>
      </c>
      <c r="J209" s="26">
        <v>52</v>
      </c>
    </row>
    <row r="210" spans="1:10" ht="16.8">
      <c r="A210" s="229" t="s">
        <v>417</v>
      </c>
      <c r="B210" s="201">
        <v>4</v>
      </c>
      <c r="C210" s="17"/>
      <c r="D210" s="20" t="s">
        <v>200</v>
      </c>
      <c r="E210" s="1" t="s">
        <v>460</v>
      </c>
      <c r="F210" s="13" t="s">
        <v>155</v>
      </c>
      <c r="G210" s="13" t="s">
        <v>83</v>
      </c>
      <c r="H210" s="13" t="s">
        <v>82</v>
      </c>
      <c r="I210" s="13" t="s">
        <v>452</v>
      </c>
      <c r="J210" s="26">
        <v>105</v>
      </c>
    </row>
    <row r="211" spans="1:10" ht="16.8">
      <c r="A211" s="229" t="s">
        <v>418</v>
      </c>
      <c r="B211" s="201">
        <v>4</v>
      </c>
      <c r="C211" s="17"/>
      <c r="D211" s="20" t="s">
        <v>77</v>
      </c>
      <c r="E211" s="1" t="s">
        <v>132</v>
      </c>
      <c r="F211" s="359" t="s">
        <v>130</v>
      </c>
      <c r="G211" s="13" t="s">
        <v>97</v>
      </c>
      <c r="H211" s="13" t="s">
        <v>84</v>
      </c>
      <c r="I211" s="13" t="s">
        <v>444</v>
      </c>
      <c r="J211" s="26">
        <v>271</v>
      </c>
    </row>
    <row r="212" spans="1:10" ht="16.8">
      <c r="A212" s="229" t="s">
        <v>419</v>
      </c>
      <c r="B212" s="201">
        <v>4</v>
      </c>
      <c r="C212" s="17"/>
      <c r="D212" s="20" t="s">
        <v>85</v>
      </c>
      <c r="E212" s="1" t="s">
        <v>133</v>
      </c>
      <c r="F212" s="359" t="s">
        <v>130</v>
      </c>
      <c r="G212" s="13" t="s">
        <v>78</v>
      </c>
      <c r="H212" s="13" t="s">
        <v>82</v>
      </c>
      <c r="I212" s="13" t="s">
        <v>444</v>
      </c>
      <c r="J212" s="26">
        <v>272</v>
      </c>
    </row>
    <row r="213" spans="1:10" ht="16.8">
      <c r="A213" s="229" t="s">
        <v>420</v>
      </c>
      <c r="B213" s="201">
        <v>4</v>
      </c>
      <c r="C213" s="17"/>
      <c r="D213" s="20" t="s">
        <v>109</v>
      </c>
      <c r="E213" s="370" t="s">
        <v>133</v>
      </c>
      <c r="F213" s="359" t="s">
        <v>152</v>
      </c>
      <c r="G213" s="371" t="s">
        <v>137</v>
      </c>
      <c r="H213" s="371" t="s">
        <v>156</v>
      </c>
      <c r="I213" s="13" t="s">
        <v>453</v>
      </c>
      <c r="J213" s="26">
        <v>117</v>
      </c>
    </row>
    <row r="214" spans="1:10" ht="16.8">
      <c r="A214" s="390" t="s">
        <v>421</v>
      </c>
      <c r="B214" s="201">
        <v>4</v>
      </c>
      <c r="C214" s="17"/>
      <c r="D214" s="373" t="s">
        <v>85</v>
      </c>
      <c r="E214" s="370" t="s">
        <v>133</v>
      </c>
      <c r="F214" s="372" t="s">
        <v>130</v>
      </c>
      <c r="G214" s="371" t="s">
        <v>106</v>
      </c>
      <c r="H214" s="371" t="s">
        <v>169</v>
      </c>
      <c r="I214" s="13" t="s">
        <v>461</v>
      </c>
      <c r="J214" s="26">
        <v>57</v>
      </c>
    </row>
    <row r="215" spans="1:10" ht="16.8">
      <c r="A215" s="229" t="s">
        <v>422</v>
      </c>
      <c r="B215" s="201">
        <v>4</v>
      </c>
      <c r="C215" s="17"/>
      <c r="D215" s="20" t="s">
        <v>200</v>
      </c>
      <c r="E215" s="1" t="s">
        <v>132</v>
      </c>
      <c r="F215" s="359" t="s">
        <v>130</v>
      </c>
      <c r="G215" s="13" t="s">
        <v>78</v>
      </c>
      <c r="H215" s="13" t="s">
        <v>169</v>
      </c>
      <c r="I215" s="13" t="s">
        <v>446</v>
      </c>
      <c r="J215" s="26">
        <v>126</v>
      </c>
    </row>
    <row r="216" spans="1:10" ht="16.8">
      <c r="A216" s="229" t="s">
        <v>423</v>
      </c>
      <c r="B216" s="201">
        <v>4</v>
      </c>
      <c r="C216" s="17"/>
      <c r="D216" s="20" t="s">
        <v>85</v>
      </c>
      <c r="E216" s="1" t="s">
        <v>132</v>
      </c>
      <c r="F216" s="359" t="s">
        <v>130</v>
      </c>
      <c r="G216" s="13" t="s">
        <v>78</v>
      </c>
      <c r="H216" s="13" t="s">
        <v>462</v>
      </c>
      <c r="I216" s="13" t="s">
        <v>446</v>
      </c>
      <c r="J216" s="26">
        <v>127</v>
      </c>
    </row>
    <row r="217" spans="1:10" ht="16.8">
      <c r="A217" s="229" t="s">
        <v>424</v>
      </c>
      <c r="B217" s="201">
        <v>4</v>
      </c>
      <c r="C217" s="17"/>
      <c r="D217" s="20" t="s">
        <v>87</v>
      </c>
      <c r="E217" s="1" t="s">
        <v>135</v>
      </c>
      <c r="F217" s="359" t="s">
        <v>155</v>
      </c>
      <c r="G217" s="13" t="s">
        <v>106</v>
      </c>
      <c r="H217" s="13" t="s">
        <v>463</v>
      </c>
      <c r="I217" s="13" t="s">
        <v>444</v>
      </c>
      <c r="J217" s="26">
        <v>275</v>
      </c>
    </row>
    <row r="218" spans="1:10" ht="16.8">
      <c r="A218" s="229" t="s">
        <v>425</v>
      </c>
      <c r="B218" s="201">
        <v>4</v>
      </c>
      <c r="C218" s="17"/>
      <c r="D218" s="20" t="s">
        <v>77</v>
      </c>
      <c r="E218" s="1" t="s">
        <v>132</v>
      </c>
      <c r="F218" s="359" t="s">
        <v>130</v>
      </c>
      <c r="G218" s="13" t="s">
        <v>78</v>
      </c>
      <c r="H218" s="13" t="s">
        <v>84</v>
      </c>
      <c r="I218" s="13" t="s">
        <v>444</v>
      </c>
      <c r="J218" s="26">
        <v>282</v>
      </c>
    </row>
    <row r="219" spans="1:10" ht="16.8">
      <c r="A219" s="229" t="s">
        <v>426</v>
      </c>
      <c r="B219" s="201">
        <v>4</v>
      </c>
      <c r="C219" s="17"/>
      <c r="D219" s="20" t="s">
        <v>109</v>
      </c>
      <c r="E219" s="1" t="s">
        <v>129</v>
      </c>
      <c r="F219" s="359" t="s">
        <v>130</v>
      </c>
      <c r="G219" s="13" t="s">
        <v>83</v>
      </c>
      <c r="H219" s="13" t="s">
        <v>86</v>
      </c>
      <c r="I219" s="13" t="s">
        <v>446</v>
      </c>
      <c r="J219" s="26">
        <v>127</v>
      </c>
    </row>
    <row r="220" spans="1:10" ht="16.8">
      <c r="A220" s="229" t="s">
        <v>427</v>
      </c>
      <c r="B220" s="201">
        <v>4</v>
      </c>
      <c r="C220" s="17"/>
      <c r="D220" s="20" t="s">
        <v>87</v>
      </c>
      <c r="E220" s="1" t="s">
        <v>129</v>
      </c>
      <c r="F220" s="13" t="s">
        <v>130</v>
      </c>
      <c r="G220" s="19" t="s">
        <v>106</v>
      </c>
      <c r="H220" s="19" t="s">
        <v>81</v>
      </c>
      <c r="I220" s="13" t="s">
        <v>452</v>
      </c>
      <c r="J220" s="26">
        <v>108</v>
      </c>
    </row>
    <row r="221" spans="1:10" ht="16.8">
      <c r="A221" s="390" t="s">
        <v>428</v>
      </c>
      <c r="B221" s="201">
        <v>4</v>
      </c>
      <c r="C221" s="17"/>
      <c r="D221" s="373" t="s">
        <v>87</v>
      </c>
      <c r="E221" s="370" t="s">
        <v>129</v>
      </c>
      <c r="F221" s="372" t="s">
        <v>130</v>
      </c>
      <c r="G221" s="371" t="s">
        <v>106</v>
      </c>
      <c r="H221" s="371" t="s">
        <v>81</v>
      </c>
      <c r="I221" s="13" t="s">
        <v>461</v>
      </c>
      <c r="J221" s="26">
        <v>59</v>
      </c>
    </row>
    <row r="222" spans="1:10" ht="16.8">
      <c r="A222" s="390" t="s">
        <v>429</v>
      </c>
      <c r="B222" s="201">
        <v>4</v>
      </c>
      <c r="C222" s="17"/>
      <c r="D222" s="373" t="s">
        <v>87</v>
      </c>
      <c r="E222" s="370" t="s">
        <v>129</v>
      </c>
      <c r="F222" s="372" t="s">
        <v>130</v>
      </c>
      <c r="G222" s="371" t="s">
        <v>106</v>
      </c>
      <c r="H222" s="371" t="s">
        <v>81</v>
      </c>
      <c r="I222" s="13" t="s">
        <v>461</v>
      </c>
      <c r="J222" s="26">
        <v>59</v>
      </c>
    </row>
    <row r="223" spans="1:10" ht="16.8">
      <c r="A223" s="229" t="s">
        <v>430</v>
      </c>
      <c r="B223" s="201">
        <v>4</v>
      </c>
      <c r="C223" s="17"/>
      <c r="D223" s="20" t="s">
        <v>199</v>
      </c>
      <c r="E223" s="1" t="s">
        <v>464</v>
      </c>
      <c r="F223" s="359" t="s">
        <v>130</v>
      </c>
      <c r="G223" s="13" t="s">
        <v>78</v>
      </c>
      <c r="H223" s="13" t="s">
        <v>82</v>
      </c>
      <c r="I223" s="13" t="s">
        <v>441</v>
      </c>
      <c r="J223" s="26">
        <v>106</v>
      </c>
    </row>
    <row r="224" spans="1:10" ht="16.8">
      <c r="A224" s="229" t="s">
        <v>431</v>
      </c>
      <c r="B224" s="201">
        <v>4</v>
      </c>
      <c r="C224" s="17"/>
      <c r="D224" s="20" t="s">
        <v>85</v>
      </c>
      <c r="E224" s="1" t="s">
        <v>135</v>
      </c>
      <c r="F224" s="359" t="s">
        <v>152</v>
      </c>
      <c r="G224" s="13" t="s">
        <v>106</v>
      </c>
      <c r="H224" s="13" t="s">
        <v>86</v>
      </c>
      <c r="I224" s="13" t="s">
        <v>444</v>
      </c>
      <c r="J224" s="26">
        <v>286</v>
      </c>
    </row>
    <row r="225" spans="1:10" ht="16.8">
      <c r="A225" s="229" t="s">
        <v>432</v>
      </c>
      <c r="B225" s="201">
        <v>4</v>
      </c>
      <c r="C225" s="17"/>
      <c r="D225" s="18" t="s">
        <v>85</v>
      </c>
      <c r="E225" s="14" t="s">
        <v>217</v>
      </c>
      <c r="F225" s="375" t="s">
        <v>130</v>
      </c>
      <c r="G225" s="13" t="s">
        <v>106</v>
      </c>
      <c r="H225" s="13" t="s">
        <v>86</v>
      </c>
      <c r="I225" s="13" t="s">
        <v>465</v>
      </c>
      <c r="J225" s="26">
        <v>72</v>
      </c>
    </row>
    <row r="226" spans="1:10" ht="16.8">
      <c r="A226" s="229" t="s">
        <v>433</v>
      </c>
      <c r="B226" s="201">
        <v>4</v>
      </c>
      <c r="C226" s="17"/>
      <c r="D226" s="20" t="s">
        <v>200</v>
      </c>
      <c r="E226" s="370" t="s">
        <v>133</v>
      </c>
      <c r="F226" s="13" t="s">
        <v>130</v>
      </c>
      <c r="G226" s="13" t="s">
        <v>78</v>
      </c>
      <c r="H226" s="13" t="s">
        <v>466</v>
      </c>
      <c r="I226" s="13" t="s">
        <v>452</v>
      </c>
      <c r="J226" s="26">
        <v>109</v>
      </c>
    </row>
    <row r="227" spans="1:10" ht="16.8">
      <c r="A227" s="229" t="s">
        <v>434</v>
      </c>
      <c r="B227" s="201">
        <v>4</v>
      </c>
      <c r="C227" s="17"/>
      <c r="D227" s="20" t="s">
        <v>214</v>
      </c>
      <c r="E227" s="1" t="s">
        <v>467</v>
      </c>
      <c r="F227" s="13" t="s">
        <v>130</v>
      </c>
      <c r="G227" s="19" t="s">
        <v>106</v>
      </c>
      <c r="H227" s="13" t="s">
        <v>82</v>
      </c>
      <c r="I227" s="13" t="s">
        <v>452</v>
      </c>
      <c r="J227" s="26">
        <v>109</v>
      </c>
    </row>
    <row r="228" spans="1:10" ht="16.8">
      <c r="A228" s="229" t="s">
        <v>280</v>
      </c>
      <c r="B228" s="201">
        <v>4</v>
      </c>
      <c r="C228" s="17"/>
      <c r="D228" s="20" t="s">
        <v>109</v>
      </c>
      <c r="E228" s="1" t="s">
        <v>230</v>
      </c>
      <c r="F228" s="359" t="s">
        <v>130</v>
      </c>
      <c r="G228" s="13" t="s">
        <v>78</v>
      </c>
      <c r="H228" s="13" t="s">
        <v>84</v>
      </c>
      <c r="I228" s="13" t="s">
        <v>444</v>
      </c>
      <c r="J228" s="26">
        <v>294</v>
      </c>
    </row>
    <row r="229" spans="1:10" ht="16.8">
      <c r="A229" s="229" t="s">
        <v>435</v>
      </c>
      <c r="B229" s="201">
        <v>4</v>
      </c>
      <c r="C229" s="17"/>
      <c r="D229" s="20" t="s">
        <v>200</v>
      </c>
      <c r="E229" s="1" t="s">
        <v>129</v>
      </c>
      <c r="F229" s="359" t="s">
        <v>152</v>
      </c>
      <c r="G229" s="13" t="s">
        <v>78</v>
      </c>
      <c r="H229" s="13" t="s">
        <v>114</v>
      </c>
      <c r="I229" s="13" t="s">
        <v>450</v>
      </c>
      <c r="J229" s="26">
        <v>91</v>
      </c>
    </row>
    <row r="230" spans="1:10" ht="16.8">
      <c r="A230" s="229" t="s">
        <v>436</v>
      </c>
      <c r="B230" s="201">
        <v>4</v>
      </c>
      <c r="C230" s="17"/>
      <c r="D230" s="25" t="s">
        <v>87</v>
      </c>
      <c r="E230" s="1" t="s">
        <v>135</v>
      </c>
      <c r="F230" s="359" t="s">
        <v>130</v>
      </c>
      <c r="G230" s="13" t="s">
        <v>106</v>
      </c>
      <c r="H230" s="19" t="s">
        <v>84</v>
      </c>
      <c r="I230" s="13" t="s">
        <v>448</v>
      </c>
      <c r="J230" s="26">
        <v>233</v>
      </c>
    </row>
    <row r="231" spans="1:10" ht="16.8">
      <c r="A231" s="229" t="s">
        <v>437</v>
      </c>
      <c r="B231" s="201">
        <v>4</v>
      </c>
      <c r="C231" s="17"/>
      <c r="D231" s="20" t="s">
        <v>85</v>
      </c>
      <c r="E231" s="1" t="s">
        <v>135</v>
      </c>
      <c r="F231" s="372" t="s">
        <v>130</v>
      </c>
      <c r="G231" s="371" t="s">
        <v>137</v>
      </c>
      <c r="H231" s="371" t="s">
        <v>468</v>
      </c>
      <c r="I231" s="13" t="s">
        <v>457</v>
      </c>
      <c r="J231" s="26">
        <v>118</v>
      </c>
    </row>
    <row r="232" spans="1:10" ht="16.8">
      <c r="A232" s="229" t="s">
        <v>438</v>
      </c>
      <c r="B232" s="201">
        <v>4</v>
      </c>
      <c r="C232" s="17"/>
      <c r="D232" s="20" t="s">
        <v>200</v>
      </c>
      <c r="E232" s="1" t="s">
        <v>467</v>
      </c>
      <c r="F232" s="359" t="s">
        <v>130</v>
      </c>
      <c r="G232" s="13" t="s">
        <v>83</v>
      </c>
      <c r="H232" s="19" t="s">
        <v>86</v>
      </c>
      <c r="I232" s="13" t="s">
        <v>450</v>
      </c>
      <c r="J232" s="26">
        <v>92</v>
      </c>
    </row>
    <row r="233" spans="1:10" ht="17.399999999999999" thickBot="1">
      <c r="A233" s="391" t="s">
        <v>439</v>
      </c>
      <c r="B233" s="392">
        <v>4</v>
      </c>
      <c r="C233" s="379"/>
      <c r="D233" s="213" t="s">
        <v>109</v>
      </c>
      <c r="E233" s="31" t="s">
        <v>129</v>
      </c>
      <c r="F233" s="380" t="s">
        <v>130</v>
      </c>
      <c r="G233" s="214" t="s">
        <v>469</v>
      </c>
      <c r="H233" s="214" t="s">
        <v>82</v>
      </c>
      <c r="I233" s="214" t="s">
        <v>450</v>
      </c>
      <c r="J233" s="393">
        <v>92</v>
      </c>
    </row>
    <row r="234" spans="1:10" ht="16.2"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6.8"/>
  <cols>
    <col min="1" max="1" width="28.59765625" style="272" bestFit="1" customWidth="1"/>
    <col min="2" max="2" width="6.19921875" style="272" bestFit="1" customWidth="1"/>
    <col min="3" max="3" width="4.09765625" style="272" bestFit="1" customWidth="1"/>
    <col min="4" max="4" width="6.3984375" style="270" bestFit="1" customWidth="1"/>
    <col min="5" max="5" width="2.19921875" style="270" bestFit="1" customWidth="1"/>
    <col min="6" max="6" width="13.5" style="218" bestFit="1" customWidth="1"/>
    <col min="7" max="7" width="3.5" style="218" bestFit="1" customWidth="1"/>
    <col min="8" max="8" width="3.3984375" style="218" bestFit="1" customWidth="1"/>
    <col min="9" max="9" width="3.8984375" style="218" bestFit="1" customWidth="1"/>
    <col min="10" max="10" width="3.59765625" style="218" bestFit="1" customWidth="1"/>
    <col min="11" max="14" width="3.5" style="218" bestFit="1" customWidth="1"/>
    <col min="15" max="16384" width="13" style="218"/>
  </cols>
  <sheetData>
    <row r="1" spans="1:14" ht="24" thickTop="1" thickBot="1">
      <c r="A1" s="215" t="s">
        <v>107</v>
      </c>
      <c r="B1" s="216"/>
      <c r="C1" s="216"/>
      <c r="D1" s="217"/>
      <c r="E1" s="218"/>
      <c r="F1" s="219"/>
      <c r="G1" s="220" t="s">
        <v>177</v>
      </c>
      <c r="H1" s="221"/>
      <c r="I1" s="221"/>
      <c r="J1" s="222"/>
      <c r="K1" s="221"/>
      <c r="L1" s="221"/>
      <c r="M1" s="221"/>
      <c r="N1" s="222"/>
    </row>
    <row r="2" spans="1:14" ht="17.399999999999999" thickTop="1">
      <c r="A2" s="223" t="s">
        <v>91</v>
      </c>
      <c r="B2" s="224" t="s">
        <v>4</v>
      </c>
      <c r="C2" s="224" t="s">
        <v>124</v>
      </c>
      <c r="D2" s="225" t="s">
        <v>92</v>
      </c>
      <c r="E2" s="49"/>
      <c r="F2" s="219"/>
      <c r="G2" s="226" t="s">
        <v>178</v>
      </c>
      <c r="H2" s="227"/>
      <c r="I2" s="227"/>
      <c r="J2" s="227"/>
      <c r="K2" s="227"/>
      <c r="L2" s="227"/>
      <c r="M2" s="227"/>
      <c r="N2" s="228"/>
    </row>
    <row r="3" spans="1:14" ht="31.8" thickBot="1">
      <c r="A3" s="229" t="s">
        <v>163</v>
      </c>
      <c r="B3" s="230">
        <v>0</v>
      </c>
      <c r="C3" s="487">
        <f>10+B3+'Personal File'!$C$12</f>
        <v>13</v>
      </c>
      <c r="D3" s="231" t="s">
        <v>93</v>
      </c>
      <c r="E3" s="49"/>
      <c r="F3" s="219"/>
      <c r="G3" s="232" t="s">
        <v>179</v>
      </c>
      <c r="H3" s="233" t="s">
        <v>171</v>
      </c>
      <c r="I3" s="233" t="s">
        <v>172</v>
      </c>
      <c r="J3" s="233" t="s">
        <v>173</v>
      </c>
      <c r="K3" s="233" t="s">
        <v>174</v>
      </c>
      <c r="L3" s="233" t="s">
        <v>175</v>
      </c>
      <c r="M3" s="233" t="s">
        <v>176</v>
      </c>
      <c r="N3" s="234" t="s">
        <v>180</v>
      </c>
    </row>
    <row r="4" spans="1:14" ht="17.399999999999999" thickTop="1">
      <c r="A4" s="229" t="s">
        <v>570</v>
      </c>
      <c r="B4" s="230">
        <v>0</v>
      </c>
      <c r="C4" s="487">
        <f>10+B4+'Personal File'!$C$12</f>
        <v>13</v>
      </c>
      <c r="D4" s="231" t="s">
        <v>93</v>
      </c>
      <c r="E4" s="49"/>
      <c r="F4" s="235" t="s">
        <v>193</v>
      </c>
      <c r="G4" s="236">
        <v>6</v>
      </c>
      <c r="H4" s="237">
        <v>4</v>
      </c>
      <c r="I4" s="237">
        <v>3</v>
      </c>
      <c r="J4" s="237">
        <v>3</v>
      </c>
      <c r="K4" s="237">
        <v>3</v>
      </c>
      <c r="L4" s="237">
        <v>2</v>
      </c>
      <c r="M4" s="238">
        <v>0</v>
      </c>
      <c r="N4" s="239">
        <v>0</v>
      </c>
    </row>
    <row r="5" spans="1:14">
      <c r="A5" s="229" t="s">
        <v>158</v>
      </c>
      <c r="B5" s="230">
        <v>0</v>
      </c>
      <c r="C5" s="487">
        <f>10+B5+'Personal File'!$C$12</f>
        <v>13</v>
      </c>
      <c r="D5" s="231" t="s">
        <v>93</v>
      </c>
      <c r="E5" s="49"/>
      <c r="F5" s="240" t="s">
        <v>181</v>
      </c>
      <c r="G5" s="241">
        <v>0</v>
      </c>
      <c r="H5" s="242">
        <v>1</v>
      </c>
      <c r="I5" s="242">
        <v>1</v>
      </c>
      <c r="J5" s="242">
        <v>1</v>
      </c>
      <c r="K5" s="242">
        <v>0</v>
      </c>
      <c r="L5" s="242">
        <v>0</v>
      </c>
      <c r="M5" s="243">
        <v>0</v>
      </c>
      <c r="N5" s="244">
        <v>0</v>
      </c>
    </row>
    <row r="6" spans="1:14">
      <c r="A6" s="256" t="s">
        <v>158</v>
      </c>
      <c r="B6" s="230">
        <v>0</v>
      </c>
      <c r="C6" s="487">
        <f>10+B6+'Personal File'!$C$12</f>
        <v>13</v>
      </c>
      <c r="D6" s="231" t="s">
        <v>93</v>
      </c>
      <c r="E6" s="49"/>
      <c r="F6" s="240" t="s">
        <v>295</v>
      </c>
      <c r="G6" s="241">
        <v>0</v>
      </c>
      <c r="H6" s="242">
        <v>1</v>
      </c>
      <c r="I6" s="242">
        <v>1</v>
      </c>
      <c r="J6" s="242">
        <v>1</v>
      </c>
      <c r="K6" s="242">
        <v>1</v>
      </c>
      <c r="L6" s="242">
        <v>1</v>
      </c>
      <c r="M6" s="243">
        <v>0</v>
      </c>
      <c r="N6" s="244">
        <v>0</v>
      </c>
    </row>
    <row r="7" spans="1:14" ht="17.399999999999999" thickBot="1">
      <c r="A7" s="229" t="s">
        <v>165</v>
      </c>
      <c r="B7" s="230">
        <v>0</v>
      </c>
      <c r="C7" s="487">
        <f>10+B7+'Personal File'!$C$12</f>
        <v>13</v>
      </c>
      <c r="D7" s="231" t="s">
        <v>93</v>
      </c>
      <c r="E7" s="49"/>
      <c r="F7" s="247" t="s">
        <v>182</v>
      </c>
      <c r="G7" s="248">
        <f t="shared" ref="G7" si="0">SUM(G4:G6)</f>
        <v>6</v>
      </c>
      <c r="H7" s="249">
        <f>SUM(H4:H6)</f>
        <v>6</v>
      </c>
      <c r="I7" s="249">
        <f>SUM(I4:I6)</f>
        <v>5</v>
      </c>
      <c r="J7" s="249">
        <f>SUM(J4:J6)</f>
        <v>5</v>
      </c>
      <c r="K7" s="249">
        <f>SUM(K4:K6)</f>
        <v>4</v>
      </c>
      <c r="L7" s="249">
        <f>SUM(L4:L6)</f>
        <v>3</v>
      </c>
      <c r="M7" s="250">
        <f t="shared" ref="M7:N7" si="1">SUM(M5:M6)</f>
        <v>0</v>
      </c>
      <c r="N7" s="251">
        <f t="shared" si="1"/>
        <v>0</v>
      </c>
    </row>
    <row r="8" spans="1:14" ht="18" thickTop="1" thickBot="1">
      <c r="A8" s="260" t="s">
        <v>160</v>
      </c>
      <c r="B8" s="246">
        <v>0</v>
      </c>
      <c r="C8" s="488">
        <f>10+B8+'Personal File'!$C$12</f>
        <v>13</v>
      </c>
      <c r="D8" s="395" t="s">
        <v>93</v>
      </c>
      <c r="E8" s="49"/>
    </row>
    <row r="9" spans="1:14" ht="23.4" thickTop="1">
      <c r="A9" s="263" t="s">
        <v>576</v>
      </c>
      <c r="B9" s="230">
        <v>1</v>
      </c>
      <c r="C9" s="487">
        <f>10+B9+'Personal File'!$C$12</f>
        <v>14</v>
      </c>
      <c r="D9" s="231" t="s">
        <v>93</v>
      </c>
      <c r="E9" s="49"/>
      <c r="F9" s="252" t="s">
        <v>344</v>
      </c>
      <c r="G9" s="253"/>
      <c r="H9" s="254"/>
      <c r="I9" s="255"/>
    </row>
    <row r="10" spans="1:14">
      <c r="A10" s="229" t="s">
        <v>356</v>
      </c>
      <c r="B10" s="230">
        <v>1</v>
      </c>
      <c r="C10" s="487">
        <f>10+B10+'Personal File'!$C$12</f>
        <v>14</v>
      </c>
      <c r="D10" s="231" t="s">
        <v>571</v>
      </c>
      <c r="E10" s="49"/>
      <c r="F10" s="257"/>
      <c r="G10" s="258"/>
      <c r="H10" s="258" t="s">
        <v>294</v>
      </c>
      <c r="I10" s="259">
        <f>'Personal File'!E3</f>
        <v>6</v>
      </c>
    </row>
    <row r="11" spans="1:14">
      <c r="A11" s="256" t="s">
        <v>210</v>
      </c>
      <c r="B11" s="230">
        <v>1</v>
      </c>
      <c r="C11" s="487">
        <f>10+B11+'Personal File'!$C$12</f>
        <v>14</v>
      </c>
      <c r="D11" s="231" t="s">
        <v>93</v>
      </c>
      <c r="E11" s="49"/>
      <c r="F11" s="257"/>
      <c r="G11" s="258"/>
      <c r="H11" s="258" t="s">
        <v>290</v>
      </c>
      <c r="I11" s="267">
        <f>3+'Personal File'!$C$13</f>
        <v>3</v>
      </c>
    </row>
    <row r="12" spans="1:14">
      <c r="A12" s="229" t="s">
        <v>219</v>
      </c>
      <c r="B12" s="230">
        <v>1</v>
      </c>
      <c r="C12" s="487">
        <f>10+B12+'Personal File'!$C$12</f>
        <v>14</v>
      </c>
      <c r="D12" s="231" t="s">
        <v>93</v>
      </c>
      <c r="E12" s="49"/>
      <c r="F12" s="537"/>
      <c r="G12" s="538"/>
      <c r="H12" s="538" t="s">
        <v>288</v>
      </c>
      <c r="I12" s="539">
        <f ca="1">RANDBETWEEN(1,20)</f>
        <v>11</v>
      </c>
    </row>
    <row r="13" spans="1:14">
      <c r="A13" s="256" t="s">
        <v>543</v>
      </c>
      <c r="B13" s="230">
        <v>1</v>
      </c>
      <c r="C13" s="487">
        <f>10+B13+'Personal File'!$C$12</f>
        <v>14</v>
      </c>
      <c r="D13" s="231" t="s">
        <v>93</v>
      </c>
      <c r="E13" s="49"/>
      <c r="F13" s="261"/>
      <c r="G13" s="22"/>
      <c r="H13" s="22" t="s">
        <v>291</v>
      </c>
      <c r="I13" s="262">
        <f ca="1">I12+'Personal File'!$C$13+2</f>
        <v>13</v>
      </c>
    </row>
    <row r="14" spans="1:14">
      <c r="A14" s="245" t="s">
        <v>355</v>
      </c>
      <c r="B14" s="246">
        <v>1</v>
      </c>
      <c r="C14" s="488">
        <f>10+B14+'Personal File'!$C$12</f>
        <v>14</v>
      </c>
      <c r="D14" s="395" t="s">
        <v>93</v>
      </c>
      <c r="E14" s="49"/>
      <c r="F14" s="264"/>
      <c r="G14" s="24"/>
      <c r="H14" s="24" t="s">
        <v>289</v>
      </c>
      <c r="I14" s="265">
        <f ca="1">RANDBETWEEN(1,6)+RANDBETWEEN(1,6)</f>
        <v>5</v>
      </c>
    </row>
    <row r="15" spans="1:14">
      <c r="A15" s="263" t="s">
        <v>316</v>
      </c>
      <c r="B15" s="84">
        <v>2</v>
      </c>
      <c r="C15" s="489">
        <f>10+B15+'Personal File'!$C$12</f>
        <v>15</v>
      </c>
      <c r="D15" s="231" t="s">
        <v>571</v>
      </c>
      <c r="E15" s="49"/>
      <c r="F15" s="266"/>
      <c r="G15" s="22"/>
      <c r="H15" s="22" t="s">
        <v>292</v>
      </c>
      <c r="I15" s="267">
        <f ca="1">I10+I14+'Personal File'!C13</f>
        <v>11</v>
      </c>
    </row>
    <row r="16" spans="1:14" ht="17.399999999999999" thickBot="1">
      <c r="A16" s="229" t="s">
        <v>134</v>
      </c>
      <c r="B16" s="84">
        <v>2</v>
      </c>
      <c r="C16" s="489">
        <f>10+B16+'Personal File'!$C$12</f>
        <v>15</v>
      </c>
      <c r="D16" s="231" t="s">
        <v>571</v>
      </c>
      <c r="E16" s="49"/>
      <c r="F16" s="268"/>
      <c r="G16" s="23"/>
      <c r="H16" s="23" t="s">
        <v>293</v>
      </c>
      <c r="I16" s="269">
        <v>1</v>
      </c>
    </row>
    <row r="17" spans="1:6" ht="17.399999999999999" thickTop="1">
      <c r="A17" s="229" t="s">
        <v>239</v>
      </c>
      <c r="B17" s="84">
        <v>2</v>
      </c>
      <c r="C17" s="489">
        <f>10+B17+'Personal File'!$C$12</f>
        <v>15</v>
      </c>
      <c r="D17" s="231" t="s">
        <v>571</v>
      </c>
      <c r="E17" s="49"/>
    </row>
    <row r="18" spans="1:6">
      <c r="A18" s="229" t="s">
        <v>239</v>
      </c>
      <c r="B18" s="84">
        <v>2</v>
      </c>
      <c r="C18" s="489">
        <f>10+B18+'Personal File'!$C$12</f>
        <v>15</v>
      </c>
      <c r="D18" s="231" t="s">
        <v>571</v>
      </c>
      <c r="E18" s="49"/>
      <c r="F18" s="72"/>
    </row>
    <row r="19" spans="1:6">
      <c r="A19" s="260" t="s">
        <v>556</v>
      </c>
      <c r="B19" s="92">
        <v>2</v>
      </c>
      <c r="C19" s="490">
        <f>10+B19+'Personal File'!$C$12</f>
        <v>15</v>
      </c>
      <c r="D19" s="395" t="s">
        <v>93</v>
      </c>
    </row>
    <row r="20" spans="1:6">
      <c r="A20" s="229" t="s">
        <v>544</v>
      </c>
      <c r="B20" s="84">
        <v>3</v>
      </c>
      <c r="C20" s="489">
        <f>10+B20+'Personal File'!$C$12</f>
        <v>16</v>
      </c>
      <c r="D20" s="231" t="s">
        <v>571</v>
      </c>
      <c r="F20" s="72"/>
    </row>
    <row r="21" spans="1:6">
      <c r="A21" s="229" t="s">
        <v>522</v>
      </c>
      <c r="B21" s="84">
        <v>3</v>
      </c>
      <c r="C21" s="489">
        <f>10+B21+'Personal File'!$C$12</f>
        <v>16</v>
      </c>
      <c r="D21" s="231" t="s">
        <v>93</v>
      </c>
      <c r="F21" s="72"/>
    </row>
    <row r="22" spans="1:6">
      <c r="A22" s="229" t="s">
        <v>382</v>
      </c>
      <c r="B22" s="84">
        <v>3</v>
      </c>
      <c r="C22" s="489">
        <f>10+B22+'Personal File'!$C$12</f>
        <v>16</v>
      </c>
      <c r="D22" s="231" t="s">
        <v>93</v>
      </c>
    </row>
    <row r="23" spans="1:6">
      <c r="A23" s="263" t="s">
        <v>577</v>
      </c>
      <c r="B23" s="84">
        <v>3</v>
      </c>
      <c r="C23" s="489">
        <f>10+B23+'Personal File'!$C$12</f>
        <v>16</v>
      </c>
      <c r="D23" s="231" t="s">
        <v>93</v>
      </c>
    </row>
    <row r="24" spans="1:6">
      <c r="A24" s="260" t="s">
        <v>256</v>
      </c>
      <c r="B24" s="92">
        <v>3</v>
      </c>
      <c r="C24" s="490">
        <f>10+B24+'Personal File'!$C$12</f>
        <v>16</v>
      </c>
      <c r="D24" s="395" t="s">
        <v>93</v>
      </c>
    </row>
    <row r="25" spans="1:6">
      <c r="A25" s="263" t="s">
        <v>370</v>
      </c>
      <c r="B25" s="84">
        <v>4</v>
      </c>
      <c r="C25" s="489">
        <f>10+B25+'Personal File'!$C$12</f>
        <v>17</v>
      </c>
      <c r="D25" s="231" t="s">
        <v>93</v>
      </c>
    </row>
    <row r="26" spans="1:6">
      <c r="A26" s="229" t="s">
        <v>399</v>
      </c>
      <c r="B26" s="84">
        <v>4</v>
      </c>
      <c r="C26" s="489">
        <f>10+B26+'Personal File'!$C$12</f>
        <v>17</v>
      </c>
      <c r="D26" s="231" t="s">
        <v>93</v>
      </c>
    </row>
    <row r="27" spans="1:6">
      <c r="A27" s="229" t="s">
        <v>574</v>
      </c>
      <c r="B27" s="84">
        <v>4</v>
      </c>
      <c r="C27" s="489">
        <f>10+B27+'Personal File'!$C$12</f>
        <v>17</v>
      </c>
      <c r="D27" s="231" t="s">
        <v>571</v>
      </c>
    </row>
    <row r="28" spans="1:6">
      <c r="A28" s="260" t="s">
        <v>575</v>
      </c>
      <c r="B28" s="92">
        <v>4</v>
      </c>
      <c r="C28" s="490">
        <f>10+B28+'Personal File'!$C$12</f>
        <v>17</v>
      </c>
      <c r="D28" s="395" t="s">
        <v>93</v>
      </c>
    </row>
    <row r="29" spans="1:6">
      <c r="A29" s="263" t="s">
        <v>578</v>
      </c>
      <c r="B29" s="84">
        <v>5</v>
      </c>
      <c r="C29" s="489">
        <f>10+B29+'Personal File'!$C$12</f>
        <v>18</v>
      </c>
      <c r="D29" s="231" t="s">
        <v>571</v>
      </c>
    </row>
    <row r="30" spans="1:6">
      <c r="A30" s="229" t="s">
        <v>573</v>
      </c>
      <c r="B30" s="84">
        <v>5</v>
      </c>
      <c r="C30" s="489">
        <f>10+B30+'Personal File'!$C$12</f>
        <v>18</v>
      </c>
      <c r="D30" s="231" t="s">
        <v>93</v>
      </c>
    </row>
    <row r="31" spans="1:6" ht="17.399999999999999" thickBot="1">
      <c r="A31" s="391" t="s">
        <v>551</v>
      </c>
      <c r="B31" s="271">
        <v>5</v>
      </c>
      <c r="C31" s="491">
        <f>10+B31+'Personal File'!$C$12</f>
        <v>18</v>
      </c>
      <c r="D31" s="394" t="s">
        <v>93</v>
      </c>
    </row>
    <row r="32" spans="1:6" ht="17.399999999999999" thickTop="1"/>
  </sheetData>
  <sortState ref="A3:D27">
    <sortCondition ref="B3:B27"/>
    <sortCondition ref="A3:A27"/>
  </sortState>
  <conditionalFormatting sqref="D27:D31 D3:D25">
    <cfRule type="cellIs" dxfId="726" priority="859" stopIfTrue="1" operator="equal">
      <formula>"þ"</formula>
    </cfRule>
  </conditionalFormatting>
  <conditionalFormatting sqref="D9">
    <cfRule type="cellIs" dxfId="725" priority="836" stopIfTrue="1" operator="equal">
      <formula>"þ"</formula>
    </cfRule>
  </conditionalFormatting>
  <conditionalFormatting sqref="D9">
    <cfRule type="cellIs" dxfId="724" priority="828" stopIfTrue="1" operator="equal">
      <formula>"þ"</formula>
    </cfRule>
  </conditionalFormatting>
  <conditionalFormatting sqref="D8">
    <cfRule type="cellIs" dxfId="723" priority="826" stopIfTrue="1" operator="equal">
      <formula>"þ"</formula>
    </cfRule>
  </conditionalFormatting>
  <conditionalFormatting sqref="D7">
    <cfRule type="cellIs" dxfId="722" priority="819" stopIfTrue="1" operator="equal">
      <formula>"þ"</formula>
    </cfRule>
  </conditionalFormatting>
  <conditionalFormatting sqref="D9">
    <cfRule type="cellIs" dxfId="721" priority="816" stopIfTrue="1" operator="equal">
      <formula>"þ"</formula>
    </cfRule>
  </conditionalFormatting>
  <conditionalFormatting sqref="D11:D16">
    <cfRule type="cellIs" dxfId="720" priority="815" stopIfTrue="1" operator="equal">
      <formula>"þ"</formula>
    </cfRule>
  </conditionalFormatting>
  <conditionalFormatting sqref="D8">
    <cfRule type="cellIs" dxfId="719" priority="814" stopIfTrue="1" operator="equal">
      <formula>"þ"</formula>
    </cfRule>
  </conditionalFormatting>
  <conditionalFormatting sqref="D9">
    <cfRule type="cellIs" dxfId="718" priority="811" stopIfTrue="1" operator="equal">
      <formula>"þ"</formula>
    </cfRule>
  </conditionalFormatting>
  <conditionalFormatting sqref="D11:D16">
    <cfRule type="cellIs" dxfId="717" priority="810" stopIfTrue="1" operator="equal">
      <formula>"þ"</formula>
    </cfRule>
  </conditionalFormatting>
  <conditionalFormatting sqref="D11:D16">
    <cfRule type="cellIs" dxfId="716" priority="809" stopIfTrue="1" operator="equal">
      <formula>"þ"</formula>
    </cfRule>
  </conditionalFormatting>
  <conditionalFormatting sqref="D11:D16">
    <cfRule type="cellIs" dxfId="715" priority="808" stopIfTrue="1" operator="equal">
      <formula>"þ"</formula>
    </cfRule>
  </conditionalFormatting>
  <conditionalFormatting sqref="D13">
    <cfRule type="cellIs" dxfId="714" priority="806" stopIfTrue="1" operator="equal">
      <formula>"þ"</formula>
    </cfRule>
  </conditionalFormatting>
  <conditionalFormatting sqref="D9">
    <cfRule type="cellIs" dxfId="713" priority="805" stopIfTrue="1" operator="equal">
      <formula>"þ"</formula>
    </cfRule>
  </conditionalFormatting>
  <conditionalFormatting sqref="D9">
    <cfRule type="cellIs" dxfId="712" priority="802" stopIfTrue="1" operator="equal">
      <formula>"þ"</formula>
    </cfRule>
  </conditionalFormatting>
  <conditionalFormatting sqref="D11">
    <cfRule type="cellIs" dxfId="711" priority="801" stopIfTrue="1" operator="equal">
      <formula>"þ"</formula>
    </cfRule>
  </conditionalFormatting>
  <conditionalFormatting sqref="D8">
    <cfRule type="cellIs" dxfId="710" priority="800" stopIfTrue="1" operator="equal">
      <formula>"þ"</formula>
    </cfRule>
  </conditionalFormatting>
  <conditionalFormatting sqref="D11">
    <cfRule type="cellIs" dxfId="709" priority="799" stopIfTrue="1" operator="equal">
      <formula>"þ"</formula>
    </cfRule>
  </conditionalFormatting>
  <conditionalFormatting sqref="D11">
    <cfRule type="cellIs" dxfId="708" priority="798" stopIfTrue="1" operator="equal">
      <formula>"þ"</formula>
    </cfRule>
  </conditionalFormatting>
  <conditionalFormatting sqref="D9">
    <cfRule type="cellIs" dxfId="707" priority="796" stopIfTrue="1" operator="equal">
      <formula>"þ"</formula>
    </cfRule>
  </conditionalFormatting>
  <conditionalFormatting sqref="D11">
    <cfRule type="cellIs" dxfId="706" priority="795" stopIfTrue="1" operator="equal">
      <formula>"þ"</formula>
    </cfRule>
  </conditionalFormatting>
  <conditionalFormatting sqref="D11">
    <cfRule type="cellIs" dxfId="705" priority="794" stopIfTrue="1" operator="equal">
      <formula>"þ"</formula>
    </cfRule>
  </conditionalFormatting>
  <conditionalFormatting sqref="D11">
    <cfRule type="cellIs" dxfId="704" priority="792" stopIfTrue="1" operator="equal">
      <formula>"þ"</formula>
    </cfRule>
  </conditionalFormatting>
  <conditionalFormatting sqref="D14">
    <cfRule type="cellIs" dxfId="703" priority="791" stopIfTrue="1" operator="equal">
      <formula>"þ"</formula>
    </cfRule>
  </conditionalFormatting>
  <conditionalFormatting sqref="D11">
    <cfRule type="cellIs" dxfId="702" priority="789" stopIfTrue="1" operator="equal">
      <formula>"þ"</formula>
    </cfRule>
  </conditionalFormatting>
  <conditionalFormatting sqref="D11">
    <cfRule type="cellIs" dxfId="701" priority="788" stopIfTrue="1" operator="equal">
      <formula>"þ"</formula>
    </cfRule>
  </conditionalFormatting>
  <conditionalFormatting sqref="D11">
    <cfRule type="cellIs" dxfId="700" priority="787" stopIfTrue="1" operator="equal">
      <formula>"þ"</formula>
    </cfRule>
  </conditionalFormatting>
  <conditionalFormatting sqref="D11">
    <cfRule type="cellIs" dxfId="699" priority="786" stopIfTrue="1" operator="equal">
      <formula>"þ"</formula>
    </cfRule>
  </conditionalFormatting>
  <conditionalFormatting sqref="D11">
    <cfRule type="cellIs" dxfId="698" priority="785" stopIfTrue="1" operator="equal">
      <formula>"þ"</formula>
    </cfRule>
  </conditionalFormatting>
  <conditionalFormatting sqref="D11">
    <cfRule type="cellIs" dxfId="697" priority="784" stopIfTrue="1" operator="equal">
      <formula>"þ"</formula>
    </cfRule>
  </conditionalFormatting>
  <conditionalFormatting sqref="D14">
    <cfRule type="cellIs" dxfId="696" priority="783" stopIfTrue="1" operator="equal">
      <formula>"þ"</formula>
    </cfRule>
  </conditionalFormatting>
  <conditionalFormatting sqref="D11">
    <cfRule type="cellIs" dxfId="695" priority="782" stopIfTrue="1" operator="equal">
      <formula>"þ"</formula>
    </cfRule>
  </conditionalFormatting>
  <conditionalFormatting sqref="D11">
    <cfRule type="cellIs" dxfId="694" priority="781" stopIfTrue="1" operator="equal">
      <formula>"þ"</formula>
    </cfRule>
  </conditionalFormatting>
  <conditionalFormatting sqref="D12">
    <cfRule type="cellIs" dxfId="693" priority="780" stopIfTrue="1" operator="equal">
      <formula>"þ"</formula>
    </cfRule>
  </conditionalFormatting>
  <conditionalFormatting sqref="D12">
    <cfRule type="cellIs" dxfId="692" priority="779" stopIfTrue="1" operator="equal">
      <formula>"þ"</formula>
    </cfRule>
  </conditionalFormatting>
  <conditionalFormatting sqref="D12">
    <cfRule type="cellIs" dxfId="691" priority="778" stopIfTrue="1" operator="equal">
      <formula>"þ"</formula>
    </cfRule>
  </conditionalFormatting>
  <conditionalFormatting sqref="D11">
    <cfRule type="cellIs" dxfId="690" priority="777" stopIfTrue="1" operator="equal">
      <formula>"þ"</formula>
    </cfRule>
  </conditionalFormatting>
  <conditionalFormatting sqref="D12">
    <cfRule type="cellIs" dxfId="689" priority="776" stopIfTrue="1" operator="equal">
      <formula>"þ"</formula>
    </cfRule>
  </conditionalFormatting>
  <conditionalFormatting sqref="D12">
    <cfRule type="cellIs" dxfId="688" priority="775" stopIfTrue="1" operator="equal">
      <formula>"þ"</formula>
    </cfRule>
  </conditionalFormatting>
  <conditionalFormatting sqref="D11">
    <cfRule type="cellIs" dxfId="687" priority="774" stopIfTrue="1" operator="equal">
      <formula>"þ"</formula>
    </cfRule>
  </conditionalFormatting>
  <conditionalFormatting sqref="D12">
    <cfRule type="cellIs" dxfId="686" priority="773" stopIfTrue="1" operator="equal">
      <formula>"þ"</formula>
    </cfRule>
  </conditionalFormatting>
  <conditionalFormatting sqref="D11">
    <cfRule type="cellIs" dxfId="685" priority="771" stopIfTrue="1" operator="equal">
      <formula>"þ"</formula>
    </cfRule>
  </conditionalFormatting>
  <conditionalFormatting sqref="D18">
    <cfRule type="cellIs" dxfId="684" priority="762" stopIfTrue="1" operator="equal">
      <formula>"þ"</formula>
    </cfRule>
  </conditionalFormatting>
  <conditionalFormatting sqref="D18">
    <cfRule type="cellIs" dxfId="683" priority="761" stopIfTrue="1" operator="equal">
      <formula>"þ"</formula>
    </cfRule>
  </conditionalFormatting>
  <conditionalFormatting sqref="D18">
    <cfRule type="cellIs" dxfId="682" priority="760" stopIfTrue="1" operator="equal">
      <formula>"þ"</formula>
    </cfRule>
  </conditionalFormatting>
  <conditionalFormatting sqref="D18">
    <cfRule type="cellIs" dxfId="681" priority="759" stopIfTrue="1" operator="equal">
      <formula>"þ"</formula>
    </cfRule>
  </conditionalFormatting>
  <conditionalFormatting sqref="D18">
    <cfRule type="cellIs" dxfId="680" priority="758" stopIfTrue="1" operator="equal">
      <formula>"þ"</formula>
    </cfRule>
  </conditionalFormatting>
  <conditionalFormatting sqref="D18">
    <cfRule type="cellIs" dxfId="679" priority="757" stopIfTrue="1" operator="equal">
      <formula>"þ"</formula>
    </cfRule>
  </conditionalFormatting>
  <conditionalFormatting sqref="D19">
    <cfRule type="cellIs" dxfId="678" priority="756" stopIfTrue="1" operator="equal">
      <formula>"þ"</formula>
    </cfRule>
  </conditionalFormatting>
  <conditionalFormatting sqref="D16">
    <cfRule type="cellIs" dxfId="677" priority="749" stopIfTrue="1" operator="equal">
      <formula>"þ"</formula>
    </cfRule>
  </conditionalFormatting>
  <conditionalFormatting sqref="D16">
    <cfRule type="cellIs" dxfId="676" priority="748" stopIfTrue="1" operator="equal">
      <formula>"þ"</formula>
    </cfRule>
  </conditionalFormatting>
  <conditionalFormatting sqref="D16">
    <cfRule type="cellIs" dxfId="675" priority="747" stopIfTrue="1" operator="equal">
      <formula>"þ"</formula>
    </cfRule>
  </conditionalFormatting>
  <conditionalFormatting sqref="D16">
    <cfRule type="cellIs" dxfId="674" priority="746" stopIfTrue="1" operator="equal">
      <formula>"þ"</formula>
    </cfRule>
  </conditionalFormatting>
  <conditionalFormatting sqref="D16">
    <cfRule type="cellIs" dxfId="673" priority="745" stopIfTrue="1" operator="equal">
      <formula>"þ"</formula>
    </cfRule>
  </conditionalFormatting>
  <conditionalFormatting sqref="D16">
    <cfRule type="cellIs" dxfId="672" priority="744" stopIfTrue="1" operator="equal">
      <formula>"þ"</formula>
    </cfRule>
  </conditionalFormatting>
  <conditionalFormatting sqref="D10">
    <cfRule type="cellIs" dxfId="671" priority="743" stopIfTrue="1" operator="equal">
      <formula>"þ"</formula>
    </cfRule>
  </conditionalFormatting>
  <conditionalFormatting sqref="D10">
    <cfRule type="cellIs" dxfId="670" priority="742" stopIfTrue="1" operator="equal">
      <formula>"þ"</formula>
    </cfRule>
  </conditionalFormatting>
  <conditionalFormatting sqref="D10">
    <cfRule type="cellIs" dxfId="669" priority="741" stopIfTrue="1" operator="equal">
      <formula>"þ"</formula>
    </cfRule>
  </conditionalFormatting>
  <conditionalFormatting sqref="D10">
    <cfRule type="cellIs" dxfId="668" priority="740" stopIfTrue="1" operator="equal">
      <formula>"þ"</formula>
    </cfRule>
  </conditionalFormatting>
  <conditionalFormatting sqref="D10">
    <cfRule type="cellIs" dxfId="667" priority="739" stopIfTrue="1" operator="equal">
      <formula>"þ"</formula>
    </cfRule>
  </conditionalFormatting>
  <conditionalFormatting sqref="D10">
    <cfRule type="cellIs" dxfId="666" priority="738" stopIfTrue="1" operator="equal">
      <formula>"þ"</formula>
    </cfRule>
  </conditionalFormatting>
  <conditionalFormatting sqref="D19">
    <cfRule type="cellIs" dxfId="665" priority="737" stopIfTrue="1" operator="equal">
      <formula>"þ"</formula>
    </cfRule>
  </conditionalFormatting>
  <conditionalFormatting sqref="D20">
    <cfRule type="cellIs" dxfId="664" priority="736" stopIfTrue="1" operator="equal">
      <formula>"þ"</formula>
    </cfRule>
  </conditionalFormatting>
  <conditionalFormatting sqref="D19">
    <cfRule type="cellIs" dxfId="663" priority="735" stopIfTrue="1" operator="equal">
      <formula>"þ"</formula>
    </cfRule>
  </conditionalFormatting>
  <conditionalFormatting sqref="D19">
    <cfRule type="cellIs" dxfId="662" priority="734" stopIfTrue="1" operator="equal">
      <formula>"þ"</formula>
    </cfRule>
  </conditionalFormatting>
  <conditionalFormatting sqref="D19">
    <cfRule type="cellIs" dxfId="661" priority="733" stopIfTrue="1" operator="equal">
      <formula>"þ"</formula>
    </cfRule>
  </conditionalFormatting>
  <conditionalFormatting sqref="D19">
    <cfRule type="cellIs" dxfId="660" priority="732" stopIfTrue="1" operator="equal">
      <formula>"þ"</formula>
    </cfRule>
  </conditionalFormatting>
  <conditionalFormatting sqref="D19">
    <cfRule type="cellIs" dxfId="659" priority="731" stopIfTrue="1" operator="equal">
      <formula>"þ"</formula>
    </cfRule>
  </conditionalFormatting>
  <conditionalFormatting sqref="D19">
    <cfRule type="cellIs" dxfId="658" priority="730" stopIfTrue="1" operator="equal">
      <formula>"þ"</formula>
    </cfRule>
  </conditionalFormatting>
  <conditionalFormatting sqref="D10">
    <cfRule type="cellIs" dxfId="657" priority="729" stopIfTrue="1" operator="equal">
      <formula>"þ"</formula>
    </cfRule>
  </conditionalFormatting>
  <conditionalFormatting sqref="D10">
    <cfRule type="cellIs" dxfId="656" priority="728" stopIfTrue="1" operator="equal">
      <formula>"þ"</formula>
    </cfRule>
  </conditionalFormatting>
  <conditionalFormatting sqref="D9">
    <cfRule type="cellIs" dxfId="655" priority="727" stopIfTrue="1" operator="equal">
      <formula>"þ"</formula>
    </cfRule>
  </conditionalFormatting>
  <conditionalFormatting sqref="D8">
    <cfRule type="cellIs" dxfId="654" priority="726" stopIfTrue="1" operator="equal">
      <formula>"þ"</formula>
    </cfRule>
  </conditionalFormatting>
  <conditionalFormatting sqref="D10">
    <cfRule type="cellIs" dxfId="653" priority="725" stopIfTrue="1" operator="equal">
      <formula>"þ"</formula>
    </cfRule>
  </conditionalFormatting>
  <conditionalFormatting sqref="D9">
    <cfRule type="cellIs" dxfId="652" priority="724" stopIfTrue="1" operator="equal">
      <formula>"þ"</formula>
    </cfRule>
  </conditionalFormatting>
  <conditionalFormatting sqref="D10">
    <cfRule type="cellIs" dxfId="651" priority="723" stopIfTrue="1" operator="equal">
      <formula>"þ"</formula>
    </cfRule>
  </conditionalFormatting>
  <conditionalFormatting sqref="D14">
    <cfRule type="cellIs" dxfId="650" priority="722" stopIfTrue="1" operator="equal">
      <formula>"þ"</formula>
    </cfRule>
  </conditionalFormatting>
  <conditionalFormatting sqref="D10">
    <cfRule type="cellIs" dxfId="649" priority="721" stopIfTrue="1" operator="equal">
      <formula>"þ"</formula>
    </cfRule>
  </conditionalFormatting>
  <conditionalFormatting sqref="D10">
    <cfRule type="cellIs" dxfId="648" priority="720" stopIfTrue="1" operator="equal">
      <formula>"þ"</formula>
    </cfRule>
  </conditionalFormatting>
  <conditionalFormatting sqref="D12">
    <cfRule type="cellIs" dxfId="647" priority="719" stopIfTrue="1" operator="equal">
      <formula>"þ"</formula>
    </cfRule>
  </conditionalFormatting>
  <conditionalFormatting sqref="D9">
    <cfRule type="cellIs" dxfId="646" priority="718" stopIfTrue="1" operator="equal">
      <formula>"þ"</formula>
    </cfRule>
  </conditionalFormatting>
  <conditionalFormatting sqref="D12">
    <cfRule type="cellIs" dxfId="645" priority="717" stopIfTrue="1" operator="equal">
      <formula>"þ"</formula>
    </cfRule>
  </conditionalFormatting>
  <conditionalFormatting sqref="D12">
    <cfRule type="cellIs" dxfId="644" priority="716" stopIfTrue="1" operator="equal">
      <formula>"þ"</formula>
    </cfRule>
  </conditionalFormatting>
  <conditionalFormatting sqref="D10">
    <cfRule type="cellIs" dxfId="643" priority="715" stopIfTrue="1" operator="equal">
      <formula>"þ"</formula>
    </cfRule>
  </conditionalFormatting>
  <conditionalFormatting sqref="D12">
    <cfRule type="cellIs" dxfId="642" priority="714" stopIfTrue="1" operator="equal">
      <formula>"þ"</formula>
    </cfRule>
  </conditionalFormatting>
  <conditionalFormatting sqref="D12">
    <cfRule type="cellIs" dxfId="641" priority="713" stopIfTrue="1" operator="equal">
      <formula>"þ"</formula>
    </cfRule>
  </conditionalFormatting>
  <conditionalFormatting sqref="D12">
    <cfRule type="cellIs" dxfId="640" priority="712" stopIfTrue="1" operator="equal">
      <formula>"þ"</formula>
    </cfRule>
  </conditionalFormatting>
  <conditionalFormatting sqref="D15">
    <cfRule type="cellIs" dxfId="639" priority="711" stopIfTrue="1" operator="equal">
      <formula>"þ"</formula>
    </cfRule>
  </conditionalFormatting>
  <conditionalFormatting sqref="D12">
    <cfRule type="cellIs" dxfId="638" priority="710" stopIfTrue="1" operator="equal">
      <formula>"þ"</formula>
    </cfRule>
  </conditionalFormatting>
  <conditionalFormatting sqref="D12">
    <cfRule type="cellIs" dxfId="637" priority="709" stopIfTrue="1" operator="equal">
      <formula>"þ"</formula>
    </cfRule>
  </conditionalFormatting>
  <conditionalFormatting sqref="D12">
    <cfRule type="cellIs" dxfId="636" priority="708" stopIfTrue="1" operator="equal">
      <formula>"þ"</formula>
    </cfRule>
  </conditionalFormatting>
  <conditionalFormatting sqref="D12">
    <cfRule type="cellIs" dxfId="635" priority="707" stopIfTrue="1" operator="equal">
      <formula>"þ"</formula>
    </cfRule>
  </conditionalFormatting>
  <conditionalFormatting sqref="D12">
    <cfRule type="cellIs" dxfId="634" priority="706" stopIfTrue="1" operator="equal">
      <formula>"þ"</formula>
    </cfRule>
  </conditionalFormatting>
  <conditionalFormatting sqref="D12">
    <cfRule type="cellIs" dxfId="633" priority="705" stopIfTrue="1" operator="equal">
      <formula>"þ"</formula>
    </cfRule>
  </conditionalFormatting>
  <conditionalFormatting sqref="D15">
    <cfRule type="cellIs" dxfId="632" priority="704" stopIfTrue="1" operator="equal">
      <formula>"þ"</formula>
    </cfRule>
  </conditionalFormatting>
  <conditionalFormatting sqref="D12">
    <cfRule type="cellIs" dxfId="631" priority="703" stopIfTrue="1" operator="equal">
      <formula>"þ"</formula>
    </cfRule>
  </conditionalFormatting>
  <conditionalFormatting sqref="D12">
    <cfRule type="cellIs" dxfId="630" priority="702" stopIfTrue="1" operator="equal">
      <formula>"þ"</formula>
    </cfRule>
  </conditionalFormatting>
  <conditionalFormatting sqref="D13">
    <cfRule type="cellIs" dxfId="629" priority="701" stopIfTrue="1" operator="equal">
      <formula>"þ"</formula>
    </cfRule>
  </conditionalFormatting>
  <conditionalFormatting sqref="D13">
    <cfRule type="cellIs" dxfId="628" priority="700" stopIfTrue="1" operator="equal">
      <formula>"þ"</formula>
    </cfRule>
  </conditionalFormatting>
  <conditionalFormatting sqref="D13">
    <cfRule type="cellIs" dxfId="627" priority="699" stopIfTrue="1" operator="equal">
      <formula>"þ"</formula>
    </cfRule>
  </conditionalFormatting>
  <conditionalFormatting sqref="D12">
    <cfRule type="cellIs" dxfId="626" priority="698" stopIfTrue="1" operator="equal">
      <formula>"þ"</formula>
    </cfRule>
  </conditionalFormatting>
  <conditionalFormatting sqref="D13">
    <cfRule type="cellIs" dxfId="625" priority="697" stopIfTrue="1" operator="equal">
      <formula>"þ"</formula>
    </cfRule>
  </conditionalFormatting>
  <conditionalFormatting sqref="D13">
    <cfRule type="cellIs" dxfId="624" priority="696" stopIfTrue="1" operator="equal">
      <formula>"þ"</formula>
    </cfRule>
  </conditionalFormatting>
  <conditionalFormatting sqref="D12">
    <cfRule type="cellIs" dxfId="623" priority="695" stopIfTrue="1" operator="equal">
      <formula>"þ"</formula>
    </cfRule>
  </conditionalFormatting>
  <conditionalFormatting sqref="D13">
    <cfRule type="cellIs" dxfId="622" priority="694" stopIfTrue="1" operator="equal">
      <formula>"þ"</formula>
    </cfRule>
  </conditionalFormatting>
  <conditionalFormatting sqref="D12">
    <cfRule type="cellIs" dxfId="621" priority="693" stopIfTrue="1" operator="equal">
      <formula>"þ"</formula>
    </cfRule>
  </conditionalFormatting>
  <conditionalFormatting sqref="D19">
    <cfRule type="cellIs" dxfId="620" priority="692" stopIfTrue="1" operator="equal">
      <formula>"þ"</formula>
    </cfRule>
  </conditionalFormatting>
  <conditionalFormatting sqref="D20">
    <cfRule type="cellIs" dxfId="619" priority="685" stopIfTrue="1" operator="equal">
      <formula>"þ"</formula>
    </cfRule>
  </conditionalFormatting>
  <conditionalFormatting sqref="D19">
    <cfRule type="cellIs" dxfId="618" priority="684" stopIfTrue="1" operator="equal">
      <formula>"þ"</formula>
    </cfRule>
  </conditionalFormatting>
  <conditionalFormatting sqref="D19">
    <cfRule type="cellIs" dxfId="617" priority="683" stopIfTrue="1" operator="equal">
      <formula>"þ"</formula>
    </cfRule>
  </conditionalFormatting>
  <conditionalFormatting sqref="D19">
    <cfRule type="cellIs" dxfId="616" priority="682" stopIfTrue="1" operator="equal">
      <formula>"þ"</formula>
    </cfRule>
  </conditionalFormatting>
  <conditionalFormatting sqref="D19">
    <cfRule type="cellIs" dxfId="615" priority="681" stopIfTrue="1" operator="equal">
      <formula>"þ"</formula>
    </cfRule>
  </conditionalFormatting>
  <conditionalFormatting sqref="D19">
    <cfRule type="cellIs" dxfId="614" priority="680" stopIfTrue="1" operator="equal">
      <formula>"þ"</formula>
    </cfRule>
  </conditionalFormatting>
  <conditionalFormatting sqref="D19">
    <cfRule type="cellIs" dxfId="613" priority="679" stopIfTrue="1" operator="equal">
      <formula>"þ"</formula>
    </cfRule>
  </conditionalFormatting>
  <conditionalFormatting sqref="D17">
    <cfRule type="cellIs" dxfId="612" priority="678" stopIfTrue="1" operator="equal">
      <formula>"þ"</formula>
    </cfRule>
  </conditionalFormatting>
  <conditionalFormatting sqref="D17">
    <cfRule type="cellIs" dxfId="611" priority="677" stopIfTrue="1" operator="equal">
      <formula>"þ"</formula>
    </cfRule>
  </conditionalFormatting>
  <conditionalFormatting sqref="D17">
    <cfRule type="cellIs" dxfId="610" priority="676" stopIfTrue="1" operator="equal">
      <formula>"þ"</formula>
    </cfRule>
  </conditionalFormatting>
  <conditionalFormatting sqref="D17">
    <cfRule type="cellIs" dxfId="609" priority="675" stopIfTrue="1" operator="equal">
      <formula>"þ"</formula>
    </cfRule>
  </conditionalFormatting>
  <conditionalFormatting sqref="D17">
    <cfRule type="cellIs" dxfId="608" priority="674" stopIfTrue="1" operator="equal">
      <formula>"þ"</formula>
    </cfRule>
  </conditionalFormatting>
  <conditionalFormatting sqref="D17">
    <cfRule type="cellIs" dxfId="607" priority="673" stopIfTrue="1" operator="equal">
      <formula>"þ"</formula>
    </cfRule>
  </conditionalFormatting>
  <conditionalFormatting sqref="D11">
    <cfRule type="cellIs" dxfId="606" priority="672" stopIfTrue="1" operator="equal">
      <formula>"þ"</formula>
    </cfRule>
  </conditionalFormatting>
  <conditionalFormatting sqref="D11">
    <cfRule type="cellIs" dxfId="605" priority="671" stopIfTrue="1" operator="equal">
      <formula>"þ"</formula>
    </cfRule>
  </conditionalFormatting>
  <conditionalFormatting sqref="D11">
    <cfRule type="cellIs" dxfId="604" priority="670" stopIfTrue="1" operator="equal">
      <formula>"þ"</formula>
    </cfRule>
  </conditionalFormatting>
  <conditionalFormatting sqref="D11">
    <cfRule type="cellIs" dxfId="603" priority="669" stopIfTrue="1" operator="equal">
      <formula>"þ"</formula>
    </cfRule>
  </conditionalFormatting>
  <conditionalFormatting sqref="D11">
    <cfRule type="cellIs" dxfId="602" priority="668" stopIfTrue="1" operator="equal">
      <formula>"þ"</formula>
    </cfRule>
  </conditionalFormatting>
  <conditionalFormatting sqref="D11">
    <cfRule type="cellIs" dxfId="601" priority="667" stopIfTrue="1" operator="equal">
      <formula>"þ"</formula>
    </cfRule>
  </conditionalFormatting>
  <conditionalFormatting sqref="D20">
    <cfRule type="cellIs" dxfId="600" priority="666" stopIfTrue="1" operator="equal">
      <formula>"þ"</formula>
    </cfRule>
  </conditionalFormatting>
  <conditionalFormatting sqref="D21">
    <cfRule type="cellIs" dxfId="599" priority="665" stopIfTrue="1" operator="equal">
      <formula>"þ"</formula>
    </cfRule>
  </conditionalFormatting>
  <conditionalFormatting sqref="D20">
    <cfRule type="cellIs" dxfId="598" priority="664" stopIfTrue="1" operator="equal">
      <formula>"þ"</formula>
    </cfRule>
  </conditionalFormatting>
  <conditionalFormatting sqref="D20">
    <cfRule type="cellIs" dxfId="597" priority="663" stopIfTrue="1" operator="equal">
      <formula>"þ"</formula>
    </cfRule>
  </conditionalFormatting>
  <conditionalFormatting sqref="D20">
    <cfRule type="cellIs" dxfId="596" priority="662" stopIfTrue="1" operator="equal">
      <formula>"þ"</formula>
    </cfRule>
  </conditionalFormatting>
  <conditionalFormatting sqref="D20">
    <cfRule type="cellIs" dxfId="595" priority="661" stopIfTrue="1" operator="equal">
      <formula>"þ"</formula>
    </cfRule>
  </conditionalFormatting>
  <conditionalFormatting sqref="D20">
    <cfRule type="cellIs" dxfId="594" priority="660" stopIfTrue="1" operator="equal">
      <formula>"þ"</formula>
    </cfRule>
  </conditionalFormatting>
  <conditionalFormatting sqref="D20">
    <cfRule type="cellIs" dxfId="593" priority="659" stopIfTrue="1" operator="equal">
      <formula>"þ"</formula>
    </cfRule>
  </conditionalFormatting>
  <conditionalFormatting sqref="D14">
    <cfRule type="cellIs" dxfId="592" priority="658" stopIfTrue="1" operator="equal">
      <formula>"þ"</formula>
    </cfRule>
  </conditionalFormatting>
  <conditionalFormatting sqref="D12">
    <cfRule type="cellIs" dxfId="591" priority="657" stopIfTrue="1" operator="equal">
      <formula>"þ"</formula>
    </cfRule>
  </conditionalFormatting>
  <conditionalFormatting sqref="D12">
    <cfRule type="cellIs" dxfId="590" priority="656" stopIfTrue="1" operator="equal">
      <formula>"þ"</formula>
    </cfRule>
  </conditionalFormatting>
  <conditionalFormatting sqref="D12">
    <cfRule type="cellIs" dxfId="589" priority="655" stopIfTrue="1" operator="equal">
      <formula>"þ"</formula>
    </cfRule>
  </conditionalFormatting>
  <conditionalFormatting sqref="D12">
    <cfRule type="cellIs" dxfId="588" priority="654" stopIfTrue="1" operator="equal">
      <formula>"þ"</formula>
    </cfRule>
  </conditionalFormatting>
  <conditionalFormatting sqref="D12">
    <cfRule type="cellIs" dxfId="587" priority="653" stopIfTrue="1" operator="equal">
      <formula>"þ"</formula>
    </cfRule>
  </conditionalFormatting>
  <conditionalFormatting sqref="D12">
    <cfRule type="cellIs" dxfId="586" priority="652" stopIfTrue="1" operator="equal">
      <formula>"þ"</formula>
    </cfRule>
  </conditionalFormatting>
  <conditionalFormatting sqref="D15">
    <cfRule type="cellIs" dxfId="585" priority="651" stopIfTrue="1" operator="equal">
      <formula>"þ"</formula>
    </cfRule>
  </conditionalFormatting>
  <conditionalFormatting sqref="D12">
    <cfRule type="cellIs" dxfId="584" priority="650" stopIfTrue="1" operator="equal">
      <formula>"þ"</formula>
    </cfRule>
  </conditionalFormatting>
  <conditionalFormatting sqref="D12">
    <cfRule type="cellIs" dxfId="583" priority="649" stopIfTrue="1" operator="equal">
      <formula>"þ"</formula>
    </cfRule>
  </conditionalFormatting>
  <conditionalFormatting sqref="D12">
    <cfRule type="cellIs" dxfId="582" priority="648" stopIfTrue="1" operator="equal">
      <formula>"þ"</formula>
    </cfRule>
  </conditionalFormatting>
  <conditionalFormatting sqref="D12">
    <cfRule type="cellIs" dxfId="581" priority="647" stopIfTrue="1" operator="equal">
      <formula>"þ"</formula>
    </cfRule>
  </conditionalFormatting>
  <conditionalFormatting sqref="D12">
    <cfRule type="cellIs" dxfId="580" priority="646" stopIfTrue="1" operator="equal">
      <formula>"þ"</formula>
    </cfRule>
  </conditionalFormatting>
  <conditionalFormatting sqref="D12">
    <cfRule type="cellIs" dxfId="579" priority="645" stopIfTrue="1" operator="equal">
      <formula>"þ"</formula>
    </cfRule>
  </conditionalFormatting>
  <conditionalFormatting sqref="D15">
    <cfRule type="cellIs" dxfId="578" priority="644" stopIfTrue="1" operator="equal">
      <formula>"þ"</formula>
    </cfRule>
  </conditionalFormatting>
  <conditionalFormatting sqref="D12">
    <cfRule type="cellIs" dxfId="577" priority="643" stopIfTrue="1" operator="equal">
      <formula>"þ"</formula>
    </cfRule>
  </conditionalFormatting>
  <conditionalFormatting sqref="D12">
    <cfRule type="cellIs" dxfId="576" priority="642" stopIfTrue="1" operator="equal">
      <formula>"þ"</formula>
    </cfRule>
  </conditionalFormatting>
  <conditionalFormatting sqref="D13">
    <cfRule type="cellIs" dxfId="575" priority="641" stopIfTrue="1" operator="equal">
      <formula>"þ"</formula>
    </cfRule>
  </conditionalFormatting>
  <conditionalFormatting sqref="D13">
    <cfRule type="cellIs" dxfId="574" priority="640" stopIfTrue="1" operator="equal">
      <formula>"þ"</formula>
    </cfRule>
  </conditionalFormatting>
  <conditionalFormatting sqref="D13">
    <cfRule type="cellIs" dxfId="573" priority="639" stopIfTrue="1" operator="equal">
      <formula>"þ"</formula>
    </cfRule>
  </conditionalFormatting>
  <conditionalFormatting sqref="D12">
    <cfRule type="cellIs" dxfId="572" priority="638" stopIfTrue="1" operator="equal">
      <formula>"þ"</formula>
    </cfRule>
  </conditionalFormatting>
  <conditionalFormatting sqref="D13">
    <cfRule type="cellIs" dxfId="571" priority="637" stopIfTrue="1" operator="equal">
      <formula>"þ"</formula>
    </cfRule>
  </conditionalFormatting>
  <conditionalFormatting sqref="D13">
    <cfRule type="cellIs" dxfId="570" priority="636" stopIfTrue="1" operator="equal">
      <formula>"þ"</formula>
    </cfRule>
  </conditionalFormatting>
  <conditionalFormatting sqref="D12">
    <cfRule type="cellIs" dxfId="569" priority="635" stopIfTrue="1" operator="equal">
      <formula>"þ"</formula>
    </cfRule>
  </conditionalFormatting>
  <conditionalFormatting sqref="D13">
    <cfRule type="cellIs" dxfId="568" priority="634" stopIfTrue="1" operator="equal">
      <formula>"þ"</formula>
    </cfRule>
  </conditionalFormatting>
  <conditionalFormatting sqref="D12">
    <cfRule type="cellIs" dxfId="567" priority="633" stopIfTrue="1" operator="equal">
      <formula>"þ"</formula>
    </cfRule>
  </conditionalFormatting>
  <conditionalFormatting sqref="D19">
    <cfRule type="cellIs" dxfId="566" priority="632" stopIfTrue="1" operator="equal">
      <formula>"þ"</formula>
    </cfRule>
  </conditionalFormatting>
  <conditionalFormatting sqref="D20">
    <cfRule type="cellIs" dxfId="565" priority="625" stopIfTrue="1" operator="equal">
      <formula>"þ"</formula>
    </cfRule>
  </conditionalFormatting>
  <conditionalFormatting sqref="D19">
    <cfRule type="cellIs" dxfId="564" priority="624" stopIfTrue="1" operator="equal">
      <formula>"þ"</formula>
    </cfRule>
  </conditionalFormatting>
  <conditionalFormatting sqref="D19">
    <cfRule type="cellIs" dxfId="563" priority="623" stopIfTrue="1" operator="equal">
      <formula>"þ"</formula>
    </cfRule>
  </conditionalFormatting>
  <conditionalFormatting sqref="D19">
    <cfRule type="cellIs" dxfId="562" priority="622" stopIfTrue="1" operator="equal">
      <formula>"þ"</formula>
    </cfRule>
  </conditionalFormatting>
  <conditionalFormatting sqref="D19">
    <cfRule type="cellIs" dxfId="561" priority="621" stopIfTrue="1" operator="equal">
      <formula>"þ"</formula>
    </cfRule>
  </conditionalFormatting>
  <conditionalFormatting sqref="D19">
    <cfRule type="cellIs" dxfId="560" priority="620" stopIfTrue="1" operator="equal">
      <formula>"þ"</formula>
    </cfRule>
  </conditionalFormatting>
  <conditionalFormatting sqref="D19">
    <cfRule type="cellIs" dxfId="559" priority="619" stopIfTrue="1" operator="equal">
      <formula>"þ"</formula>
    </cfRule>
  </conditionalFormatting>
  <conditionalFormatting sqref="D17">
    <cfRule type="cellIs" dxfId="558" priority="618" stopIfTrue="1" operator="equal">
      <formula>"þ"</formula>
    </cfRule>
  </conditionalFormatting>
  <conditionalFormatting sqref="D17">
    <cfRule type="cellIs" dxfId="557" priority="617" stopIfTrue="1" operator="equal">
      <formula>"þ"</formula>
    </cfRule>
  </conditionalFormatting>
  <conditionalFormatting sqref="D17">
    <cfRule type="cellIs" dxfId="556" priority="616" stopIfTrue="1" operator="equal">
      <formula>"þ"</formula>
    </cfRule>
  </conditionalFormatting>
  <conditionalFormatting sqref="D17">
    <cfRule type="cellIs" dxfId="555" priority="615" stopIfTrue="1" operator="equal">
      <formula>"þ"</formula>
    </cfRule>
  </conditionalFormatting>
  <conditionalFormatting sqref="D17">
    <cfRule type="cellIs" dxfId="554" priority="614" stopIfTrue="1" operator="equal">
      <formula>"þ"</formula>
    </cfRule>
  </conditionalFormatting>
  <conditionalFormatting sqref="D17">
    <cfRule type="cellIs" dxfId="553" priority="613" stopIfTrue="1" operator="equal">
      <formula>"þ"</formula>
    </cfRule>
  </conditionalFormatting>
  <conditionalFormatting sqref="D20">
    <cfRule type="cellIs" dxfId="552" priority="612" stopIfTrue="1" operator="equal">
      <formula>"þ"</formula>
    </cfRule>
  </conditionalFormatting>
  <conditionalFormatting sqref="D21">
    <cfRule type="cellIs" dxfId="551" priority="611" stopIfTrue="1" operator="equal">
      <formula>"þ"</formula>
    </cfRule>
  </conditionalFormatting>
  <conditionalFormatting sqref="D20">
    <cfRule type="cellIs" dxfId="550" priority="610" stopIfTrue="1" operator="equal">
      <formula>"þ"</formula>
    </cfRule>
  </conditionalFormatting>
  <conditionalFormatting sqref="D20">
    <cfRule type="cellIs" dxfId="549" priority="609" stopIfTrue="1" operator="equal">
      <formula>"þ"</formula>
    </cfRule>
  </conditionalFormatting>
  <conditionalFormatting sqref="D20">
    <cfRule type="cellIs" dxfId="548" priority="608" stopIfTrue="1" operator="equal">
      <formula>"þ"</formula>
    </cfRule>
  </conditionalFormatting>
  <conditionalFormatting sqref="D20">
    <cfRule type="cellIs" dxfId="547" priority="607" stopIfTrue="1" operator="equal">
      <formula>"þ"</formula>
    </cfRule>
  </conditionalFormatting>
  <conditionalFormatting sqref="D20">
    <cfRule type="cellIs" dxfId="546" priority="606" stopIfTrue="1" operator="equal">
      <formula>"þ"</formula>
    </cfRule>
  </conditionalFormatting>
  <conditionalFormatting sqref="D20">
    <cfRule type="cellIs" dxfId="545" priority="605" stopIfTrue="1" operator="equal">
      <formula>"þ"</formula>
    </cfRule>
  </conditionalFormatting>
  <conditionalFormatting sqref="D15">
    <cfRule type="cellIs" dxfId="544" priority="604" stopIfTrue="1" operator="equal">
      <formula>"þ"</formula>
    </cfRule>
  </conditionalFormatting>
  <conditionalFormatting sqref="D13">
    <cfRule type="cellIs" dxfId="543" priority="603" stopIfTrue="1" operator="equal">
      <formula>"þ"</formula>
    </cfRule>
  </conditionalFormatting>
  <conditionalFormatting sqref="D13">
    <cfRule type="cellIs" dxfId="542" priority="602" stopIfTrue="1" operator="equal">
      <formula>"þ"</formula>
    </cfRule>
  </conditionalFormatting>
  <conditionalFormatting sqref="D13">
    <cfRule type="cellIs" dxfId="541" priority="601" stopIfTrue="1" operator="equal">
      <formula>"þ"</formula>
    </cfRule>
  </conditionalFormatting>
  <conditionalFormatting sqref="D13">
    <cfRule type="cellIs" dxfId="540" priority="600" stopIfTrue="1" operator="equal">
      <formula>"þ"</formula>
    </cfRule>
  </conditionalFormatting>
  <conditionalFormatting sqref="D13">
    <cfRule type="cellIs" dxfId="539" priority="599" stopIfTrue="1" operator="equal">
      <formula>"þ"</formula>
    </cfRule>
  </conditionalFormatting>
  <conditionalFormatting sqref="D13">
    <cfRule type="cellIs" dxfId="538" priority="598" stopIfTrue="1" operator="equal">
      <formula>"þ"</formula>
    </cfRule>
  </conditionalFormatting>
  <conditionalFormatting sqref="D16">
    <cfRule type="cellIs" dxfId="537" priority="597" stopIfTrue="1" operator="equal">
      <formula>"þ"</formula>
    </cfRule>
  </conditionalFormatting>
  <conditionalFormatting sqref="D13">
    <cfRule type="cellIs" dxfId="536" priority="596" stopIfTrue="1" operator="equal">
      <formula>"þ"</formula>
    </cfRule>
  </conditionalFormatting>
  <conditionalFormatting sqref="D13">
    <cfRule type="cellIs" dxfId="535" priority="595" stopIfTrue="1" operator="equal">
      <formula>"þ"</formula>
    </cfRule>
  </conditionalFormatting>
  <conditionalFormatting sqref="D13">
    <cfRule type="cellIs" dxfId="534" priority="594" stopIfTrue="1" operator="equal">
      <formula>"þ"</formula>
    </cfRule>
  </conditionalFormatting>
  <conditionalFormatting sqref="D13">
    <cfRule type="cellIs" dxfId="533" priority="593" stopIfTrue="1" operator="equal">
      <formula>"þ"</formula>
    </cfRule>
  </conditionalFormatting>
  <conditionalFormatting sqref="D13">
    <cfRule type="cellIs" dxfId="532" priority="592" stopIfTrue="1" operator="equal">
      <formula>"þ"</formula>
    </cfRule>
  </conditionalFormatting>
  <conditionalFormatting sqref="D13">
    <cfRule type="cellIs" dxfId="531" priority="591" stopIfTrue="1" operator="equal">
      <formula>"þ"</formula>
    </cfRule>
  </conditionalFormatting>
  <conditionalFormatting sqref="D16">
    <cfRule type="cellIs" dxfId="530" priority="590" stopIfTrue="1" operator="equal">
      <formula>"þ"</formula>
    </cfRule>
  </conditionalFormatting>
  <conditionalFormatting sqref="D13">
    <cfRule type="cellIs" dxfId="529" priority="589" stopIfTrue="1" operator="equal">
      <formula>"þ"</formula>
    </cfRule>
  </conditionalFormatting>
  <conditionalFormatting sqref="D13">
    <cfRule type="cellIs" dxfId="528" priority="588" stopIfTrue="1" operator="equal">
      <formula>"þ"</formula>
    </cfRule>
  </conditionalFormatting>
  <conditionalFormatting sqref="D14">
    <cfRule type="cellIs" dxfId="527" priority="587" stopIfTrue="1" operator="equal">
      <formula>"þ"</formula>
    </cfRule>
  </conditionalFormatting>
  <conditionalFormatting sqref="D14">
    <cfRule type="cellIs" dxfId="526" priority="586" stopIfTrue="1" operator="equal">
      <formula>"þ"</formula>
    </cfRule>
  </conditionalFormatting>
  <conditionalFormatting sqref="D14">
    <cfRule type="cellIs" dxfId="525" priority="585" stopIfTrue="1" operator="equal">
      <formula>"þ"</formula>
    </cfRule>
  </conditionalFormatting>
  <conditionalFormatting sqref="D13">
    <cfRule type="cellIs" dxfId="524" priority="584" stopIfTrue="1" operator="equal">
      <formula>"þ"</formula>
    </cfRule>
  </conditionalFormatting>
  <conditionalFormatting sqref="D14">
    <cfRule type="cellIs" dxfId="523" priority="583" stopIfTrue="1" operator="equal">
      <formula>"þ"</formula>
    </cfRule>
  </conditionalFormatting>
  <conditionalFormatting sqref="D14">
    <cfRule type="cellIs" dxfId="522" priority="582" stopIfTrue="1" operator="equal">
      <formula>"þ"</formula>
    </cfRule>
  </conditionalFormatting>
  <conditionalFormatting sqref="D13">
    <cfRule type="cellIs" dxfId="521" priority="581" stopIfTrue="1" operator="equal">
      <formula>"þ"</formula>
    </cfRule>
  </conditionalFormatting>
  <conditionalFormatting sqref="D14">
    <cfRule type="cellIs" dxfId="520" priority="580" stopIfTrue="1" operator="equal">
      <formula>"þ"</formula>
    </cfRule>
  </conditionalFormatting>
  <conditionalFormatting sqref="D13">
    <cfRule type="cellIs" dxfId="519" priority="579" stopIfTrue="1" operator="equal">
      <formula>"þ"</formula>
    </cfRule>
  </conditionalFormatting>
  <conditionalFormatting sqref="D20">
    <cfRule type="cellIs" dxfId="518" priority="578" stopIfTrue="1" operator="equal">
      <formula>"þ"</formula>
    </cfRule>
  </conditionalFormatting>
  <conditionalFormatting sqref="D19">
    <cfRule type="cellIs" dxfId="517" priority="577" stopIfTrue="1" operator="equal">
      <formula>"þ"</formula>
    </cfRule>
  </conditionalFormatting>
  <conditionalFormatting sqref="D19">
    <cfRule type="cellIs" dxfId="516" priority="576" stopIfTrue="1" operator="equal">
      <formula>"þ"</formula>
    </cfRule>
  </conditionalFormatting>
  <conditionalFormatting sqref="D19">
    <cfRule type="cellIs" dxfId="515" priority="575" stopIfTrue="1" operator="equal">
      <formula>"þ"</formula>
    </cfRule>
  </conditionalFormatting>
  <conditionalFormatting sqref="D19">
    <cfRule type="cellIs" dxfId="514" priority="574" stopIfTrue="1" operator="equal">
      <formula>"þ"</formula>
    </cfRule>
  </conditionalFormatting>
  <conditionalFormatting sqref="D19">
    <cfRule type="cellIs" dxfId="513" priority="573" stopIfTrue="1" operator="equal">
      <formula>"þ"</formula>
    </cfRule>
  </conditionalFormatting>
  <conditionalFormatting sqref="D19">
    <cfRule type="cellIs" dxfId="512" priority="572" stopIfTrue="1" operator="equal">
      <formula>"þ"</formula>
    </cfRule>
  </conditionalFormatting>
  <conditionalFormatting sqref="D21">
    <cfRule type="cellIs" dxfId="511" priority="571" stopIfTrue="1" operator="equal">
      <formula>"þ"</formula>
    </cfRule>
  </conditionalFormatting>
  <conditionalFormatting sqref="D20">
    <cfRule type="cellIs" dxfId="510" priority="570" stopIfTrue="1" operator="equal">
      <formula>"þ"</formula>
    </cfRule>
  </conditionalFormatting>
  <conditionalFormatting sqref="D20">
    <cfRule type="cellIs" dxfId="509" priority="569" stopIfTrue="1" operator="equal">
      <formula>"þ"</formula>
    </cfRule>
  </conditionalFormatting>
  <conditionalFormatting sqref="D20">
    <cfRule type="cellIs" dxfId="508" priority="568" stopIfTrue="1" operator="equal">
      <formula>"þ"</formula>
    </cfRule>
  </conditionalFormatting>
  <conditionalFormatting sqref="D20">
    <cfRule type="cellIs" dxfId="507" priority="567" stopIfTrue="1" operator="equal">
      <formula>"þ"</formula>
    </cfRule>
  </conditionalFormatting>
  <conditionalFormatting sqref="D20">
    <cfRule type="cellIs" dxfId="506" priority="566" stopIfTrue="1" operator="equal">
      <formula>"þ"</formula>
    </cfRule>
  </conditionalFormatting>
  <conditionalFormatting sqref="D20">
    <cfRule type="cellIs" dxfId="505" priority="565" stopIfTrue="1" operator="equal">
      <formula>"þ"</formula>
    </cfRule>
  </conditionalFormatting>
  <conditionalFormatting sqref="D18">
    <cfRule type="cellIs" dxfId="504" priority="564" stopIfTrue="1" operator="equal">
      <formula>"þ"</formula>
    </cfRule>
  </conditionalFormatting>
  <conditionalFormatting sqref="D18">
    <cfRule type="cellIs" dxfId="503" priority="563" stopIfTrue="1" operator="equal">
      <formula>"þ"</formula>
    </cfRule>
  </conditionalFormatting>
  <conditionalFormatting sqref="D18">
    <cfRule type="cellIs" dxfId="502" priority="562" stopIfTrue="1" operator="equal">
      <formula>"þ"</formula>
    </cfRule>
  </conditionalFormatting>
  <conditionalFormatting sqref="D18">
    <cfRule type="cellIs" dxfId="501" priority="561" stopIfTrue="1" operator="equal">
      <formula>"þ"</formula>
    </cfRule>
  </conditionalFormatting>
  <conditionalFormatting sqref="D18">
    <cfRule type="cellIs" dxfId="500" priority="560" stopIfTrue="1" operator="equal">
      <formula>"þ"</formula>
    </cfRule>
  </conditionalFormatting>
  <conditionalFormatting sqref="D18">
    <cfRule type="cellIs" dxfId="499" priority="559" stopIfTrue="1" operator="equal">
      <formula>"þ"</formula>
    </cfRule>
  </conditionalFormatting>
  <conditionalFormatting sqref="D12">
    <cfRule type="cellIs" dxfId="498" priority="558" stopIfTrue="1" operator="equal">
      <formula>"þ"</formula>
    </cfRule>
  </conditionalFormatting>
  <conditionalFormatting sqref="D12">
    <cfRule type="cellIs" dxfId="497" priority="557" stopIfTrue="1" operator="equal">
      <formula>"þ"</formula>
    </cfRule>
  </conditionalFormatting>
  <conditionalFormatting sqref="D12">
    <cfRule type="cellIs" dxfId="496" priority="556" stopIfTrue="1" operator="equal">
      <formula>"þ"</formula>
    </cfRule>
  </conditionalFormatting>
  <conditionalFormatting sqref="D12">
    <cfRule type="cellIs" dxfId="495" priority="555" stopIfTrue="1" operator="equal">
      <formula>"þ"</formula>
    </cfRule>
  </conditionalFormatting>
  <conditionalFormatting sqref="D12">
    <cfRule type="cellIs" dxfId="494" priority="554" stopIfTrue="1" operator="equal">
      <formula>"þ"</formula>
    </cfRule>
  </conditionalFormatting>
  <conditionalFormatting sqref="D12">
    <cfRule type="cellIs" dxfId="493" priority="553" stopIfTrue="1" operator="equal">
      <formula>"þ"</formula>
    </cfRule>
  </conditionalFormatting>
  <conditionalFormatting sqref="D21">
    <cfRule type="cellIs" dxfId="492" priority="552" stopIfTrue="1" operator="equal">
      <formula>"þ"</formula>
    </cfRule>
  </conditionalFormatting>
  <conditionalFormatting sqref="D22">
    <cfRule type="cellIs" dxfId="491" priority="551" stopIfTrue="1" operator="equal">
      <formula>"þ"</formula>
    </cfRule>
  </conditionalFormatting>
  <conditionalFormatting sqref="D21">
    <cfRule type="cellIs" dxfId="490" priority="550" stopIfTrue="1" operator="equal">
      <formula>"þ"</formula>
    </cfRule>
  </conditionalFormatting>
  <conditionalFormatting sqref="D21">
    <cfRule type="cellIs" dxfId="489" priority="549" stopIfTrue="1" operator="equal">
      <formula>"þ"</formula>
    </cfRule>
  </conditionalFormatting>
  <conditionalFormatting sqref="D21">
    <cfRule type="cellIs" dxfId="488" priority="548" stopIfTrue="1" operator="equal">
      <formula>"þ"</formula>
    </cfRule>
  </conditionalFormatting>
  <conditionalFormatting sqref="D21">
    <cfRule type="cellIs" dxfId="487" priority="547" stopIfTrue="1" operator="equal">
      <formula>"þ"</formula>
    </cfRule>
  </conditionalFormatting>
  <conditionalFormatting sqref="D21">
    <cfRule type="cellIs" dxfId="486" priority="546" stopIfTrue="1" operator="equal">
      <formula>"þ"</formula>
    </cfRule>
  </conditionalFormatting>
  <conditionalFormatting sqref="D21">
    <cfRule type="cellIs" dxfId="485" priority="545" stopIfTrue="1" operator="equal">
      <formula>"þ"</formula>
    </cfRule>
  </conditionalFormatting>
  <conditionalFormatting sqref="D23">
    <cfRule type="cellIs" dxfId="484" priority="544" stopIfTrue="1" operator="equal">
      <formula>"þ"</formula>
    </cfRule>
  </conditionalFormatting>
  <conditionalFormatting sqref="D23">
    <cfRule type="cellIs" dxfId="483" priority="543" stopIfTrue="1" operator="equal">
      <formula>"þ"</formula>
    </cfRule>
  </conditionalFormatting>
  <conditionalFormatting sqref="D23">
    <cfRule type="cellIs" dxfId="482" priority="542" stopIfTrue="1" operator="equal">
      <formula>"þ"</formula>
    </cfRule>
  </conditionalFormatting>
  <conditionalFormatting sqref="D23">
    <cfRule type="cellIs" dxfId="481" priority="541" stopIfTrue="1" operator="equal">
      <formula>"þ"</formula>
    </cfRule>
  </conditionalFormatting>
  <conditionalFormatting sqref="D24">
    <cfRule type="cellIs" dxfId="480" priority="540" stopIfTrue="1" operator="equal">
      <formula>"þ"</formula>
    </cfRule>
  </conditionalFormatting>
  <conditionalFormatting sqref="D23">
    <cfRule type="cellIs" dxfId="479" priority="539" stopIfTrue="1" operator="equal">
      <formula>"þ"</formula>
    </cfRule>
  </conditionalFormatting>
  <conditionalFormatting sqref="D23">
    <cfRule type="cellIs" dxfId="478" priority="538" stopIfTrue="1" operator="equal">
      <formula>"þ"</formula>
    </cfRule>
  </conditionalFormatting>
  <conditionalFormatting sqref="D23">
    <cfRule type="cellIs" dxfId="477" priority="537" stopIfTrue="1" operator="equal">
      <formula>"þ"</formula>
    </cfRule>
  </conditionalFormatting>
  <conditionalFormatting sqref="D23">
    <cfRule type="cellIs" dxfId="476" priority="536" stopIfTrue="1" operator="equal">
      <formula>"þ"</formula>
    </cfRule>
  </conditionalFormatting>
  <conditionalFormatting sqref="D23">
    <cfRule type="cellIs" dxfId="475" priority="535" stopIfTrue="1" operator="equal">
      <formula>"þ"</formula>
    </cfRule>
  </conditionalFormatting>
  <conditionalFormatting sqref="D23">
    <cfRule type="cellIs" dxfId="474" priority="534" stopIfTrue="1" operator="equal">
      <formula>"þ"</formula>
    </cfRule>
  </conditionalFormatting>
  <conditionalFormatting sqref="D22">
    <cfRule type="cellIs" dxfId="473" priority="533" stopIfTrue="1" operator="equal">
      <formula>"þ"</formula>
    </cfRule>
  </conditionalFormatting>
  <conditionalFormatting sqref="D22">
    <cfRule type="cellIs" dxfId="472" priority="532" stopIfTrue="1" operator="equal">
      <formula>"þ"</formula>
    </cfRule>
  </conditionalFormatting>
  <conditionalFormatting sqref="D22">
    <cfRule type="cellIs" dxfId="471" priority="531" stopIfTrue="1" operator="equal">
      <formula>"þ"</formula>
    </cfRule>
  </conditionalFormatting>
  <conditionalFormatting sqref="D22">
    <cfRule type="cellIs" dxfId="470" priority="530" stopIfTrue="1" operator="equal">
      <formula>"þ"</formula>
    </cfRule>
  </conditionalFormatting>
  <conditionalFormatting sqref="D23">
    <cfRule type="cellIs" dxfId="469" priority="529" stopIfTrue="1" operator="equal">
      <formula>"þ"</formula>
    </cfRule>
  </conditionalFormatting>
  <conditionalFormatting sqref="D22">
    <cfRule type="cellIs" dxfId="468" priority="528" stopIfTrue="1" operator="equal">
      <formula>"þ"</formula>
    </cfRule>
  </conditionalFormatting>
  <conditionalFormatting sqref="D22">
    <cfRule type="cellIs" dxfId="467" priority="527" stopIfTrue="1" operator="equal">
      <formula>"þ"</formula>
    </cfRule>
  </conditionalFormatting>
  <conditionalFormatting sqref="D22">
    <cfRule type="cellIs" dxfId="466" priority="526" stopIfTrue="1" operator="equal">
      <formula>"þ"</formula>
    </cfRule>
  </conditionalFormatting>
  <conditionalFormatting sqref="D22">
    <cfRule type="cellIs" dxfId="465" priority="525" stopIfTrue="1" operator="equal">
      <formula>"þ"</formula>
    </cfRule>
  </conditionalFormatting>
  <conditionalFormatting sqref="D22">
    <cfRule type="cellIs" dxfId="464" priority="524" stopIfTrue="1" operator="equal">
      <formula>"þ"</formula>
    </cfRule>
  </conditionalFormatting>
  <conditionalFormatting sqref="D22">
    <cfRule type="cellIs" dxfId="463" priority="523" stopIfTrue="1" operator="equal">
      <formula>"þ"</formula>
    </cfRule>
  </conditionalFormatting>
  <conditionalFormatting sqref="D24">
    <cfRule type="cellIs" dxfId="462" priority="522" stopIfTrue="1" operator="equal">
      <formula>"þ"</formula>
    </cfRule>
  </conditionalFormatting>
  <conditionalFormatting sqref="D24">
    <cfRule type="cellIs" dxfId="461" priority="521" stopIfTrue="1" operator="equal">
      <formula>"þ"</formula>
    </cfRule>
  </conditionalFormatting>
  <conditionalFormatting sqref="D24">
    <cfRule type="cellIs" dxfId="460" priority="520" stopIfTrue="1" operator="equal">
      <formula>"þ"</formula>
    </cfRule>
  </conditionalFormatting>
  <conditionalFormatting sqref="D24">
    <cfRule type="cellIs" dxfId="459" priority="519" stopIfTrue="1" operator="equal">
      <formula>"þ"</formula>
    </cfRule>
  </conditionalFormatting>
  <conditionalFormatting sqref="D25 D27">
    <cfRule type="cellIs" dxfId="458" priority="518" stopIfTrue="1" operator="equal">
      <formula>"þ"</formula>
    </cfRule>
  </conditionalFormatting>
  <conditionalFormatting sqref="D24">
    <cfRule type="cellIs" dxfId="457" priority="517" stopIfTrue="1" operator="equal">
      <formula>"þ"</formula>
    </cfRule>
  </conditionalFormatting>
  <conditionalFormatting sqref="D24">
    <cfRule type="cellIs" dxfId="456" priority="516" stopIfTrue="1" operator="equal">
      <formula>"þ"</formula>
    </cfRule>
  </conditionalFormatting>
  <conditionalFormatting sqref="D24">
    <cfRule type="cellIs" dxfId="455" priority="515" stopIfTrue="1" operator="equal">
      <formula>"þ"</formula>
    </cfRule>
  </conditionalFormatting>
  <conditionalFormatting sqref="D24">
    <cfRule type="cellIs" dxfId="454" priority="514" stopIfTrue="1" operator="equal">
      <formula>"þ"</formula>
    </cfRule>
  </conditionalFormatting>
  <conditionalFormatting sqref="D24">
    <cfRule type="cellIs" dxfId="453" priority="513" stopIfTrue="1" operator="equal">
      <formula>"þ"</formula>
    </cfRule>
  </conditionalFormatting>
  <conditionalFormatting sqref="D24">
    <cfRule type="cellIs" dxfId="452" priority="512" stopIfTrue="1" operator="equal">
      <formula>"þ"</formula>
    </cfRule>
  </conditionalFormatting>
  <conditionalFormatting sqref="D15">
    <cfRule type="cellIs" dxfId="451" priority="499" stopIfTrue="1" operator="equal">
      <formula>"þ"</formula>
    </cfRule>
  </conditionalFormatting>
  <conditionalFormatting sqref="D15">
    <cfRule type="cellIs" dxfId="450" priority="498" stopIfTrue="1" operator="equal">
      <formula>"þ"</formula>
    </cfRule>
  </conditionalFormatting>
  <conditionalFormatting sqref="D16">
    <cfRule type="cellIs" dxfId="449" priority="497" stopIfTrue="1" operator="equal">
      <formula>"þ"</formula>
    </cfRule>
  </conditionalFormatting>
  <conditionalFormatting sqref="D15">
    <cfRule type="cellIs" dxfId="448" priority="496" stopIfTrue="1" operator="equal">
      <formula>"þ"</formula>
    </cfRule>
  </conditionalFormatting>
  <conditionalFormatting sqref="D15">
    <cfRule type="cellIs" dxfId="447" priority="495" stopIfTrue="1" operator="equal">
      <formula>"þ"</formula>
    </cfRule>
  </conditionalFormatting>
  <conditionalFormatting sqref="D15">
    <cfRule type="cellIs" dxfId="446" priority="494" stopIfTrue="1" operator="equal">
      <formula>"þ"</formula>
    </cfRule>
  </conditionalFormatting>
  <conditionalFormatting sqref="D15">
    <cfRule type="cellIs" dxfId="445" priority="493" stopIfTrue="1" operator="equal">
      <formula>"þ"</formula>
    </cfRule>
  </conditionalFormatting>
  <conditionalFormatting sqref="D15">
    <cfRule type="cellIs" dxfId="444" priority="492" stopIfTrue="1" operator="equal">
      <formula>"þ"</formula>
    </cfRule>
  </conditionalFormatting>
  <conditionalFormatting sqref="D15">
    <cfRule type="cellIs" dxfId="443" priority="491" stopIfTrue="1" operator="equal">
      <formula>"þ"</formula>
    </cfRule>
  </conditionalFormatting>
  <conditionalFormatting sqref="D15">
    <cfRule type="cellIs" dxfId="442" priority="490" stopIfTrue="1" operator="equal">
      <formula>"þ"</formula>
    </cfRule>
  </conditionalFormatting>
  <conditionalFormatting sqref="D16">
    <cfRule type="cellIs" dxfId="441" priority="489" stopIfTrue="1" operator="equal">
      <formula>"þ"</formula>
    </cfRule>
  </conditionalFormatting>
  <conditionalFormatting sqref="D15">
    <cfRule type="cellIs" dxfId="440" priority="488" stopIfTrue="1" operator="equal">
      <formula>"þ"</formula>
    </cfRule>
  </conditionalFormatting>
  <conditionalFormatting sqref="D15">
    <cfRule type="cellIs" dxfId="439" priority="487" stopIfTrue="1" operator="equal">
      <formula>"þ"</formula>
    </cfRule>
  </conditionalFormatting>
  <conditionalFormatting sqref="D15">
    <cfRule type="cellIs" dxfId="438" priority="486" stopIfTrue="1" operator="equal">
      <formula>"þ"</formula>
    </cfRule>
  </conditionalFormatting>
  <conditionalFormatting sqref="D15">
    <cfRule type="cellIs" dxfId="437" priority="485" stopIfTrue="1" operator="equal">
      <formula>"þ"</formula>
    </cfRule>
  </conditionalFormatting>
  <conditionalFormatting sqref="D15">
    <cfRule type="cellIs" dxfId="436" priority="484" stopIfTrue="1" operator="equal">
      <formula>"þ"</formula>
    </cfRule>
  </conditionalFormatting>
  <conditionalFormatting sqref="D15">
    <cfRule type="cellIs" dxfId="435" priority="483" stopIfTrue="1" operator="equal">
      <formula>"þ"</formula>
    </cfRule>
  </conditionalFormatting>
  <conditionalFormatting sqref="D16">
    <cfRule type="cellIs" dxfId="434" priority="482" stopIfTrue="1" operator="equal">
      <formula>"þ"</formula>
    </cfRule>
  </conditionalFormatting>
  <conditionalFormatting sqref="D16">
    <cfRule type="cellIs" dxfId="433" priority="481" stopIfTrue="1" operator="equal">
      <formula>"þ"</formula>
    </cfRule>
  </conditionalFormatting>
  <conditionalFormatting sqref="D16">
    <cfRule type="cellIs" dxfId="432" priority="480" stopIfTrue="1" operator="equal">
      <formula>"þ"</formula>
    </cfRule>
  </conditionalFormatting>
  <conditionalFormatting sqref="D16">
    <cfRule type="cellIs" dxfId="431" priority="479" stopIfTrue="1" operator="equal">
      <formula>"þ"</formula>
    </cfRule>
  </conditionalFormatting>
  <conditionalFormatting sqref="D16">
    <cfRule type="cellIs" dxfId="430" priority="478" stopIfTrue="1" operator="equal">
      <formula>"þ"</formula>
    </cfRule>
  </conditionalFormatting>
  <conditionalFormatting sqref="D16">
    <cfRule type="cellIs" dxfId="429" priority="477" stopIfTrue="1" operator="equal">
      <formula>"þ"</formula>
    </cfRule>
  </conditionalFormatting>
  <conditionalFormatting sqref="D16">
    <cfRule type="cellIs" dxfId="428" priority="476" stopIfTrue="1" operator="equal">
      <formula>"þ"</formula>
    </cfRule>
  </conditionalFormatting>
  <conditionalFormatting sqref="D15">
    <cfRule type="cellIs" dxfId="427" priority="475" stopIfTrue="1" operator="equal">
      <formula>"þ"</formula>
    </cfRule>
  </conditionalFormatting>
  <conditionalFormatting sqref="D16">
    <cfRule type="cellIs" dxfId="426" priority="474" stopIfTrue="1" operator="equal">
      <formula>"þ"</formula>
    </cfRule>
  </conditionalFormatting>
  <conditionalFormatting sqref="D15">
    <cfRule type="cellIs" dxfId="425" priority="473" stopIfTrue="1" operator="equal">
      <formula>"þ"</formula>
    </cfRule>
  </conditionalFormatting>
  <conditionalFormatting sqref="D15">
    <cfRule type="cellIs" dxfId="424" priority="472" stopIfTrue="1" operator="equal">
      <formula>"þ"</formula>
    </cfRule>
  </conditionalFormatting>
  <conditionalFormatting sqref="D15">
    <cfRule type="cellIs" dxfId="423" priority="471" stopIfTrue="1" operator="equal">
      <formula>"þ"</formula>
    </cfRule>
  </conditionalFormatting>
  <conditionalFormatting sqref="D15">
    <cfRule type="cellIs" dxfId="422" priority="470" stopIfTrue="1" operator="equal">
      <formula>"þ"</formula>
    </cfRule>
  </conditionalFormatting>
  <conditionalFormatting sqref="D15">
    <cfRule type="cellIs" dxfId="421" priority="469" stopIfTrue="1" operator="equal">
      <formula>"þ"</formula>
    </cfRule>
  </conditionalFormatting>
  <conditionalFormatting sqref="D15">
    <cfRule type="cellIs" dxfId="420" priority="468" stopIfTrue="1" operator="equal">
      <formula>"þ"</formula>
    </cfRule>
  </conditionalFormatting>
  <conditionalFormatting sqref="D16">
    <cfRule type="cellIs" dxfId="419" priority="467" stopIfTrue="1" operator="equal">
      <formula>"þ"</formula>
    </cfRule>
  </conditionalFormatting>
  <conditionalFormatting sqref="D16">
    <cfRule type="cellIs" dxfId="418" priority="466" stopIfTrue="1" operator="equal">
      <formula>"þ"</formula>
    </cfRule>
  </conditionalFormatting>
  <conditionalFormatting sqref="D16">
    <cfRule type="cellIs" dxfId="417" priority="465" stopIfTrue="1" operator="equal">
      <formula>"þ"</formula>
    </cfRule>
  </conditionalFormatting>
  <conditionalFormatting sqref="D16">
    <cfRule type="cellIs" dxfId="416" priority="464" stopIfTrue="1" operator="equal">
      <formula>"þ"</formula>
    </cfRule>
  </conditionalFormatting>
  <conditionalFormatting sqref="D16">
    <cfRule type="cellIs" dxfId="415" priority="463" stopIfTrue="1" operator="equal">
      <formula>"þ"</formula>
    </cfRule>
  </conditionalFormatting>
  <conditionalFormatting sqref="D16">
    <cfRule type="cellIs" dxfId="414" priority="462" stopIfTrue="1" operator="equal">
      <formula>"þ"</formula>
    </cfRule>
  </conditionalFormatting>
  <conditionalFormatting sqref="D16">
    <cfRule type="cellIs" dxfId="413" priority="461" stopIfTrue="1" operator="equal">
      <formula>"þ"</formula>
    </cfRule>
  </conditionalFormatting>
  <conditionalFormatting sqref="D16">
    <cfRule type="cellIs" dxfId="412" priority="460" stopIfTrue="1" operator="equal">
      <formula>"þ"</formula>
    </cfRule>
  </conditionalFormatting>
  <conditionalFormatting sqref="D15">
    <cfRule type="cellIs" dxfId="411" priority="459" stopIfTrue="1" operator="equal">
      <formula>"þ"</formula>
    </cfRule>
  </conditionalFormatting>
  <conditionalFormatting sqref="D15">
    <cfRule type="cellIs" dxfId="410" priority="458" stopIfTrue="1" operator="equal">
      <formula>"þ"</formula>
    </cfRule>
  </conditionalFormatting>
  <conditionalFormatting sqref="D15">
    <cfRule type="cellIs" dxfId="409" priority="457" stopIfTrue="1" operator="equal">
      <formula>"þ"</formula>
    </cfRule>
  </conditionalFormatting>
  <conditionalFormatting sqref="D15">
    <cfRule type="cellIs" dxfId="408" priority="456" stopIfTrue="1" operator="equal">
      <formula>"þ"</formula>
    </cfRule>
  </conditionalFormatting>
  <conditionalFormatting sqref="D15">
    <cfRule type="cellIs" dxfId="407" priority="455" stopIfTrue="1" operator="equal">
      <formula>"þ"</formula>
    </cfRule>
  </conditionalFormatting>
  <conditionalFormatting sqref="D15">
    <cfRule type="cellIs" dxfId="406" priority="454" stopIfTrue="1" operator="equal">
      <formula>"þ"</formula>
    </cfRule>
  </conditionalFormatting>
  <conditionalFormatting sqref="D16">
    <cfRule type="cellIs" dxfId="405" priority="453" stopIfTrue="1" operator="equal">
      <formula>"þ"</formula>
    </cfRule>
  </conditionalFormatting>
  <conditionalFormatting sqref="D16">
    <cfRule type="cellIs" dxfId="404" priority="452" stopIfTrue="1" operator="equal">
      <formula>"þ"</formula>
    </cfRule>
  </conditionalFormatting>
  <conditionalFormatting sqref="D16">
    <cfRule type="cellIs" dxfId="403" priority="451" stopIfTrue="1" operator="equal">
      <formula>"þ"</formula>
    </cfRule>
  </conditionalFormatting>
  <conditionalFormatting sqref="D16">
    <cfRule type="cellIs" dxfId="402" priority="450" stopIfTrue="1" operator="equal">
      <formula>"þ"</formula>
    </cfRule>
  </conditionalFormatting>
  <conditionalFormatting sqref="D16">
    <cfRule type="cellIs" dxfId="401" priority="449" stopIfTrue="1" operator="equal">
      <formula>"þ"</formula>
    </cfRule>
  </conditionalFormatting>
  <conditionalFormatting sqref="D16">
    <cfRule type="cellIs" dxfId="400" priority="448" stopIfTrue="1" operator="equal">
      <formula>"þ"</formula>
    </cfRule>
  </conditionalFormatting>
  <conditionalFormatting sqref="D13">
    <cfRule type="cellIs" dxfId="399" priority="447" stopIfTrue="1" operator="equal">
      <formula>"þ"</formula>
    </cfRule>
  </conditionalFormatting>
  <conditionalFormatting sqref="D13">
    <cfRule type="cellIs" dxfId="398" priority="446" stopIfTrue="1" operator="equal">
      <formula>"þ"</formula>
    </cfRule>
  </conditionalFormatting>
  <conditionalFormatting sqref="D13">
    <cfRule type="cellIs" dxfId="397" priority="445" stopIfTrue="1" operator="equal">
      <formula>"þ"</formula>
    </cfRule>
  </conditionalFormatting>
  <conditionalFormatting sqref="D13">
    <cfRule type="cellIs" dxfId="396" priority="444" stopIfTrue="1" operator="equal">
      <formula>"þ"</formula>
    </cfRule>
  </conditionalFormatting>
  <conditionalFormatting sqref="D13">
    <cfRule type="cellIs" dxfId="395" priority="443" stopIfTrue="1" operator="equal">
      <formula>"þ"</formula>
    </cfRule>
  </conditionalFormatting>
  <conditionalFormatting sqref="D13">
    <cfRule type="cellIs" dxfId="394" priority="442" stopIfTrue="1" operator="equal">
      <formula>"þ"</formula>
    </cfRule>
  </conditionalFormatting>
  <conditionalFormatting sqref="D13">
    <cfRule type="cellIs" dxfId="393" priority="441" stopIfTrue="1" operator="equal">
      <formula>"þ"</formula>
    </cfRule>
  </conditionalFormatting>
  <conditionalFormatting sqref="D13">
    <cfRule type="cellIs" dxfId="392" priority="440" stopIfTrue="1" operator="equal">
      <formula>"þ"</formula>
    </cfRule>
  </conditionalFormatting>
  <conditionalFormatting sqref="D13">
    <cfRule type="cellIs" dxfId="391" priority="439" stopIfTrue="1" operator="equal">
      <formula>"þ"</formula>
    </cfRule>
  </conditionalFormatting>
  <conditionalFormatting sqref="D13">
    <cfRule type="cellIs" dxfId="390" priority="438" stopIfTrue="1" operator="equal">
      <formula>"þ"</formula>
    </cfRule>
  </conditionalFormatting>
  <conditionalFormatting sqref="D13">
    <cfRule type="cellIs" dxfId="389" priority="437" stopIfTrue="1" operator="equal">
      <formula>"þ"</formula>
    </cfRule>
  </conditionalFormatting>
  <conditionalFormatting sqref="D13">
    <cfRule type="cellIs" dxfId="388" priority="436" stopIfTrue="1" operator="equal">
      <formula>"þ"</formula>
    </cfRule>
  </conditionalFormatting>
  <conditionalFormatting sqref="D13">
    <cfRule type="cellIs" dxfId="387" priority="435" stopIfTrue="1" operator="equal">
      <formula>"þ"</formula>
    </cfRule>
  </conditionalFormatting>
  <conditionalFormatting sqref="D13">
    <cfRule type="cellIs" dxfId="386" priority="434" stopIfTrue="1" operator="equal">
      <formula>"þ"</formula>
    </cfRule>
  </conditionalFormatting>
  <conditionalFormatting sqref="D13">
    <cfRule type="cellIs" dxfId="385" priority="433" stopIfTrue="1" operator="equal">
      <formula>"þ"</formula>
    </cfRule>
  </conditionalFormatting>
  <conditionalFormatting sqref="D13">
    <cfRule type="cellIs" dxfId="384" priority="432" stopIfTrue="1" operator="equal">
      <formula>"þ"</formula>
    </cfRule>
  </conditionalFormatting>
  <conditionalFormatting sqref="D13">
    <cfRule type="cellIs" dxfId="383" priority="431" stopIfTrue="1" operator="equal">
      <formula>"þ"</formula>
    </cfRule>
  </conditionalFormatting>
  <conditionalFormatting sqref="D13">
    <cfRule type="cellIs" dxfId="382" priority="430" stopIfTrue="1" operator="equal">
      <formula>"þ"</formula>
    </cfRule>
  </conditionalFormatting>
  <conditionalFormatting sqref="D13">
    <cfRule type="cellIs" dxfId="381" priority="429" stopIfTrue="1" operator="equal">
      <formula>"þ"</formula>
    </cfRule>
  </conditionalFormatting>
  <conditionalFormatting sqref="D13">
    <cfRule type="cellIs" dxfId="380" priority="428" stopIfTrue="1" operator="equal">
      <formula>"þ"</formula>
    </cfRule>
  </conditionalFormatting>
  <conditionalFormatting sqref="D13">
    <cfRule type="cellIs" dxfId="379" priority="427" stopIfTrue="1" operator="equal">
      <formula>"þ"</formula>
    </cfRule>
  </conditionalFormatting>
  <conditionalFormatting sqref="D13">
    <cfRule type="cellIs" dxfId="378" priority="426" stopIfTrue="1" operator="equal">
      <formula>"þ"</formula>
    </cfRule>
  </conditionalFormatting>
  <conditionalFormatting sqref="D13">
    <cfRule type="cellIs" dxfId="377" priority="425" stopIfTrue="1" operator="equal">
      <formula>"þ"</formula>
    </cfRule>
  </conditionalFormatting>
  <conditionalFormatting sqref="D13">
    <cfRule type="cellIs" dxfId="376" priority="424" stopIfTrue="1" operator="equal">
      <formula>"þ"</formula>
    </cfRule>
  </conditionalFormatting>
  <conditionalFormatting sqref="D13">
    <cfRule type="cellIs" dxfId="375" priority="423" stopIfTrue="1" operator="equal">
      <formula>"þ"</formula>
    </cfRule>
  </conditionalFormatting>
  <conditionalFormatting sqref="D13">
    <cfRule type="cellIs" dxfId="374" priority="422" stopIfTrue="1" operator="equal">
      <formula>"þ"</formula>
    </cfRule>
  </conditionalFormatting>
  <conditionalFormatting sqref="D13">
    <cfRule type="cellIs" dxfId="373" priority="421" stopIfTrue="1" operator="equal">
      <formula>"þ"</formula>
    </cfRule>
  </conditionalFormatting>
  <conditionalFormatting sqref="D13">
    <cfRule type="cellIs" dxfId="372" priority="420" stopIfTrue="1" operator="equal">
      <formula>"þ"</formula>
    </cfRule>
  </conditionalFormatting>
  <conditionalFormatting sqref="D13">
    <cfRule type="cellIs" dxfId="371" priority="419" stopIfTrue="1" operator="equal">
      <formula>"þ"</formula>
    </cfRule>
  </conditionalFormatting>
  <conditionalFormatting sqref="D13">
    <cfRule type="cellIs" dxfId="370" priority="418" stopIfTrue="1" operator="equal">
      <formula>"þ"</formula>
    </cfRule>
  </conditionalFormatting>
  <conditionalFormatting sqref="D13">
    <cfRule type="cellIs" dxfId="369" priority="417" stopIfTrue="1" operator="equal">
      <formula>"þ"</formula>
    </cfRule>
  </conditionalFormatting>
  <conditionalFormatting sqref="D13">
    <cfRule type="cellIs" dxfId="368" priority="416" stopIfTrue="1" operator="equal">
      <formula>"þ"</formula>
    </cfRule>
  </conditionalFormatting>
  <conditionalFormatting sqref="D13">
    <cfRule type="cellIs" dxfId="367" priority="415" stopIfTrue="1" operator="equal">
      <formula>"þ"</formula>
    </cfRule>
  </conditionalFormatting>
  <conditionalFormatting sqref="D13">
    <cfRule type="cellIs" dxfId="366" priority="414" stopIfTrue="1" operator="equal">
      <formula>"þ"</formula>
    </cfRule>
  </conditionalFormatting>
  <conditionalFormatting sqref="D13">
    <cfRule type="cellIs" dxfId="365" priority="413" stopIfTrue="1" operator="equal">
      <formula>"þ"</formula>
    </cfRule>
  </conditionalFormatting>
  <conditionalFormatting sqref="D13">
    <cfRule type="cellIs" dxfId="364" priority="412" stopIfTrue="1" operator="equal">
      <formula>"þ"</formula>
    </cfRule>
  </conditionalFormatting>
  <conditionalFormatting sqref="D13">
    <cfRule type="cellIs" dxfId="363" priority="411" stopIfTrue="1" operator="equal">
      <formula>"þ"</formula>
    </cfRule>
  </conditionalFormatting>
  <conditionalFormatting sqref="D13">
    <cfRule type="cellIs" dxfId="362" priority="410" stopIfTrue="1" operator="equal">
      <formula>"þ"</formula>
    </cfRule>
  </conditionalFormatting>
  <conditionalFormatting sqref="D13">
    <cfRule type="cellIs" dxfId="361" priority="409" stopIfTrue="1" operator="equal">
      <formula>"þ"</formula>
    </cfRule>
  </conditionalFormatting>
  <conditionalFormatting sqref="D13">
    <cfRule type="cellIs" dxfId="360" priority="408" stopIfTrue="1" operator="equal">
      <formula>"þ"</formula>
    </cfRule>
  </conditionalFormatting>
  <conditionalFormatting sqref="D13">
    <cfRule type="cellIs" dxfId="359" priority="407" stopIfTrue="1" operator="equal">
      <formula>"þ"</formula>
    </cfRule>
  </conditionalFormatting>
  <conditionalFormatting sqref="D13">
    <cfRule type="cellIs" dxfId="358" priority="406" stopIfTrue="1" operator="equal">
      <formula>"þ"</formula>
    </cfRule>
  </conditionalFormatting>
  <conditionalFormatting sqref="D13">
    <cfRule type="cellIs" dxfId="357" priority="405" stopIfTrue="1" operator="equal">
      <formula>"þ"</formula>
    </cfRule>
  </conditionalFormatting>
  <conditionalFormatting sqref="D13">
    <cfRule type="cellIs" dxfId="356" priority="404" stopIfTrue="1" operator="equal">
      <formula>"þ"</formula>
    </cfRule>
  </conditionalFormatting>
  <conditionalFormatting sqref="D13">
    <cfRule type="cellIs" dxfId="355" priority="403" stopIfTrue="1" operator="equal">
      <formula>"þ"</formula>
    </cfRule>
  </conditionalFormatting>
  <conditionalFormatting sqref="D13">
    <cfRule type="cellIs" dxfId="354" priority="402" stopIfTrue="1" operator="equal">
      <formula>"þ"</formula>
    </cfRule>
  </conditionalFormatting>
  <conditionalFormatting sqref="D25 D27">
    <cfRule type="cellIs" dxfId="353" priority="400" stopIfTrue="1" operator="equal">
      <formula>"þ"</formula>
    </cfRule>
  </conditionalFormatting>
  <conditionalFormatting sqref="D25 D27">
    <cfRule type="cellIs" dxfId="352" priority="399" stopIfTrue="1" operator="equal">
      <formula>"þ"</formula>
    </cfRule>
  </conditionalFormatting>
  <conditionalFormatting sqref="D25 D27">
    <cfRule type="cellIs" dxfId="351" priority="398" stopIfTrue="1" operator="equal">
      <formula>"þ"</formula>
    </cfRule>
  </conditionalFormatting>
  <conditionalFormatting sqref="D25 D27">
    <cfRule type="cellIs" dxfId="350" priority="397" stopIfTrue="1" operator="equal">
      <formula>"þ"</formula>
    </cfRule>
  </conditionalFormatting>
  <conditionalFormatting sqref="D25 D27">
    <cfRule type="cellIs" dxfId="349" priority="395" stopIfTrue="1" operator="equal">
      <formula>"þ"</formula>
    </cfRule>
  </conditionalFormatting>
  <conditionalFormatting sqref="D25 D27">
    <cfRule type="cellIs" dxfId="348" priority="394" stopIfTrue="1" operator="equal">
      <formula>"þ"</formula>
    </cfRule>
  </conditionalFormatting>
  <conditionalFormatting sqref="D25 D27">
    <cfRule type="cellIs" dxfId="347" priority="393" stopIfTrue="1" operator="equal">
      <formula>"þ"</formula>
    </cfRule>
  </conditionalFormatting>
  <conditionalFormatting sqref="D25 D27">
    <cfRule type="cellIs" dxfId="346" priority="392" stopIfTrue="1" operator="equal">
      <formula>"þ"</formula>
    </cfRule>
  </conditionalFormatting>
  <conditionalFormatting sqref="D25 D27">
    <cfRule type="cellIs" dxfId="345" priority="391" stopIfTrue="1" operator="equal">
      <formula>"þ"</formula>
    </cfRule>
  </conditionalFormatting>
  <conditionalFormatting sqref="D25 D27">
    <cfRule type="cellIs" dxfId="344" priority="390" stopIfTrue="1" operator="equal">
      <formula>"þ"</formula>
    </cfRule>
  </conditionalFormatting>
  <conditionalFormatting sqref="D25 D27">
    <cfRule type="cellIs" dxfId="343" priority="385" stopIfTrue="1" operator="equal">
      <formula>"þ"</formula>
    </cfRule>
  </conditionalFormatting>
  <conditionalFormatting sqref="D28:D30">
    <cfRule type="cellIs" dxfId="342" priority="374" stopIfTrue="1" operator="equal">
      <formula>"þ"</formula>
    </cfRule>
  </conditionalFormatting>
  <conditionalFormatting sqref="D19">
    <cfRule type="cellIs" dxfId="341" priority="355" stopIfTrue="1" operator="equal">
      <formula>"þ"</formula>
    </cfRule>
  </conditionalFormatting>
  <conditionalFormatting sqref="D20">
    <cfRule type="cellIs" dxfId="340" priority="348" stopIfTrue="1" operator="equal">
      <formula>"þ"</formula>
    </cfRule>
  </conditionalFormatting>
  <conditionalFormatting sqref="D19">
    <cfRule type="cellIs" dxfId="339" priority="347" stopIfTrue="1" operator="equal">
      <formula>"þ"</formula>
    </cfRule>
  </conditionalFormatting>
  <conditionalFormatting sqref="D19">
    <cfRule type="cellIs" dxfId="338" priority="346" stopIfTrue="1" operator="equal">
      <formula>"þ"</formula>
    </cfRule>
  </conditionalFormatting>
  <conditionalFormatting sqref="D19">
    <cfRule type="cellIs" dxfId="337" priority="345" stopIfTrue="1" operator="equal">
      <formula>"þ"</formula>
    </cfRule>
  </conditionalFormatting>
  <conditionalFormatting sqref="D19">
    <cfRule type="cellIs" dxfId="336" priority="344" stopIfTrue="1" operator="equal">
      <formula>"þ"</formula>
    </cfRule>
  </conditionalFormatting>
  <conditionalFormatting sqref="D19">
    <cfRule type="cellIs" dxfId="335" priority="343" stopIfTrue="1" operator="equal">
      <formula>"þ"</formula>
    </cfRule>
  </conditionalFormatting>
  <conditionalFormatting sqref="D19">
    <cfRule type="cellIs" dxfId="334" priority="342" stopIfTrue="1" operator="equal">
      <formula>"þ"</formula>
    </cfRule>
  </conditionalFormatting>
  <conditionalFormatting sqref="D20">
    <cfRule type="cellIs" dxfId="333" priority="341" stopIfTrue="1" operator="equal">
      <formula>"þ"</formula>
    </cfRule>
  </conditionalFormatting>
  <conditionalFormatting sqref="D21">
    <cfRule type="cellIs" dxfId="332" priority="340" stopIfTrue="1" operator="equal">
      <formula>"þ"</formula>
    </cfRule>
  </conditionalFormatting>
  <conditionalFormatting sqref="D20">
    <cfRule type="cellIs" dxfId="331" priority="339" stopIfTrue="1" operator="equal">
      <formula>"þ"</formula>
    </cfRule>
  </conditionalFormatting>
  <conditionalFormatting sqref="D20">
    <cfRule type="cellIs" dxfId="330" priority="338" stopIfTrue="1" operator="equal">
      <formula>"þ"</formula>
    </cfRule>
  </conditionalFormatting>
  <conditionalFormatting sqref="D20">
    <cfRule type="cellIs" dxfId="329" priority="337" stopIfTrue="1" operator="equal">
      <formula>"þ"</formula>
    </cfRule>
  </conditionalFormatting>
  <conditionalFormatting sqref="D20">
    <cfRule type="cellIs" dxfId="328" priority="336" stopIfTrue="1" operator="equal">
      <formula>"þ"</formula>
    </cfRule>
  </conditionalFormatting>
  <conditionalFormatting sqref="D20">
    <cfRule type="cellIs" dxfId="327" priority="335" stopIfTrue="1" operator="equal">
      <formula>"þ"</formula>
    </cfRule>
  </conditionalFormatting>
  <conditionalFormatting sqref="D20">
    <cfRule type="cellIs" dxfId="326" priority="334" stopIfTrue="1" operator="equal">
      <formula>"þ"</formula>
    </cfRule>
  </conditionalFormatting>
  <conditionalFormatting sqref="D20">
    <cfRule type="cellIs" dxfId="325" priority="333" stopIfTrue="1" operator="equal">
      <formula>"þ"</formula>
    </cfRule>
  </conditionalFormatting>
  <conditionalFormatting sqref="D19">
    <cfRule type="cellIs" dxfId="324" priority="332" stopIfTrue="1" operator="equal">
      <formula>"þ"</formula>
    </cfRule>
  </conditionalFormatting>
  <conditionalFormatting sqref="D19">
    <cfRule type="cellIs" dxfId="323" priority="331" stopIfTrue="1" operator="equal">
      <formula>"þ"</formula>
    </cfRule>
  </conditionalFormatting>
  <conditionalFormatting sqref="D19">
    <cfRule type="cellIs" dxfId="322" priority="330" stopIfTrue="1" operator="equal">
      <formula>"þ"</formula>
    </cfRule>
  </conditionalFormatting>
  <conditionalFormatting sqref="D19">
    <cfRule type="cellIs" dxfId="321" priority="329" stopIfTrue="1" operator="equal">
      <formula>"þ"</formula>
    </cfRule>
  </conditionalFormatting>
  <conditionalFormatting sqref="D19">
    <cfRule type="cellIs" dxfId="320" priority="328" stopIfTrue="1" operator="equal">
      <formula>"þ"</formula>
    </cfRule>
  </conditionalFormatting>
  <conditionalFormatting sqref="D19">
    <cfRule type="cellIs" dxfId="319" priority="327" stopIfTrue="1" operator="equal">
      <formula>"þ"</formula>
    </cfRule>
  </conditionalFormatting>
  <conditionalFormatting sqref="D21">
    <cfRule type="cellIs" dxfId="318" priority="326" stopIfTrue="1" operator="equal">
      <formula>"þ"</formula>
    </cfRule>
  </conditionalFormatting>
  <conditionalFormatting sqref="D20">
    <cfRule type="cellIs" dxfId="317" priority="325" stopIfTrue="1" operator="equal">
      <formula>"þ"</formula>
    </cfRule>
  </conditionalFormatting>
  <conditionalFormatting sqref="D20">
    <cfRule type="cellIs" dxfId="316" priority="324" stopIfTrue="1" operator="equal">
      <formula>"þ"</formula>
    </cfRule>
  </conditionalFormatting>
  <conditionalFormatting sqref="D20">
    <cfRule type="cellIs" dxfId="315" priority="323" stopIfTrue="1" operator="equal">
      <formula>"þ"</formula>
    </cfRule>
  </conditionalFormatting>
  <conditionalFormatting sqref="D20">
    <cfRule type="cellIs" dxfId="314" priority="322" stopIfTrue="1" operator="equal">
      <formula>"þ"</formula>
    </cfRule>
  </conditionalFormatting>
  <conditionalFormatting sqref="D20">
    <cfRule type="cellIs" dxfId="313" priority="321" stopIfTrue="1" operator="equal">
      <formula>"þ"</formula>
    </cfRule>
  </conditionalFormatting>
  <conditionalFormatting sqref="D20">
    <cfRule type="cellIs" dxfId="312" priority="320" stopIfTrue="1" operator="equal">
      <formula>"þ"</formula>
    </cfRule>
  </conditionalFormatting>
  <conditionalFormatting sqref="D21">
    <cfRule type="cellIs" dxfId="311" priority="319" stopIfTrue="1" operator="equal">
      <formula>"þ"</formula>
    </cfRule>
  </conditionalFormatting>
  <conditionalFormatting sqref="D22">
    <cfRule type="cellIs" dxfId="310" priority="318" stopIfTrue="1" operator="equal">
      <formula>"þ"</formula>
    </cfRule>
  </conditionalFormatting>
  <conditionalFormatting sqref="D21">
    <cfRule type="cellIs" dxfId="309" priority="317" stopIfTrue="1" operator="equal">
      <formula>"þ"</formula>
    </cfRule>
  </conditionalFormatting>
  <conditionalFormatting sqref="D21">
    <cfRule type="cellIs" dxfId="308" priority="316" stopIfTrue="1" operator="equal">
      <formula>"þ"</formula>
    </cfRule>
  </conditionalFormatting>
  <conditionalFormatting sqref="D21">
    <cfRule type="cellIs" dxfId="307" priority="315" stopIfTrue="1" operator="equal">
      <formula>"þ"</formula>
    </cfRule>
  </conditionalFormatting>
  <conditionalFormatting sqref="D21">
    <cfRule type="cellIs" dxfId="306" priority="314" stopIfTrue="1" operator="equal">
      <formula>"þ"</formula>
    </cfRule>
  </conditionalFormatting>
  <conditionalFormatting sqref="D21">
    <cfRule type="cellIs" dxfId="305" priority="313" stopIfTrue="1" operator="equal">
      <formula>"þ"</formula>
    </cfRule>
  </conditionalFormatting>
  <conditionalFormatting sqref="D21">
    <cfRule type="cellIs" dxfId="304" priority="312" stopIfTrue="1" operator="equal">
      <formula>"þ"</formula>
    </cfRule>
  </conditionalFormatting>
  <conditionalFormatting sqref="D20">
    <cfRule type="cellIs" dxfId="303" priority="311" stopIfTrue="1" operator="equal">
      <formula>"þ"</formula>
    </cfRule>
  </conditionalFormatting>
  <conditionalFormatting sqref="D19">
    <cfRule type="cellIs" dxfId="302" priority="310" stopIfTrue="1" operator="equal">
      <formula>"þ"</formula>
    </cfRule>
  </conditionalFormatting>
  <conditionalFormatting sqref="D19">
    <cfRule type="cellIs" dxfId="301" priority="309" stopIfTrue="1" operator="equal">
      <formula>"þ"</formula>
    </cfRule>
  </conditionalFormatting>
  <conditionalFormatting sqref="D19">
    <cfRule type="cellIs" dxfId="300" priority="308" stopIfTrue="1" operator="equal">
      <formula>"þ"</formula>
    </cfRule>
  </conditionalFormatting>
  <conditionalFormatting sqref="D19">
    <cfRule type="cellIs" dxfId="299" priority="307" stopIfTrue="1" operator="equal">
      <formula>"þ"</formula>
    </cfRule>
  </conditionalFormatting>
  <conditionalFormatting sqref="D19">
    <cfRule type="cellIs" dxfId="298" priority="306" stopIfTrue="1" operator="equal">
      <formula>"þ"</formula>
    </cfRule>
  </conditionalFormatting>
  <conditionalFormatting sqref="D19">
    <cfRule type="cellIs" dxfId="297" priority="305" stopIfTrue="1" operator="equal">
      <formula>"þ"</formula>
    </cfRule>
  </conditionalFormatting>
  <conditionalFormatting sqref="D21">
    <cfRule type="cellIs" dxfId="296" priority="304" stopIfTrue="1" operator="equal">
      <formula>"þ"</formula>
    </cfRule>
  </conditionalFormatting>
  <conditionalFormatting sqref="D20">
    <cfRule type="cellIs" dxfId="295" priority="303" stopIfTrue="1" operator="equal">
      <formula>"þ"</formula>
    </cfRule>
  </conditionalFormatting>
  <conditionalFormatting sqref="D20">
    <cfRule type="cellIs" dxfId="294" priority="302" stopIfTrue="1" operator="equal">
      <formula>"þ"</formula>
    </cfRule>
  </conditionalFormatting>
  <conditionalFormatting sqref="D20">
    <cfRule type="cellIs" dxfId="293" priority="301" stopIfTrue="1" operator="equal">
      <formula>"þ"</formula>
    </cfRule>
  </conditionalFormatting>
  <conditionalFormatting sqref="D20">
    <cfRule type="cellIs" dxfId="292" priority="300" stopIfTrue="1" operator="equal">
      <formula>"þ"</formula>
    </cfRule>
  </conditionalFormatting>
  <conditionalFormatting sqref="D20">
    <cfRule type="cellIs" dxfId="291" priority="299" stopIfTrue="1" operator="equal">
      <formula>"þ"</formula>
    </cfRule>
  </conditionalFormatting>
  <conditionalFormatting sqref="D20">
    <cfRule type="cellIs" dxfId="290" priority="298" stopIfTrue="1" operator="equal">
      <formula>"þ"</formula>
    </cfRule>
  </conditionalFormatting>
  <conditionalFormatting sqref="D21">
    <cfRule type="cellIs" dxfId="289" priority="297" stopIfTrue="1" operator="equal">
      <formula>"þ"</formula>
    </cfRule>
  </conditionalFormatting>
  <conditionalFormatting sqref="D22">
    <cfRule type="cellIs" dxfId="288" priority="296" stopIfTrue="1" operator="equal">
      <formula>"þ"</formula>
    </cfRule>
  </conditionalFormatting>
  <conditionalFormatting sqref="D21">
    <cfRule type="cellIs" dxfId="287" priority="295" stopIfTrue="1" operator="equal">
      <formula>"þ"</formula>
    </cfRule>
  </conditionalFormatting>
  <conditionalFormatting sqref="D21">
    <cfRule type="cellIs" dxfId="286" priority="294" stopIfTrue="1" operator="equal">
      <formula>"þ"</formula>
    </cfRule>
  </conditionalFormatting>
  <conditionalFormatting sqref="D21">
    <cfRule type="cellIs" dxfId="285" priority="293" stopIfTrue="1" operator="equal">
      <formula>"þ"</formula>
    </cfRule>
  </conditionalFormatting>
  <conditionalFormatting sqref="D21">
    <cfRule type="cellIs" dxfId="284" priority="292" stopIfTrue="1" operator="equal">
      <formula>"þ"</formula>
    </cfRule>
  </conditionalFormatting>
  <conditionalFormatting sqref="D21">
    <cfRule type="cellIs" dxfId="283" priority="291" stopIfTrue="1" operator="equal">
      <formula>"þ"</formula>
    </cfRule>
  </conditionalFormatting>
  <conditionalFormatting sqref="D21">
    <cfRule type="cellIs" dxfId="282" priority="290" stopIfTrue="1" operator="equal">
      <formula>"þ"</formula>
    </cfRule>
  </conditionalFormatting>
  <conditionalFormatting sqref="D21">
    <cfRule type="cellIs" dxfId="281" priority="289" stopIfTrue="1" operator="equal">
      <formula>"þ"</formula>
    </cfRule>
  </conditionalFormatting>
  <conditionalFormatting sqref="D20">
    <cfRule type="cellIs" dxfId="280" priority="288" stopIfTrue="1" operator="equal">
      <formula>"þ"</formula>
    </cfRule>
  </conditionalFormatting>
  <conditionalFormatting sqref="D20">
    <cfRule type="cellIs" dxfId="279" priority="287" stopIfTrue="1" operator="equal">
      <formula>"þ"</formula>
    </cfRule>
  </conditionalFormatting>
  <conditionalFormatting sqref="D20">
    <cfRule type="cellIs" dxfId="278" priority="286" stopIfTrue="1" operator="equal">
      <formula>"þ"</formula>
    </cfRule>
  </conditionalFormatting>
  <conditionalFormatting sqref="D20">
    <cfRule type="cellIs" dxfId="277" priority="285" stopIfTrue="1" operator="equal">
      <formula>"þ"</formula>
    </cfRule>
  </conditionalFormatting>
  <conditionalFormatting sqref="D20">
    <cfRule type="cellIs" dxfId="276" priority="284" stopIfTrue="1" operator="equal">
      <formula>"þ"</formula>
    </cfRule>
  </conditionalFormatting>
  <conditionalFormatting sqref="D20">
    <cfRule type="cellIs" dxfId="275" priority="283" stopIfTrue="1" operator="equal">
      <formula>"þ"</formula>
    </cfRule>
  </conditionalFormatting>
  <conditionalFormatting sqref="D22">
    <cfRule type="cellIs" dxfId="274" priority="282" stopIfTrue="1" operator="equal">
      <formula>"þ"</formula>
    </cfRule>
  </conditionalFormatting>
  <conditionalFormatting sqref="D21">
    <cfRule type="cellIs" dxfId="273" priority="281" stopIfTrue="1" operator="equal">
      <formula>"þ"</formula>
    </cfRule>
  </conditionalFormatting>
  <conditionalFormatting sqref="D21">
    <cfRule type="cellIs" dxfId="272" priority="280" stopIfTrue="1" operator="equal">
      <formula>"þ"</formula>
    </cfRule>
  </conditionalFormatting>
  <conditionalFormatting sqref="D21">
    <cfRule type="cellIs" dxfId="271" priority="279" stopIfTrue="1" operator="equal">
      <formula>"þ"</formula>
    </cfRule>
  </conditionalFormatting>
  <conditionalFormatting sqref="D21">
    <cfRule type="cellIs" dxfId="270" priority="278" stopIfTrue="1" operator="equal">
      <formula>"þ"</formula>
    </cfRule>
  </conditionalFormatting>
  <conditionalFormatting sqref="D21">
    <cfRule type="cellIs" dxfId="269" priority="277" stopIfTrue="1" operator="equal">
      <formula>"þ"</formula>
    </cfRule>
  </conditionalFormatting>
  <conditionalFormatting sqref="D21">
    <cfRule type="cellIs" dxfId="268" priority="276" stopIfTrue="1" operator="equal">
      <formula>"þ"</formula>
    </cfRule>
  </conditionalFormatting>
  <conditionalFormatting sqref="D22">
    <cfRule type="cellIs" dxfId="267" priority="269" stopIfTrue="1" operator="equal">
      <formula>"þ"</formula>
    </cfRule>
  </conditionalFormatting>
  <conditionalFormatting sqref="D23">
    <cfRule type="cellIs" dxfId="266" priority="268" stopIfTrue="1" operator="equal">
      <formula>"þ"</formula>
    </cfRule>
  </conditionalFormatting>
  <conditionalFormatting sqref="D22">
    <cfRule type="cellIs" dxfId="265" priority="267" stopIfTrue="1" operator="equal">
      <formula>"þ"</formula>
    </cfRule>
  </conditionalFormatting>
  <conditionalFormatting sqref="D22">
    <cfRule type="cellIs" dxfId="264" priority="266" stopIfTrue="1" operator="equal">
      <formula>"þ"</formula>
    </cfRule>
  </conditionalFormatting>
  <conditionalFormatting sqref="D22">
    <cfRule type="cellIs" dxfId="263" priority="265" stopIfTrue="1" operator="equal">
      <formula>"þ"</formula>
    </cfRule>
  </conditionalFormatting>
  <conditionalFormatting sqref="D22">
    <cfRule type="cellIs" dxfId="262" priority="264" stopIfTrue="1" operator="equal">
      <formula>"þ"</formula>
    </cfRule>
  </conditionalFormatting>
  <conditionalFormatting sqref="D22">
    <cfRule type="cellIs" dxfId="261" priority="263" stopIfTrue="1" operator="equal">
      <formula>"þ"</formula>
    </cfRule>
  </conditionalFormatting>
  <conditionalFormatting sqref="D22">
    <cfRule type="cellIs" dxfId="260" priority="262" stopIfTrue="1" operator="equal">
      <formula>"þ"</formula>
    </cfRule>
  </conditionalFormatting>
  <conditionalFormatting sqref="D24">
    <cfRule type="cellIs" dxfId="259" priority="261" stopIfTrue="1" operator="equal">
      <formula>"þ"</formula>
    </cfRule>
  </conditionalFormatting>
  <conditionalFormatting sqref="D24">
    <cfRule type="cellIs" dxfId="258" priority="260" stopIfTrue="1" operator="equal">
      <formula>"þ"</formula>
    </cfRule>
  </conditionalFormatting>
  <conditionalFormatting sqref="D24">
    <cfRule type="cellIs" dxfId="257" priority="259" stopIfTrue="1" operator="equal">
      <formula>"þ"</formula>
    </cfRule>
  </conditionalFormatting>
  <conditionalFormatting sqref="D24">
    <cfRule type="cellIs" dxfId="256" priority="258" stopIfTrue="1" operator="equal">
      <formula>"þ"</formula>
    </cfRule>
  </conditionalFormatting>
  <conditionalFormatting sqref="D25 D27">
    <cfRule type="cellIs" dxfId="255" priority="257" stopIfTrue="1" operator="equal">
      <formula>"þ"</formula>
    </cfRule>
  </conditionalFormatting>
  <conditionalFormatting sqref="D24">
    <cfRule type="cellIs" dxfId="254" priority="256" stopIfTrue="1" operator="equal">
      <formula>"þ"</formula>
    </cfRule>
  </conditionalFormatting>
  <conditionalFormatting sqref="D24">
    <cfRule type="cellIs" dxfId="253" priority="255" stopIfTrue="1" operator="equal">
      <formula>"þ"</formula>
    </cfRule>
  </conditionalFormatting>
  <conditionalFormatting sqref="D24">
    <cfRule type="cellIs" dxfId="252" priority="254" stopIfTrue="1" operator="equal">
      <formula>"þ"</formula>
    </cfRule>
  </conditionalFormatting>
  <conditionalFormatting sqref="D24">
    <cfRule type="cellIs" dxfId="251" priority="253" stopIfTrue="1" operator="equal">
      <formula>"þ"</formula>
    </cfRule>
  </conditionalFormatting>
  <conditionalFormatting sqref="D24">
    <cfRule type="cellIs" dxfId="250" priority="252" stopIfTrue="1" operator="equal">
      <formula>"þ"</formula>
    </cfRule>
  </conditionalFormatting>
  <conditionalFormatting sqref="D24">
    <cfRule type="cellIs" dxfId="249" priority="251" stopIfTrue="1" operator="equal">
      <formula>"þ"</formula>
    </cfRule>
  </conditionalFormatting>
  <conditionalFormatting sqref="D23">
    <cfRule type="cellIs" dxfId="248" priority="250" stopIfTrue="1" operator="equal">
      <formula>"þ"</formula>
    </cfRule>
  </conditionalFormatting>
  <conditionalFormatting sqref="D23">
    <cfRule type="cellIs" dxfId="247" priority="249" stopIfTrue="1" operator="equal">
      <formula>"þ"</formula>
    </cfRule>
  </conditionalFormatting>
  <conditionalFormatting sqref="D23">
    <cfRule type="cellIs" dxfId="246" priority="248" stopIfTrue="1" operator="equal">
      <formula>"þ"</formula>
    </cfRule>
  </conditionalFormatting>
  <conditionalFormatting sqref="D23">
    <cfRule type="cellIs" dxfId="245" priority="247" stopIfTrue="1" operator="equal">
      <formula>"þ"</formula>
    </cfRule>
  </conditionalFormatting>
  <conditionalFormatting sqref="D24">
    <cfRule type="cellIs" dxfId="244" priority="246" stopIfTrue="1" operator="equal">
      <formula>"þ"</formula>
    </cfRule>
  </conditionalFormatting>
  <conditionalFormatting sqref="D23">
    <cfRule type="cellIs" dxfId="243" priority="245" stopIfTrue="1" operator="equal">
      <formula>"þ"</formula>
    </cfRule>
  </conditionalFormatting>
  <conditionalFormatting sqref="D23">
    <cfRule type="cellIs" dxfId="242" priority="244" stopIfTrue="1" operator="equal">
      <formula>"þ"</formula>
    </cfRule>
  </conditionalFormatting>
  <conditionalFormatting sqref="D23">
    <cfRule type="cellIs" dxfId="241" priority="243" stopIfTrue="1" operator="equal">
      <formula>"þ"</formula>
    </cfRule>
  </conditionalFormatting>
  <conditionalFormatting sqref="D23">
    <cfRule type="cellIs" dxfId="240" priority="242" stopIfTrue="1" operator="equal">
      <formula>"þ"</formula>
    </cfRule>
  </conditionalFormatting>
  <conditionalFormatting sqref="D23">
    <cfRule type="cellIs" dxfId="239" priority="241" stopIfTrue="1" operator="equal">
      <formula>"þ"</formula>
    </cfRule>
  </conditionalFormatting>
  <conditionalFormatting sqref="D23">
    <cfRule type="cellIs" dxfId="238" priority="240" stopIfTrue="1" operator="equal">
      <formula>"þ"</formula>
    </cfRule>
  </conditionalFormatting>
  <conditionalFormatting sqref="D25 D27">
    <cfRule type="cellIs" dxfId="237" priority="239" stopIfTrue="1" operator="equal">
      <formula>"þ"</formula>
    </cfRule>
  </conditionalFormatting>
  <conditionalFormatting sqref="D25 D27">
    <cfRule type="cellIs" dxfId="236" priority="238" stopIfTrue="1" operator="equal">
      <formula>"þ"</formula>
    </cfRule>
  </conditionalFormatting>
  <conditionalFormatting sqref="D25 D27">
    <cfRule type="cellIs" dxfId="235" priority="237" stopIfTrue="1" operator="equal">
      <formula>"þ"</formula>
    </cfRule>
  </conditionalFormatting>
  <conditionalFormatting sqref="D25 D27">
    <cfRule type="cellIs" dxfId="234" priority="236" stopIfTrue="1" operator="equal">
      <formula>"þ"</formula>
    </cfRule>
  </conditionalFormatting>
  <conditionalFormatting sqref="D28:D30">
    <cfRule type="cellIs" dxfId="233" priority="235" stopIfTrue="1" operator="equal">
      <formula>"þ"</formula>
    </cfRule>
  </conditionalFormatting>
  <conditionalFormatting sqref="D25 D27">
    <cfRule type="cellIs" dxfId="232" priority="234" stopIfTrue="1" operator="equal">
      <formula>"þ"</formula>
    </cfRule>
  </conditionalFormatting>
  <conditionalFormatting sqref="D25 D27">
    <cfRule type="cellIs" dxfId="231" priority="233" stopIfTrue="1" operator="equal">
      <formula>"þ"</formula>
    </cfRule>
  </conditionalFormatting>
  <conditionalFormatting sqref="D25 D27">
    <cfRule type="cellIs" dxfId="230" priority="232" stopIfTrue="1" operator="equal">
      <formula>"þ"</formula>
    </cfRule>
  </conditionalFormatting>
  <conditionalFormatting sqref="D25 D27">
    <cfRule type="cellIs" dxfId="229" priority="231" stopIfTrue="1" operator="equal">
      <formula>"þ"</formula>
    </cfRule>
  </conditionalFormatting>
  <conditionalFormatting sqref="D25 D27">
    <cfRule type="cellIs" dxfId="228" priority="230" stopIfTrue="1" operator="equal">
      <formula>"þ"</formula>
    </cfRule>
  </conditionalFormatting>
  <conditionalFormatting sqref="D25 D27">
    <cfRule type="cellIs" dxfId="227" priority="229" stopIfTrue="1" operator="equal">
      <formula>"þ"</formula>
    </cfRule>
  </conditionalFormatting>
  <conditionalFormatting sqref="D28:D30">
    <cfRule type="cellIs" dxfId="226" priority="228" stopIfTrue="1" operator="equal">
      <formula>"þ"</formula>
    </cfRule>
  </conditionalFormatting>
  <conditionalFormatting sqref="D28:D30">
    <cfRule type="cellIs" dxfId="225" priority="227" stopIfTrue="1" operator="equal">
      <formula>"þ"</formula>
    </cfRule>
  </conditionalFormatting>
  <conditionalFormatting sqref="D28:D30">
    <cfRule type="cellIs" dxfId="224" priority="226" stopIfTrue="1" operator="equal">
      <formula>"þ"</formula>
    </cfRule>
  </conditionalFormatting>
  <conditionalFormatting sqref="D28:D30">
    <cfRule type="cellIs" dxfId="223" priority="225" stopIfTrue="1" operator="equal">
      <formula>"þ"</formula>
    </cfRule>
  </conditionalFormatting>
  <conditionalFormatting sqref="D28:D30">
    <cfRule type="cellIs" dxfId="222" priority="224" stopIfTrue="1" operator="equal">
      <formula>"þ"</formula>
    </cfRule>
  </conditionalFormatting>
  <conditionalFormatting sqref="D28:D30">
    <cfRule type="cellIs" dxfId="221" priority="223" stopIfTrue="1" operator="equal">
      <formula>"þ"</formula>
    </cfRule>
  </conditionalFormatting>
  <conditionalFormatting sqref="D28:D30">
    <cfRule type="cellIs" dxfId="220" priority="222" stopIfTrue="1" operator="equal">
      <formula>"þ"</formula>
    </cfRule>
  </conditionalFormatting>
  <conditionalFormatting sqref="D28:D30">
    <cfRule type="cellIs" dxfId="219" priority="221" stopIfTrue="1" operator="equal">
      <formula>"þ"</formula>
    </cfRule>
  </conditionalFormatting>
  <conditionalFormatting sqref="D28:D30">
    <cfRule type="cellIs" dxfId="218" priority="220" stopIfTrue="1" operator="equal">
      <formula>"þ"</formula>
    </cfRule>
  </conditionalFormatting>
  <conditionalFormatting sqref="D28:D30">
    <cfRule type="cellIs" dxfId="217" priority="219" stopIfTrue="1" operator="equal">
      <formula>"þ"</formula>
    </cfRule>
  </conditionalFormatting>
  <conditionalFormatting sqref="D28:D30">
    <cfRule type="cellIs" dxfId="216" priority="218" stopIfTrue="1" operator="equal">
      <formula>"þ"</formula>
    </cfRule>
  </conditionalFormatting>
  <conditionalFormatting sqref="D31">
    <cfRule type="cellIs" dxfId="215" priority="217" stopIfTrue="1" operator="equal">
      <formula>"þ"</formula>
    </cfRule>
  </conditionalFormatting>
  <conditionalFormatting sqref="D11">
    <cfRule type="cellIs" dxfId="214" priority="216" stopIfTrue="1" operator="equal">
      <formula>"þ"</formula>
    </cfRule>
  </conditionalFormatting>
  <conditionalFormatting sqref="D11">
    <cfRule type="cellIs" dxfId="213" priority="215" stopIfTrue="1" operator="equal">
      <formula>"þ"</formula>
    </cfRule>
  </conditionalFormatting>
  <conditionalFormatting sqref="D11">
    <cfRule type="cellIs" dxfId="212" priority="214" stopIfTrue="1" operator="equal">
      <formula>"þ"</formula>
    </cfRule>
  </conditionalFormatting>
  <conditionalFormatting sqref="D11">
    <cfRule type="cellIs" dxfId="211" priority="213" stopIfTrue="1" operator="equal">
      <formula>"þ"</formula>
    </cfRule>
  </conditionalFormatting>
  <conditionalFormatting sqref="D11">
    <cfRule type="cellIs" dxfId="210" priority="212" stopIfTrue="1" operator="equal">
      <formula>"þ"</formula>
    </cfRule>
  </conditionalFormatting>
  <conditionalFormatting sqref="D11">
    <cfRule type="cellIs" dxfId="209" priority="211" stopIfTrue="1" operator="equal">
      <formula>"þ"</formula>
    </cfRule>
  </conditionalFormatting>
  <conditionalFormatting sqref="D11">
    <cfRule type="cellIs" dxfId="208" priority="210" stopIfTrue="1" operator="equal">
      <formula>"þ"</formula>
    </cfRule>
  </conditionalFormatting>
  <conditionalFormatting sqref="D11">
    <cfRule type="cellIs" dxfId="207" priority="209" stopIfTrue="1" operator="equal">
      <formula>"þ"</formula>
    </cfRule>
  </conditionalFormatting>
  <conditionalFormatting sqref="D11">
    <cfRule type="cellIs" dxfId="206" priority="208" stopIfTrue="1" operator="equal">
      <formula>"þ"</formula>
    </cfRule>
  </conditionalFormatting>
  <conditionalFormatting sqref="D11">
    <cfRule type="cellIs" dxfId="205" priority="207" stopIfTrue="1" operator="equal">
      <formula>"þ"</formula>
    </cfRule>
  </conditionalFormatting>
  <conditionalFormatting sqref="D11">
    <cfRule type="cellIs" dxfId="204" priority="206" stopIfTrue="1" operator="equal">
      <formula>"þ"</formula>
    </cfRule>
  </conditionalFormatting>
  <conditionalFormatting sqref="D11">
    <cfRule type="cellIs" dxfId="203" priority="205" stopIfTrue="1" operator="equal">
      <formula>"þ"</formula>
    </cfRule>
  </conditionalFormatting>
  <conditionalFormatting sqref="D11">
    <cfRule type="cellIs" dxfId="202" priority="204" stopIfTrue="1" operator="equal">
      <formula>"þ"</formula>
    </cfRule>
  </conditionalFormatting>
  <conditionalFormatting sqref="D11">
    <cfRule type="cellIs" dxfId="201" priority="203" stopIfTrue="1" operator="equal">
      <formula>"þ"</formula>
    </cfRule>
  </conditionalFormatting>
  <conditionalFormatting sqref="D11">
    <cfRule type="cellIs" dxfId="200" priority="202" stopIfTrue="1" operator="equal">
      <formula>"þ"</formula>
    </cfRule>
  </conditionalFormatting>
  <conditionalFormatting sqref="D11">
    <cfRule type="cellIs" dxfId="199" priority="201" stopIfTrue="1" operator="equal">
      <formula>"þ"</formula>
    </cfRule>
  </conditionalFormatting>
  <conditionalFormatting sqref="D11">
    <cfRule type="cellIs" dxfId="198" priority="200" stopIfTrue="1" operator="equal">
      <formula>"þ"</formula>
    </cfRule>
  </conditionalFormatting>
  <conditionalFormatting sqref="D11">
    <cfRule type="cellIs" dxfId="197" priority="199" stopIfTrue="1" operator="equal">
      <formula>"þ"</formula>
    </cfRule>
  </conditionalFormatting>
  <conditionalFormatting sqref="D11">
    <cfRule type="cellIs" dxfId="196" priority="198" stopIfTrue="1" operator="equal">
      <formula>"þ"</formula>
    </cfRule>
  </conditionalFormatting>
  <conditionalFormatting sqref="D11">
    <cfRule type="cellIs" dxfId="195" priority="197" stopIfTrue="1" operator="equal">
      <formula>"þ"</formula>
    </cfRule>
  </conditionalFormatting>
  <conditionalFormatting sqref="D11">
    <cfRule type="cellIs" dxfId="194" priority="196" stopIfTrue="1" operator="equal">
      <formula>"þ"</formula>
    </cfRule>
  </conditionalFormatting>
  <conditionalFormatting sqref="D11">
    <cfRule type="cellIs" dxfId="193" priority="195" stopIfTrue="1" operator="equal">
      <formula>"þ"</formula>
    </cfRule>
  </conditionalFormatting>
  <conditionalFormatting sqref="D11">
    <cfRule type="cellIs" dxfId="192" priority="194" stopIfTrue="1" operator="equal">
      <formula>"þ"</formula>
    </cfRule>
  </conditionalFormatting>
  <conditionalFormatting sqref="D11">
    <cfRule type="cellIs" dxfId="191" priority="193" stopIfTrue="1" operator="equal">
      <formula>"þ"</formula>
    </cfRule>
  </conditionalFormatting>
  <conditionalFormatting sqref="D11">
    <cfRule type="cellIs" dxfId="190" priority="192" stopIfTrue="1" operator="equal">
      <formula>"þ"</formula>
    </cfRule>
  </conditionalFormatting>
  <conditionalFormatting sqref="D11">
    <cfRule type="cellIs" dxfId="189" priority="191" stopIfTrue="1" operator="equal">
      <formula>"þ"</formula>
    </cfRule>
  </conditionalFormatting>
  <conditionalFormatting sqref="D11">
    <cfRule type="cellIs" dxfId="188" priority="190" stopIfTrue="1" operator="equal">
      <formula>"þ"</formula>
    </cfRule>
  </conditionalFormatting>
  <conditionalFormatting sqref="D11">
    <cfRule type="cellIs" dxfId="187" priority="189" stopIfTrue="1" operator="equal">
      <formula>"þ"</formula>
    </cfRule>
  </conditionalFormatting>
  <conditionalFormatting sqref="D11">
    <cfRule type="cellIs" dxfId="186" priority="188" stopIfTrue="1" operator="equal">
      <formula>"þ"</formula>
    </cfRule>
  </conditionalFormatting>
  <conditionalFormatting sqref="D11">
    <cfRule type="cellIs" dxfId="185" priority="187" stopIfTrue="1" operator="equal">
      <formula>"þ"</formula>
    </cfRule>
  </conditionalFormatting>
  <conditionalFormatting sqref="D11">
    <cfRule type="cellIs" dxfId="184" priority="186" stopIfTrue="1" operator="equal">
      <formula>"þ"</formula>
    </cfRule>
  </conditionalFormatting>
  <conditionalFormatting sqref="D11">
    <cfRule type="cellIs" dxfId="183" priority="185" stopIfTrue="1" operator="equal">
      <formula>"þ"</formula>
    </cfRule>
  </conditionalFormatting>
  <conditionalFormatting sqref="D11">
    <cfRule type="cellIs" dxfId="182" priority="184" stopIfTrue="1" operator="equal">
      <formula>"þ"</formula>
    </cfRule>
  </conditionalFormatting>
  <conditionalFormatting sqref="D11">
    <cfRule type="cellIs" dxfId="181" priority="183" stopIfTrue="1" operator="equal">
      <formula>"þ"</formula>
    </cfRule>
  </conditionalFormatting>
  <conditionalFormatting sqref="D11">
    <cfRule type="cellIs" dxfId="180" priority="182" stopIfTrue="1" operator="equal">
      <formula>"þ"</formula>
    </cfRule>
  </conditionalFormatting>
  <conditionalFormatting sqref="D11">
    <cfRule type="cellIs" dxfId="179" priority="181" stopIfTrue="1" operator="equal">
      <formula>"þ"</formula>
    </cfRule>
  </conditionalFormatting>
  <conditionalFormatting sqref="D11">
    <cfRule type="cellIs" dxfId="178" priority="180" stopIfTrue="1" operator="equal">
      <formula>"þ"</formula>
    </cfRule>
  </conditionalFormatting>
  <conditionalFormatting sqref="D11">
    <cfRule type="cellIs" dxfId="177" priority="179" stopIfTrue="1" operator="equal">
      <formula>"þ"</formula>
    </cfRule>
  </conditionalFormatting>
  <conditionalFormatting sqref="D11">
    <cfRule type="cellIs" dxfId="176" priority="178" stopIfTrue="1" operator="equal">
      <formula>"þ"</formula>
    </cfRule>
  </conditionalFormatting>
  <conditionalFormatting sqref="D11">
    <cfRule type="cellIs" dxfId="175" priority="177" stopIfTrue="1" operator="equal">
      <formula>"þ"</formula>
    </cfRule>
  </conditionalFormatting>
  <conditionalFormatting sqref="D11">
    <cfRule type="cellIs" dxfId="174" priority="176" stopIfTrue="1" operator="equal">
      <formula>"þ"</formula>
    </cfRule>
  </conditionalFormatting>
  <conditionalFormatting sqref="D11">
    <cfRule type="cellIs" dxfId="173" priority="175" stopIfTrue="1" operator="equal">
      <formula>"þ"</formula>
    </cfRule>
  </conditionalFormatting>
  <conditionalFormatting sqref="D11">
    <cfRule type="cellIs" dxfId="172" priority="174" stopIfTrue="1" operator="equal">
      <formula>"þ"</formula>
    </cfRule>
  </conditionalFormatting>
  <conditionalFormatting sqref="D11">
    <cfRule type="cellIs" dxfId="171" priority="173" stopIfTrue="1" operator="equal">
      <formula>"þ"</formula>
    </cfRule>
  </conditionalFormatting>
  <conditionalFormatting sqref="D11">
    <cfRule type="cellIs" dxfId="170" priority="172" stopIfTrue="1" operator="equal">
      <formula>"þ"</formula>
    </cfRule>
  </conditionalFormatting>
  <conditionalFormatting sqref="D11">
    <cfRule type="cellIs" dxfId="169" priority="171" stopIfTrue="1" operator="equal">
      <formula>"þ"</formula>
    </cfRule>
  </conditionalFormatting>
  <conditionalFormatting sqref="D26">
    <cfRule type="cellIs" dxfId="168" priority="146" stopIfTrue="1" operator="equal">
      <formula>"þ"</formula>
    </cfRule>
  </conditionalFormatting>
  <conditionalFormatting sqref="D26">
    <cfRule type="cellIs" dxfId="167" priority="145" stopIfTrue="1" operator="equal">
      <formula>"þ"</formula>
    </cfRule>
  </conditionalFormatting>
  <conditionalFormatting sqref="D26">
    <cfRule type="cellIs" dxfId="166" priority="144" stopIfTrue="1" operator="equal">
      <formula>"þ"</formula>
    </cfRule>
  </conditionalFormatting>
  <conditionalFormatting sqref="D26">
    <cfRule type="cellIs" dxfId="165" priority="143" stopIfTrue="1" operator="equal">
      <formula>"þ"</formula>
    </cfRule>
  </conditionalFormatting>
  <conditionalFormatting sqref="D26">
    <cfRule type="cellIs" dxfId="164" priority="142" stopIfTrue="1" operator="equal">
      <formula>"þ"</formula>
    </cfRule>
  </conditionalFormatting>
  <conditionalFormatting sqref="D26">
    <cfRule type="cellIs" dxfId="163" priority="141" stopIfTrue="1" operator="equal">
      <formula>"þ"</formula>
    </cfRule>
  </conditionalFormatting>
  <conditionalFormatting sqref="D26">
    <cfRule type="cellIs" dxfId="162" priority="140" stopIfTrue="1" operator="equal">
      <formula>"þ"</formula>
    </cfRule>
  </conditionalFormatting>
  <conditionalFormatting sqref="D26">
    <cfRule type="cellIs" dxfId="161" priority="139" stopIfTrue="1" operator="equal">
      <formula>"þ"</formula>
    </cfRule>
  </conditionalFormatting>
  <conditionalFormatting sqref="D26">
    <cfRule type="cellIs" dxfId="160" priority="138" stopIfTrue="1" operator="equal">
      <formula>"þ"</formula>
    </cfRule>
  </conditionalFormatting>
  <conditionalFormatting sqref="D26">
    <cfRule type="cellIs" dxfId="159" priority="137" stopIfTrue="1" operator="equal">
      <formula>"þ"</formula>
    </cfRule>
  </conditionalFormatting>
  <conditionalFormatting sqref="D26">
    <cfRule type="cellIs" dxfId="158" priority="136" stopIfTrue="1" operator="equal">
      <formula>"þ"</formula>
    </cfRule>
  </conditionalFormatting>
  <conditionalFormatting sqref="D26">
    <cfRule type="cellIs" dxfId="157" priority="135" stopIfTrue="1" operator="equal">
      <formula>"þ"</formula>
    </cfRule>
  </conditionalFormatting>
  <conditionalFormatting sqref="D26">
    <cfRule type="cellIs" dxfId="156" priority="134" stopIfTrue="1" operator="equal">
      <formula>"þ"</formula>
    </cfRule>
  </conditionalFormatting>
  <conditionalFormatting sqref="D26">
    <cfRule type="cellIs" dxfId="155" priority="133" stopIfTrue="1" operator="equal">
      <formula>"þ"</formula>
    </cfRule>
  </conditionalFormatting>
  <conditionalFormatting sqref="D26">
    <cfRule type="cellIs" dxfId="154" priority="132" stopIfTrue="1" operator="equal">
      <formula>"þ"</formula>
    </cfRule>
  </conditionalFormatting>
  <conditionalFormatting sqref="D26">
    <cfRule type="cellIs" dxfId="153" priority="131" stopIfTrue="1" operator="equal">
      <formula>"þ"</formula>
    </cfRule>
  </conditionalFormatting>
  <conditionalFormatting sqref="D26">
    <cfRule type="cellIs" dxfId="152" priority="130" stopIfTrue="1" operator="equal">
      <formula>"þ"</formula>
    </cfRule>
  </conditionalFormatting>
  <conditionalFormatting sqref="D26">
    <cfRule type="cellIs" dxfId="151" priority="129" stopIfTrue="1" operator="equal">
      <formula>"þ"</formula>
    </cfRule>
  </conditionalFormatting>
  <conditionalFormatting sqref="D26">
    <cfRule type="cellIs" dxfId="150" priority="128" stopIfTrue="1" operator="equal">
      <formula>"þ"</formula>
    </cfRule>
  </conditionalFormatting>
  <conditionalFormatting sqref="D26">
    <cfRule type="cellIs" dxfId="149" priority="127" stopIfTrue="1" operator="equal">
      <formula>"þ"</formula>
    </cfRule>
  </conditionalFormatting>
  <conditionalFormatting sqref="D26">
    <cfRule type="cellIs" dxfId="148" priority="126" stopIfTrue="1" operator="equal">
      <formula>"þ"</formula>
    </cfRule>
  </conditionalFormatting>
  <conditionalFormatting sqref="D26">
    <cfRule type="cellIs" dxfId="147" priority="125" stopIfTrue="1" operator="equal">
      <formula>"þ"</formula>
    </cfRule>
  </conditionalFormatting>
  <conditionalFormatting sqref="D26">
    <cfRule type="cellIs" dxfId="146" priority="124" stopIfTrue="1" operator="equal">
      <formula>"þ"</formula>
    </cfRule>
  </conditionalFormatting>
  <conditionalFormatting sqref="D26">
    <cfRule type="cellIs" dxfId="145" priority="123" stopIfTrue="1" operator="equal">
      <formula>"þ"</formula>
    </cfRule>
  </conditionalFormatting>
  <conditionalFormatting sqref="D15">
    <cfRule type="cellIs" dxfId="144" priority="122" stopIfTrue="1" operator="equal">
      <formula>"þ"</formula>
    </cfRule>
  </conditionalFormatting>
  <conditionalFormatting sqref="D15">
    <cfRule type="cellIs" dxfId="143" priority="121" stopIfTrue="1" operator="equal">
      <formula>"þ"</formula>
    </cfRule>
  </conditionalFormatting>
  <conditionalFormatting sqref="D15">
    <cfRule type="cellIs" dxfId="142" priority="120" stopIfTrue="1" operator="equal">
      <formula>"þ"</formula>
    </cfRule>
  </conditionalFormatting>
  <conditionalFormatting sqref="D15">
    <cfRule type="cellIs" dxfId="141" priority="119" stopIfTrue="1" operator="equal">
      <formula>"þ"</formula>
    </cfRule>
  </conditionalFormatting>
  <conditionalFormatting sqref="D15">
    <cfRule type="cellIs" dxfId="140" priority="118" stopIfTrue="1" operator="equal">
      <formula>"þ"</formula>
    </cfRule>
  </conditionalFormatting>
  <conditionalFormatting sqref="D15">
    <cfRule type="cellIs" dxfId="139" priority="117" stopIfTrue="1" operator="equal">
      <formula>"þ"</formula>
    </cfRule>
  </conditionalFormatting>
  <conditionalFormatting sqref="D15">
    <cfRule type="cellIs" dxfId="138" priority="116" stopIfTrue="1" operator="equal">
      <formula>"þ"</formula>
    </cfRule>
  </conditionalFormatting>
  <conditionalFormatting sqref="D15">
    <cfRule type="cellIs" dxfId="137" priority="115" stopIfTrue="1" operator="equal">
      <formula>"þ"</formula>
    </cfRule>
  </conditionalFormatting>
  <conditionalFormatting sqref="D15">
    <cfRule type="cellIs" dxfId="136" priority="114" stopIfTrue="1" operator="equal">
      <formula>"þ"</formula>
    </cfRule>
  </conditionalFormatting>
  <conditionalFormatting sqref="D15">
    <cfRule type="cellIs" dxfId="135" priority="113" stopIfTrue="1" operator="equal">
      <formula>"þ"</formula>
    </cfRule>
  </conditionalFormatting>
  <conditionalFormatting sqref="D15">
    <cfRule type="cellIs" dxfId="134" priority="112" stopIfTrue="1" operator="equal">
      <formula>"þ"</formula>
    </cfRule>
  </conditionalFormatting>
  <conditionalFormatting sqref="D15">
    <cfRule type="cellIs" dxfId="133" priority="111" stopIfTrue="1" operator="equal">
      <formula>"þ"</formula>
    </cfRule>
  </conditionalFormatting>
  <conditionalFormatting sqref="D15">
    <cfRule type="cellIs" dxfId="132" priority="110" stopIfTrue="1" operator="equal">
      <formula>"þ"</formula>
    </cfRule>
  </conditionalFormatting>
  <conditionalFormatting sqref="D15">
    <cfRule type="cellIs" dxfId="131" priority="109" stopIfTrue="1" operator="equal">
      <formula>"þ"</formula>
    </cfRule>
  </conditionalFormatting>
  <conditionalFormatting sqref="D15">
    <cfRule type="cellIs" dxfId="130" priority="108" stopIfTrue="1" operator="equal">
      <formula>"þ"</formula>
    </cfRule>
  </conditionalFormatting>
  <conditionalFormatting sqref="D15">
    <cfRule type="cellIs" dxfId="129" priority="107" stopIfTrue="1" operator="equal">
      <formula>"þ"</formula>
    </cfRule>
  </conditionalFormatting>
  <conditionalFormatting sqref="D15">
    <cfRule type="cellIs" dxfId="128" priority="106" stopIfTrue="1" operator="equal">
      <formula>"þ"</formula>
    </cfRule>
  </conditionalFormatting>
  <conditionalFormatting sqref="D15">
    <cfRule type="cellIs" dxfId="127" priority="105" stopIfTrue="1" operator="equal">
      <formula>"þ"</formula>
    </cfRule>
  </conditionalFormatting>
  <conditionalFormatting sqref="D15">
    <cfRule type="cellIs" dxfId="126" priority="104" stopIfTrue="1" operator="equal">
      <formula>"þ"</formula>
    </cfRule>
  </conditionalFormatting>
  <conditionalFormatting sqref="D15">
    <cfRule type="cellIs" dxfId="125" priority="103" stopIfTrue="1" operator="equal">
      <formula>"þ"</formula>
    </cfRule>
  </conditionalFormatting>
  <conditionalFormatting sqref="D15">
    <cfRule type="cellIs" dxfId="124" priority="102" stopIfTrue="1" operator="equal">
      <formula>"þ"</formula>
    </cfRule>
  </conditionalFormatting>
  <conditionalFormatting sqref="D15">
    <cfRule type="cellIs" dxfId="123" priority="101" stopIfTrue="1" operator="equal">
      <formula>"þ"</formula>
    </cfRule>
  </conditionalFormatting>
  <conditionalFormatting sqref="D15">
    <cfRule type="cellIs" dxfId="122" priority="100" stopIfTrue="1" operator="equal">
      <formula>"þ"</formula>
    </cfRule>
  </conditionalFormatting>
  <conditionalFormatting sqref="D15">
    <cfRule type="cellIs" dxfId="121" priority="99" stopIfTrue="1" operator="equal">
      <formula>"þ"</formula>
    </cfRule>
  </conditionalFormatting>
  <conditionalFormatting sqref="D15">
    <cfRule type="cellIs" dxfId="120" priority="98" stopIfTrue="1" operator="equal">
      <formula>"þ"</formula>
    </cfRule>
  </conditionalFormatting>
  <conditionalFormatting sqref="D15">
    <cfRule type="cellIs" dxfId="119" priority="97" stopIfTrue="1" operator="equal">
      <formula>"þ"</formula>
    </cfRule>
  </conditionalFormatting>
  <conditionalFormatting sqref="D15">
    <cfRule type="cellIs" dxfId="118" priority="96" stopIfTrue="1" operator="equal">
      <formula>"þ"</formula>
    </cfRule>
  </conditionalFormatting>
  <conditionalFormatting sqref="D15">
    <cfRule type="cellIs" dxfId="117" priority="95" stopIfTrue="1" operator="equal">
      <formula>"þ"</formula>
    </cfRule>
  </conditionalFormatting>
  <conditionalFormatting sqref="D15">
    <cfRule type="cellIs" dxfId="116" priority="94" stopIfTrue="1" operator="equal">
      <formula>"þ"</formula>
    </cfRule>
  </conditionalFormatting>
  <conditionalFormatting sqref="D15">
    <cfRule type="cellIs" dxfId="115" priority="93" stopIfTrue="1" operator="equal">
      <formula>"þ"</formula>
    </cfRule>
  </conditionalFormatting>
  <conditionalFormatting sqref="D15">
    <cfRule type="cellIs" dxfId="114" priority="92" stopIfTrue="1" operator="equal">
      <formula>"þ"</formula>
    </cfRule>
  </conditionalFormatting>
  <conditionalFormatting sqref="D15">
    <cfRule type="cellIs" dxfId="113" priority="91" stopIfTrue="1" operator="equal">
      <formula>"þ"</formula>
    </cfRule>
  </conditionalFormatting>
  <conditionalFormatting sqref="D15">
    <cfRule type="cellIs" dxfId="112" priority="90" stopIfTrue="1" operator="equal">
      <formula>"þ"</formula>
    </cfRule>
  </conditionalFormatting>
  <conditionalFormatting sqref="D15">
    <cfRule type="cellIs" dxfId="111" priority="89" stopIfTrue="1" operator="equal">
      <formula>"þ"</formula>
    </cfRule>
  </conditionalFormatting>
  <conditionalFormatting sqref="D15">
    <cfRule type="cellIs" dxfId="110" priority="88" stopIfTrue="1" operator="equal">
      <formula>"þ"</formula>
    </cfRule>
  </conditionalFormatting>
  <conditionalFormatting sqref="D15">
    <cfRule type="cellIs" dxfId="109" priority="87" stopIfTrue="1" operator="equal">
      <formula>"þ"</formula>
    </cfRule>
  </conditionalFormatting>
  <conditionalFormatting sqref="D15">
    <cfRule type="cellIs" dxfId="108" priority="86" stopIfTrue="1" operator="equal">
      <formula>"þ"</formula>
    </cfRule>
  </conditionalFormatting>
  <conditionalFormatting sqref="D15">
    <cfRule type="cellIs" dxfId="107" priority="85" stopIfTrue="1" operator="equal">
      <formula>"þ"</formula>
    </cfRule>
  </conditionalFormatting>
  <conditionalFormatting sqref="D15">
    <cfRule type="cellIs" dxfId="106" priority="84" stopIfTrue="1" operator="equal">
      <formula>"þ"</formula>
    </cfRule>
  </conditionalFormatting>
  <conditionalFormatting sqref="D15">
    <cfRule type="cellIs" dxfId="105" priority="83" stopIfTrue="1" operator="equal">
      <formula>"þ"</formula>
    </cfRule>
  </conditionalFormatting>
  <conditionalFormatting sqref="D15">
    <cfRule type="cellIs" dxfId="104" priority="82" stopIfTrue="1" operator="equal">
      <formula>"þ"</formula>
    </cfRule>
  </conditionalFormatting>
  <conditionalFormatting sqref="D15">
    <cfRule type="cellIs" dxfId="103" priority="81" stopIfTrue="1" operator="equal">
      <formula>"þ"</formula>
    </cfRule>
  </conditionalFormatting>
  <conditionalFormatting sqref="D15">
    <cfRule type="cellIs" dxfId="102" priority="80" stopIfTrue="1" operator="equal">
      <formula>"þ"</formula>
    </cfRule>
  </conditionalFormatting>
  <conditionalFormatting sqref="D15">
    <cfRule type="cellIs" dxfId="101" priority="79" stopIfTrue="1" operator="equal">
      <formula>"þ"</formula>
    </cfRule>
  </conditionalFormatting>
  <conditionalFormatting sqref="D15">
    <cfRule type="cellIs" dxfId="100" priority="78" stopIfTrue="1" operator="equal">
      <formula>"þ"</formula>
    </cfRule>
  </conditionalFormatting>
  <conditionalFormatting sqref="D15">
    <cfRule type="cellIs" dxfId="99" priority="77" stopIfTrue="1" operator="equal">
      <formula>"þ"</formula>
    </cfRule>
  </conditionalFormatting>
  <conditionalFormatting sqref="D15">
    <cfRule type="cellIs" dxfId="98" priority="76" stopIfTrue="1" operator="equal">
      <formula>"þ"</formula>
    </cfRule>
  </conditionalFormatting>
  <conditionalFormatting sqref="D15">
    <cfRule type="cellIs" dxfId="97" priority="75" stopIfTrue="1" operator="equal">
      <formula>"þ"</formula>
    </cfRule>
  </conditionalFormatting>
  <conditionalFormatting sqref="D15">
    <cfRule type="cellIs" dxfId="96" priority="74" stopIfTrue="1" operator="equal">
      <formula>"þ"</formula>
    </cfRule>
  </conditionalFormatting>
  <conditionalFormatting sqref="D15">
    <cfRule type="cellIs" dxfId="95" priority="73" stopIfTrue="1" operator="equal">
      <formula>"þ"</formula>
    </cfRule>
  </conditionalFormatting>
  <conditionalFormatting sqref="D15">
    <cfRule type="cellIs" dxfId="94" priority="72" stopIfTrue="1" operator="equal">
      <formula>"þ"</formula>
    </cfRule>
  </conditionalFormatting>
  <conditionalFormatting sqref="D15">
    <cfRule type="cellIs" dxfId="93" priority="71" stopIfTrue="1" operator="equal">
      <formula>"þ"</formula>
    </cfRule>
  </conditionalFormatting>
  <conditionalFormatting sqref="D22">
    <cfRule type="cellIs" dxfId="92" priority="70" stopIfTrue="1" operator="equal">
      <formula>"þ"</formula>
    </cfRule>
  </conditionalFormatting>
  <conditionalFormatting sqref="D22">
    <cfRule type="cellIs" dxfId="91" priority="69" stopIfTrue="1" operator="equal">
      <formula>"þ"</formula>
    </cfRule>
  </conditionalFormatting>
  <conditionalFormatting sqref="D22">
    <cfRule type="cellIs" dxfId="90" priority="68" stopIfTrue="1" operator="equal">
      <formula>"þ"</formula>
    </cfRule>
  </conditionalFormatting>
  <conditionalFormatting sqref="D22">
    <cfRule type="cellIs" dxfId="89" priority="67" stopIfTrue="1" operator="equal">
      <formula>"þ"</formula>
    </cfRule>
  </conditionalFormatting>
  <conditionalFormatting sqref="D22">
    <cfRule type="cellIs" dxfId="88" priority="66" stopIfTrue="1" operator="equal">
      <formula>"þ"</formula>
    </cfRule>
  </conditionalFormatting>
  <conditionalFormatting sqref="D22">
    <cfRule type="cellIs" dxfId="87" priority="65" stopIfTrue="1" operator="equal">
      <formula>"þ"</formula>
    </cfRule>
  </conditionalFormatting>
  <conditionalFormatting sqref="D22">
    <cfRule type="cellIs" dxfId="86" priority="64" stopIfTrue="1" operator="equal">
      <formula>"þ"</formula>
    </cfRule>
  </conditionalFormatting>
  <conditionalFormatting sqref="D22">
    <cfRule type="cellIs" dxfId="85" priority="63" stopIfTrue="1" operator="equal">
      <formula>"þ"</formula>
    </cfRule>
  </conditionalFormatting>
  <conditionalFormatting sqref="D22">
    <cfRule type="cellIs" dxfId="84" priority="62" stopIfTrue="1" operator="equal">
      <formula>"þ"</formula>
    </cfRule>
  </conditionalFormatting>
  <conditionalFormatting sqref="D22">
    <cfRule type="cellIs" dxfId="83" priority="61" stopIfTrue="1" operator="equal">
      <formula>"þ"</formula>
    </cfRule>
  </conditionalFormatting>
  <conditionalFormatting sqref="D22">
    <cfRule type="cellIs" dxfId="82" priority="60" stopIfTrue="1" operator="equal">
      <formula>"þ"</formula>
    </cfRule>
  </conditionalFormatting>
  <conditionalFormatting sqref="D22">
    <cfRule type="cellIs" dxfId="81" priority="59" stopIfTrue="1" operator="equal">
      <formula>"þ"</formula>
    </cfRule>
  </conditionalFormatting>
  <conditionalFormatting sqref="D22">
    <cfRule type="cellIs" dxfId="80" priority="58" stopIfTrue="1" operator="equal">
      <formula>"þ"</formula>
    </cfRule>
  </conditionalFormatting>
  <conditionalFormatting sqref="D22">
    <cfRule type="cellIs" dxfId="79" priority="57" stopIfTrue="1" operator="equal">
      <formula>"þ"</formula>
    </cfRule>
  </conditionalFormatting>
  <conditionalFormatting sqref="D22">
    <cfRule type="cellIs" dxfId="78" priority="56" stopIfTrue="1" operator="equal">
      <formula>"þ"</formula>
    </cfRule>
  </conditionalFormatting>
  <conditionalFormatting sqref="D22">
    <cfRule type="cellIs" dxfId="77" priority="55" stopIfTrue="1" operator="equal">
      <formula>"þ"</formula>
    </cfRule>
  </conditionalFormatting>
  <conditionalFormatting sqref="D22">
    <cfRule type="cellIs" dxfId="76" priority="54" stopIfTrue="1" operator="equal">
      <formula>"þ"</formula>
    </cfRule>
  </conditionalFormatting>
  <conditionalFormatting sqref="D22">
    <cfRule type="cellIs" dxfId="75" priority="53" stopIfTrue="1" operator="equal">
      <formula>"þ"</formula>
    </cfRule>
  </conditionalFormatting>
  <conditionalFormatting sqref="D22">
    <cfRule type="cellIs" dxfId="74" priority="52" stopIfTrue="1" operator="equal">
      <formula>"þ"</formula>
    </cfRule>
  </conditionalFormatting>
  <conditionalFormatting sqref="D22">
    <cfRule type="cellIs" dxfId="73" priority="51" stopIfTrue="1" operator="equal">
      <formula>"þ"</formula>
    </cfRule>
  </conditionalFormatting>
  <conditionalFormatting sqref="D22">
    <cfRule type="cellIs" dxfId="72" priority="50" stopIfTrue="1" operator="equal">
      <formula>"þ"</formula>
    </cfRule>
  </conditionalFormatting>
  <conditionalFormatting sqref="D22">
    <cfRule type="cellIs" dxfId="71" priority="49" stopIfTrue="1" operator="equal">
      <formula>"þ"</formula>
    </cfRule>
  </conditionalFormatting>
  <conditionalFormatting sqref="D22">
    <cfRule type="cellIs" dxfId="70" priority="48" stopIfTrue="1" operator="equal">
      <formula>"þ"</formula>
    </cfRule>
  </conditionalFormatting>
  <conditionalFormatting sqref="D22">
    <cfRule type="cellIs" dxfId="69" priority="47" stopIfTrue="1" operator="equal">
      <formula>"þ"</formula>
    </cfRule>
  </conditionalFormatting>
  <conditionalFormatting sqref="D22">
    <cfRule type="cellIs" dxfId="68" priority="46" stopIfTrue="1" operator="equal">
      <formula>"þ"</formula>
    </cfRule>
  </conditionalFormatting>
  <conditionalFormatting sqref="D22">
    <cfRule type="cellIs" dxfId="67" priority="45" stopIfTrue="1" operator="equal">
      <formula>"þ"</formula>
    </cfRule>
  </conditionalFormatting>
  <conditionalFormatting sqref="D22">
    <cfRule type="cellIs" dxfId="66" priority="44" stopIfTrue="1" operator="equal">
      <formula>"þ"</formula>
    </cfRule>
  </conditionalFormatting>
  <conditionalFormatting sqref="D22">
    <cfRule type="cellIs" dxfId="65" priority="43" stopIfTrue="1" operator="equal">
      <formula>"þ"</formula>
    </cfRule>
  </conditionalFormatting>
  <conditionalFormatting sqref="D22">
    <cfRule type="cellIs" dxfId="64" priority="42" stopIfTrue="1" operator="equal">
      <formula>"þ"</formula>
    </cfRule>
  </conditionalFormatting>
  <conditionalFormatting sqref="D22">
    <cfRule type="cellIs" dxfId="63" priority="41" stopIfTrue="1" operator="equal">
      <formula>"þ"</formula>
    </cfRule>
  </conditionalFormatting>
  <conditionalFormatting sqref="D22">
    <cfRule type="cellIs" dxfId="62" priority="40" stopIfTrue="1" operator="equal">
      <formula>"þ"</formula>
    </cfRule>
  </conditionalFormatting>
  <conditionalFormatting sqref="D22">
    <cfRule type="cellIs" dxfId="61" priority="39" stopIfTrue="1" operator="equal">
      <formula>"þ"</formula>
    </cfRule>
  </conditionalFormatting>
  <conditionalFormatting sqref="D22">
    <cfRule type="cellIs" dxfId="60" priority="38" stopIfTrue="1" operator="equal">
      <formula>"þ"</formula>
    </cfRule>
  </conditionalFormatting>
  <conditionalFormatting sqref="D22">
    <cfRule type="cellIs" dxfId="59" priority="37" stopIfTrue="1" operator="equal">
      <formula>"þ"</formula>
    </cfRule>
  </conditionalFormatting>
  <conditionalFormatting sqref="D17:D18">
    <cfRule type="cellIs" dxfId="58" priority="36" stopIfTrue="1" operator="equal">
      <formula>"þ"</formula>
    </cfRule>
  </conditionalFormatting>
  <conditionalFormatting sqref="D17:D18">
    <cfRule type="cellIs" dxfId="57" priority="35" stopIfTrue="1" operator="equal">
      <formula>"þ"</formula>
    </cfRule>
  </conditionalFormatting>
  <conditionalFormatting sqref="D17:D18">
    <cfRule type="cellIs" dxfId="56" priority="34" stopIfTrue="1" operator="equal">
      <formula>"þ"</formula>
    </cfRule>
  </conditionalFormatting>
  <conditionalFormatting sqref="D17:D18">
    <cfRule type="cellIs" dxfId="55" priority="33" stopIfTrue="1" operator="equal">
      <formula>"þ"</formula>
    </cfRule>
  </conditionalFormatting>
  <conditionalFormatting sqref="D17:D18">
    <cfRule type="cellIs" dxfId="54" priority="32" stopIfTrue="1" operator="equal">
      <formula>"þ"</formula>
    </cfRule>
  </conditionalFormatting>
  <conditionalFormatting sqref="D17:D18">
    <cfRule type="cellIs" dxfId="53" priority="31" stopIfTrue="1" operator="equal">
      <formula>"þ"</formula>
    </cfRule>
  </conditionalFormatting>
  <conditionalFormatting sqref="D17:D18">
    <cfRule type="cellIs" dxfId="52" priority="30" stopIfTrue="1" operator="equal">
      <formula>"þ"</formula>
    </cfRule>
  </conditionalFormatting>
  <conditionalFormatting sqref="D17:D18">
    <cfRule type="cellIs" dxfId="51" priority="29" stopIfTrue="1" operator="equal">
      <formula>"þ"</formula>
    </cfRule>
  </conditionalFormatting>
  <conditionalFormatting sqref="D17:D18">
    <cfRule type="cellIs" dxfId="50" priority="28" stopIfTrue="1" operator="equal">
      <formula>"þ"</formula>
    </cfRule>
  </conditionalFormatting>
  <conditionalFormatting sqref="D17:D18">
    <cfRule type="cellIs" dxfId="49" priority="27" stopIfTrue="1" operator="equal">
      <formula>"þ"</formula>
    </cfRule>
  </conditionalFormatting>
  <conditionalFormatting sqref="D17:D18">
    <cfRule type="cellIs" dxfId="48" priority="26" stopIfTrue="1" operator="equal">
      <formula>"þ"</formula>
    </cfRule>
  </conditionalFormatting>
  <conditionalFormatting sqref="D17:D18">
    <cfRule type="cellIs" dxfId="47" priority="25" stopIfTrue="1" operator="equal">
      <formula>"þ"</formula>
    </cfRule>
  </conditionalFormatting>
  <conditionalFormatting sqref="D17:D18">
    <cfRule type="cellIs" dxfId="46" priority="24" stopIfTrue="1" operator="equal">
      <formula>"þ"</formula>
    </cfRule>
  </conditionalFormatting>
  <conditionalFormatting sqref="D17:D18">
    <cfRule type="cellIs" dxfId="45" priority="23" stopIfTrue="1" operator="equal">
      <formula>"þ"</formula>
    </cfRule>
  </conditionalFormatting>
  <conditionalFormatting sqref="D17:D18">
    <cfRule type="cellIs" dxfId="44" priority="22" stopIfTrue="1" operator="equal">
      <formula>"þ"</formula>
    </cfRule>
  </conditionalFormatting>
  <conditionalFormatting sqref="D17:D18">
    <cfRule type="cellIs" dxfId="43" priority="21" stopIfTrue="1" operator="equal">
      <formula>"þ"</formula>
    </cfRule>
  </conditionalFormatting>
  <conditionalFormatting sqref="D17:D18">
    <cfRule type="cellIs" dxfId="42" priority="20" stopIfTrue="1" operator="equal">
      <formula>"þ"</formula>
    </cfRule>
  </conditionalFormatting>
  <conditionalFormatting sqref="D17:D18">
    <cfRule type="cellIs" dxfId="41" priority="19" stopIfTrue="1" operator="equal">
      <formula>"þ"</formula>
    </cfRule>
  </conditionalFormatting>
  <conditionalFormatting sqref="D17:D18">
    <cfRule type="cellIs" dxfId="40" priority="18" stopIfTrue="1" operator="equal">
      <formula>"þ"</formula>
    </cfRule>
  </conditionalFormatting>
  <conditionalFormatting sqref="D17:D18">
    <cfRule type="cellIs" dxfId="39" priority="17" stopIfTrue="1" operator="equal">
      <formula>"þ"</formula>
    </cfRule>
  </conditionalFormatting>
  <conditionalFormatting sqref="D17:D18">
    <cfRule type="cellIs" dxfId="38" priority="16" stopIfTrue="1" operator="equal">
      <formula>"þ"</formula>
    </cfRule>
  </conditionalFormatting>
  <conditionalFormatting sqref="D17:D18">
    <cfRule type="cellIs" dxfId="37" priority="15" stopIfTrue="1" operator="equal">
      <formula>"þ"</formula>
    </cfRule>
  </conditionalFormatting>
  <conditionalFormatting sqref="D17:D18">
    <cfRule type="cellIs" dxfId="36" priority="14" stopIfTrue="1" operator="equal">
      <formula>"þ"</formula>
    </cfRule>
  </conditionalFormatting>
  <conditionalFormatting sqref="D17:D18">
    <cfRule type="cellIs" dxfId="35" priority="13" stopIfTrue="1" operator="equal">
      <formula>"þ"</formula>
    </cfRule>
  </conditionalFormatting>
  <conditionalFormatting sqref="D17:D18">
    <cfRule type="cellIs" dxfId="34" priority="12" stopIfTrue="1" operator="equal">
      <formula>"þ"</formula>
    </cfRule>
  </conditionalFormatting>
  <conditionalFormatting sqref="D17:D18">
    <cfRule type="cellIs" dxfId="33" priority="11" stopIfTrue="1" operator="equal">
      <formula>"þ"</formula>
    </cfRule>
  </conditionalFormatting>
  <conditionalFormatting sqref="D17:D18">
    <cfRule type="cellIs" dxfId="32" priority="10" stopIfTrue="1" operator="equal">
      <formula>"þ"</formula>
    </cfRule>
  </conditionalFormatting>
  <conditionalFormatting sqref="D17:D18">
    <cfRule type="cellIs" dxfId="31" priority="9" stopIfTrue="1" operator="equal">
      <formula>"þ"</formula>
    </cfRule>
  </conditionalFormatting>
  <conditionalFormatting sqref="D17:D18">
    <cfRule type="cellIs" dxfId="30" priority="8" stopIfTrue="1" operator="equal">
      <formula>"þ"</formula>
    </cfRule>
  </conditionalFormatting>
  <conditionalFormatting sqref="D17:D18">
    <cfRule type="cellIs" dxfId="29" priority="7" stopIfTrue="1" operator="equal">
      <formula>"þ"</formula>
    </cfRule>
  </conditionalFormatting>
  <conditionalFormatting sqref="D17:D18">
    <cfRule type="cellIs" dxfId="28" priority="6" stopIfTrue="1" operator="equal">
      <formula>"þ"</formula>
    </cfRule>
  </conditionalFormatting>
  <conditionalFormatting sqref="D17:D18">
    <cfRule type="cellIs" dxfId="27" priority="5" stopIfTrue="1" operator="equal">
      <formula>"þ"</formula>
    </cfRule>
  </conditionalFormatting>
  <conditionalFormatting sqref="D17:D18">
    <cfRule type="cellIs" dxfId="26" priority="4" stopIfTrue="1" operator="equal">
      <formula>"þ"</formula>
    </cfRule>
  </conditionalFormatting>
  <conditionalFormatting sqref="D17:D18">
    <cfRule type="cellIs" dxfId="25" priority="3" stopIfTrue="1" operator="equal">
      <formula>"þ"</formula>
    </cfRule>
  </conditionalFormatting>
  <conditionalFormatting sqref="D17:D18">
    <cfRule type="cellIs" dxfId="24" priority="2" stopIfTrue="1" operator="equal">
      <formula>"þ"</formula>
    </cfRule>
  </conditionalFormatting>
  <conditionalFormatting sqref="D17:D18">
    <cfRule type="cellIs" dxfId="2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59765625" defaultRowHeight="16.8"/>
  <cols>
    <col min="1" max="1" width="31.3984375" style="270" customWidth="1"/>
    <col min="2" max="2" width="1.8984375" style="272" customWidth="1"/>
    <col min="3" max="3" width="34" style="218" bestFit="1" customWidth="1"/>
    <col min="4" max="4" width="8.59765625" style="274"/>
    <col min="5" max="16384" width="8.59765625" style="218"/>
  </cols>
  <sheetData>
    <row r="1" spans="1:3" ht="24" thickTop="1" thickBot="1">
      <c r="A1" s="273" t="s">
        <v>183</v>
      </c>
      <c r="B1" s="218"/>
      <c r="C1" s="273" t="s">
        <v>122</v>
      </c>
    </row>
    <row r="2" spans="1:3" ht="17.399999999999999" thickBot="1">
      <c r="A2" s="276" t="s">
        <v>549</v>
      </c>
      <c r="B2" s="218"/>
      <c r="C2" s="275" t="s">
        <v>309</v>
      </c>
    </row>
    <row r="3" spans="1:3" ht="21.6" thickTop="1" thickBot="1">
      <c r="A3" s="276" t="s">
        <v>371</v>
      </c>
      <c r="B3" s="218"/>
      <c r="C3" s="277" t="s">
        <v>285</v>
      </c>
    </row>
    <row r="4" spans="1:3">
      <c r="A4" s="276" t="s">
        <v>358</v>
      </c>
      <c r="B4" s="218"/>
      <c r="C4" s="279" t="s">
        <v>533</v>
      </c>
    </row>
    <row r="5" spans="1:3" ht="17.399999999999999" thickBot="1">
      <c r="A5" s="484" t="s">
        <v>542</v>
      </c>
      <c r="B5" s="218"/>
      <c r="C5" s="280" t="s">
        <v>311</v>
      </c>
    </row>
    <row r="6" spans="1:3" ht="18" thickTop="1" thickBot="1">
      <c r="B6" s="218"/>
      <c r="C6" s="279" t="s">
        <v>534</v>
      </c>
    </row>
    <row r="7" spans="1:3" ht="24" thickTop="1" thickBot="1">
      <c r="A7" s="10" t="s">
        <v>125</v>
      </c>
      <c r="B7" s="218"/>
      <c r="C7" s="361" t="s">
        <v>300</v>
      </c>
    </row>
    <row r="8" spans="1:3">
      <c r="A8" s="281" t="s">
        <v>536</v>
      </c>
      <c r="B8" s="218"/>
      <c r="C8" s="360" t="s">
        <v>535</v>
      </c>
    </row>
    <row r="9" spans="1:3">
      <c r="A9" s="32" t="s">
        <v>362</v>
      </c>
      <c r="B9" s="218"/>
      <c r="C9" s="361" t="str">
        <f>CONCATENATE("Freedom of Movement ",SUM('Personal File'!E3:E4)," rounds/day")</f>
        <v>Freedom of Movement 10 rounds/day</v>
      </c>
    </row>
    <row r="10" spans="1:3" ht="17.399999999999999" thickBot="1">
      <c r="A10" s="32" t="s">
        <v>567</v>
      </c>
      <c r="B10" s="218"/>
      <c r="C10" s="278" t="s">
        <v>547</v>
      </c>
    </row>
    <row r="11" spans="1:3" ht="18" thickTop="1" thickBot="1">
      <c r="A11" s="283" t="s">
        <v>312</v>
      </c>
      <c r="B11" s="218"/>
    </row>
    <row r="12" spans="1:3" ht="24" thickTop="1" thickBot="1">
      <c r="B12" s="218"/>
      <c r="C12" s="11" t="s">
        <v>94</v>
      </c>
    </row>
    <row r="13" spans="1:3" ht="24" thickTop="1" thickBot="1">
      <c r="A13" s="30" t="s">
        <v>319</v>
      </c>
      <c r="C13" s="282" t="s">
        <v>326</v>
      </c>
    </row>
    <row r="14" spans="1:3">
      <c r="A14" s="284" t="s">
        <v>318</v>
      </c>
    </row>
    <row r="15" spans="1:3">
      <c r="A15" s="32" t="s">
        <v>320</v>
      </c>
    </row>
    <row r="16" spans="1:3" ht="17.399999999999999" thickBot="1">
      <c r="A16" s="285" t="s">
        <v>321</v>
      </c>
    </row>
    <row r="17"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
  <sheetViews>
    <sheetView showGridLines="0" zoomScaleNormal="100" workbookViewId="0"/>
  </sheetViews>
  <sheetFormatPr defaultColWidth="13" defaultRowHeight="15.6"/>
  <cols>
    <col min="1" max="1" width="30.59765625" style="287" bestFit="1" customWidth="1"/>
    <col min="2" max="2" width="8.59765625" style="287" customWidth="1"/>
    <col min="3" max="3" width="10.8984375" style="287" bestFit="1" customWidth="1"/>
    <col min="4" max="4" width="8.19921875" style="287" customWidth="1"/>
    <col min="5" max="5" width="8.3984375" style="287" customWidth="1"/>
    <col min="6" max="6" width="8.3984375" style="287" bestFit="1" customWidth="1"/>
    <col min="7" max="9" width="5.59765625" style="287" customWidth="1"/>
    <col min="10" max="10" width="6.19921875" style="287" bestFit="1" customWidth="1"/>
    <col min="11" max="11" width="21.3984375" style="287" bestFit="1" customWidth="1"/>
    <col min="12" max="12" width="2.19921875" style="287" customWidth="1"/>
    <col min="13" max="13" width="7.3984375" style="39" bestFit="1" customWidth="1"/>
    <col min="14" max="16384" width="13" style="39"/>
  </cols>
  <sheetData>
    <row r="1" spans="1:13" ht="23.4" thickBot="1">
      <c r="A1" s="286" t="s">
        <v>24</v>
      </c>
      <c r="B1" s="286"/>
      <c r="C1" s="286"/>
      <c r="D1" s="286"/>
      <c r="E1" s="286"/>
      <c r="F1" s="286"/>
      <c r="G1" s="286"/>
      <c r="H1" s="286"/>
      <c r="I1" s="286"/>
      <c r="J1" s="286"/>
      <c r="K1" s="286"/>
      <c r="M1" s="286"/>
    </row>
    <row r="2" spans="1:13" ht="16.8" thickTop="1" thickBot="1">
      <c r="A2" s="288" t="s">
        <v>5</v>
      </c>
      <c r="B2" s="289" t="s">
        <v>6</v>
      </c>
      <c r="C2" s="289" t="s">
        <v>27</v>
      </c>
      <c r="D2" s="289" t="s">
        <v>28</v>
      </c>
      <c r="E2" s="290" t="s">
        <v>70</v>
      </c>
      <c r="F2" s="289" t="s">
        <v>25</v>
      </c>
      <c r="G2" s="289" t="s">
        <v>29</v>
      </c>
      <c r="H2" s="291" t="s">
        <v>126</v>
      </c>
      <c r="I2" s="292" t="s">
        <v>186</v>
      </c>
      <c r="J2" s="291" t="s">
        <v>103</v>
      </c>
      <c r="K2" s="293" t="s">
        <v>101</v>
      </c>
      <c r="M2" s="294" t="s">
        <v>360</v>
      </c>
    </row>
    <row r="3" spans="1:13" s="472" customFormat="1">
      <c r="A3" s="497" t="s">
        <v>354</v>
      </c>
      <c r="B3" s="413" t="s">
        <v>363</v>
      </c>
      <c r="C3" s="416" t="str">
        <f>CONCATENATE('Personal File'!$C$8," +5")</f>
        <v>+4 +5</v>
      </c>
      <c r="D3" s="498" t="s">
        <v>353</v>
      </c>
      <c r="E3" s="498" t="s">
        <v>184</v>
      </c>
      <c r="F3" s="499" t="s">
        <v>185</v>
      </c>
      <c r="G3" s="500">
        <v>6</v>
      </c>
      <c r="H3" s="416" t="str">
        <f>CONCATENATE("+",'Personal File'!$B$6+'Personal File'!$C$8+D3)</f>
        <v>+12</v>
      </c>
      <c r="I3" s="417">
        <f t="shared" ref="I3" ca="1" si="0">RANDBETWEEN(1,20)</f>
        <v>5</v>
      </c>
      <c r="J3" s="418">
        <f t="shared" ref="J3" ca="1" si="1">(I3+H3)</f>
        <v>17</v>
      </c>
      <c r="K3" s="501"/>
      <c r="L3" s="471"/>
      <c r="M3" s="481">
        <v>300</v>
      </c>
    </row>
    <row r="4" spans="1:13" s="472" customFormat="1">
      <c r="A4" s="434" t="s">
        <v>546</v>
      </c>
      <c r="B4" s="425"/>
      <c r="C4" s="467"/>
      <c r="D4" s="503"/>
      <c r="E4" s="503"/>
      <c r="F4" s="504"/>
      <c r="G4" s="505"/>
      <c r="H4" s="428" t="str">
        <f t="shared" ref="H4" si="2">CONCATENATE("+",H3-5)</f>
        <v>+7</v>
      </c>
      <c r="I4" s="429">
        <f t="shared" ref="I4" ca="1" si="3">RANDBETWEEN(1,20)</f>
        <v>10</v>
      </c>
      <c r="J4" s="430">
        <f t="shared" ref="J4" ca="1" si="4">(I4+H4)</f>
        <v>17</v>
      </c>
      <c r="K4" s="502"/>
      <c r="L4" s="471"/>
      <c r="M4" s="397"/>
    </row>
    <row r="5" spans="1:13" ht="16.2" thickBot="1">
      <c r="A5" s="473" t="s">
        <v>528</v>
      </c>
      <c r="B5" s="474" t="s">
        <v>527</v>
      </c>
      <c r="C5" s="474" t="s">
        <v>527</v>
      </c>
      <c r="D5" s="474" t="s">
        <v>64</v>
      </c>
      <c r="E5" s="474" t="s">
        <v>527</v>
      </c>
      <c r="F5" s="475" t="s">
        <v>527</v>
      </c>
      <c r="G5" s="476" t="s">
        <v>527</v>
      </c>
      <c r="H5" s="494" t="str">
        <f>CONCATENATE("+",'Personal File'!$B$6+'Personal File'!$C$8+D5)</f>
        <v>+11</v>
      </c>
      <c r="I5" s="444">
        <f t="shared" ref="I5" ca="1" si="5">RANDBETWEEN(1,20)</f>
        <v>4</v>
      </c>
      <c r="J5" s="495">
        <f ca="1">(I5+H5)</f>
        <v>15</v>
      </c>
      <c r="K5" s="496"/>
      <c r="L5" s="471"/>
      <c r="M5" s="400"/>
    </row>
    <row r="6" spans="1:13" ht="6" customHeight="1" thickTop="1" thickBot="1">
      <c r="M6" s="287"/>
    </row>
    <row r="7" spans="1:13" ht="16.8" thickTop="1" thickBot="1">
      <c r="A7" s="288" t="s">
        <v>8</v>
      </c>
      <c r="B7" s="289" t="s">
        <v>9</v>
      </c>
      <c r="C7" s="289" t="s">
        <v>27</v>
      </c>
      <c r="D7" s="289" t="s">
        <v>28</v>
      </c>
      <c r="E7" s="290" t="s">
        <v>70</v>
      </c>
      <c r="F7" s="289" t="s">
        <v>10</v>
      </c>
      <c r="G7" s="289" t="s">
        <v>29</v>
      </c>
      <c r="H7" s="291" t="s">
        <v>126</v>
      </c>
      <c r="I7" s="292" t="s">
        <v>186</v>
      </c>
      <c r="J7" s="291" t="s">
        <v>103</v>
      </c>
      <c r="K7" s="293" t="s">
        <v>101</v>
      </c>
      <c r="M7" s="294" t="s">
        <v>360</v>
      </c>
    </row>
    <row r="8" spans="1:13">
      <c r="A8" s="497" t="s">
        <v>563</v>
      </c>
      <c r="B8" s="477" t="s">
        <v>537</v>
      </c>
      <c r="C8" s="416" t="str">
        <f>CONCATENATE('Personal File'!$C$8," +5 +4")</f>
        <v>+4 +5 +4</v>
      </c>
      <c r="D8" s="528">
        <v>4</v>
      </c>
      <c r="E8" s="413" t="s">
        <v>323</v>
      </c>
      <c r="F8" s="414" t="s">
        <v>324</v>
      </c>
      <c r="G8" s="415">
        <v>3</v>
      </c>
      <c r="H8" s="416" t="str">
        <f>CONCATENATE("+",'Personal File'!$B$6+'Personal File'!$C$9+D8+1-2)</f>
        <v>+15</v>
      </c>
      <c r="I8" s="417">
        <f ca="1">RANDBETWEEN(1,20)</f>
        <v>12</v>
      </c>
      <c r="J8" s="418">
        <f t="shared" ref="J8:J13" ca="1" si="6">(I8+H8)</f>
        <v>27</v>
      </c>
      <c r="K8" s="408" t="s">
        <v>538</v>
      </c>
      <c r="M8" s="396">
        <f>32000+3400</f>
        <v>35400</v>
      </c>
    </row>
    <row r="9" spans="1:13">
      <c r="A9" s="507" t="s">
        <v>552</v>
      </c>
      <c r="B9" s="478" t="s">
        <v>537</v>
      </c>
      <c r="C9" s="422" t="str">
        <f>CONCATENATE('Personal File'!$C$8," +5 +4")</f>
        <v>+4 +5 +4</v>
      </c>
      <c r="D9" s="529">
        <v>4</v>
      </c>
      <c r="E9" s="419"/>
      <c r="F9" s="420"/>
      <c r="G9" s="421"/>
      <c r="H9" s="422" t="str">
        <f>CONCATENATE("+",'Personal File'!$B$6+'Personal File'!$C$9+D9+1-2-5)</f>
        <v>+10</v>
      </c>
      <c r="I9" s="423">
        <f t="shared" ref="I9:I16" ca="1" si="7">RANDBETWEEN(1,20)</f>
        <v>1</v>
      </c>
      <c r="J9" s="424">
        <f t="shared" ca="1" si="6"/>
        <v>11</v>
      </c>
      <c r="K9" s="409" t="s">
        <v>538</v>
      </c>
      <c r="M9" s="397"/>
    </row>
    <row r="10" spans="1:13">
      <c r="A10" s="507" t="s">
        <v>553</v>
      </c>
      <c r="B10" s="478" t="s">
        <v>537</v>
      </c>
      <c r="C10" s="422" t="str">
        <f>CONCATENATE('Personal File'!$C$8," +5 +4")</f>
        <v>+4 +5 +4</v>
      </c>
      <c r="D10" s="529">
        <v>4</v>
      </c>
      <c r="E10" s="419"/>
      <c r="F10" s="420"/>
      <c r="G10" s="421"/>
      <c r="H10" s="422" t="str">
        <f>CONCATENATE("+",'Personal File'!$B$6+'Personal File'!$C$9+D10+1-2)</f>
        <v>+15</v>
      </c>
      <c r="I10" s="423">
        <f t="shared" ca="1" si="7"/>
        <v>15</v>
      </c>
      <c r="J10" s="424">
        <f t="shared" ref="J10:J11" ca="1" si="8">(I10+H10)</f>
        <v>30</v>
      </c>
      <c r="K10" s="409" t="s">
        <v>538</v>
      </c>
      <c r="M10" s="397"/>
    </row>
    <row r="11" spans="1:13">
      <c r="A11" s="507" t="s">
        <v>554</v>
      </c>
      <c r="B11" s="478" t="s">
        <v>537</v>
      </c>
      <c r="C11" s="422" t="str">
        <f>CONCATENATE('Personal File'!$C$8," +5 +4")</f>
        <v>+4 +5 +4</v>
      </c>
      <c r="D11" s="529">
        <v>4</v>
      </c>
      <c r="E11" s="419"/>
      <c r="F11" s="420"/>
      <c r="G11" s="421"/>
      <c r="H11" s="422" t="str">
        <f>CONCATENATE("+",'Personal File'!$B$6+'Personal File'!$C$9+D11+1-2)</f>
        <v>+15</v>
      </c>
      <c r="I11" s="423">
        <f t="shared" ca="1" si="7"/>
        <v>10</v>
      </c>
      <c r="J11" s="424">
        <f t="shared" ca="1" si="8"/>
        <v>25</v>
      </c>
      <c r="K11" s="409" t="s">
        <v>538</v>
      </c>
      <c r="M11" s="397"/>
    </row>
    <row r="12" spans="1:13">
      <c r="A12" s="434" t="s">
        <v>555</v>
      </c>
      <c r="B12" s="479" t="s">
        <v>537</v>
      </c>
      <c r="C12" s="428" t="str">
        <f>CONCATENATE('Personal File'!$C$8," +5 +4")</f>
        <v>+4 +5 +4</v>
      </c>
      <c r="D12" s="530">
        <v>4</v>
      </c>
      <c r="E12" s="425"/>
      <c r="F12" s="426"/>
      <c r="G12" s="427"/>
      <c r="H12" s="428" t="str">
        <f>CONCATENATE("+",'Personal File'!$B$6+'Personal File'!$C$9+D12+1-2-5)</f>
        <v>+10</v>
      </c>
      <c r="I12" s="429">
        <f t="shared" ca="1" si="7"/>
        <v>2</v>
      </c>
      <c r="J12" s="430">
        <f t="shared" ca="1" si="6"/>
        <v>12</v>
      </c>
      <c r="K12" s="410" t="s">
        <v>538</v>
      </c>
      <c r="M12" s="397"/>
    </row>
    <row r="13" spans="1:13">
      <c r="A13" s="434" t="s">
        <v>529</v>
      </c>
      <c r="B13" s="479" t="s">
        <v>537</v>
      </c>
      <c r="C13" s="428" t="str">
        <f>CONCATENATE('Personal File'!$C$8," +5 +4")</f>
        <v>+4 +5 +4</v>
      </c>
      <c r="D13" s="530">
        <v>4</v>
      </c>
      <c r="E13" s="431" t="s">
        <v>323</v>
      </c>
      <c r="F13" s="432" t="s">
        <v>324</v>
      </c>
      <c r="G13" s="433">
        <v>3</v>
      </c>
      <c r="H13" s="428" t="str">
        <f>CONCATENATE("+",'Personal File'!$B$6+'Personal File'!$C$9+D13+1)</f>
        <v>+17</v>
      </c>
      <c r="I13" s="429">
        <f t="shared" ca="1" si="7"/>
        <v>13</v>
      </c>
      <c r="J13" s="430">
        <f t="shared" ca="1" si="6"/>
        <v>30</v>
      </c>
      <c r="K13" s="410" t="s">
        <v>538</v>
      </c>
      <c r="M13" s="397"/>
    </row>
    <row r="14" spans="1:13">
      <c r="A14" s="434" t="s">
        <v>579</v>
      </c>
      <c r="B14" s="436" t="s">
        <v>527</v>
      </c>
      <c r="C14" s="480" t="s">
        <v>526</v>
      </c>
      <c r="D14" s="464"/>
      <c r="E14" s="465"/>
      <c r="F14" s="466"/>
      <c r="G14" s="435"/>
      <c r="H14" s="467"/>
      <c r="I14" s="468"/>
      <c r="J14" s="469"/>
      <c r="K14" s="470"/>
      <c r="M14" s="398">
        <v>3000</v>
      </c>
    </row>
    <row r="15" spans="1:13">
      <c r="A15" s="508" t="s">
        <v>361</v>
      </c>
      <c r="B15" s="436" t="s">
        <v>537</v>
      </c>
      <c r="C15" s="437">
        <f>ROUNDDOWN(SUM('Personal File'!$E$3:$E$4)/3,0)</f>
        <v>3</v>
      </c>
      <c r="D15" s="436">
        <v>0</v>
      </c>
      <c r="E15" s="436" t="s">
        <v>323</v>
      </c>
      <c r="F15" s="436" t="s">
        <v>324</v>
      </c>
      <c r="G15" s="438">
        <v>0</v>
      </c>
      <c r="H15" s="438" t="str">
        <f>CONCATENATE("+",'Personal File'!$B$6+'Personal File'!$C$12+D15+1)</f>
        <v>+11</v>
      </c>
      <c r="I15" s="439">
        <f t="shared" ca="1" si="7"/>
        <v>5</v>
      </c>
      <c r="J15" s="440">
        <f t="shared" ref="J15:J16" ca="1" si="9">(I15+H15)</f>
        <v>16</v>
      </c>
      <c r="K15" s="411" t="s">
        <v>538</v>
      </c>
      <c r="M15" s="399"/>
    </row>
    <row r="16" spans="1:13" ht="16.2" thickBot="1">
      <c r="A16" s="509" t="s">
        <v>372</v>
      </c>
      <c r="B16" s="441" t="s">
        <v>537</v>
      </c>
      <c r="C16" s="442">
        <f>ROUNDDOWN(SUM('Personal File'!$E$3:$E$4)/3,0)</f>
        <v>3</v>
      </c>
      <c r="D16" s="441">
        <v>0</v>
      </c>
      <c r="E16" s="441" t="s">
        <v>323</v>
      </c>
      <c r="F16" s="441" t="s">
        <v>324</v>
      </c>
      <c r="G16" s="443">
        <v>0</v>
      </c>
      <c r="H16" s="443" t="str">
        <f>CONCATENATE("+",'Personal File'!$B$6+'Personal File'!$C$12+D16+1-5)</f>
        <v>+6</v>
      </c>
      <c r="I16" s="444">
        <f t="shared" ca="1" si="7"/>
        <v>4</v>
      </c>
      <c r="J16" s="445">
        <f t="shared" ca="1" si="9"/>
        <v>10</v>
      </c>
      <c r="K16" s="412" t="s">
        <v>538</v>
      </c>
      <c r="M16" s="400"/>
    </row>
    <row r="17" spans="1:13" ht="6" customHeight="1" thickTop="1" thickBot="1">
      <c r="D17" s="295"/>
      <c r="E17" s="295"/>
      <c r="G17" s="296"/>
      <c r="H17" s="296"/>
      <c r="I17" s="296"/>
      <c r="J17" s="296"/>
      <c r="M17" s="296"/>
    </row>
    <row r="18" spans="1:13" ht="16.8" thickTop="1" thickBot="1">
      <c r="A18" s="288" t="s">
        <v>75</v>
      </c>
      <c r="B18" s="289" t="s">
        <v>18</v>
      </c>
      <c r="C18" s="289" t="s">
        <v>36</v>
      </c>
      <c r="D18" s="289" t="s">
        <v>103</v>
      </c>
      <c r="E18" s="289" t="s">
        <v>104</v>
      </c>
      <c r="F18" s="289" t="s">
        <v>105</v>
      </c>
      <c r="G18" s="289" t="s">
        <v>29</v>
      </c>
      <c r="H18" s="297" t="s">
        <v>101</v>
      </c>
      <c r="I18" s="298"/>
      <c r="J18" s="298"/>
      <c r="K18" s="299"/>
      <c r="M18" s="294" t="s">
        <v>360</v>
      </c>
    </row>
    <row r="19" spans="1:13">
      <c r="A19" s="460" t="s">
        <v>530</v>
      </c>
      <c r="B19" s="461">
        <v>6</v>
      </c>
      <c r="C19" s="461">
        <v>6</v>
      </c>
      <c r="D19" s="461">
        <v>0</v>
      </c>
      <c r="E19" s="462">
        <v>0.1</v>
      </c>
      <c r="F19" s="461" t="s">
        <v>189</v>
      </c>
      <c r="G19" s="463">
        <v>10</v>
      </c>
      <c r="H19" s="300" t="s">
        <v>525</v>
      </c>
      <c r="I19" s="300"/>
      <c r="J19" s="300"/>
      <c r="K19" s="301"/>
      <c r="M19" s="401">
        <v>5100</v>
      </c>
    </row>
    <row r="20" spans="1:13" ht="16.2" thickBot="1">
      <c r="A20" s="446"/>
      <c r="B20" s="447"/>
      <c r="C20" s="448"/>
      <c r="D20" s="447"/>
      <c r="E20" s="449"/>
      <c r="F20" s="447"/>
      <c r="G20" s="450"/>
      <c r="H20" s="302"/>
      <c r="I20" s="302"/>
      <c r="J20" s="302"/>
      <c r="K20" s="303"/>
      <c r="M20" s="402"/>
    </row>
    <row r="21" spans="1:13" ht="6.75" customHeight="1" thickTop="1" thickBot="1">
      <c r="M21" s="287"/>
    </row>
    <row r="22" spans="1:13" ht="16.8" thickTop="1" thickBot="1">
      <c r="A22" s="304"/>
      <c r="B22" s="296"/>
      <c r="C22" s="305" t="s">
        <v>76</v>
      </c>
      <c r="D22" s="298"/>
      <c r="E22" s="306"/>
      <c r="F22" s="297" t="s">
        <v>7</v>
      </c>
      <c r="G22" s="289" t="s">
        <v>29</v>
      </c>
      <c r="H22" s="291" t="s">
        <v>126</v>
      </c>
      <c r="I22" s="297" t="s">
        <v>101</v>
      </c>
      <c r="J22" s="298"/>
      <c r="K22" s="299"/>
      <c r="M22" s="294" t="s">
        <v>360</v>
      </c>
    </row>
    <row r="23" spans="1:13">
      <c r="A23" s="304"/>
      <c r="B23" s="296"/>
      <c r="C23" s="307" t="s">
        <v>304</v>
      </c>
      <c r="D23" s="308"/>
      <c r="E23" s="456"/>
      <c r="F23" s="451">
        <v>135</v>
      </c>
      <c r="G23" s="452">
        <f t="shared" ref="G23" si="10">(F23*3)/20</f>
        <v>20.25</v>
      </c>
      <c r="H23" s="453" t="s">
        <v>64</v>
      </c>
      <c r="I23" s="309"/>
      <c r="J23" s="309"/>
      <c r="K23" s="310"/>
      <c r="M23" s="403">
        <v>0</v>
      </c>
    </row>
    <row r="24" spans="1:13" ht="16.2" thickBot="1">
      <c r="C24" s="311" t="s">
        <v>329</v>
      </c>
      <c r="D24" s="312"/>
      <c r="E24" s="457"/>
      <c r="F24" s="454">
        <v>60</v>
      </c>
      <c r="G24" s="450">
        <f>(F24*3)/20</f>
        <v>9</v>
      </c>
      <c r="H24" s="455" t="s">
        <v>64</v>
      </c>
      <c r="I24" s="313" t="s">
        <v>539</v>
      </c>
      <c r="J24" s="313"/>
      <c r="K24" s="314"/>
      <c r="M24" s="402">
        <v>0</v>
      </c>
    </row>
    <row r="25" spans="1:13" ht="6" customHeight="1" thickTop="1" thickBot="1">
      <c r="M25" s="287"/>
    </row>
    <row r="26" spans="1:13" ht="16.8" thickTop="1" thickBot="1">
      <c r="C26" s="305" t="s">
        <v>341</v>
      </c>
      <c r="D26" s="298"/>
      <c r="E26" s="298"/>
      <c r="F26" s="298"/>
      <c r="G26" s="315" t="s">
        <v>7</v>
      </c>
      <c r="H26" s="315" t="s">
        <v>4</v>
      </c>
      <c r="I26" s="315" t="s">
        <v>342</v>
      </c>
      <c r="J26" s="297" t="s">
        <v>101</v>
      </c>
      <c r="K26" s="299"/>
      <c r="M26" s="294" t="s">
        <v>360</v>
      </c>
    </row>
    <row r="27" spans="1:13">
      <c r="C27" s="316" t="s">
        <v>561</v>
      </c>
      <c r="D27" s="317"/>
      <c r="E27" s="317"/>
      <c r="F27" s="317"/>
      <c r="G27" s="459">
        <v>0</v>
      </c>
      <c r="H27" s="459">
        <v>2</v>
      </c>
      <c r="I27" s="459">
        <v>4</v>
      </c>
      <c r="J27" s="458"/>
      <c r="K27" s="318"/>
      <c r="M27" s="398">
        <f t="shared" ref="M27" si="11">300*G27</f>
        <v>0</v>
      </c>
    </row>
    <row r="28" spans="1:13">
      <c r="C28" s="316" t="s">
        <v>562</v>
      </c>
      <c r="D28" s="317"/>
      <c r="E28" s="317"/>
      <c r="F28" s="317"/>
      <c r="G28" s="459">
        <v>1</v>
      </c>
      <c r="H28" s="459">
        <v>2</v>
      </c>
      <c r="I28" s="459">
        <v>4</v>
      </c>
      <c r="J28" s="458"/>
      <c r="K28" s="318"/>
      <c r="M28" s="520">
        <f t="shared" ref="M28" si="12">300*G28</f>
        <v>300</v>
      </c>
    </row>
    <row r="29" spans="1:13" ht="16.2" thickBot="1">
      <c r="C29" s="319" t="s">
        <v>559</v>
      </c>
      <c r="D29" s="312"/>
      <c r="E29" s="312"/>
      <c r="F29" s="312"/>
      <c r="G29" s="455">
        <v>1</v>
      </c>
      <c r="H29" s="455">
        <v>2</v>
      </c>
      <c r="I29" s="455">
        <v>4</v>
      </c>
      <c r="J29" s="313" t="s">
        <v>560</v>
      </c>
      <c r="K29" s="303"/>
      <c r="M29" s="402">
        <f>750*G29</f>
        <v>750</v>
      </c>
    </row>
    <row r="30" spans="1:13" ht="16.2" thickTop="1">
      <c r="M30" s="404"/>
    </row>
    <row r="31" spans="1:13">
      <c r="C31" s="320"/>
      <c r="K31" s="77" t="s">
        <v>364</v>
      </c>
      <c r="L31" s="320"/>
      <c r="M31" s="405">
        <f>SUM(M5:M29)</f>
        <v>44550</v>
      </c>
    </row>
    <row r="32" spans="1:13">
      <c r="M32" s="287"/>
    </row>
    <row r="33" spans="13:13">
      <c r="M33" s="287"/>
    </row>
    <row r="34" spans="13:13">
      <c r="M34" s="287"/>
    </row>
    <row r="35" spans="13:13">
      <c r="M35" s="287"/>
    </row>
    <row r="36" spans="13:13">
      <c r="M36" s="287"/>
    </row>
    <row r="37" spans="13:13">
      <c r="M37" s="287"/>
    </row>
    <row r="38" spans="13:13">
      <c r="M38" s="287"/>
    </row>
  </sheetData>
  <phoneticPr fontId="0" type="noConversion"/>
  <conditionalFormatting sqref="B20">
    <cfRule type="cellIs" dxfId="22" priority="29" operator="equal">
      <formula>2</formula>
    </cfRule>
  </conditionalFormatting>
  <conditionalFormatting sqref="I5">
    <cfRule type="cellIs" dxfId="21" priority="25" operator="equal">
      <formula>20</formula>
    </cfRule>
    <cfRule type="cellIs" dxfId="20" priority="26" operator="equal">
      <formula>1</formula>
    </cfRule>
  </conditionalFormatting>
  <conditionalFormatting sqref="I16">
    <cfRule type="cellIs" dxfId="19" priority="23" operator="equal">
      <formula>20</formula>
    </cfRule>
    <cfRule type="cellIs" dxfId="18" priority="24" operator="equal">
      <formula>1</formula>
    </cfRule>
  </conditionalFormatting>
  <conditionalFormatting sqref="I8">
    <cfRule type="cellIs" dxfId="17" priority="21" operator="equal">
      <formula>20</formula>
    </cfRule>
    <cfRule type="cellIs" dxfId="16" priority="22" operator="equal">
      <formula>1</formula>
    </cfRule>
  </conditionalFormatting>
  <conditionalFormatting sqref="I9">
    <cfRule type="cellIs" dxfId="15" priority="19" operator="equal">
      <formula>20</formula>
    </cfRule>
    <cfRule type="cellIs" dxfId="14" priority="20" operator="equal">
      <formula>1</formula>
    </cfRule>
  </conditionalFormatting>
  <conditionalFormatting sqref="I13:I14">
    <cfRule type="cellIs" dxfId="13" priority="15" operator="equal">
      <formula>20</formula>
    </cfRule>
    <cfRule type="cellIs" dxfId="12" priority="16" operator="equal">
      <formula>1</formula>
    </cfRule>
  </conditionalFormatting>
  <conditionalFormatting sqref="I12">
    <cfRule type="cellIs" dxfId="11" priority="13" operator="equal">
      <formula>20</formula>
    </cfRule>
    <cfRule type="cellIs" dxfId="10" priority="14" operator="equal">
      <formula>1</formula>
    </cfRule>
  </conditionalFormatting>
  <conditionalFormatting sqref="I15">
    <cfRule type="cellIs" dxfId="9" priority="11" operator="equal">
      <formula>20</formula>
    </cfRule>
    <cfRule type="cellIs" dxfId="8" priority="12" operator="equal">
      <formula>1</formula>
    </cfRule>
  </conditionalFormatting>
  <conditionalFormatting sqref="I3">
    <cfRule type="cellIs" dxfId="7" priority="7" operator="equal">
      <formula>20</formula>
    </cfRule>
    <cfRule type="cellIs" dxfId="6" priority="8" operator="equal">
      <formula>1</formula>
    </cfRule>
  </conditionalFormatting>
  <conditionalFormatting sqref="I10">
    <cfRule type="cellIs" dxfId="5" priority="5" operator="equal">
      <formula>20</formula>
    </cfRule>
    <cfRule type="cellIs" dxfId="4" priority="6" operator="equal">
      <formula>1</formula>
    </cfRule>
  </conditionalFormatting>
  <conditionalFormatting sqref="I4">
    <cfRule type="cellIs" dxfId="3" priority="3" operator="equal">
      <formula>20</formula>
    </cfRule>
    <cfRule type="cellIs" dxfId="2" priority="4" operator="equal">
      <formula>1</formula>
    </cfRule>
  </conditionalFormatting>
  <conditionalFormatting sqref="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sheetViews>
  <sheetFormatPr defaultColWidth="13" defaultRowHeight="15.6"/>
  <cols>
    <col min="1" max="1" width="28.09765625" style="287" bestFit="1" customWidth="1"/>
    <col min="2" max="2" width="4.5" style="287" bestFit="1" customWidth="1"/>
    <col min="3" max="3" width="5.59765625" style="296" bestFit="1" customWidth="1"/>
    <col min="4" max="5" width="26.59765625" style="39" customWidth="1"/>
    <col min="6" max="6" width="2.3984375" style="287" customWidth="1"/>
    <col min="7" max="7" width="7.3984375" style="39" bestFit="1" customWidth="1"/>
    <col min="8" max="8" width="7.69921875" style="287" bestFit="1" customWidth="1"/>
    <col min="9" max="16384" width="13" style="39"/>
  </cols>
  <sheetData>
    <row r="1" spans="1:8" ht="23.4" thickBot="1">
      <c r="A1" s="286" t="s">
        <v>98</v>
      </c>
      <c r="B1" s="286"/>
      <c r="C1" s="321"/>
      <c r="D1" s="286"/>
      <c r="E1" s="286"/>
    </row>
    <row r="2" spans="1:8" s="287" customFormat="1" ht="16.8" thickTop="1" thickBot="1">
      <c r="A2" s="322" t="s">
        <v>99</v>
      </c>
      <c r="B2" s="322" t="s">
        <v>7</v>
      </c>
      <c r="C2" s="323" t="s">
        <v>29</v>
      </c>
      <c r="D2" s="324" t="s">
        <v>100</v>
      </c>
      <c r="E2" s="325" t="s">
        <v>101</v>
      </c>
      <c r="G2" s="326" t="s">
        <v>360</v>
      </c>
    </row>
    <row r="3" spans="1:8">
      <c r="A3" s="327" t="s">
        <v>306</v>
      </c>
      <c r="B3" s="328">
        <v>1</v>
      </c>
      <c r="C3" s="329" t="s">
        <v>307</v>
      </c>
      <c r="D3" s="330"/>
      <c r="E3" s="331"/>
      <c r="G3" s="518">
        <v>0</v>
      </c>
    </row>
    <row r="4" spans="1:8">
      <c r="A4" s="357" t="s">
        <v>305</v>
      </c>
      <c r="B4" s="358">
        <v>1</v>
      </c>
      <c r="C4" s="352">
        <v>0</v>
      </c>
      <c r="D4" s="368"/>
      <c r="E4" s="331"/>
      <c r="G4" s="519">
        <v>0</v>
      </c>
    </row>
    <row r="5" spans="1:8">
      <c r="A5" s="357" t="s">
        <v>557</v>
      </c>
      <c r="B5" s="358">
        <v>1</v>
      </c>
      <c r="C5" s="352">
        <v>0</v>
      </c>
      <c r="D5" s="368"/>
      <c r="E5" s="331"/>
      <c r="F5" s="344"/>
      <c r="G5" s="520">
        <v>3000</v>
      </c>
    </row>
    <row r="6" spans="1:8">
      <c r="A6" s="357" t="s">
        <v>545</v>
      </c>
      <c r="B6" s="358">
        <v>1</v>
      </c>
      <c r="C6" s="352">
        <v>1</v>
      </c>
      <c r="D6" s="368"/>
      <c r="E6" s="331"/>
      <c r="F6" s="320"/>
      <c r="G6" s="521">
        <v>750</v>
      </c>
    </row>
    <row r="7" spans="1:8">
      <c r="A7" s="357" t="s">
        <v>531</v>
      </c>
      <c r="B7" s="358">
        <v>1</v>
      </c>
      <c r="C7" s="352">
        <v>1</v>
      </c>
      <c r="D7" s="368" t="s">
        <v>532</v>
      </c>
      <c r="E7" s="331"/>
      <c r="G7" s="521">
        <v>60</v>
      </c>
    </row>
    <row r="8" spans="1:8" ht="16.2" thickBot="1">
      <c r="A8" s="367"/>
      <c r="B8" s="333"/>
      <c r="C8" s="334"/>
      <c r="D8" s="482"/>
      <c r="E8" s="336"/>
      <c r="G8" s="522"/>
      <c r="H8" s="344"/>
    </row>
    <row r="9" spans="1:8" ht="24" thickTop="1" thickBot="1">
      <c r="A9" s="286" t="s">
        <v>102</v>
      </c>
      <c r="B9" s="286"/>
      <c r="C9" s="337"/>
      <c r="D9" s="286"/>
      <c r="E9" s="338"/>
      <c r="G9" s="337"/>
    </row>
    <row r="10" spans="1:8" ht="16.8" thickTop="1" thickBot="1">
      <c r="A10" s="322" t="s">
        <v>99</v>
      </c>
      <c r="B10" s="322" t="s">
        <v>7</v>
      </c>
      <c r="C10" s="323" t="s">
        <v>29</v>
      </c>
      <c r="D10" s="324" t="s">
        <v>100</v>
      </c>
      <c r="E10" s="325" t="s">
        <v>101</v>
      </c>
      <c r="G10" s="326" t="s">
        <v>360</v>
      </c>
    </row>
    <row r="11" spans="1:8">
      <c r="A11" s="339" t="s">
        <v>330</v>
      </c>
      <c r="B11" s="340">
        <v>1</v>
      </c>
      <c r="C11" s="341">
        <v>2</v>
      </c>
      <c r="D11" s="342"/>
      <c r="E11" s="343"/>
      <c r="F11" s="344"/>
      <c r="G11" s="523">
        <v>0</v>
      </c>
    </row>
    <row r="12" spans="1:8">
      <c r="A12" s="345" t="s">
        <v>359</v>
      </c>
      <c r="B12" s="346">
        <v>6</v>
      </c>
      <c r="C12" s="347">
        <v>0.5</v>
      </c>
      <c r="D12" s="348"/>
      <c r="E12" s="349"/>
      <c r="F12" s="344"/>
      <c r="G12" s="524">
        <v>0</v>
      </c>
    </row>
    <row r="13" spans="1:8">
      <c r="A13" s="350" t="s">
        <v>335</v>
      </c>
      <c r="B13" s="351">
        <v>1</v>
      </c>
      <c r="C13" s="352">
        <v>0</v>
      </c>
      <c r="D13" s="353"/>
      <c r="E13" s="354"/>
      <c r="F13" s="344"/>
      <c r="G13" s="525">
        <v>0</v>
      </c>
    </row>
    <row r="14" spans="1:8">
      <c r="A14" s="532" t="s">
        <v>568</v>
      </c>
      <c r="B14" s="351">
        <v>1</v>
      </c>
      <c r="C14" s="329">
        <v>4</v>
      </c>
      <c r="D14" s="533" t="s">
        <v>569</v>
      </c>
      <c r="E14" s="534"/>
      <c r="F14" s="320"/>
      <c r="G14" s="518">
        <v>7200</v>
      </c>
    </row>
    <row r="15" spans="1:8">
      <c r="A15" s="350" t="s">
        <v>332</v>
      </c>
      <c r="B15" s="351">
        <v>1</v>
      </c>
      <c r="C15" s="352">
        <v>0</v>
      </c>
      <c r="D15" s="355"/>
      <c r="E15" s="354"/>
      <c r="F15" s="344"/>
      <c r="G15" s="525">
        <v>0</v>
      </c>
    </row>
    <row r="16" spans="1:8">
      <c r="A16" s="350" t="s">
        <v>348</v>
      </c>
      <c r="B16" s="351">
        <v>1</v>
      </c>
      <c r="C16" s="352">
        <v>0</v>
      </c>
      <c r="D16" s="353"/>
      <c r="E16" s="354"/>
      <c r="F16" s="344"/>
      <c r="G16" s="525">
        <v>0</v>
      </c>
    </row>
    <row r="17" spans="1:7">
      <c r="A17" s="350" t="s">
        <v>349</v>
      </c>
      <c r="B17" s="351">
        <v>1</v>
      </c>
      <c r="C17" s="352">
        <v>0</v>
      </c>
      <c r="D17" s="355"/>
      <c r="E17" s="354"/>
      <c r="F17" s="344"/>
      <c r="G17" s="525">
        <v>0</v>
      </c>
    </row>
    <row r="18" spans="1:7">
      <c r="A18" s="350" t="s">
        <v>308</v>
      </c>
      <c r="B18" s="351">
        <v>1</v>
      </c>
      <c r="C18" s="356">
        <v>0</v>
      </c>
      <c r="D18" s="353"/>
      <c r="E18" s="354"/>
      <c r="G18" s="526">
        <v>0</v>
      </c>
    </row>
    <row r="19" spans="1:7">
      <c r="A19" s="350" t="s">
        <v>346</v>
      </c>
      <c r="B19" s="351">
        <v>1</v>
      </c>
      <c r="C19" s="352">
        <v>0</v>
      </c>
      <c r="D19" s="355"/>
      <c r="E19" s="354"/>
      <c r="G19" s="525">
        <v>0</v>
      </c>
    </row>
    <row r="20" spans="1:7">
      <c r="A20" s="350" t="s">
        <v>347</v>
      </c>
      <c r="B20" s="351">
        <v>2</v>
      </c>
      <c r="C20" s="352">
        <f>B20/5</f>
        <v>0.4</v>
      </c>
      <c r="D20" s="353"/>
      <c r="E20" s="354"/>
      <c r="G20" s="525">
        <v>0</v>
      </c>
    </row>
    <row r="21" spans="1:7">
      <c r="A21" s="350" t="s">
        <v>350</v>
      </c>
      <c r="B21" s="351">
        <v>1</v>
      </c>
      <c r="C21" s="352">
        <v>0</v>
      </c>
      <c r="D21" s="355"/>
      <c r="E21" s="354"/>
      <c r="G21" s="525">
        <v>0</v>
      </c>
    </row>
    <row r="22" spans="1:7">
      <c r="A22" s="350" t="s">
        <v>333</v>
      </c>
      <c r="B22" s="351">
        <v>2</v>
      </c>
      <c r="C22" s="352">
        <v>1</v>
      </c>
      <c r="D22" s="355"/>
      <c r="E22" s="354"/>
      <c r="G22" s="525">
        <v>0</v>
      </c>
    </row>
    <row r="23" spans="1:7">
      <c r="A23" s="350" t="s">
        <v>334</v>
      </c>
      <c r="B23" s="351">
        <v>1</v>
      </c>
      <c r="C23" s="352">
        <v>5</v>
      </c>
      <c r="D23" s="353" t="s">
        <v>189</v>
      </c>
      <c r="E23" s="354"/>
      <c r="G23" s="525">
        <v>0</v>
      </c>
    </row>
    <row r="24" spans="1:7">
      <c r="A24" s="350" t="s">
        <v>345</v>
      </c>
      <c r="B24" s="351">
        <v>2</v>
      </c>
      <c r="C24" s="352">
        <f>B24*0.2</f>
        <v>0.4</v>
      </c>
      <c r="D24" s="355"/>
      <c r="E24" s="354"/>
      <c r="G24" s="525">
        <v>0</v>
      </c>
    </row>
    <row r="25" spans="1:7" ht="16.2" thickBot="1">
      <c r="A25" s="332" t="s">
        <v>331</v>
      </c>
      <c r="B25" s="333">
        <v>1</v>
      </c>
      <c r="C25" s="334">
        <v>4</v>
      </c>
      <c r="D25" s="335"/>
      <c r="E25" s="336"/>
      <c r="G25" s="522">
        <v>0</v>
      </c>
    </row>
    <row r="26" spans="1:7" ht="9" customHeight="1" thickTop="1"/>
    <row r="27" spans="1:7">
      <c r="E27" s="77" t="s">
        <v>364</v>
      </c>
      <c r="F27" s="320"/>
      <c r="G27" s="527">
        <f>SUM(G3:G25)</f>
        <v>11010</v>
      </c>
    </row>
    <row r="28" spans="1:7">
      <c r="E28" s="77" t="s">
        <v>365</v>
      </c>
      <c r="G28" s="296">
        <f>G27+Martial!M31</f>
        <v>55560</v>
      </c>
    </row>
    <row r="29" spans="1:7">
      <c r="E29" s="77" t="s">
        <v>558</v>
      </c>
      <c r="F29" s="320"/>
      <c r="G29" s="405">
        <v>49000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2015-08-02T14:56:54Z</dcterms:modified>
</cp:coreProperties>
</file>