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File'!$A$1:$H$66</definedName>
    <definedName name="_xlnm.Print_Area" localSheetId="1">Skills!$A$1:$K$28</definedName>
    <definedName name="_xlnm.Print_Area" localSheetId="2">Solonor!$A$1:$I$41</definedName>
    <definedName name="_xlnm.Print_Area" localSheetId="3">Spells!#REF!</definedName>
  </definedNames>
  <calcPr calcId="145621"/>
</workbook>
</file>

<file path=xl/calcChain.xml><?xml version="1.0" encoding="utf-8"?>
<calcChain xmlns="http://schemas.openxmlformats.org/spreadsheetml/2006/main">
  <c r="G3" i="15" l="1"/>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I6" i="6" l="1"/>
  <c r="J6" i="6" s="1"/>
  <c r="H6" i="6"/>
  <c r="C15" i="26" l="1"/>
  <c r="C16" i="26"/>
  <c r="C11" i="26"/>
  <c r="C12" i="26"/>
  <c r="C13" i="26"/>
  <c r="C14" i="26"/>
  <c r="C6" i="26"/>
  <c r="C7" i="26"/>
  <c r="C8" i="26"/>
  <c r="C9" i="26"/>
  <c r="C10" i="26"/>
  <c r="C15" i="19" l="1"/>
  <c r="C19" i="19"/>
  <c r="I7" i="26" l="1"/>
  <c r="E43" i="15"/>
  <c r="H3" i="6" l="1"/>
  <c r="G15" i="6" l="1"/>
  <c r="G14" i="6"/>
  <c r="G16" i="6"/>
  <c r="G17" i="6"/>
  <c r="H10" i="26" l="1"/>
  <c r="H25" i="15" l="1"/>
  <c r="G7" i="26" l="1"/>
  <c r="H7" i="26"/>
  <c r="J7" i="26"/>
  <c r="K7" i="26"/>
  <c r="L7" i="26"/>
  <c r="M7" i="26"/>
  <c r="N7" i="26"/>
  <c r="H12" i="26"/>
  <c r="H14" i="26"/>
  <c r="H15" i="26" s="1"/>
  <c r="B43" i="15" l="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7" i="6" l="1"/>
  <c r="J7" i="6" s="1"/>
  <c r="I3" i="6"/>
  <c r="H5" i="15" l="1"/>
  <c r="H4" i="15"/>
  <c r="H3" i="15"/>
  <c r="C12" i="4" l="1"/>
  <c r="C11" i="4"/>
  <c r="C10" i="4"/>
  <c r="D25" i="15" s="1"/>
  <c r="E25" i="15" s="1"/>
  <c r="I25" i="15" s="1"/>
  <c r="C9" i="4"/>
  <c r="D3" i="15" s="1"/>
  <c r="E3" i="15" s="1"/>
  <c r="I3" i="15" s="1"/>
  <c r="C8" i="4"/>
  <c r="C7" i="4"/>
  <c r="C5" i="26" l="1"/>
  <c r="C3" i="26"/>
  <c r="C4" i="26"/>
  <c r="E10" i="4"/>
  <c r="E11" i="4" s="1"/>
  <c r="E12" i="4" s="1"/>
  <c r="H7" i="6"/>
  <c r="H11" i="26"/>
  <c r="H13" i="26"/>
  <c r="D4" i="15"/>
  <c r="E4" i="15" s="1"/>
  <c r="I4" i="15" s="1"/>
  <c r="D5" i="15"/>
  <c r="E5" i="15" s="1"/>
  <c r="I5" i="15" s="1"/>
  <c r="H42" i="15"/>
  <c r="H27" i="15"/>
  <c r="H7" i="15"/>
  <c r="H6" i="15"/>
  <c r="J3" i="6" l="1"/>
  <c r="E9" i="4" l="1"/>
  <c r="D24" i="15" l="1"/>
  <c r="E24" i="15" s="1"/>
  <c r="I24" i="15" s="1"/>
  <c r="D30" i="15" l="1"/>
  <c r="E30" i="15" s="1"/>
  <c r="D36" i="15" l="1"/>
  <c r="E36" i="15" s="1"/>
  <c r="I36" i="15" s="1"/>
  <c r="D19" i="15"/>
  <c r="E19" i="15" s="1"/>
  <c r="I19" i="15" s="1"/>
  <c r="D38" i="15"/>
  <c r="E38" i="15" s="1"/>
  <c r="I38" i="15" s="1"/>
  <c r="D35" i="15"/>
  <c r="E35" i="15" s="1"/>
  <c r="D40" i="15"/>
  <c r="E40" i="15" s="1"/>
  <c r="I41" i="15" s="1"/>
  <c r="D37" i="15"/>
  <c r="E37" i="15" s="1"/>
  <c r="I37" i="15" s="1"/>
  <c r="D39" i="15"/>
  <c r="E39" i="15" s="1"/>
  <c r="I40" i="15" s="1"/>
  <c r="D32" i="15"/>
  <c r="E32" i="15" s="1"/>
  <c r="I32" i="15" s="1"/>
  <c r="D41" i="15"/>
  <c r="E41" i="15" s="1"/>
  <c r="D28" i="15"/>
  <c r="E28" i="15" s="1"/>
  <c r="D34" i="15"/>
  <c r="E34" i="15" s="1"/>
  <c r="I35" i="15" s="1"/>
  <c r="D14" i="15"/>
  <c r="E14" i="15" s="1"/>
  <c r="D12" i="15"/>
  <c r="E12" i="15" s="1"/>
  <c r="D42" i="15"/>
  <c r="E42" i="15" s="1"/>
  <c r="I42" i="15" s="1"/>
  <c r="D33" i="15"/>
  <c r="E33" i="15" s="1"/>
  <c r="I34" i="15" s="1"/>
  <c r="D31" i="15"/>
  <c r="E31" i="15" s="1"/>
  <c r="I31" i="15" s="1"/>
  <c r="D29" i="15"/>
  <c r="E29" i="15" s="1"/>
  <c r="I30" i="15" s="1"/>
  <c r="D27" i="15"/>
  <c r="E27" i="15" s="1"/>
  <c r="D26" i="15"/>
  <c r="E26" i="15" s="1"/>
  <c r="I26" i="15" s="1"/>
  <c r="D23" i="15"/>
  <c r="E23" i="15" s="1"/>
  <c r="I23" i="15" s="1"/>
  <c r="D22" i="15"/>
  <c r="E22" i="15" s="1"/>
  <c r="I22" i="15" s="1"/>
  <c r="D21" i="15"/>
  <c r="E21" i="15" s="1"/>
  <c r="I21" i="15" s="1"/>
  <c r="D20" i="15"/>
  <c r="E20" i="15" s="1"/>
  <c r="I20" i="15" s="1"/>
  <c r="D18" i="15"/>
  <c r="E18" i="15" s="1"/>
  <c r="I18" i="15" s="1"/>
  <c r="D17" i="15"/>
  <c r="E17" i="15" s="1"/>
  <c r="I17" i="15" s="1"/>
  <c r="D16" i="15"/>
  <c r="E16" i="15" s="1"/>
  <c r="I16" i="15" s="1"/>
  <c r="D15" i="15"/>
  <c r="E15" i="15" s="1"/>
  <c r="I15" i="15" s="1"/>
  <c r="D13" i="15"/>
  <c r="E13" i="15" s="1"/>
  <c r="I14" i="15" s="1"/>
  <c r="D11" i="15"/>
  <c r="E11" i="15" s="1"/>
  <c r="I12" i="15" s="1"/>
  <c r="D10" i="15"/>
  <c r="E10" i="15" s="1"/>
  <c r="I10" i="15" s="1"/>
  <c r="D9" i="15"/>
  <c r="E9" i="15" s="1"/>
  <c r="I9" i="15" s="1"/>
  <c r="D8" i="15"/>
  <c r="E8" i="15" s="1"/>
  <c r="I8" i="15" s="1"/>
  <c r="D7" i="15"/>
  <c r="E7" i="15" s="1"/>
  <c r="I7" i="15" s="1"/>
  <c r="D6" i="15"/>
  <c r="E6" i="15" s="1"/>
  <c r="I6" i="15" l="1"/>
  <c r="I11" i="15"/>
  <c r="I29" i="15"/>
  <c r="I33" i="15"/>
  <c r="I39" i="15"/>
  <c r="I13" i="15"/>
  <c r="I27" i="15"/>
  <c r="I28" i="15"/>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Next level at 500 XPs</t>
        </r>
      </text>
    </comment>
    <comment ref="E7" authorId="0">
      <text>
        <r>
          <rPr>
            <sz val="12"/>
            <color indexed="81"/>
            <rFont val="Times New Roman"/>
            <family val="1"/>
          </rPr>
          <t>See PHB 162</t>
        </r>
      </text>
    </comment>
    <comment ref="B8" authorId="0">
      <text>
        <r>
          <rPr>
            <sz val="12"/>
            <color indexed="81"/>
            <rFont val="Times New Roman"/>
            <family val="1"/>
          </rPr>
          <t xml:space="preserve">16 + 4
</t>
        </r>
        <r>
          <rPr>
            <i/>
            <sz val="12"/>
            <color indexed="81"/>
            <rFont val="Times New Roman"/>
            <family val="1"/>
          </rPr>
          <t>cat’s grace</t>
        </r>
      </text>
    </comment>
    <comment ref="E9" authorId="0">
      <text>
        <r>
          <rPr>
            <sz val="12"/>
            <color indexed="81"/>
            <rFont val="Times New Roman"/>
            <family val="1"/>
          </rPr>
          <t>[(3 * 8 Cleric) * 75%] + (3 * 1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Elf bonus</t>
        </r>
      </text>
    </comment>
    <comment ref="F27" authorId="0">
      <text>
        <r>
          <rPr>
            <sz val="12"/>
            <color indexed="81"/>
            <rFont val="Times New Roman"/>
            <family val="1"/>
          </rPr>
          <t>Chain Shirt</t>
        </r>
      </text>
    </comment>
    <comment ref="F32" authorId="0">
      <text>
        <r>
          <rPr>
            <sz val="12"/>
            <color indexed="81"/>
            <rFont val="Times New Roman"/>
            <family val="1"/>
          </rPr>
          <t>Elf bonus</t>
        </r>
      </text>
    </comment>
    <comment ref="F34" authorId="0">
      <text>
        <r>
          <rPr>
            <sz val="12"/>
            <color indexed="81"/>
            <rFont val="Times New Roman"/>
            <family val="1"/>
          </rPr>
          <t>Chain Shirt</t>
        </r>
      </text>
    </comment>
    <comment ref="F37" authorId="0">
      <text>
        <r>
          <rPr>
            <sz val="12"/>
            <color indexed="81"/>
            <rFont val="Times New Roman"/>
            <family val="1"/>
          </rPr>
          <t>Elf bonus</t>
        </r>
      </text>
    </comment>
    <comment ref="F40" authorId="0">
      <text>
        <r>
          <rPr>
            <sz val="12"/>
            <color indexed="81"/>
            <rFont val="Times New Roman"/>
            <family val="1"/>
          </rPr>
          <t>Chain Shirt</t>
        </r>
      </text>
    </comment>
  </commentList>
</comments>
</file>

<file path=xl/comments3.xml><?xml version="1.0" encoding="utf-8"?>
<comments xmlns="http://schemas.openxmlformats.org/spreadsheetml/2006/main">
  <authors>
    <author>Alexis Álvarez</author>
  </authors>
  <commentList>
    <comment ref="E8" authorId="0">
      <text>
        <r>
          <rPr>
            <sz val="12"/>
            <color indexed="81"/>
            <rFont val="Times New Roman"/>
            <family val="1"/>
          </rPr>
          <t>Sulphur or phosphorous</t>
        </r>
      </text>
    </comment>
    <comment ref="E10" authorId="0">
      <text>
        <r>
          <rPr>
            <sz val="12"/>
            <color indexed="81"/>
            <rFont val="Times New Roman"/>
            <family val="1"/>
          </rPr>
          <t>Copper wire</t>
        </r>
      </text>
    </comment>
    <comment ref="E12" authorId="0">
      <text>
        <r>
          <rPr>
            <sz val="12"/>
            <color indexed="81"/>
            <rFont val="Times New Roman"/>
            <family val="1"/>
          </rPr>
          <t>Prism, lens, or monocle</t>
        </r>
      </text>
    </comment>
    <comment ref="E19" authorId="0">
      <text>
        <r>
          <rPr>
            <sz val="12"/>
            <color indexed="81"/>
            <rFont val="Times New Roman"/>
            <family val="1"/>
          </rPr>
          <t>Bacteria culture</t>
        </r>
      </text>
    </comment>
    <comment ref="E38" authorId="0">
      <text>
        <r>
          <rPr>
            <sz val="12"/>
            <color indexed="81"/>
            <rFont val="Times New Roman"/>
            <family val="1"/>
          </rPr>
          <t>Pinch of dirt</t>
        </r>
      </text>
    </comment>
    <comment ref="E39" authorId="0">
      <text>
        <r>
          <rPr>
            <sz val="12"/>
            <color indexed="81"/>
            <rFont val="Times New Roman"/>
            <family val="1"/>
          </rPr>
          <t>Imbued weapon</t>
        </r>
      </text>
    </comment>
    <comment ref="E44" authorId="0">
      <text>
        <r>
          <rPr>
            <sz val="12"/>
            <color indexed="81"/>
            <rFont val="Times New Roman"/>
            <family val="1"/>
          </rPr>
          <t>Parchment w/ holy text</t>
        </r>
      </text>
    </comment>
    <comment ref="E46" authorId="0">
      <text>
        <r>
          <rPr>
            <sz val="12"/>
            <color indexed="81"/>
            <rFont val="Times New Roman"/>
            <family val="1"/>
          </rPr>
          <t>Humanoid phalanges</t>
        </r>
      </text>
    </comment>
    <comment ref="E48" authorId="0">
      <text>
        <r>
          <rPr>
            <sz val="12"/>
            <color indexed="81"/>
            <rFont val="Times New Roman"/>
            <family val="1"/>
          </rPr>
          <t>piece of string &amp; bit of wood</t>
        </r>
      </text>
    </comment>
    <comment ref="E50" authorId="0">
      <text>
        <r>
          <rPr>
            <sz val="12"/>
            <color indexed="81"/>
            <rFont val="Times New Roman"/>
            <family val="1"/>
          </rPr>
          <t>Dumathoin symbol, crystal lens</t>
        </r>
      </text>
    </comment>
    <comment ref="E51" authorId="0">
      <text>
        <r>
          <rPr>
            <sz val="12"/>
            <color indexed="81"/>
            <rFont val="Times New Roman"/>
            <family val="1"/>
          </rPr>
          <t>Bait for said animal</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70" authorId="0">
      <text>
        <r>
          <rPr>
            <sz val="12"/>
            <color indexed="81"/>
            <rFont val="Times New Roman"/>
            <family val="1"/>
          </rPr>
          <t>Pendulum</t>
        </r>
      </text>
    </comment>
    <comment ref="E71" authorId="0">
      <text>
        <r>
          <rPr>
            <sz val="12"/>
            <color indexed="81"/>
            <rFont val="Times New Roman"/>
            <family val="1"/>
          </rPr>
          <t>Dumathoin symbol, salt, copper pieces</t>
        </r>
      </text>
    </comment>
    <comment ref="E79" authorId="0">
      <text>
        <r>
          <rPr>
            <sz val="12"/>
            <color indexed="81"/>
            <rFont val="Times New Roman"/>
            <family val="1"/>
          </rPr>
          <t>25 gp of sticks and bones</t>
        </r>
      </text>
    </comment>
    <comment ref="E81" authorId="0">
      <text/>
    </comment>
    <comment ref="E86" authorId="0">
      <text>
        <r>
          <rPr>
            <sz val="12"/>
            <color indexed="81"/>
            <rFont val="Times New Roman"/>
            <family val="1"/>
          </rPr>
          <t>A tiny bag, a small (not lit) candle, and a carved bone from any humanoid.</t>
        </r>
      </text>
    </comment>
    <comment ref="E90" authorId="0">
      <text>
        <r>
          <rPr>
            <sz val="12"/>
            <color indexed="81"/>
            <rFont val="Times New Roman"/>
            <family val="1"/>
          </rPr>
          <t>Black onyx gem</t>
        </r>
      </text>
    </comment>
    <comment ref="E95" authorId="0">
      <text>
        <r>
          <rPr>
            <sz val="12"/>
            <color indexed="81"/>
            <rFont val="Times New Roman"/>
            <family val="1"/>
          </rPr>
          <t>Phosphorous, sulfur, or other combustible powder</t>
        </r>
      </text>
    </comment>
    <comment ref="E107" authorId="0">
      <text/>
    </comment>
    <comment ref="E108" authorId="0">
      <text>
        <r>
          <rPr>
            <sz val="12"/>
            <color indexed="81"/>
            <rFont val="Times New Roman"/>
            <family val="1"/>
          </rPr>
          <t>Metal object with which to outline circle</t>
        </r>
      </text>
    </comment>
    <comment ref="E109" authorId="0">
      <text>
        <r>
          <rPr>
            <sz val="12"/>
            <color indexed="81"/>
            <rFont val="Times New Roman"/>
            <family val="1"/>
          </rPr>
          <t>Metal object with which to outline circle</t>
        </r>
      </text>
    </comment>
    <comment ref="E118" authorId="0">
      <text>
        <r>
          <rPr>
            <sz val="12"/>
            <color indexed="81"/>
            <rFont val="Times New Roman"/>
            <family val="1"/>
          </rPr>
          <t>powdered herring &amp; will-o'the-wisp essence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D9"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<sst xmlns="http://schemas.openxmlformats.org/spreadsheetml/2006/main" count="1202" uniqueCount="487">
  <si>
    <t>Race:</t>
  </si>
  <si>
    <t>Sex:</t>
  </si>
  <si>
    <t>Strength:</t>
  </si>
  <si>
    <t>Dexterity:</t>
  </si>
  <si>
    <t>Level</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</si>
  <si>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</si>
  <si>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</si>
  <si>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</si>
  <si>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</si>
  <si>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</si>
  <si>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</si>
  <si>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</si>
  <si>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</si>
  <si>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</si>
  <si>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</si>
  <si>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</si>
  <si>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</si>
  <si>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</si>
  <si>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</si>
  <si>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</si>
  <si>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</si>
  <si>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</si>
  <si>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</si>
  <si>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</si>
  <si>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</si>
  <si>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</si>
  <si>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</si>
  <si>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</si>
  <si>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</si>
  <si>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</si>
  <si>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</si>
  <si>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</si>
  <si>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</si>
  <si>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</si>
  <si>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</si>
  <si>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</si>
  <si>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</si>
  <si>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</si>
  <si>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</si>
  <si>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</si>
  <si>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</si>
  <si>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</si>
  <si>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</si>
  <si>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</si>
  <si>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</si>
  <si>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</si>
  <si>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</si>
  <si>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</si>
  <si>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</si>
  <si>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</si>
  <si>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</si>
  <si>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</si>
  <si>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</si>
  <si>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</si>
  <si>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</si>
  <si>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</si>
  <si>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</si>
  <si>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</si>
  <si>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</si>
  <si>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</si>
  <si>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</si>
  <si>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</si>
  <si>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</si>
  <si>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</si>
  <si>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</si>
  <si>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</si>
  <si>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</si>
  <si>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</si>
  <si>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</si>
  <si>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</si>
  <si>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</si>
  <si>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Handedness:</t>
  </si>
  <si>
    <t>Total</t>
  </si>
  <si>
    <t>Right</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</si>
  <si>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</si>
  <si>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</si>
  <si>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</si>
  <si>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</si>
  <si>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</si>
  <si>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</si>
  <si>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</si>
  <si>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</si>
  <si>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</si>
  <si>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</si>
  <si>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</si>
  <si>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</si>
  <si>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</si>
  <si>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</si>
  <si>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</si>
  <si>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</si>
  <si>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</si>
  <si>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</si>
  <si>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</si>
  <si>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</si>
  <si>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</si>
  <si>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</si>
  <si>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</si>
  <si>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</si>
  <si>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</si>
  <si>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</si>
  <si>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</si>
  <si>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</si>
  <si>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</si>
  <si>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</si>
  <si>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</si>
  <si>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</si>
  <si>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</si>
  <si>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</si>
  <si>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</si>
  <si>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</si>
  <si>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</si>
  <si>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</si>
  <si>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</si>
  <si>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</si>
  <si>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</si>
  <si>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</si>
  <si>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</si>
  <si>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</si>
  <si>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</si>
  <si>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</si>
  <si>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</si>
  <si>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</si>
  <si>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</si>
  <si>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</si>
  <si>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</si>
  <si>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</si>
  <si>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</si>
  <si>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</si>
  <si>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</si>
  <si>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</si>
  <si>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</si>
  <si>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</si>
  <si>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</si>
  <si>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Shields (not tower)</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</si>
  <si>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</si>
  <si>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</si>
  <si>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</si>
  <si>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</si>
  <si>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</si>
  <si>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</si>
  <si>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</si>
  <si>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</si>
  <si>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</si>
  <si>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</si>
  <si>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</si>
  <si>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</si>
  <si>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</si>
  <si>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</si>
  <si>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</si>
  <si>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</si>
  <si>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</si>
  <si>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</si>
  <si>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</si>
  <si>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</si>
  <si>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</si>
  <si>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</si>
  <si>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</si>
  <si>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</si>
  <si>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</si>
  <si>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</si>
  <si>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</si>
  <si>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</si>
  <si>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</si>
  <si>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</si>
  <si>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</si>
  <si>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</si>
  <si>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</si>
  <si>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</si>
  <si>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</si>
  <si>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</si>
  <si>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</si>
  <si>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</si>
  <si>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</si>
  <si>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</si>
  <si>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</si>
  <si>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</si>
  <si>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</si>
  <si>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</si>
  <si>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</si>
  <si>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</si>
  <si>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</si>
  <si>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</si>
  <si>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</si>
  <si>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</si>
  <si>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</si>
  <si>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</si>
  <si>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</si>
  <si>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</si>
  <si>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</si>
  <si>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</si>
  <si>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</si>
  <si>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</si>
  <si>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</si>
  <si>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</si>
  <si>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</si>
  <si>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</si>
  <si>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</si>
  <si>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</si>
  <si>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</si>
  <si>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</si>
  <si>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</si>
  <si>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</si>
  <si>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</si>
  <si>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</si>
  <si>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</si>
  <si>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</si>
  <si>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</si>
  <si>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</si>
  <si>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</si>
  <si>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</si>
  <si>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</si>
  <si>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</si>
  <si>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</si>
  <si>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</si>
  <si>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</si>
  <si>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</si>
  <si>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</si>
  <si>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</si>
  <si>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</si>
  <si>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</si>
  <si>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</si>
  <si>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</si>
  <si>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</si>
  <si>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</si>
  <si>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</si>
  <si>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</si>
  <si>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</si>
  <si>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</si>
  <si>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</si>
  <si>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</si>
  <si>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1d6</t>
  </si>
  <si>
    <t>x2</t>
  </si>
  <si>
    <t>Bludgeon</t>
  </si>
  <si>
    <t>Endurance</t>
  </si>
  <si>
    <t>Roll</t>
  </si>
  <si>
    <t>Skill/Save</t>
  </si>
  <si>
    <t>Actual Speed:</t>
  </si>
  <si>
    <t>30’</t>
  </si>
  <si>
    <t>50’</t>
  </si>
  <si>
    <t>1’ cu./caster level</t>
  </si>
  <si>
    <t>30’ radius, PHB 258</t>
  </si>
  <si>
    <t>FF AC:</t>
  </si>
  <si>
    <t>Light &amp; Medium Armor</t>
  </si>
  <si>
    <t>Chaotic Good</t>
  </si>
  <si>
    <t>Cleric Spells</t>
  </si>
  <si>
    <t>cleric 1</t>
  </si>
  <si>
    <t>Cleric</t>
  </si>
  <si>
    <t>Aid</t>
  </si>
  <si>
    <t>Shield of Faith</t>
  </si>
  <si>
    <t>Domain</t>
  </si>
  <si>
    <t xml:space="preserve"> to attack</t>
  </si>
  <si>
    <t>Necromancy</t>
  </si>
  <si>
    <t>20’ radius</t>
  </si>
  <si>
    <t>Transmutation</t>
  </si>
  <si>
    <t>Message</t>
  </si>
  <si>
    <t>Purify Food &amp; Drink</t>
  </si>
  <si>
    <t xml:space="preserve"> all saves</t>
  </si>
  <si>
    <t>0’</t>
  </si>
  <si>
    <t>Complete Champion 128</t>
  </si>
  <si>
    <t>+/-1 Att. &amp; vs Fear</t>
  </si>
  <si>
    <t>1d4 rnds</t>
  </si>
  <si>
    <t>-2 Morale penalty</t>
  </si>
  <si>
    <t>Command</t>
  </si>
  <si>
    <t>Single word command, PHB 211</t>
  </si>
  <si>
    <t>Comprehend Lang.</t>
  </si>
  <si>
    <t>PHB 212</t>
  </si>
  <si>
    <t>Curse Water</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</si>
  <si>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</si>
  <si>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</si>
  <si>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</si>
  <si>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</si>
  <si>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</si>
  <si>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</si>
  <si>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</si>
  <si>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</si>
  <si>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</si>
  <si>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</si>
  <si>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</si>
  <si>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</si>
  <si>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</si>
  <si>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</si>
  <si>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</si>
  <si>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</si>
  <si>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</si>
  <si>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</si>
  <si>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</si>
  <si>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</si>
  <si>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</si>
  <si>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</si>
  <si>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</si>
  <si>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</si>
  <si>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</si>
  <si>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Summon Undead I</t>
  </si>
  <si>
    <t>Libris Mortis 71</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</si>
  <si>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</si>
  <si>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</si>
  <si>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</si>
  <si>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</si>
  <si>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</si>
  <si>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</si>
  <si>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</si>
  <si>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</si>
  <si>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</si>
  <si>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</si>
  <si>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</si>
  <si>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</si>
  <si>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</si>
  <si>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</si>
  <si>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</si>
  <si>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</si>
  <si>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</si>
  <si>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</si>
  <si>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</si>
  <si>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</si>
  <si>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</si>
  <si>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</si>
  <si>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</si>
  <si>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</si>
  <si>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</si>
  <si>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</si>
  <si>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</si>
  <si>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</si>
  <si>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</si>
  <si>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</si>
  <si>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</si>
  <si>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</si>
  <si>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</si>
  <si>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</si>
  <si>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</si>
  <si>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</si>
  <si>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</si>
  <si>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</si>
  <si>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</si>
  <si>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</si>
  <si>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</si>
  <si>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</si>
  <si>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</si>
  <si>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</si>
  <si>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</si>
  <si>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</si>
  <si>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Summon Undead II</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</si>
  <si>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</si>
  <si>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</si>
  <si>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</si>
  <si>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</si>
  <si>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</si>
  <si>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</si>
  <si>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</si>
  <si>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</si>
  <si>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</si>
  <si>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</si>
  <si>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</si>
  <si>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</si>
  <si>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</si>
  <si>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</si>
  <si>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</si>
  <si>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</si>
  <si>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</si>
  <si>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</si>
  <si>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</si>
  <si>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</si>
  <si>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</si>
  <si>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</si>
  <si>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</si>
  <si>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</si>
  <si>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</si>
  <si>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</si>
  <si>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</si>
  <si>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</si>
  <si>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</si>
  <si>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</si>
  <si>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</si>
  <si>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</si>
  <si>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</si>
  <si>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</si>
  <si>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</si>
  <si>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</si>
  <si>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</si>
  <si>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</si>
  <si>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</si>
  <si>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</si>
  <si>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</si>
  <si>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</si>
  <si>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</si>
  <si>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</si>
  <si>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</si>
  <si>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</si>
  <si>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</si>
  <si>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</si>
  <si>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</si>
  <si>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</si>
  <si>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</si>
  <si>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</si>
  <si>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</si>
  <si>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</si>
  <si>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</si>
  <si>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</si>
  <si>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</si>
  <si>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</si>
  <si>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</si>
  <si>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</si>
  <si>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</si>
  <si>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</si>
  <si>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</si>
  <si>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</si>
  <si>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</si>
  <si>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Jadin</t>
  </si>
  <si>
    <t>Lazarin</t>
  </si>
  <si>
    <t>Played by Bill Kmet</t>
  </si>
  <si>
    <t>Snow Elf</t>
  </si>
  <si>
    <t>1st:  Precise Shot</t>
  </si>
  <si>
    <t>Domain:  Elf</t>
  </si>
  <si>
    <t>Weapon Focus:  Longbow</t>
  </si>
  <si>
    <t>Knowledge:  Arcana</t>
  </si>
  <si>
    <t>Blessed Aim</t>
  </si>
  <si>
    <t>True Strike</t>
  </si>
  <si>
    <t>Arrows</t>
  </si>
  <si>
    <t>Holy Symbol of Solonor Thelandira</t>
  </si>
  <si>
    <t>Cleric’s Vestments</t>
  </si>
  <si>
    <t>six</t>
  </si>
  <si>
    <t>Magic Weapon Oil</t>
  </si>
  <si>
    <t>Turn Undead</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</si>
  <si>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</si>
  <si>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Spells Granted by Solonor Thelandira</t>
  </si>
  <si>
    <t>Point Blank Shot</t>
  </si>
  <si>
    <t>Longbow (from War domain)</t>
  </si>
  <si>
    <t>War</t>
  </si>
  <si>
    <t>V F</t>
  </si>
  <si>
    <t>PHB 296</t>
  </si>
  <si>
    <t>Elf</t>
  </si>
  <si>
    <t>Cat’s Grace</t>
  </si>
  <si>
    <t>+4 to Dex, PHB 208</t>
  </si>
  <si>
    <t>Snare</t>
  </si>
  <si>
    <t>PHB 280</t>
  </si>
  <si>
    <t>-2</t>
  </si>
  <si>
    <t>+2 versus Enchantments</t>
  </si>
  <si>
    <t>Racial Abilities</t>
  </si>
  <si>
    <t>Immunity to Sleep</t>
  </si>
  <si>
    <t>Low-light Vision</t>
  </si>
  <si>
    <t>2</t>
  </si>
  <si>
    <t>1d8</t>
  </si>
  <si>
    <t>x3</t>
  </si>
  <si>
    <t>110’</t>
  </si>
  <si>
    <t>Male</t>
  </si>
  <si>
    <t>Domain:  War</t>
  </si>
  <si>
    <t>Common, Elven, Dwarven</t>
  </si>
  <si>
    <t>Perform:  [type]</t>
  </si>
  <si>
    <t>Profession:  [type]</t>
  </si>
  <si>
    <t>cleric 2</t>
  </si>
  <si>
    <t>Kept just in case of any arenas.</t>
  </si>
  <si>
    <t>Blunt Arrows</t>
  </si>
  <si>
    <t>Races of the Wild</t>
  </si>
  <si>
    <t>Serpent’s Tongue Arrows</t>
  </si>
  <si>
    <t>Dragon’s Breath Arrows</t>
  </si>
  <si>
    <t>Backpack</t>
  </si>
  <si>
    <t>Waterskin</t>
  </si>
  <si>
    <t>Flint &amp; Steel</t>
  </si>
  <si>
    <t>Sacks</t>
  </si>
  <si>
    <t>Silk Rope</t>
  </si>
  <si>
    <t>Flask</t>
  </si>
  <si>
    <t>Bless</t>
  </si>
  <si>
    <t>Guiding Light</t>
  </si>
  <si>
    <t>Ebon Eyes</t>
  </si>
  <si>
    <t>Night Shield</t>
  </si>
  <si>
    <t>Sign</t>
  </si>
  <si>
    <t>Light of Lunia</t>
  </si>
  <si>
    <t>Scrolls and Potions</t>
  </si>
  <si>
    <t>CLev</t>
  </si>
  <si>
    <t>Potion of Cure Light Wounds</t>
  </si>
  <si>
    <t>cleric 3</t>
  </si>
  <si>
    <t>3rd:  Rapid Shot</t>
  </si>
  <si>
    <t>Turning Undead</t>
  </si>
  <si>
    <t>Smokesticks</t>
  </si>
  <si>
    <t>Mirror, Steel</t>
  </si>
  <si>
    <t>Oil Flask</t>
  </si>
  <si>
    <t>Ink (1 oz. vial)</t>
  </si>
  <si>
    <t>Inkpen</t>
  </si>
  <si>
    <t>Parchment</t>
  </si>
  <si>
    <t>1</t>
  </si>
  <si>
    <t>+3</t>
  </si>
  <si>
    <t>Mithral Shirt</t>
  </si>
  <si>
    <t>+4</t>
  </si>
  <si>
    <t>+2</t>
  </si>
  <si>
    <t>MW Composite Longbow Str +2</t>
  </si>
  <si>
    <t>MW Composite Longbow Str +4</t>
  </si>
  <si>
    <t>Light Mace +1</t>
  </si>
  <si>
    <t>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</si>
</sst>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4"/>
      <color indexed="17"/>
      <name val="Times New Roman"/>
      <family val="1"/>
    </font>
    <font>
      <b/>
      <i/>
      <sz val="13"/>
      <name val="Times New Roman"/>
      <family val="1"/>
    </font>
    <font>
      <i/>
      <sz val="12"/>
      <color indexed="81"/>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s>
  <borders count="12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2" fillId="0" borderId="0"/>
    <xf numFmtId="0" fontId="1" fillId="0" borderId="0"/>
    <xf numFmtId="0" fontId="1" fillId="0" borderId="0"/>
  </cellStyleXfs>
  <cellXfs count="523">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25" fillId="0" borderId="26"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7"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5"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8" xfId="0" applyNumberFormat="1" applyFont="1" applyFill="1" applyBorder="1" applyAlignment="1">
      <alignment horizontal="center"/>
    </xf>
    <xf numFmtId="49" fontId="16" fillId="5" borderId="28" xfId="0" applyNumberFormat="1" applyFont="1" applyFill="1" applyBorder="1" applyAlignment="1">
      <alignment horizontal="center"/>
    </xf>
    <xf numFmtId="0" fontId="16" fillId="5" borderId="29" xfId="0" applyNumberFormat="1" applyFont="1" applyFill="1" applyBorder="1" applyAlignment="1">
      <alignment horizontal="center"/>
    </xf>
    <xf numFmtId="49" fontId="6" fillId="5" borderId="29" xfId="0" applyNumberFormat="1" applyFont="1" applyFill="1" applyBorder="1" applyAlignment="1">
      <alignment horizontal="center"/>
    </xf>
    <xf numFmtId="0" fontId="6" fillId="5" borderId="30" xfId="0" applyNumberFormat="1" applyFont="1" applyFill="1" applyBorder="1" applyAlignment="1">
      <alignment horizontal="center"/>
    </xf>
    <xf numFmtId="0" fontId="13" fillId="5" borderId="1" xfId="0" applyFont="1" applyFill="1" applyBorder="1" applyAlignment="1"/>
    <xf numFmtId="49" fontId="23" fillId="5" borderId="28" xfId="0" applyNumberFormat="1" applyFont="1" applyFill="1" applyBorder="1" applyAlignment="1">
      <alignment horizontal="center"/>
    </xf>
    <xf numFmtId="0" fontId="23" fillId="5" borderId="29" xfId="0" applyNumberFormat="1" applyFont="1" applyFill="1" applyBorder="1" applyAlignment="1">
      <alignment horizontal="center"/>
    </xf>
    <xf numFmtId="0" fontId="10" fillId="6" borderId="1" xfId="0" applyFont="1" applyFill="1" applyBorder="1" applyAlignment="1"/>
    <xf numFmtId="0" fontId="6" fillId="6" borderId="28" xfId="0" applyNumberFormat="1" applyFont="1" applyFill="1" applyBorder="1" applyAlignment="1">
      <alignment horizontal="center"/>
    </xf>
    <xf numFmtId="49" fontId="16" fillId="6" borderId="28" xfId="0" applyNumberFormat="1" applyFont="1" applyFill="1" applyBorder="1" applyAlignment="1">
      <alignment horizontal="center"/>
    </xf>
    <xf numFmtId="0" fontId="16" fillId="6" borderId="29" xfId="0" applyNumberFormat="1" applyFont="1" applyFill="1" applyBorder="1" applyAlignment="1">
      <alignment horizontal="center"/>
    </xf>
    <xf numFmtId="49" fontId="6" fillId="6" borderId="29" xfId="0" applyNumberFormat="1" applyFont="1" applyFill="1" applyBorder="1" applyAlignment="1">
      <alignment horizontal="center"/>
    </xf>
    <xf numFmtId="0" fontId="6" fillId="6" borderId="30" xfId="0" applyNumberFormat="1" applyFont="1" applyFill="1" applyBorder="1" applyAlignment="1">
      <alignment horizontal="center"/>
    </xf>
    <xf numFmtId="0" fontId="13" fillId="6" borderId="1" xfId="0" applyFont="1" applyFill="1" applyBorder="1" applyAlignment="1"/>
    <xf numFmtId="49" fontId="23" fillId="7" borderId="28" xfId="0" applyNumberFormat="1" applyFont="1" applyFill="1" applyBorder="1" applyAlignment="1">
      <alignment horizontal="center"/>
    </xf>
    <xf numFmtId="0" fontId="23" fillId="7" borderId="29" xfId="0" applyNumberFormat="1" applyFont="1" applyFill="1" applyBorder="1" applyAlignment="1">
      <alignment horizontal="center"/>
    </xf>
    <xf numFmtId="0" fontId="5" fillId="0" borderId="31" xfId="0" applyFont="1" applyBorder="1" applyAlignment="1">
      <alignment horizontal="center"/>
    </xf>
    <xf numFmtId="0" fontId="6" fillId="8" borderId="28" xfId="0" applyNumberFormat="1" applyFont="1" applyFill="1" applyBorder="1" applyAlignment="1">
      <alignment horizontal="center"/>
    </xf>
    <xf numFmtId="49" fontId="6" fillId="8" borderId="29" xfId="0" applyNumberFormat="1" applyFont="1" applyFill="1" applyBorder="1" applyAlignment="1">
      <alignment horizontal="center"/>
    </xf>
    <xf numFmtId="0" fontId="6" fillId="8" borderId="30" xfId="0" applyNumberFormat="1" applyFont="1" applyFill="1" applyBorder="1" applyAlignment="1">
      <alignment horizontal="center"/>
    </xf>
    <xf numFmtId="164" fontId="5" fillId="9" borderId="32"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8" xfId="0" applyNumberFormat="1" applyFont="1" applyFill="1" applyBorder="1" applyAlignment="1">
      <alignment horizontal="center"/>
    </xf>
    <xf numFmtId="0" fontId="24" fillId="5" borderId="29" xfId="0" applyNumberFormat="1" applyFont="1" applyFill="1" applyBorder="1" applyAlignment="1">
      <alignment horizontal="center"/>
    </xf>
    <xf numFmtId="0" fontId="6" fillId="0" borderId="28" xfId="0" applyNumberFormat="1" applyFont="1" applyFill="1" applyBorder="1" applyAlignment="1">
      <alignment horizontal="center"/>
    </xf>
    <xf numFmtId="49" fontId="6" fillId="0" borderId="29" xfId="0" applyNumberFormat="1" applyFont="1" applyFill="1" applyBorder="1" applyAlignment="1">
      <alignment horizontal="center"/>
    </xf>
    <xf numFmtId="0" fontId="6" fillId="0" borderId="30" xfId="0" applyNumberFormat="1" applyFont="1" applyFill="1" applyBorder="1" applyAlignment="1">
      <alignment horizontal="center"/>
    </xf>
    <xf numFmtId="0" fontId="13" fillId="0" borderId="1" xfId="0" applyFont="1" applyFill="1" applyBorder="1" applyAlignment="1"/>
    <xf numFmtId="49" fontId="23" fillId="0" borderId="28" xfId="0" applyNumberFormat="1" applyFont="1" applyFill="1" applyBorder="1" applyAlignment="1">
      <alignment horizontal="center"/>
    </xf>
    <xf numFmtId="0" fontId="23" fillId="0" borderId="29" xfId="0" applyNumberFormat="1" applyFont="1" applyFill="1" applyBorder="1" applyAlignment="1">
      <alignment horizontal="center"/>
    </xf>
    <xf numFmtId="0" fontId="13" fillId="0" borderId="29" xfId="0" applyNumberFormat="1" applyFont="1" applyFill="1" applyBorder="1" applyAlignment="1">
      <alignment horizontal="center"/>
    </xf>
    <xf numFmtId="0" fontId="7" fillId="0" borderId="1" xfId="0" applyFont="1" applyFill="1" applyBorder="1" applyAlignment="1"/>
    <xf numFmtId="49" fontId="17" fillId="0" borderId="28" xfId="0" applyNumberFormat="1" applyFont="1" applyFill="1" applyBorder="1" applyAlignment="1">
      <alignment horizontal="center"/>
    </xf>
    <xf numFmtId="0" fontId="17" fillId="0" borderId="29" xfId="0" applyNumberFormat="1" applyFont="1" applyFill="1" applyBorder="1" applyAlignment="1">
      <alignment horizontal="center"/>
    </xf>
    <xf numFmtId="0" fontId="10" fillId="8" borderId="1" xfId="0" applyFont="1" applyFill="1" applyBorder="1" applyAlignment="1"/>
    <xf numFmtId="49" fontId="16" fillId="8" borderId="28" xfId="0" applyNumberFormat="1" applyFont="1" applyFill="1" applyBorder="1" applyAlignment="1">
      <alignment horizontal="center"/>
    </xf>
    <xf numFmtId="0" fontId="16" fillId="8" borderId="29"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7" xfId="0" quotePrefix="1" applyFont="1" applyBorder="1" applyAlignment="1">
      <alignment horizontal="center"/>
    </xf>
    <xf numFmtId="0" fontId="6" fillId="0" borderId="28" xfId="0" applyFont="1" applyBorder="1" applyAlignment="1">
      <alignment horizontal="center"/>
    </xf>
    <xf numFmtId="0" fontId="35" fillId="9" borderId="30" xfId="2" applyNumberFormat="1" applyFont="1" applyFill="1" applyBorder="1" applyAlignment="1">
      <alignment horizontal="center" shrinkToFit="1"/>
    </xf>
    <xf numFmtId="0" fontId="35" fillId="9" borderId="41" xfId="2" applyNumberFormat="1" applyFont="1" applyFill="1" applyBorder="1" applyAlignment="1">
      <alignment horizontal="center" shrinkToFit="1"/>
    </xf>
    <xf numFmtId="0" fontId="35" fillId="9" borderId="42" xfId="2" applyNumberFormat="1" applyFont="1" applyFill="1" applyBorder="1" applyAlignment="1">
      <alignment horizontal="center" shrinkToFit="1"/>
    </xf>
    <xf numFmtId="0" fontId="6" fillId="0" borderId="28" xfId="0" applyFont="1" applyFill="1" applyBorder="1" applyAlignment="1">
      <alignment horizontal="center" wrapText="1"/>
    </xf>
    <xf numFmtId="0" fontId="6" fillId="0" borderId="29" xfId="2" applyNumberFormat="1" applyFont="1" applyFill="1" applyBorder="1" applyAlignment="1">
      <alignment horizontal="center" shrinkToFit="1"/>
    </xf>
    <xf numFmtId="0" fontId="10" fillId="0" borderId="1" xfId="0" applyFont="1" applyFill="1" applyBorder="1" applyAlignment="1"/>
    <xf numFmtId="49" fontId="16" fillId="0" borderId="28" xfId="0" applyNumberFormat="1" applyFont="1" applyFill="1" applyBorder="1" applyAlignment="1">
      <alignment horizontal="center"/>
    </xf>
    <xf numFmtId="0" fontId="16" fillId="0" borderId="29"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4" xfId="0" applyFont="1" applyFill="1" applyBorder="1" applyAlignment="1">
      <alignment horizontal="center"/>
    </xf>
    <xf numFmtId="164" fontId="21" fillId="3" borderId="45" xfId="0" applyNumberFormat="1" applyFont="1" applyFill="1" applyBorder="1" applyAlignment="1">
      <alignment horizontal="center"/>
    </xf>
    <xf numFmtId="0" fontId="21" fillId="3" borderId="44" xfId="0" applyFont="1" applyFill="1" applyBorder="1" applyAlignment="1">
      <alignment horizontal="right"/>
    </xf>
    <xf numFmtId="0" fontId="21" fillId="3" borderId="46" xfId="0" applyFont="1" applyFill="1" applyBorder="1" applyAlignment="1"/>
    <xf numFmtId="164" fontId="4" fillId="0" borderId="47" xfId="0" applyNumberFormat="1" applyFont="1" applyBorder="1" applyAlignment="1">
      <alignment horizontal="center" shrinkToFit="1"/>
    </xf>
    <xf numFmtId="0" fontId="4" fillId="0" borderId="48" xfId="0" applyFont="1" applyBorder="1" applyAlignment="1">
      <alignment horizontal="left" shrinkToFit="1"/>
    </xf>
    <xf numFmtId="0" fontId="4" fillId="0" borderId="50"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4" fillId="0" borderId="51" xfId="0" applyFont="1" applyBorder="1" applyAlignment="1">
      <alignment horizontal="left" shrinkToFit="1"/>
    </xf>
    <xf numFmtId="164" fontId="4" fillId="0" borderId="52" xfId="0" applyNumberFormat="1" applyFont="1" applyBorder="1" applyAlignment="1">
      <alignment horizontal="center" shrinkToFit="1"/>
    </xf>
    <xf numFmtId="0" fontId="12" fillId="0" borderId="1" xfId="0" applyFont="1" applyFill="1" applyBorder="1" applyAlignment="1"/>
    <xf numFmtId="49" fontId="24" fillId="0" borderId="28" xfId="0" applyNumberFormat="1" applyFont="1" applyFill="1" applyBorder="1" applyAlignment="1">
      <alignment horizontal="center"/>
    </xf>
    <xf numFmtId="0" fontId="24" fillId="0" borderId="29" xfId="0" applyNumberFormat="1" applyFont="1" applyFill="1" applyBorder="1" applyAlignment="1">
      <alignment horizontal="center"/>
    </xf>
    <xf numFmtId="0" fontId="12" fillId="0" borderId="29" xfId="0" applyNumberFormat="1" applyFont="1" applyFill="1" applyBorder="1" applyAlignment="1">
      <alignment horizontal="center"/>
    </xf>
    <xf numFmtId="0" fontId="6" fillId="4" borderId="28" xfId="0" applyNumberFormat="1" applyFont="1" applyFill="1" applyBorder="1" applyAlignment="1">
      <alignment horizontal="center"/>
    </xf>
    <xf numFmtId="0" fontId="6" fillId="4" borderId="30" xfId="0" applyNumberFormat="1" applyFont="1" applyFill="1" applyBorder="1" applyAlignment="1">
      <alignment horizontal="center"/>
    </xf>
    <xf numFmtId="0" fontId="12" fillId="4" borderId="1" xfId="0" applyFont="1" applyFill="1" applyBorder="1" applyAlignment="1"/>
    <xf numFmtId="49" fontId="24" fillId="4" borderId="28" xfId="0" applyNumberFormat="1" applyFont="1" applyFill="1" applyBorder="1" applyAlignment="1">
      <alignment horizontal="center"/>
    </xf>
    <xf numFmtId="0" fontId="24" fillId="4" borderId="29" xfId="0" applyNumberFormat="1" applyFont="1" applyFill="1" applyBorder="1" applyAlignment="1">
      <alignment horizontal="center"/>
    </xf>
    <xf numFmtId="9" fontId="6" fillId="0" borderId="28" xfId="2" applyFont="1" applyFill="1" applyBorder="1" applyAlignment="1">
      <alignment horizontal="center" shrinkToFit="1"/>
    </xf>
    <xf numFmtId="0" fontId="6" fillId="0" borderId="29" xfId="0" applyNumberFormat="1" applyFont="1" applyFill="1" applyBorder="1" applyAlignment="1">
      <alignment horizontal="center"/>
    </xf>
    <xf numFmtId="0" fontId="6" fillId="0" borderId="54" xfId="0" applyFont="1" applyBorder="1" applyAlignment="1">
      <alignment horizontal="center"/>
    </xf>
    <xf numFmtId="0" fontId="9" fillId="8" borderId="1" xfId="0" applyFont="1" applyFill="1" applyBorder="1" applyAlignment="1"/>
    <xf numFmtId="49" fontId="27" fillId="8" borderId="28" xfId="0" applyNumberFormat="1" applyFont="1" applyFill="1" applyBorder="1" applyAlignment="1">
      <alignment horizontal="center"/>
    </xf>
    <xf numFmtId="0" fontId="27" fillId="8" borderId="29" xfId="0" applyNumberFormat="1" applyFont="1" applyFill="1" applyBorder="1" applyAlignment="1">
      <alignment horizontal="center"/>
    </xf>
    <xf numFmtId="0" fontId="22" fillId="0" borderId="1" xfId="0" applyFont="1" applyFill="1" applyBorder="1" applyAlignment="1"/>
    <xf numFmtId="49" fontId="28" fillId="0" borderId="28" xfId="0" applyNumberFormat="1" applyFont="1" applyFill="1" applyBorder="1" applyAlignment="1">
      <alignment horizontal="center"/>
    </xf>
    <xf numFmtId="0" fontId="28" fillId="0" borderId="29" xfId="0" applyNumberFormat="1" applyFont="1" applyFill="1" applyBorder="1" applyAlignment="1">
      <alignment horizontal="center"/>
    </xf>
    <xf numFmtId="0" fontId="12" fillId="0" borderId="8" xfId="0" applyFont="1" applyFill="1" applyBorder="1" applyAlignment="1"/>
    <xf numFmtId="0" fontId="6" fillId="0" borderId="53" xfId="0" applyNumberFormat="1" applyFont="1" applyFill="1" applyBorder="1" applyAlignment="1">
      <alignment horizontal="center"/>
    </xf>
    <xf numFmtId="49" fontId="24" fillId="0" borderId="53" xfId="0" applyNumberFormat="1" applyFont="1" applyFill="1" applyBorder="1" applyAlignment="1">
      <alignment horizontal="center"/>
    </xf>
    <xf numFmtId="0" fontId="24" fillId="0" borderId="55" xfId="0" applyNumberFormat="1" applyFont="1" applyFill="1" applyBorder="1" applyAlignment="1">
      <alignment horizontal="center"/>
    </xf>
    <xf numFmtId="49" fontId="6" fillId="0" borderId="55" xfId="0" applyNumberFormat="1" applyFont="1" applyFill="1" applyBorder="1" applyAlignment="1">
      <alignment horizontal="center"/>
    </xf>
    <xf numFmtId="0" fontId="6" fillId="0" borderId="42" xfId="0" applyNumberFormat="1" applyFont="1" applyFill="1" applyBorder="1" applyAlignment="1">
      <alignment horizontal="center"/>
    </xf>
    <xf numFmtId="0" fontId="7" fillId="4" borderId="60" xfId="0" applyFont="1" applyFill="1" applyBorder="1" applyAlignment="1">
      <alignment horizontal="right"/>
    </xf>
    <xf numFmtId="0" fontId="7" fillId="4" borderId="58" xfId="0" applyFont="1" applyFill="1" applyBorder="1" applyAlignment="1">
      <alignment horizontal="right"/>
    </xf>
    <xf numFmtId="0" fontId="10" fillId="4" borderId="58" xfId="0" applyFont="1" applyFill="1" applyBorder="1" applyAlignment="1">
      <alignment horizontal="right"/>
    </xf>
    <xf numFmtId="0" fontId="10" fillId="4" borderId="59" xfId="0" applyFont="1" applyFill="1" applyBorder="1" applyAlignment="1">
      <alignment horizontal="right"/>
    </xf>
    <xf numFmtId="49" fontId="6" fillId="0" borderId="28" xfId="0" applyNumberFormat="1" applyFont="1" applyBorder="1" applyAlignment="1">
      <alignment horizontal="center"/>
    </xf>
    <xf numFmtId="49" fontId="6" fillId="0" borderId="54" xfId="0" applyNumberFormat="1" applyFont="1" applyBorder="1" applyAlignment="1">
      <alignment horizontal="center"/>
    </xf>
    <xf numFmtId="0" fontId="6" fillId="0" borderId="61" xfId="0" applyFont="1" applyFill="1" applyBorder="1" applyAlignment="1">
      <alignment horizontal="centerContinuous"/>
    </xf>
    <xf numFmtId="0" fontId="6" fillId="0" borderId="62" xfId="0" applyFont="1" applyFill="1" applyBorder="1" applyAlignment="1">
      <alignment horizontal="centerContinuous"/>
    </xf>
    <xf numFmtId="0" fontId="6" fillId="0" borderId="63" xfId="0" applyFont="1" applyFill="1" applyBorder="1" applyAlignment="1">
      <alignment horizontal="centerContinuous"/>
    </xf>
    <xf numFmtId="0" fontId="6" fillId="0" borderId="56" xfId="0" applyFont="1" applyFill="1" applyBorder="1" applyAlignment="1">
      <alignment horizontal="centerContinuous"/>
    </xf>
    <xf numFmtId="0" fontId="13" fillId="10" borderId="1" xfId="0" applyFont="1" applyFill="1" applyBorder="1" applyAlignment="1"/>
    <xf numFmtId="0" fontId="6" fillId="10" borderId="28" xfId="0" applyNumberFormat="1" applyFont="1" applyFill="1" applyBorder="1" applyAlignment="1">
      <alignment horizontal="center"/>
    </xf>
    <xf numFmtId="49" fontId="23" fillId="10" borderId="28" xfId="0" applyNumberFormat="1" applyFont="1" applyFill="1" applyBorder="1" applyAlignment="1">
      <alignment horizontal="center"/>
    </xf>
    <xf numFmtId="0" fontId="23" fillId="10" borderId="29" xfId="0" applyNumberFormat="1" applyFont="1" applyFill="1" applyBorder="1" applyAlignment="1">
      <alignment horizontal="center"/>
    </xf>
    <xf numFmtId="49" fontId="6" fillId="10" borderId="29" xfId="0" applyNumberFormat="1" applyFont="1" applyFill="1" applyBorder="1" applyAlignment="1">
      <alignment horizontal="center"/>
    </xf>
    <xf numFmtId="0" fontId="6" fillId="10" borderId="30" xfId="0" applyNumberFormat="1" applyFont="1" applyFill="1" applyBorder="1" applyAlignment="1">
      <alignment horizontal="center"/>
    </xf>
    <xf numFmtId="0" fontId="22" fillId="0" borderId="29" xfId="0" applyNumberFormat="1" applyFont="1" applyFill="1" applyBorder="1" applyAlignment="1">
      <alignment horizontal="center"/>
    </xf>
    <xf numFmtId="9" fontId="6" fillId="0" borderId="29" xfId="2" applyFont="1" applyFill="1" applyBorder="1" applyAlignment="1">
      <alignment horizontal="center" vertical="center" shrinkToFit="1"/>
    </xf>
    <xf numFmtId="0" fontId="5" fillId="0" borderId="35" xfId="0" applyFont="1" applyBorder="1" applyAlignment="1">
      <alignment horizontal="centerContinuous" wrapText="1"/>
    </xf>
    <xf numFmtId="0" fontId="5" fillId="0" borderId="36"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164" fontId="1" fillId="0" borderId="49" xfId="0" applyNumberFormat="1" applyFont="1" applyBorder="1" applyAlignment="1">
      <alignment horizontal="center" shrinkToFit="1"/>
    </xf>
    <xf numFmtId="0" fontId="1" fillId="0" borderId="0" xfId="0" applyFont="1" applyBorder="1" applyAlignment="1">
      <alignment wrapText="1"/>
    </xf>
    <xf numFmtId="0" fontId="40" fillId="0" borderId="0" xfId="0" applyFont="1" applyBorder="1" applyAlignment="1">
      <alignment horizontal="centerContinuous" wrapText="1"/>
    </xf>
    <xf numFmtId="0" fontId="15" fillId="0" borderId="0" xfId="0" applyFont="1" applyBorder="1" applyAlignment="1">
      <alignment horizontal="centerContinuous" wrapText="1"/>
    </xf>
    <xf numFmtId="0" fontId="3" fillId="0" borderId="5" xfId="0" applyFont="1" applyBorder="1" applyAlignment="1">
      <alignment horizontal="centerContinuous"/>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3" fillId="0" borderId="68" xfId="0" applyFont="1" applyBorder="1" applyAlignment="1">
      <alignment horizontal="right" wrapText="1"/>
    </xf>
    <xf numFmtId="0" fontId="1" fillId="0" borderId="65" xfId="0" applyFont="1" applyBorder="1" applyAlignment="1">
      <alignment horizontal="center" wrapText="1"/>
    </xf>
    <xf numFmtId="0" fontId="1" fillId="0" borderId="66" xfId="0" applyFont="1" applyBorder="1" applyAlignment="1">
      <alignment horizontal="center" wrapText="1"/>
    </xf>
    <xf numFmtId="0" fontId="3" fillId="0" borderId="43" xfId="0" applyFont="1" applyBorder="1" applyAlignment="1">
      <alignment horizontal="right" wrapText="1"/>
    </xf>
    <xf numFmtId="0" fontId="1" fillId="0" borderId="64" xfId="0" applyFont="1" applyBorder="1" applyAlignment="1">
      <alignment horizontal="center" wrapText="1"/>
    </xf>
    <xf numFmtId="0" fontId="1" fillId="0" borderId="47" xfId="0" applyFont="1" applyBorder="1" applyAlignment="1">
      <alignment horizontal="center" wrapText="1"/>
    </xf>
    <xf numFmtId="0" fontId="3" fillId="0" borderId="56" xfId="0" applyFont="1" applyBorder="1" applyAlignment="1">
      <alignment horizontal="righ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1" fillId="12" borderId="67" xfId="0" applyFont="1" applyFill="1" applyBorder="1" applyAlignment="1">
      <alignment horizontal="center" wrapText="1"/>
    </xf>
    <xf numFmtId="0" fontId="1" fillId="12" borderId="48" xfId="0" applyFont="1" applyFill="1" applyBorder="1" applyAlignment="1">
      <alignment horizontal="center" wrapText="1"/>
    </xf>
    <xf numFmtId="0" fontId="3" fillId="12" borderId="50" xfId="0" applyFont="1" applyFill="1" applyBorder="1" applyAlignment="1">
      <alignment horizontal="center" wrapText="1"/>
    </xf>
    <xf numFmtId="0" fontId="43" fillId="2" borderId="4" xfId="0" applyFont="1" applyFill="1" applyBorder="1" applyAlignment="1">
      <alignment horizontal="right"/>
    </xf>
    <xf numFmtId="0" fontId="6" fillId="0" borderId="0" xfId="0" applyFont="1" applyBorder="1" applyAlignment="1">
      <alignment horizontal="center" wrapText="1"/>
    </xf>
    <xf numFmtId="0" fontId="37" fillId="2" borderId="70" xfId="0" applyFont="1" applyFill="1" applyBorder="1" applyAlignment="1">
      <alignment horizontal="right"/>
    </xf>
    <xf numFmtId="0" fontId="38" fillId="2" borderId="71" xfId="0" applyFont="1" applyFill="1" applyBorder="1" applyAlignment="1">
      <alignment horizontal="left"/>
    </xf>
    <xf numFmtId="0" fontId="20" fillId="2" borderId="71" xfId="0" applyFont="1" applyFill="1" applyBorder="1" applyAlignment="1">
      <alignment horizontal="left"/>
    </xf>
    <xf numFmtId="0" fontId="3" fillId="2" borderId="71" xfId="0" applyFont="1" applyFill="1" applyBorder="1" applyAlignment="1">
      <alignment horizontal="centerContinuous"/>
    </xf>
    <xf numFmtId="0" fontId="4" fillId="2" borderId="71" xfId="0" applyFont="1" applyFill="1" applyBorder="1" applyAlignment="1">
      <alignment horizontal="centerContinuous"/>
    </xf>
    <xf numFmtId="0" fontId="36" fillId="2" borderId="72" xfId="1" applyFont="1" applyFill="1" applyBorder="1" applyAlignment="1" applyProtection="1">
      <alignment horizontal="right"/>
    </xf>
    <xf numFmtId="0" fontId="10" fillId="11" borderId="1" xfId="0" applyFont="1" applyFill="1" applyBorder="1" applyAlignment="1"/>
    <xf numFmtId="0" fontId="6" fillId="11" borderId="28" xfId="0" applyNumberFormat="1" applyFont="1" applyFill="1" applyBorder="1" applyAlignment="1">
      <alignment horizontal="center"/>
    </xf>
    <xf numFmtId="49" fontId="16" fillId="11" borderId="28" xfId="0" applyNumberFormat="1" applyFont="1" applyFill="1" applyBorder="1" applyAlignment="1">
      <alignment horizontal="center"/>
    </xf>
    <xf numFmtId="0" fontId="16" fillId="11" borderId="29" xfId="0" applyNumberFormat="1" applyFont="1" applyFill="1" applyBorder="1" applyAlignment="1">
      <alignment horizontal="center"/>
    </xf>
    <xf numFmtId="49" fontId="6" fillId="11" borderId="29" xfId="0" applyNumberFormat="1" applyFont="1" applyFill="1" applyBorder="1" applyAlignment="1">
      <alignment horizontal="center"/>
    </xf>
    <xf numFmtId="0" fontId="6" fillId="11" borderId="30" xfId="0" quotePrefix="1" applyNumberFormat="1" applyFont="1" applyFill="1" applyBorder="1" applyAlignment="1">
      <alignment horizontal="center"/>
    </xf>
    <xf numFmtId="0" fontId="1" fillId="12" borderId="66" xfId="0" applyFont="1" applyFill="1" applyBorder="1" applyAlignment="1">
      <alignment horizontal="center" wrapText="1"/>
    </xf>
    <xf numFmtId="0" fontId="1" fillId="12" borderId="47" xfId="0" applyFont="1" applyFill="1" applyBorder="1" applyAlignment="1">
      <alignment horizontal="center" wrapText="1"/>
    </xf>
    <xf numFmtId="0" fontId="3" fillId="12" borderId="49" xfId="0" applyFont="1" applyFill="1" applyBorder="1" applyAlignment="1">
      <alignment horizontal="center" wrapText="1"/>
    </xf>
    <xf numFmtId="0" fontId="6" fillId="11" borderId="30" xfId="0" applyNumberFormat="1" applyFont="1" applyFill="1" applyBorder="1" applyAlignment="1">
      <alignment horizontal="center" wrapText="1"/>
    </xf>
    <xf numFmtId="9" fontId="6" fillId="11" borderId="28" xfId="2" applyFont="1" applyFill="1" applyBorder="1" applyAlignment="1">
      <alignment horizontal="center" shrinkToFit="1"/>
    </xf>
    <xf numFmtId="0" fontId="6" fillId="11" borderId="29" xfId="2" applyNumberFormat="1" applyFont="1" applyFill="1" applyBorder="1" applyAlignment="1">
      <alignment horizontal="center" vertical="center" shrinkToFit="1"/>
    </xf>
    <xf numFmtId="0" fontId="6" fillId="11" borderId="29" xfId="2" applyNumberFormat="1" applyFont="1" applyFill="1" applyBorder="1" applyAlignment="1">
      <alignment horizontal="center" shrinkToFit="1"/>
    </xf>
    <xf numFmtId="9" fontId="6" fillId="11" borderId="29" xfId="2" applyFont="1" applyFill="1" applyBorder="1" applyAlignment="1">
      <alignment horizontal="center" shrinkToFit="1"/>
    </xf>
    <xf numFmtId="9" fontId="6" fillId="11" borderId="29" xfId="2" applyFont="1" applyFill="1" applyBorder="1" applyAlignment="1">
      <alignment horizontal="center" vertical="center" shrinkToFit="1"/>
    </xf>
    <xf numFmtId="9" fontId="6" fillId="11" borderId="28" xfId="2" applyFont="1" applyFill="1" applyBorder="1" applyAlignment="1">
      <alignment horizontal="center" vertical="center" shrinkToFit="1"/>
    </xf>
    <xf numFmtId="0" fontId="13" fillId="10" borderId="29" xfId="0" applyNumberFormat="1" applyFont="1" applyFill="1" applyBorder="1" applyAlignment="1">
      <alignment horizontal="center"/>
    </xf>
    <xf numFmtId="0" fontId="10" fillId="0" borderId="29" xfId="0" applyNumberFormat="1" applyFont="1" applyFill="1" applyBorder="1" applyAlignment="1">
      <alignment horizontal="center"/>
    </xf>
    <xf numFmtId="0" fontId="7" fillId="0" borderId="29" xfId="0" applyNumberFormat="1" applyFont="1" applyFill="1" applyBorder="1" applyAlignment="1">
      <alignment horizontal="center"/>
    </xf>
    <xf numFmtId="0" fontId="9" fillId="8" borderId="29" xfId="0" applyNumberFormat="1" applyFont="1" applyFill="1" applyBorder="1" applyAlignment="1">
      <alignment horizontal="center"/>
    </xf>
    <xf numFmtId="0" fontId="10" fillId="5" borderId="29" xfId="0" applyNumberFormat="1" applyFont="1" applyFill="1" applyBorder="1" applyAlignment="1">
      <alignment horizontal="center"/>
    </xf>
    <xf numFmtId="0" fontId="10" fillId="6" borderId="29" xfId="0" applyNumberFormat="1" applyFont="1" applyFill="1" applyBorder="1" applyAlignment="1">
      <alignment horizontal="center"/>
    </xf>
    <xf numFmtId="0" fontId="13" fillId="6" borderId="29" xfId="0" applyNumberFormat="1" applyFont="1" applyFill="1" applyBorder="1" applyAlignment="1">
      <alignment horizontal="center"/>
    </xf>
    <xf numFmtId="0" fontId="10" fillId="8" borderId="29" xfId="0" applyNumberFormat="1" applyFont="1" applyFill="1" applyBorder="1" applyAlignment="1">
      <alignment horizontal="center"/>
    </xf>
    <xf numFmtId="0" fontId="12" fillId="5" borderId="29" xfId="0" applyNumberFormat="1" applyFont="1" applyFill="1" applyBorder="1" applyAlignment="1">
      <alignment horizontal="center"/>
    </xf>
    <xf numFmtId="0" fontId="10" fillId="11" borderId="29" xfId="0" applyNumberFormat="1" applyFont="1" applyFill="1" applyBorder="1" applyAlignment="1">
      <alignment horizontal="center"/>
    </xf>
    <xf numFmtId="0" fontId="12" fillId="4" borderId="29" xfId="0" applyNumberFormat="1" applyFont="1" applyFill="1" applyBorder="1" applyAlignment="1">
      <alignment horizontal="center"/>
    </xf>
    <xf numFmtId="0" fontId="13" fillId="5" borderId="29" xfId="0" applyNumberFormat="1" applyFont="1" applyFill="1" applyBorder="1" applyAlignment="1">
      <alignment horizontal="center"/>
    </xf>
    <xf numFmtId="0" fontId="12" fillId="0" borderId="55" xfId="0" applyNumberFormat="1" applyFont="1" applyFill="1" applyBorder="1" applyAlignment="1">
      <alignment horizontal="center"/>
    </xf>
    <xf numFmtId="0" fontId="6" fillId="0" borderId="54" xfId="0" applyFont="1" applyFill="1" applyBorder="1" applyAlignment="1">
      <alignment horizontal="center" wrapText="1"/>
    </xf>
    <xf numFmtId="0" fontId="1" fillId="0" borderId="0" xfId="0" applyFont="1" applyBorder="1" applyAlignment="1">
      <alignment horizontal="center"/>
    </xf>
    <xf numFmtId="0" fontId="21" fillId="13" borderId="17" xfId="0" applyFont="1" applyFill="1" applyBorder="1" applyAlignment="1">
      <alignment horizontal="center"/>
    </xf>
    <xf numFmtId="0" fontId="21" fillId="13" borderId="18" xfId="0" applyFont="1" applyFill="1" applyBorder="1" applyAlignment="1">
      <alignment horizontal="center"/>
    </xf>
    <xf numFmtId="49" fontId="21" fillId="13" borderId="18" xfId="0" applyNumberFormat="1" applyFont="1" applyFill="1" applyBorder="1" applyAlignment="1">
      <alignment horizontal="center"/>
    </xf>
    <xf numFmtId="0" fontId="21" fillId="13" borderId="22" xfId="0" applyFont="1" applyFill="1" applyBorder="1" applyAlignment="1">
      <alignment horizontal="center"/>
    </xf>
    <xf numFmtId="0" fontId="21" fillId="13" borderId="19" xfId="0" applyFont="1" applyFill="1" applyBorder="1" applyAlignment="1">
      <alignment horizontal="center"/>
    </xf>
    <xf numFmtId="0" fontId="21" fillId="13" borderId="22" xfId="0" applyFont="1" applyFill="1" applyBorder="1" applyAlignment="1">
      <alignment horizontal="centerContinuous"/>
    </xf>
    <xf numFmtId="0" fontId="21" fillId="13" borderId="20" xfId="0" applyFont="1" applyFill="1" applyBorder="1" applyAlignment="1">
      <alignment horizontal="centerContinuous"/>
    </xf>
    <xf numFmtId="0" fontId="21" fillId="13" borderId="21" xfId="0" applyFont="1" applyFill="1" applyBorder="1" applyAlignment="1">
      <alignment horizontal="centerContinuous"/>
    </xf>
    <xf numFmtId="0" fontId="21" fillId="13" borderId="57" xfId="0" applyFont="1" applyFill="1" applyBorder="1" applyAlignment="1">
      <alignment horizontal="centerContinuous"/>
    </xf>
    <xf numFmtId="0" fontId="6" fillId="0" borderId="30" xfId="0" quotePrefix="1" applyNumberFormat="1" applyFont="1" applyFill="1" applyBorder="1" applyAlignment="1">
      <alignment horizontal="center"/>
    </xf>
    <xf numFmtId="0" fontId="26" fillId="0" borderId="15" xfId="0" applyNumberFormat="1" applyFont="1" applyBorder="1" applyAlignment="1">
      <alignment horizontal="center"/>
    </xf>
    <xf numFmtId="0" fontId="46" fillId="0" borderId="1" xfId="0" applyFont="1" applyFill="1" applyBorder="1" applyAlignment="1"/>
    <xf numFmtId="0" fontId="5" fillId="0" borderId="28" xfId="0" applyFont="1" applyFill="1" applyBorder="1" applyAlignment="1">
      <alignment horizontal="center"/>
    </xf>
    <xf numFmtId="0" fontId="6" fillId="0" borderId="28" xfId="0" applyFont="1" applyFill="1" applyBorder="1" applyAlignment="1">
      <alignment horizontal="center"/>
    </xf>
    <xf numFmtId="0" fontId="47" fillId="0" borderId="28" xfId="0" applyFont="1" applyFill="1" applyBorder="1" applyAlignment="1">
      <alignment horizontal="center" wrapText="1"/>
    </xf>
    <xf numFmtId="1" fontId="6" fillId="0" borderId="28" xfId="0" applyNumberFormat="1" applyFont="1" applyFill="1" applyBorder="1" applyAlignment="1">
      <alignment horizontal="center" wrapText="1"/>
    </xf>
    <xf numFmtId="0" fontId="44" fillId="14" borderId="29" xfId="0" applyNumberFormat="1" applyFont="1" applyFill="1" applyBorder="1" applyAlignment="1">
      <alignment horizontal="center"/>
    </xf>
    <xf numFmtId="0" fontId="48" fillId="0" borderId="1" xfId="0" applyFont="1" applyFill="1" applyBorder="1" applyAlignment="1"/>
    <xf numFmtId="0" fontId="47" fillId="0" borderId="38" xfId="0" applyFont="1" applyFill="1" applyBorder="1" applyAlignment="1"/>
    <xf numFmtId="0" fontId="5" fillId="0" borderId="54" xfId="0" applyFont="1" applyFill="1" applyBorder="1" applyAlignment="1">
      <alignment horizontal="center"/>
    </xf>
    <xf numFmtId="0" fontId="6" fillId="0" borderId="54" xfId="0" applyFont="1" applyFill="1" applyBorder="1" applyAlignment="1">
      <alignment horizontal="center"/>
    </xf>
    <xf numFmtId="0" fontId="49" fillId="0" borderId="54" xfId="0" applyFont="1" applyFill="1" applyBorder="1" applyAlignment="1">
      <alignment horizontal="center" wrapText="1"/>
    </xf>
    <xf numFmtId="1" fontId="6" fillId="0" borderId="54" xfId="0" applyNumberFormat="1" applyFont="1" applyFill="1" applyBorder="1" applyAlignment="1">
      <alignment horizontal="center" wrapText="1"/>
    </xf>
    <xf numFmtId="0" fontId="44" fillId="14" borderId="54" xfId="0" applyNumberFormat="1" applyFont="1" applyFill="1" applyBorder="1" applyAlignment="1">
      <alignment horizontal="center"/>
    </xf>
    <xf numFmtId="0" fontId="5" fillId="4" borderId="75" xfId="0" applyFont="1" applyFill="1" applyBorder="1" applyAlignment="1">
      <alignment horizontal="right"/>
    </xf>
    <xf numFmtId="0" fontId="5" fillId="4" borderId="76" xfId="0" applyFont="1" applyFill="1" applyBorder="1" applyAlignment="1">
      <alignment horizontal="right"/>
    </xf>
    <xf numFmtId="49" fontId="6" fillId="0" borderId="77" xfId="0" applyNumberFormat="1" applyFont="1" applyFill="1" applyBorder="1" applyAlignment="1">
      <alignment horizontal="center"/>
    </xf>
    <xf numFmtId="0" fontId="3" fillId="4" borderId="11" xfId="0" applyFont="1" applyFill="1" applyBorder="1" applyAlignment="1">
      <alignment horizontal="right"/>
    </xf>
    <xf numFmtId="49" fontId="6" fillId="0" borderId="12" xfId="0" applyNumberFormat="1" applyFont="1" applyBorder="1" applyAlignment="1">
      <alignment horizontal="centerContinuous"/>
    </xf>
    <xf numFmtId="0" fontId="6" fillId="0" borderId="13" xfId="0" applyFont="1" applyFill="1" applyBorder="1" applyAlignment="1">
      <alignment horizontal="center"/>
    </xf>
    <xf numFmtId="0" fontId="21" fillId="13" borderId="78" xfId="0" applyFont="1" applyFill="1" applyBorder="1" applyAlignment="1">
      <alignment horizontal="centerContinuous"/>
    </xf>
    <xf numFmtId="0" fontId="50" fillId="14" borderId="22" xfId="0" applyFont="1" applyFill="1" applyBorder="1" applyAlignment="1">
      <alignment horizontal="center"/>
    </xf>
    <xf numFmtId="0" fontId="1" fillId="0" borderId="79" xfId="0" applyFont="1" applyBorder="1" applyAlignment="1">
      <alignment horizontal="center" shrinkToFit="1"/>
    </xf>
    <xf numFmtId="164" fontId="1" fillId="0" borderId="80" xfId="0" applyNumberFormat="1" applyFont="1" applyFill="1" applyBorder="1" applyAlignment="1">
      <alignment horizontal="centerContinuous"/>
    </xf>
    <xf numFmtId="164" fontId="1" fillId="0" borderId="81" xfId="0" applyNumberFormat="1" applyFont="1" applyFill="1" applyBorder="1" applyAlignment="1">
      <alignment horizontal="centerContinuous"/>
    </xf>
    <xf numFmtId="0" fontId="4" fillId="0" borderId="82" xfId="0" quotePrefix="1" applyFont="1" applyBorder="1" applyAlignment="1">
      <alignment horizontal="centerContinuous"/>
    </xf>
    <xf numFmtId="0" fontId="44" fillId="14" borderId="53" xfId="0" applyNumberFormat="1" applyFont="1" applyFill="1" applyBorder="1" applyAlignment="1">
      <alignment horizontal="center"/>
    </xf>
    <xf numFmtId="0" fontId="11" fillId="3" borderId="73" xfId="0" applyFont="1" applyFill="1" applyBorder="1" applyAlignment="1">
      <alignment horizontal="centerContinuous" vertical="center"/>
    </xf>
    <xf numFmtId="0" fontId="11" fillId="3" borderId="45" xfId="0" applyFont="1" applyFill="1" applyBorder="1" applyAlignment="1">
      <alignment horizontal="center" vertical="center"/>
    </xf>
    <xf numFmtId="0" fontId="11" fillId="3" borderId="45" xfId="0" applyFont="1" applyFill="1" applyBorder="1" applyAlignment="1">
      <alignment horizontal="center" vertical="center" wrapText="1"/>
    </xf>
    <xf numFmtId="0" fontId="11" fillId="3" borderId="45" xfId="0" applyNumberFormat="1" applyFont="1" applyFill="1" applyBorder="1" applyAlignment="1">
      <alignment horizontal="center" vertical="center" wrapText="1"/>
    </xf>
    <xf numFmtId="0" fontId="49" fillId="14" borderId="44" xfId="0" applyNumberFormat="1" applyFont="1" applyFill="1" applyBorder="1" applyAlignment="1">
      <alignment horizontal="center" vertical="center" wrapText="1"/>
    </xf>
    <xf numFmtId="0" fontId="11" fillId="3" borderId="45" xfId="0" applyNumberFormat="1" applyFont="1" applyFill="1" applyBorder="1" applyAlignment="1">
      <alignment horizontal="center" vertical="center"/>
    </xf>
    <xf numFmtId="0" fontId="11" fillId="3" borderId="74" xfId="0" applyFont="1" applyFill="1" applyBorder="1" applyAlignment="1">
      <alignment horizontal="center" vertical="center"/>
    </xf>
    <xf numFmtId="0" fontId="3" fillId="0" borderId="0" xfId="0" applyFont="1" applyBorder="1" applyAlignment="1">
      <alignment vertical="center"/>
    </xf>
    <xf numFmtId="0" fontId="52" fillId="4" borderId="33" xfId="0" applyFont="1" applyFill="1" applyBorder="1" applyAlignment="1">
      <alignment horizontal="right"/>
    </xf>
    <xf numFmtId="0" fontId="6" fillId="0" borderId="83" xfId="0" applyFont="1" applyBorder="1" applyAlignment="1">
      <alignment horizontal="centerContinuous"/>
    </xf>
    <xf numFmtId="0" fontId="1" fillId="0" borderId="0" xfId="0" applyFont="1" applyBorder="1" applyAlignment="1">
      <alignment horizontal="left"/>
    </xf>
    <xf numFmtId="0" fontId="3" fillId="0" borderId="0" xfId="0" applyFont="1" applyBorder="1" applyAlignment="1">
      <alignment horizontal="left"/>
    </xf>
    <xf numFmtId="0" fontId="1" fillId="0" borderId="47" xfId="0" applyFont="1" applyBorder="1" applyAlignment="1">
      <alignment horizontal="center" shrinkToFit="1"/>
    </xf>
    <xf numFmtId="0" fontId="1" fillId="0" borderId="49" xfId="0" applyFont="1" applyBorder="1" applyAlignment="1">
      <alignment horizontal="center" shrinkToFit="1"/>
    </xf>
    <xf numFmtId="0" fontId="1" fillId="0" borderId="52" xfId="0" applyFont="1" applyBorder="1" applyAlignment="1">
      <alignment horizontal="center" shrinkToFit="1"/>
    </xf>
    <xf numFmtId="49" fontId="6" fillId="0" borderId="31" xfId="0" applyNumberFormat="1" applyFont="1" applyBorder="1" applyAlignment="1">
      <alignment horizontal="center"/>
    </xf>
    <xf numFmtId="49" fontId="6" fillId="0" borderId="13" xfId="0" applyNumberFormat="1" applyFont="1" applyBorder="1" applyAlignment="1">
      <alignment horizontal="center"/>
    </xf>
    <xf numFmtId="0" fontId="1" fillId="0" borderId="89" xfId="0" applyFont="1" applyBorder="1" applyAlignment="1">
      <alignment horizontal="center" shrinkToFit="1"/>
    </xf>
    <xf numFmtId="0" fontId="1" fillId="0" borderId="90" xfId="0" applyFont="1" applyBorder="1" applyAlignment="1">
      <alignment horizontal="center" shrinkToFit="1"/>
    </xf>
    <xf numFmtId="0" fontId="4" fillId="0" borderId="47" xfId="0" applyFont="1" applyBorder="1" applyAlignment="1">
      <alignment horizontal="left"/>
    </xf>
    <xf numFmtId="0" fontId="4" fillId="0" borderId="49" xfId="0" applyFont="1" applyBorder="1" applyAlignment="1">
      <alignment horizontal="left"/>
    </xf>
    <xf numFmtId="0" fontId="1" fillId="0" borderId="91" xfId="0" applyFont="1" applyBorder="1" applyAlignment="1">
      <alignment horizontal="center" shrinkToFit="1"/>
    </xf>
    <xf numFmtId="0" fontId="53" fillId="0" borderId="37" xfId="0" applyFont="1" applyBorder="1" applyAlignment="1">
      <alignment horizontal="centerContinuous"/>
    </xf>
    <xf numFmtId="0" fontId="54" fillId="0" borderId="37" xfId="0" applyFont="1" applyBorder="1" applyAlignment="1">
      <alignment horizontal="centerContinuous" vertical="center" wrapText="1"/>
    </xf>
    <xf numFmtId="0" fontId="55" fillId="0" borderId="37" xfId="0" applyFont="1" applyBorder="1" applyAlignment="1">
      <alignment horizontal="centerContinuous" vertical="center" wrapText="1"/>
    </xf>
    <xf numFmtId="0" fontId="41" fillId="15" borderId="69" xfId="0" applyFont="1" applyFill="1" applyBorder="1" applyAlignment="1">
      <alignment horizontal="center" wrapText="1"/>
    </xf>
    <xf numFmtId="0" fontId="41" fillId="15" borderId="49" xfId="0" applyFont="1" applyFill="1" applyBorder="1" applyAlignment="1">
      <alignment horizontal="center" wrapText="1"/>
    </xf>
    <xf numFmtId="0" fontId="56" fillId="0" borderId="0" xfId="0" applyFont="1" applyBorder="1" applyAlignment="1">
      <alignment horizontal="centerContinuous" wrapText="1"/>
    </xf>
    <xf numFmtId="0" fontId="56" fillId="0" borderId="34" xfId="0" applyFont="1" applyBorder="1" applyAlignment="1">
      <alignment horizontal="centerContinuous" wrapText="1"/>
    </xf>
    <xf numFmtId="0" fontId="11" fillId="15" borderId="38" xfId="0" applyFont="1" applyFill="1" applyBorder="1" applyAlignment="1">
      <alignment horizontal="centerContinuous" wrapText="1"/>
    </xf>
    <xf numFmtId="0" fontId="11" fillId="15" borderId="39" xfId="0" applyFont="1" applyFill="1" applyBorder="1" applyAlignment="1">
      <alignment horizontal="center" wrapText="1"/>
    </xf>
    <xf numFmtId="0" fontId="11" fillId="15" borderId="40" xfId="0" applyFont="1" applyFill="1" applyBorder="1" applyAlignment="1">
      <alignment horizontal="center" wrapText="1"/>
    </xf>
    <xf numFmtId="0" fontId="6" fillId="0" borderId="15" xfId="0" applyFont="1" applyFill="1" applyBorder="1" applyAlignment="1">
      <alignment horizontal="center"/>
    </xf>
    <xf numFmtId="0" fontId="1" fillId="0" borderId="93" xfId="0" applyFont="1" applyBorder="1" applyAlignment="1">
      <alignment horizontal="centerContinuous"/>
    </xf>
    <xf numFmtId="49" fontId="6" fillId="0" borderId="92" xfId="0" applyNumberFormat="1" applyFont="1" applyBorder="1" applyAlignment="1">
      <alignment horizontal="centerContinuous"/>
    </xf>
    <xf numFmtId="0" fontId="1" fillId="0" borderId="84" xfId="0" applyFont="1" applyBorder="1" applyAlignment="1">
      <alignment horizontal="center" vertical="center"/>
    </xf>
    <xf numFmtId="0" fontId="1" fillId="0" borderId="85" xfId="0" applyFont="1" applyBorder="1" applyAlignment="1">
      <alignment horizontal="center" vertical="center"/>
    </xf>
    <xf numFmtId="49" fontId="1" fillId="0" borderId="85" xfId="2" applyNumberFormat="1" applyFont="1" applyBorder="1" applyAlignment="1">
      <alignment horizontal="center" vertical="center"/>
    </xf>
    <xf numFmtId="0" fontId="1" fillId="0" borderId="85" xfId="0" applyFont="1" applyBorder="1" applyAlignment="1">
      <alignment horizontal="center" vertical="center" shrinkToFit="1"/>
    </xf>
    <xf numFmtId="164" fontId="4" fillId="0" borderId="85" xfId="0" applyNumberFormat="1" applyFont="1" applyBorder="1" applyAlignment="1">
      <alignment horizontal="center" vertical="center"/>
    </xf>
    <xf numFmtId="164" fontId="4" fillId="0" borderId="86" xfId="0" applyNumberFormat="1" applyFont="1" applyBorder="1" applyAlignment="1">
      <alignment horizontal="center" vertical="center"/>
    </xf>
    <xf numFmtId="1" fontId="51" fillId="14" borderId="86" xfId="0" applyNumberFormat="1" applyFont="1" applyFill="1" applyBorder="1" applyAlignment="1">
      <alignment horizontal="center" vertical="center"/>
    </xf>
    <xf numFmtId="1" fontId="4" fillId="0" borderId="86" xfId="0" applyNumberFormat="1" applyFont="1" applyBorder="1" applyAlignment="1">
      <alignment horizontal="center" vertical="center"/>
    </xf>
    <xf numFmtId="0" fontId="3" fillId="0" borderId="94" xfId="0" applyFont="1" applyBorder="1" applyAlignment="1">
      <alignment horizontal="center" vertical="center"/>
    </xf>
    <xf numFmtId="0" fontId="1" fillId="0" borderId="95" xfId="0" applyFont="1" applyBorder="1" applyAlignment="1">
      <alignment horizontal="center" shrinkToFit="1"/>
    </xf>
    <xf numFmtId="0" fontId="4" fillId="0" borderId="96" xfId="0" applyFont="1" applyBorder="1" applyAlignment="1">
      <alignment horizontal="center" shrinkToFit="1"/>
    </xf>
    <xf numFmtId="164" fontId="4" fillId="0" borderId="96" xfId="0" applyNumberFormat="1" applyFont="1" applyBorder="1" applyAlignment="1">
      <alignment horizontal="center" shrinkToFit="1"/>
    </xf>
    <xf numFmtId="0" fontId="4" fillId="0" borderId="96" xfId="0" applyFont="1" applyBorder="1" applyAlignment="1">
      <alignment horizontal="left"/>
    </xf>
    <xf numFmtId="0" fontId="4" fillId="0" borderId="97" xfId="0" applyFont="1" applyBorder="1" applyAlignment="1">
      <alignment horizontal="left" shrinkToFit="1"/>
    </xf>
    <xf numFmtId="0" fontId="57" fillId="0" borderId="1" xfId="0" applyFont="1" applyBorder="1" applyAlignment="1">
      <alignment horizontal="center" shrinkToFit="1"/>
    </xf>
    <xf numFmtId="0" fontId="57" fillId="0" borderId="1" xfId="0" applyFont="1" applyFill="1" applyBorder="1" applyAlignment="1">
      <alignment horizontal="center" shrinkToFit="1"/>
    </xf>
    <xf numFmtId="0" fontId="57" fillId="0" borderId="38" xfId="0" applyFont="1" applyBorder="1" applyAlignment="1">
      <alignment horizontal="center" shrinkToFit="1"/>
    </xf>
    <xf numFmtId="0" fontId="11" fillId="16" borderId="23" xfId="8" applyFont="1" applyFill="1" applyBorder="1" applyAlignment="1">
      <alignment horizontal="centerContinuous" vertical="center" wrapText="1"/>
    </xf>
    <xf numFmtId="0" fontId="11" fillId="16" borderId="24" xfId="8" applyFont="1" applyFill="1" applyBorder="1" applyAlignment="1">
      <alignment horizontal="center" vertical="center" wrapText="1"/>
    </xf>
    <xf numFmtId="0" fontId="11" fillId="16" borderId="24" xfId="8" applyFont="1" applyFill="1" applyBorder="1" applyAlignment="1">
      <alignment horizontal="center" vertical="center"/>
    </xf>
    <xf numFmtId="0" fontId="11" fillId="16" borderId="25" xfId="8" applyFont="1" applyFill="1" applyBorder="1" applyAlignment="1">
      <alignment horizontal="centerContinuous" vertical="center" wrapText="1"/>
    </xf>
    <xf numFmtId="0" fontId="27" fillId="0" borderId="1" xfId="8" applyFont="1" applyFill="1" applyBorder="1" applyAlignment="1">
      <alignment horizontal="center" shrinkToFit="1"/>
    </xf>
    <xf numFmtId="0" fontId="6" fillId="0" borderId="28" xfId="8" applyFont="1" applyBorder="1" applyAlignment="1">
      <alignment horizontal="center" wrapText="1"/>
    </xf>
    <xf numFmtId="0" fontId="6" fillId="11" borderId="28" xfId="8" applyFont="1" applyFill="1" applyBorder="1" applyAlignment="1">
      <alignment horizontal="center"/>
    </xf>
    <xf numFmtId="9" fontId="6" fillId="0" borderId="28" xfId="2" applyFont="1" applyBorder="1" applyAlignment="1">
      <alignment horizontal="center" shrinkToFit="1"/>
    </xf>
    <xf numFmtId="9" fontId="6" fillId="0" borderId="29" xfId="2" applyFont="1" applyBorder="1" applyAlignment="1">
      <alignment horizontal="center" shrinkToFit="1"/>
    </xf>
    <xf numFmtId="0" fontId="6" fillId="0" borderId="29" xfId="2" applyNumberFormat="1" applyFont="1" applyBorder="1" applyAlignment="1">
      <alignment horizontal="center" shrinkToFit="1"/>
    </xf>
    <xf numFmtId="0" fontId="6" fillId="0" borderId="30" xfId="8" applyNumberFormat="1" applyFont="1" applyBorder="1" applyAlignment="1">
      <alignment horizontal="center" wrapText="1"/>
    </xf>
    <xf numFmtId="0" fontId="6" fillId="0" borderId="28" xfId="8" applyFont="1" applyFill="1" applyBorder="1" applyAlignment="1">
      <alignment horizontal="center" wrapText="1"/>
    </xf>
    <xf numFmtId="49" fontId="6" fillId="0" borderId="30" xfId="8" quotePrefix="1" applyNumberFormat="1" applyFont="1" applyBorder="1" applyAlignment="1">
      <alignment horizontal="center" wrapText="1"/>
    </xf>
    <xf numFmtId="9" fontId="6" fillId="0" borderId="29" xfId="2" applyFont="1" applyFill="1" applyBorder="1" applyAlignment="1">
      <alignment horizontal="center" shrinkToFit="1"/>
    </xf>
    <xf numFmtId="0" fontId="6" fillId="0" borderId="30" xfId="8" applyNumberFormat="1" applyFont="1" applyFill="1" applyBorder="1" applyAlignment="1">
      <alignment horizontal="center" wrapText="1"/>
    </xf>
    <xf numFmtId="0" fontId="6" fillId="0" borderId="30" xfId="8" applyNumberFormat="1" applyFont="1" applyBorder="1" applyAlignment="1">
      <alignment horizontal="center" vertical="center" wrapText="1"/>
    </xf>
    <xf numFmtId="0" fontId="6" fillId="0" borderId="28" xfId="8" applyFont="1" applyFill="1" applyBorder="1" applyAlignment="1">
      <alignment horizontal="center" vertical="center" shrinkToFit="1"/>
    </xf>
    <xf numFmtId="0" fontId="6" fillId="0" borderId="29" xfId="8" applyFont="1" applyFill="1" applyBorder="1" applyAlignment="1">
      <alignment horizontal="center" wrapText="1"/>
    </xf>
    <xf numFmtId="0" fontId="6" fillId="0" borderId="29" xfId="2" applyNumberFormat="1" applyFont="1" applyFill="1" applyBorder="1" applyAlignment="1">
      <alignment horizontal="center" vertical="center" shrinkToFit="1"/>
    </xf>
    <xf numFmtId="9" fontId="6" fillId="0" borderId="29" xfId="2" applyFont="1" applyBorder="1" applyAlignment="1">
      <alignment horizontal="center" vertical="center" shrinkToFit="1"/>
    </xf>
    <xf numFmtId="49" fontId="6" fillId="0" borderId="30" xfId="8" applyNumberFormat="1" applyFont="1" applyBorder="1" applyAlignment="1">
      <alignment horizontal="center" vertical="center" wrapText="1"/>
    </xf>
    <xf numFmtId="0" fontId="27" fillId="0" borderId="38" xfId="8" applyFont="1" applyFill="1" applyBorder="1" applyAlignment="1">
      <alignment horizontal="center" shrinkToFit="1"/>
    </xf>
    <xf numFmtId="0" fontId="6" fillId="0" borderId="54" xfId="8" applyFont="1" applyFill="1" applyBorder="1" applyAlignment="1">
      <alignment horizontal="center" wrapText="1"/>
    </xf>
    <xf numFmtId="0" fontId="6" fillId="11" borderId="54" xfId="8" applyFont="1" applyFill="1" applyBorder="1" applyAlignment="1">
      <alignment horizontal="center"/>
    </xf>
    <xf numFmtId="9" fontId="6" fillId="0" borderId="54" xfId="2" applyFont="1" applyFill="1" applyBorder="1" applyAlignment="1">
      <alignment horizontal="center" shrinkToFit="1"/>
    </xf>
    <xf numFmtId="9" fontId="6" fillId="0" borderId="15" xfId="2" applyFont="1" applyFill="1" applyBorder="1" applyAlignment="1">
      <alignment horizontal="center" vertical="center" shrinkToFit="1"/>
    </xf>
    <xf numFmtId="0" fontId="6" fillId="0" borderId="15" xfId="8" applyFont="1" applyFill="1" applyBorder="1" applyAlignment="1">
      <alignment horizontal="center" wrapText="1"/>
    </xf>
    <xf numFmtId="0" fontId="6" fillId="0" borderId="15" xfId="2" applyNumberFormat="1" applyFont="1" applyFill="1" applyBorder="1" applyAlignment="1">
      <alignment horizontal="center" shrinkToFit="1"/>
    </xf>
    <xf numFmtId="0" fontId="6" fillId="0" borderId="41" xfId="8" applyNumberFormat="1" applyFont="1" applyFill="1" applyBorder="1" applyAlignment="1">
      <alignment horizontal="center" wrapText="1"/>
    </xf>
    <xf numFmtId="0" fontId="6" fillId="0" borderId="30" xfId="8" quotePrefix="1" applyNumberFormat="1" applyFont="1" applyBorder="1" applyAlignment="1">
      <alignment horizontal="center" wrapText="1"/>
    </xf>
    <xf numFmtId="0" fontId="6" fillId="0" borderId="28" xfId="8" applyFont="1" applyBorder="1" applyAlignment="1">
      <alignment horizontal="center" vertical="center" wrapText="1"/>
    </xf>
    <xf numFmtId="0" fontId="6" fillId="11" borderId="28" xfId="8" applyFont="1" applyFill="1" applyBorder="1" applyAlignment="1">
      <alignment horizontal="center" vertical="center"/>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9" fontId="6" fillId="0" borderId="28" xfId="2" applyFont="1" applyFill="1" applyBorder="1" applyAlignment="1">
      <alignment horizontal="center" vertical="center" shrinkToFit="1"/>
    </xf>
    <xf numFmtId="0" fontId="6" fillId="0" borderId="30" xfId="5" quotePrefix="1" applyNumberFormat="1" applyFont="1" applyFill="1" applyBorder="1" applyAlignment="1">
      <alignment horizontal="center" vertical="center" wrapText="1"/>
    </xf>
    <xf numFmtId="49" fontId="6" fillId="0" borderId="30" xfId="8" applyNumberFormat="1" applyFont="1" applyBorder="1" applyAlignment="1">
      <alignment horizontal="center" vertical="center" shrinkToFit="1"/>
    </xf>
    <xf numFmtId="0" fontId="27" fillId="0" borderId="98" xfId="8" applyFont="1" applyFill="1" applyBorder="1" applyAlignment="1">
      <alignment horizontal="center" shrinkToFit="1"/>
    </xf>
    <xf numFmtId="0" fontId="6" fillId="0" borderId="54" xfId="8" applyFont="1" applyBorder="1" applyAlignment="1">
      <alignment horizontal="center" wrapText="1"/>
    </xf>
    <xf numFmtId="9" fontId="6" fillId="0" borderId="15" xfId="2" applyFont="1" applyFill="1" applyBorder="1" applyAlignment="1">
      <alignment horizontal="center" shrinkToFit="1"/>
    </xf>
    <xf numFmtId="0" fontId="6" fillId="0" borderId="15" xfId="0" applyFont="1" applyFill="1" applyBorder="1" applyAlignment="1">
      <alignment horizontal="center" shrinkToFit="1"/>
    </xf>
    <xf numFmtId="0" fontId="6" fillId="0" borderId="15" xfId="2" applyNumberFormat="1" applyFont="1" applyFill="1" applyBorder="1" applyAlignment="1">
      <alignment horizontal="center" vertical="center" shrinkToFit="1"/>
    </xf>
    <xf numFmtId="0" fontId="6" fillId="0" borderId="41" xfId="0" applyNumberFormat="1" applyFont="1" applyFill="1" applyBorder="1" applyAlignment="1">
      <alignment horizontal="center" wrapText="1"/>
    </xf>
    <xf numFmtId="0" fontId="27" fillId="11" borderId="1" xfId="8" applyFont="1" applyFill="1" applyBorder="1" applyAlignment="1">
      <alignment horizontal="center" shrinkToFit="1"/>
    </xf>
    <xf numFmtId="0" fontId="6" fillId="11" borderId="28" xfId="8" applyFont="1" applyFill="1" applyBorder="1" applyAlignment="1">
      <alignment horizontal="center" wrapText="1"/>
    </xf>
    <xf numFmtId="0" fontId="6" fillId="11" borderId="30" xfId="8" applyNumberFormat="1" applyFont="1" applyFill="1" applyBorder="1" applyAlignment="1">
      <alignment horizontal="center" vertical="center" wrapText="1"/>
    </xf>
    <xf numFmtId="0" fontId="6" fillId="11" borderId="29" xfId="8" applyFont="1" applyFill="1" applyBorder="1" applyAlignment="1">
      <alignment horizontal="center" wrapText="1"/>
    </xf>
    <xf numFmtId="0" fontId="6" fillId="11" borderId="30" xfId="8" applyNumberFormat="1" applyFont="1" applyFill="1" applyBorder="1" applyAlignment="1">
      <alignment horizontal="center" wrapText="1"/>
    </xf>
    <xf numFmtId="0" fontId="6" fillId="11" borderId="30" xfId="8" quotePrefix="1" applyNumberFormat="1" applyFont="1" applyFill="1" applyBorder="1" applyAlignment="1">
      <alignment horizontal="center" vertical="center" wrapText="1"/>
    </xf>
    <xf numFmtId="0" fontId="6" fillId="11" borderId="29" xfId="0" applyFont="1" applyFill="1" applyBorder="1" applyAlignment="1">
      <alignment horizontal="center" shrinkToFit="1"/>
    </xf>
    <xf numFmtId="49" fontId="6" fillId="11" borderId="30" xfId="8" applyNumberFormat="1" applyFont="1" applyFill="1" applyBorder="1" applyAlignment="1">
      <alignment horizontal="center" vertical="center" shrinkToFit="1"/>
    </xf>
    <xf numFmtId="0" fontId="27" fillId="4" borderId="8" xfId="8" applyFont="1" applyFill="1" applyBorder="1" applyAlignment="1">
      <alignment horizontal="center" shrinkToFit="1"/>
    </xf>
    <xf numFmtId="0" fontId="6" fillId="4" borderId="53" xfId="8" applyFont="1" applyFill="1" applyBorder="1" applyAlignment="1">
      <alignment horizontal="center" wrapText="1"/>
    </xf>
    <xf numFmtId="9" fontId="6" fillId="4" borderId="53" xfId="2" applyFont="1" applyFill="1" applyBorder="1" applyAlignment="1">
      <alignment horizontal="center" shrinkToFit="1"/>
    </xf>
    <xf numFmtId="9" fontId="6" fillId="4" borderId="55" xfId="2" applyFont="1" applyFill="1" applyBorder="1" applyAlignment="1">
      <alignment horizontal="center" vertical="center" shrinkToFit="1"/>
    </xf>
    <xf numFmtId="0" fontId="6" fillId="4" borderId="55" xfId="8" applyFont="1" applyFill="1" applyBorder="1" applyAlignment="1">
      <alignment horizontal="center" wrapText="1"/>
    </xf>
    <xf numFmtId="0" fontId="6" fillId="4" borderId="55" xfId="2" applyNumberFormat="1" applyFont="1" applyFill="1" applyBorder="1" applyAlignment="1">
      <alignment horizontal="center" shrinkToFit="1"/>
    </xf>
    <xf numFmtId="0" fontId="6" fillId="4" borderId="42" xfId="8" applyNumberFormat="1" applyFont="1" applyFill="1" applyBorder="1" applyAlignment="1">
      <alignment horizontal="center" wrapText="1"/>
    </xf>
    <xf numFmtId="0" fontId="1" fillId="0" borderId="84" xfId="0" applyFont="1" applyFill="1" applyBorder="1" applyAlignment="1">
      <alignment horizontal="center"/>
    </xf>
    <xf numFmtId="0" fontId="1" fillId="0" borderId="85" xfId="0" applyFont="1" applyFill="1" applyBorder="1" applyAlignment="1">
      <alignment horizontal="center"/>
    </xf>
    <xf numFmtId="0" fontId="1" fillId="0" borderId="85" xfId="0" quotePrefix="1" applyFont="1" applyFill="1" applyBorder="1" applyAlignment="1">
      <alignment horizontal="center"/>
    </xf>
    <xf numFmtId="9" fontId="1" fillId="0" borderId="85" xfId="0" applyNumberFormat="1" applyFont="1" applyFill="1" applyBorder="1" applyAlignment="1">
      <alignment horizontal="center"/>
    </xf>
    <xf numFmtId="164" fontId="1" fillId="0" borderId="85" xfId="0" applyNumberFormat="1" applyFont="1" applyFill="1" applyBorder="1" applyAlignment="1">
      <alignment horizontal="center"/>
    </xf>
    <xf numFmtId="164" fontId="1" fillId="0" borderId="86" xfId="0" applyNumberFormat="1" applyFont="1" applyFill="1" applyBorder="1" applyAlignment="1">
      <alignment horizontal="centerContinuous"/>
    </xf>
    <xf numFmtId="164" fontId="1" fillId="0" borderId="87" xfId="0" applyNumberFormat="1" applyFont="1" applyFill="1" applyBorder="1" applyAlignment="1">
      <alignment horizontal="centerContinuous"/>
    </xf>
    <xf numFmtId="0" fontId="1" fillId="0" borderId="88" xfId="0" applyFont="1" applyFill="1" applyBorder="1" applyAlignment="1">
      <alignment horizontal="centerContinuous"/>
    </xf>
    <xf numFmtId="0" fontId="57" fillId="0" borderId="62" xfId="0" applyFont="1" applyFill="1" applyBorder="1" applyAlignment="1">
      <alignment horizontal="center" shrinkToFit="1"/>
    </xf>
    <xf numFmtId="0" fontId="27" fillId="0" borderId="99" xfId="0" applyFont="1" applyFill="1" applyBorder="1" applyAlignment="1">
      <alignment horizontal="centerContinuous" shrinkToFit="1"/>
    </xf>
    <xf numFmtId="0" fontId="58" fillId="15" borderId="37" xfId="0" applyFont="1" applyFill="1" applyBorder="1" applyAlignment="1">
      <alignment horizontal="centerContinuous"/>
    </xf>
    <xf numFmtId="0" fontId="56" fillId="0" borderId="26" xfId="0" applyFont="1" applyBorder="1" applyAlignment="1">
      <alignment horizontal="centerContinuous"/>
    </xf>
    <xf numFmtId="49" fontId="1" fillId="0" borderId="109" xfId="0" applyNumberFormat="1" applyFont="1" applyFill="1" applyBorder="1" applyAlignment="1"/>
    <xf numFmtId="0" fontId="3" fillId="0" borderId="81" xfId="0" applyFont="1" applyFill="1" applyBorder="1" applyAlignment="1">
      <alignment horizontal="right" vertical="center"/>
    </xf>
    <xf numFmtId="49" fontId="1" fillId="0" borderId="80" xfId="0" applyNumberFormat="1" applyFont="1" applyFill="1" applyBorder="1" applyAlignment="1">
      <alignment horizontal="centerContinuous"/>
    </xf>
    <xf numFmtId="0" fontId="1" fillId="0" borderId="82" xfId="0" applyFont="1" applyFill="1" applyBorder="1" applyAlignment="1">
      <alignment horizontal="centerContinuous"/>
    </xf>
    <xf numFmtId="0" fontId="3" fillId="0" borderId="109" xfId="0" applyFont="1" applyBorder="1" applyAlignment="1"/>
    <xf numFmtId="0" fontId="3" fillId="0" borderId="81" xfId="0" applyFont="1" applyBorder="1" applyAlignment="1">
      <alignment horizontal="right"/>
    </xf>
    <xf numFmtId="0" fontId="1" fillId="0" borderId="80" xfId="0" applyFont="1" applyBorder="1" applyAlignment="1">
      <alignment horizontal="centerContinuous"/>
    </xf>
    <xf numFmtId="0" fontId="1" fillId="0" borderId="109" xfId="0" applyNumberFormat="1" applyFont="1" applyFill="1" applyBorder="1" applyAlignment="1"/>
    <xf numFmtId="0" fontId="1" fillId="0" borderId="82" xfId="0" applyNumberFormat="1" applyFont="1" applyFill="1" applyBorder="1" applyAlignment="1">
      <alignment horizontal="centerContinuous"/>
    </xf>
    <xf numFmtId="0" fontId="3" fillId="0" borderId="110" xfId="0" applyFont="1" applyBorder="1" applyAlignment="1"/>
    <xf numFmtId="0" fontId="3" fillId="0" borderId="87" xfId="0" applyFont="1" applyBorder="1" applyAlignment="1">
      <alignment horizontal="right"/>
    </xf>
    <xf numFmtId="49" fontId="1" fillId="0" borderId="86" xfId="0" applyNumberFormat="1" applyFont="1" applyBorder="1" applyAlignment="1">
      <alignment horizontal="centerContinuous"/>
    </xf>
    <xf numFmtId="49" fontId="1" fillId="0" borderId="110" xfId="0" applyNumberFormat="1" applyFont="1" applyFill="1" applyBorder="1" applyAlignment="1"/>
    <xf numFmtId="0" fontId="3" fillId="0" borderId="87" xfId="0" applyFont="1" applyFill="1" applyBorder="1" applyAlignment="1">
      <alignment horizontal="right" vertical="center"/>
    </xf>
    <xf numFmtId="49" fontId="1" fillId="17" borderId="86" xfId="0" applyNumberFormat="1" applyFont="1" applyFill="1" applyBorder="1" applyAlignment="1">
      <alignment horizontal="centerContinuous"/>
    </xf>
    <xf numFmtId="0" fontId="1" fillId="17" borderId="88" xfId="0" applyNumberFormat="1" applyFont="1" applyFill="1" applyBorder="1" applyAlignment="1">
      <alignment horizontal="centerContinuous"/>
    </xf>
    <xf numFmtId="0" fontId="56" fillId="0" borderId="101" xfId="0" applyFont="1" applyBorder="1" applyAlignment="1">
      <alignment horizontal="centerContinuous"/>
    </xf>
    <xf numFmtId="0" fontId="56" fillId="0" borderId="102" xfId="0" applyFont="1" applyBorder="1" applyAlignment="1">
      <alignment horizontal="centerContinuous"/>
    </xf>
    <xf numFmtId="0" fontId="59" fillId="0" borderId="103" xfId="0" applyFont="1" applyBorder="1" applyAlignment="1">
      <alignment horizontal="centerContinuous"/>
    </xf>
    <xf numFmtId="0" fontId="60" fillId="0" borderId="104" xfId="0" applyFont="1" applyFill="1" applyBorder="1" applyAlignment="1">
      <alignment horizontal="centerContinuous"/>
    </xf>
    <xf numFmtId="49" fontId="51" fillId="15" borderId="105" xfId="0" applyNumberFormat="1" applyFont="1" applyFill="1" applyBorder="1" applyAlignment="1"/>
    <xf numFmtId="0" fontId="50" fillId="15" borderId="106" xfId="0" applyFont="1" applyFill="1" applyBorder="1" applyAlignment="1">
      <alignment horizontal="right" vertical="center"/>
    </xf>
    <xf numFmtId="49" fontId="51" fillId="15" borderId="107" xfId="0" applyNumberFormat="1" applyFont="1" applyFill="1" applyBorder="1" applyAlignment="1">
      <alignment horizontal="centerContinuous"/>
    </xf>
    <xf numFmtId="0" fontId="51" fillId="15" borderId="108" xfId="0" applyFont="1" applyFill="1" applyBorder="1" applyAlignment="1">
      <alignment horizontal="centerContinuous"/>
    </xf>
    <xf numFmtId="0" fontId="51" fillId="15" borderId="109" xfId="0" applyNumberFormat="1" applyFont="1" applyFill="1" applyBorder="1" applyAlignment="1"/>
    <xf numFmtId="0" fontId="50" fillId="15" borderId="81" xfId="0" applyFont="1" applyFill="1" applyBorder="1" applyAlignment="1">
      <alignment horizontal="right" vertical="center"/>
    </xf>
    <xf numFmtId="0" fontId="51" fillId="15" borderId="80" xfId="0" applyNumberFormat="1" applyFont="1" applyFill="1" applyBorder="1" applyAlignment="1">
      <alignment horizontal="centerContinuous"/>
    </xf>
    <xf numFmtId="0" fontId="51" fillId="15" borderId="82" xfId="0" applyNumberFormat="1" applyFont="1" applyFill="1" applyBorder="1" applyAlignment="1">
      <alignment horizontal="centerContinuous"/>
    </xf>
    <xf numFmtId="164" fontId="1" fillId="0" borderId="96" xfId="0" applyNumberFormat="1" applyFont="1" applyBorder="1" applyAlignment="1">
      <alignment horizontal="center" shrinkToFit="1"/>
    </xf>
    <xf numFmtId="0" fontId="61" fillId="0" borderId="63" xfId="0" applyFont="1" applyFill="1" applyBorder="1" applyAlignment="1">
      <alignment horizontal="center" shrinkToFit="1"/>
    </xf>
    <xf numFmtId="0" fontId="13" fillId="11" borderId="1" xfId="0" applyFont="1" applyFill="1" applyBorder="1" applyAlignment="1"/>
    <xf numFmtId="49" fontId="28" fillId="11" borderId="28" xfId="0" applyNumberFormat="1" applyFont="1" applyFill="1" applyBorder="1" applyAlignment="1">
      <alignment horizontal="center"/>
    </xf>
    <xf numFmtId="0" fontId="28" fillId="11" borderId="29" xfId="0" applyNumberFormat="1" applyFont="1" applyFill="1" applyBorder="1" applyAlignment="1">
      <alignment horizontal="center"/>
    </xf>
    <xf numFmtId="0" fontId="22" fillId="11" borderId="29" xfId="0" applyNumberFormat="1" applyFont="1" applyFill="1" applyBorder="1" applyAlignment="1">
      <alignment horizontal="center"/>
    </xf>
    <xf numFmtId="49" fontId="6" fillId="18" borderId="29" xfId="0" applyNumberFormat="1" applyFont="1" applyFill="1" applyBorder="1" applyAlignment="1">
      <alignment horizontal="center"/>
    </xf>
    <xf numFmtId="0" fontId="6" fillId="11" borderId="30" xfId="0" applyNumberFormat="1" applyFont="1" applyFill="1" applyBorder="1" applyAlignment="1">
      <alignment horizontal="center"/>
    </xf>
    <xf numFmtId="49" fontId="16" fillId="0" borderId="41" xfId="0" applyNumberFormat="1" applyFont="1" applyBorder="1" applyAlignment="1">
      <alignment horizontal="center" shrinkToFit="1"/>
    </xf>
    <xf numFmtId="0" fontId="61" fillId="0" borderId="43" xfId="0" applyFont="1" applyFill="1" applyBorder="1" applyAlignment="1">
      <alignment horizontal="centerContinuous"/>
    </xf>
    <xf numFmtId="0" fontId="61" fillId="0" borderId="62" xfId="0" quotePrefix="1" applyFont="1" applyFill="1" applyBorder="1" applyAlignment="1">
      <alignment horizontal="center" shrinkToFit="1"/>
    </xf>
    <xf numFmtId="0" fontId="6" fillId="0" borderId="28" xfId="0" applyFont="1" applyBorder="1" applyAlignment="1">
      <alignment horizontal="center" vertical="center" shrinkToFit="1"/>
    </xf>
    <xf numFmtId="0" fontId="1" fillId="0" borderId="29" xfId="0" applyFont="1" applyFill="1" applyBorder="1" applyAlignment="1">
      <alignment horizontal="center" shrinkToFit="1"/>
    </xf>
    <xf numFmtId="0" fontId="6" fillId="0" borderId="30" xfId="0" applyNumberFormat="1" applyFont="1" applyFill="1" applyBorder="1" applyAlignment="1">
      <alignment horizontal="center" vertical="center" wrapText="1"/>
    </xf>
    <xf numFmtId="0" fontId="1" fillId="0" borderId="100" xfId="0" applyFont="1" applyFill="1" applyBorder="1" applyAlignment="1">
      <alignment horizontal="center"/>
    </xf>
    <xf numFmtId="9" fontId="1" fillId="0" borderId="100" xfId="0" applyNumberFormat="1" applyFont="1" applyFill="1" applyBorder="1" applyAlignment="1">
      <alignment horizontal="center"/>
    </xf>
    <xf numFmtId="164" fontId="1" fillId="0" borderId="100" xfId="0" applyNumberFormat="1" applyFont="1" applyFill="1" applyBorder="1" applyAlignment="1">
      <alignment horizontal="center"/>
    </xf>
    <xf numFmtId="49" fontId="61" fillId="0" borderId="29" xfId="0" applyNumberFormat="1" applyFont="1" applyFill="1" applyBorder="1" applyAlignment="1">
      <alignment horizontal="center"/>
    </xf>
    <xf numFmtId="49" fontId="61" fillId="5" borderId="29" xfId="0" applyNumberFormat="1" applyFont="1" applyFill="1" applyBorder="1" applyAlignment="1">
      <alignment horizontal="center"/>
    </xf>
    <xf numFmtId="0" fontId="6" fillId="0" borderId="2" xfId="0" quotePrefix="1" applyFont="1" applyFill="1" applyBorder="1" applyAlignment="1">
      <alignment horizontal="center"/>
    </xf>
    <xf numFmtId="0" fontId="6" fillId="0" borderId="40" xfId="0" quotePrefix="1" applyFont="1" applyFill="1" applyBorder="1" applyAlignment="1">
      <alignment horizontal="center"/>
    </xf>
    <xf numFmtId="0" fontId="62" fillId="0" borderId="37" xfId="0" applyFont="1" applyBorder="1" applyAlignment="1">
      <alignment horizontal="centerContinuous" vertical="center" wrapText="1"/>
    </xf>
    <xf numFmtId="0" fontId="6" fillId="0" borderId="63" xfId="0" quotePrefix="1" applyFont="1" applyFill="1" applyBorder="1" applyAlignment="1">
      <alignment horizontal="centerContinuous"/>
    </xf>
    <xf numFmtId="0" fontId="6" fillId="0" borderId="56" xfId="0" quotePrefix="1" applyFont="1" applyFill="1" applyBorder="1" applyAlignment="1">
      <alignment horizontal="centerContinuous"/>
    </xf>
    <xf numFmtId="0" fontId="1" fillId="0" borderId="12" xfId="0" applyNumberFormat="1" applyFont="1" applyBorder="1" applyAlignment="1">
      <alignment horizontal="center"/>
    </xf>
    <xf numFmtId="0" fontId="22" fillId="10" borderId="1" xfId="0" applyFont="1" applyFill="1" applyBorder="1" applyAlignment="1"/>
    <xf numFmtId="49" fontId="28" fillId="10" borderId="28" xfId="0" applyNumberFormat="1" applyFont="1" applyFill="1" applyBorder="1" applyAlignment="1">
      <alignment horizontal="center"/>
    </xf>
    <xf numFmtId="0" fontId="28" fillId="10" borderId="29" xfId="0" applyNumberFormat="1" applyFont="1" applyFill="1" applyBorder="1" applyAlignment="1">
      <alignment horizontal="center"/>
    </xf>
    <xf numFmtId="0" fontId="22" fillId="10" borderId="29" xfId="0" applyNumberFormat="1" applyFont="1" applyFill="1" applyBorder="1" applyAlignment="1">
      <alignment horizontal="center"/>
    </xf>
    <xf numFmtId="0" fontId="1" fillId="0" borderId="111" xfId="0" applyFont="1" applyFill="1" applyBorder="1" applyAlignment="1">
      <alignment horizontal="centerContinuous"/>
    </xf>
    <xf numFmtId="0" fontId="4" fillId="0" borderId="112" xfId="0" applyFont="1" applyFill="1" applyBorder="1" applyAlignment="1">
      <alignment horizontal="centerContinuous"/>
    </xf>
    <xf numFmtId="0" fontId="4" fillId="0" borderId="113" xfId="0" applyFont="1" applyFill="1" applyBorder="1" applyAlignment="1">
      <alignment horizontal="centerContinuous"/>
    </xf>
    <xf numFmtId="164" fontId="1" fillId="0" borderId="114" xfId="0" applyNumberFormat="1" applyFont="1" applyFill="1" applyBorder="1" applyAlignment="1">
      <alignment horizontal="center"/>
    </xf>
    <xf numFmtId="49" fontId="1" fillId="0" borderId="113" xfId="0" applyNumberFormat="1" applyFont="1" applyFill="1" applyBorder="1" applyAlignment="1">
      <alignment horizontal="center"/>
    </xf>
    <xf numFmtId="49" fontId="1" fillId="0" borderId="113" xfId="0" applyNumberFormat="1" applyFont="1" applyFill="1" applyBorder="1" applyAlignment="1">
      <alignment horizontal="centerContinuous"/>
    </xf>
    <xf numFmtId="49" fontId="1" fillId="0" borderId="115" xfId="0" applyNumberFormat="1" applyFont="1" applyFill="1" applyBorder="1" applyAlignment="1">
      <alignment horizontal="centerContinuous"/>
    </xf>
    <xf numFmtId="0" fontId="4" fillId="0" borderId="116" xfId="0" applyFont="1" applyFill="1" applyBorder="1" applyAlignment="1">
      <alignment horizontal="centerContinuous"/>
    </xf>
    <xf numFmtId="0" fontId="1" fillId="0" borderId="109" xfId="0" applyFont="1" applyFill="1" applyBorder="1" applyAlignment="1">
      <alignment horizontal="centerContinuous"/>
    </xf>
    <xf numFmtId="0" fontId="4" fillId="0" borderId="117" xfId="0" applyFont="1" applyFill="1" applyBorder="1" applyAlignment="1">
      <alignment horizontal="centerContinuous"/>
    </xf>
    <xf numFmtId="0" fontId="4" fillId="0" borderId="80" xfId="0" applyFont="1" applyFill="1" applyBorder="1" applyAlignment="1">
      <alignment horizontal="centerContinuous"/>
    </xf>
    <xf numFmtId="164" fontId="1" fillId="0" borderId="118" xfId="0" applyNumberFormat="1" applyFont="1" applyFill="1" applyBorder="1" applyAlignment="1">
      <alignment horizontal="center"/>
    </xf>
    <xf numFmtId="49" fontId="1" fillId="0" borderId="80" xfId="0" applyNumberFormat="1" applyFont="1" applyFill="1" applyBorder="1" applyAlignment="1">
      <alignment horizontal="center"/>
    </xf>
    <xf numFmtId="49" fontId="1" fillId="0" borderId="81" xfId="0" applyNumberFormat="1" applyFont="1" applyFill="1" applyBorder="1" applyAlignment="1">
      <alignment horizontal="centerContinuous"/>
    </xf>
    <xf numFmtId="0" fontId="4" fillId="0" borderId="82" xfId="0" applyFont="1" applyFill="1" applyBorder="1" applyAlignment="1">
      <alignment horizontal="centerContinuous"/>
    </xf>
    <xf numFmtId="0" fontId="1" fillId="0" borderId="110" xfId="0" applyFont="1" applyFill="1" applyBorder="1" applyAlignment="1">
      <alignment horizontal="centerContinuous"/>
    </xf>
    <xf numFmtId="0" fontId="4" fillId="0" borderId="119" xfId="0" applyFont="1" applyFill="1" applyBorder="1" applyAlignment="1">
      <alignment horizontal="centerContinuous"/>
    </xf>
    <xf numFmtId="0" fontId="4" fillId="0" borderId="86" xfId="0" applyFont="1" applyFill="1" applyBorder="1" applyAlignment="1">
      <alignment horizontal="centerContinuous"/>
    </xf>
    <xf numFmtId="49" fontId="1" fillId="0" borderId="86" xfId="0" applyNumberFormat="1" applyFont="1" applyFill="1" applyBorder="1" applyAlignment="1">
      <alignment horizontal="center"/>
    </xf>
    <xf numFmtId="49" fontId="1" fillId="0" borderId="86" xfId="0" applyNumberFormat="1" applyFont="1" applyFill="1" applyBorder="1" applyAlignment="1">
      <alignment horizontal="centerContinuous"/>
    </xf>
    <xf numFmtId="49" fontId="1" fillId="0" borderId="87" xfId="0" applyNumberFormat="1" applyFont="1" applyFill="1" applyBorder="1" applyAlignment="1">
      <alignment horizontal="centerContinuous"/>
    </xf>
    <xf numFmtId="0" fontId="4" fillId="0" borderId="88" xfId="0" applyFont="1" applyFill="1" applyBorder="1" applyAlignment="1">
      <alignment horizontal="centerContinuous"/>
    </xf>
    <xf numFmtId="0" fontId="1" fillId="0" borderId="115" xfId="0" applyFont="1" applyFill="1" applyBorder="1" applyAlignment="1">
      <alignment horizontal="centerContinuous"/>
    </xf>
    <xf numFmtId="0" fontId="1" fillId="0" borderId="81" xfId="0" applyFont="1" applyFill="1" applyBorder="1" applyAlignment="1">
      <alignment horizontal="centerContinuous"/>
    </xf>
    <xf numFmtId="0" fontId="1" fillId="0" borderId="87" xfId="0" applyFont="1" applyFill="1" applyBorder="1" applyAlignment="1">
      <alignment horizontal="centerContinuous"/>
    </xf>
    <xf numFmtId="0" fontId="1" fillId="0" borderId="120" xfId="0" applyFont="1" applyFill="1" applyBorder="1" applyAlignment="1">
      <alignment horizontal="centerContinuous"/>
    </xf>
    <xf numFmtId="0" fontId="1" fillId="0" borderId="121" xfId="0" applyFont="1" applyFill="1" applyBorder="1" applyAlignment="1">
      <alignment horizontal="centerContinuous"/>
    </xf>
    <xf numFmtId="0" fontId="4" fillId="0" borderId="122" xfId="0" applyFont="1" applyFill="1" applyBorder="1" applyAlignment="1">
      <alignment horizontal="centerContinuous"/>
    </xf>
    <xf numFmtId="0" fontId="4" fillId="0" borderId="123" xfId="0" applyFont="1" applyFill="1" applyBorder="1" applyAlignment="1">
      <alignment horizontal="centerContinuous"/>
    </xf>
    <xf numFmtId="49" fontId="1" fillId="0" borderId="123" xfId="0" applyNumberFormat="1" applyFont="1" applyFill="1" applyBorder="1" applyAlignment="1">
      <alignment horizontal="centerContinuous"/>
    </xf>
    <xf numFmtId="49" fontId="1" fillId="0" borderId="121" xfId="0" applyNumberFormat="1" applyFont="1" applyFill="1" applyBorder="1" applyAlignment="1">
      <alignment horizontal="centerContinuous"/>
    </xf>
    <xf numFmtId="0" fontId="4" fillId="0" borderId="124" xfId="0" applyFont="1" applyFill="1" applyBorder="1" applyAlignment="1">
      <alignment horizontal="centerContinuous"/>
    </xf>
    <xf numFmtId="164" fontId="1" fillId="0" borderId="47" xfId="0" applyNumberFormat="1" applyFont="1" applyBorder="1" applyAlignment="1">
      <alignment horizontal="center" shrinkToFit="1"/>
    </xf>
    <xf numFmtId="0" fontId="1" fillId="0" borderId="47" xfId="0" applyFont="1" applyBorder="1" applyAlignment="1">
      <alignment horizontal="left"/>
    </xf>
    <xf numFmtId="9" fontId="63" fillId="0" borderId="28" xfId="2" applyFont="1" applyBorder="1" applyAlignment="1">
      <alignment horizontal="center" shrinkToFit="1"/>
    </xf>
    <xf numFmtId="9" fontId="63" fillId="0" borderId="29" xfId="2" applyFont="1" applyBorder="1" applyAlignment="1">
      <alignment horizontal="center" shrinkToFit="1"/>
    </xf>
    <xf numFmtId="0" fontId="63" fillId="0" borderId="29" xfId="2" applyNumberFormat="1" applyFont="1" applyBorder="1" applyAlignment="1">
      <alignment horizontal="center" shrinkToFit="1"/>
    </xf>
    <xf numFmtId="0" fontId="63" fillId="0" borderId="30" xfId="8" quotePrefix="1" applyNumberFormat="1" applyFont="1" applyBorder="1" applyAlignment="1">
      <alignment horizontal="center" wrapText="1"/>
    </xf>
    <xf numFmtId="49" fontId="63" fillId="0" borderId="30" xfId="8" applyNumberFormat="1" applyFont="1" applyBorder="1" applyAlignment="1">
      <alignment horizontal="center" vertical="center" wrapText="1"/>
    </xf>
    <xf numFmtId="0" fontId="63" fillId="0" borderId="30" xfId="8" applyNumberFormat="1" applyFont="1" applyBorder="1" applyAlignment="1">
      <alignment horizontal="center" wrapText="1"/>
    </xf>
    <xf numFmtId="9" fontId="63" fillId="11" borderId="28" xfId="2" applyFont="1" applyFill="1" applyBorder="1" applyAlignment="1">
      <alignment horizontal="center" shrinkToFit="1"/>
    </xf>
    <xf numFmtId="9" fontId="63" fillId="11" borderId="29" xfId="2" applyFont="1" applyFill="1" applyBorder="1" applyAlignment="1">
      <alignment horizontal="center" shrinkToFit="1"/>
    </xf>
    <xf numFmtId="0" fontId="63" fillId="11" borderId="29" xfId="2" applyNumberFormat="1" applyFont="1" applyFill="1" applyBorder="1" applyAlignment="1">
      <alignment horizontal="center" shrinkToFit="1"/>
    </xf>
    <xf numFmtId="0" fontId="63" fillId="11" borderId="30" xfId="8" applyNumberFormat="1" applyFont="1" applyFill="1" applyBorder="1" applyAlignment="1">
      <alignment horizontal="center" wrapText="1"/>
    </xf>
    <xf numFmtId="0" fontId="57" fillId="0" borderId="38" xfId="0" applyFont="1" applyFill="1" applyBorder="1" applyAlignment="1">
      <alignment horizontal="center" shrinkToFit="1"/>
    </xf>
    <xf numFmtId="0" fontId="21" fillId="13" borderId="125" xfId="0" applyFont="1" applyFill="1" applyBorder="1" applyAlignment="1">
      <alignment horizontal="center"/>
    </xf>
    <xf numFmtId="49" fontId="6" fillId="0" borderId="28" xfId="0" applyNumberFormat="1" applyFont="1" applyFill="1" applyBorder="1" applyAlignment="1">
      <alignment horizontal="center"/>
    </xf>
    <xf numFmtId="0" fontId="6" fillId="0" borderId="53" xfId="0" applyFont="1" applyFill="1" applyBorder="1" applyAlignment="1">
      <alignment horizontal="center"/>
    </xf>
    <xf numFmtId="49" fontId="6" fillId="0" borderId="53" xfId="0" applyNumberFormat="1" applyFont="1" applyFill="1" applyBorder="1" applyAlignment="1">
      <alignment horizontal="center"/>
    </xf>
    <xf numFmtId="0" fontId="6" fillId="0" borderId="30" xfId="8" quotePrefix="1" applyNumberFormat="1" applyFont="1" applyFill="1" applyBorder="1" applyAlignment="1">
      <alignment horizontal="center" wrapText="1"/>
    </xf>
    <xf numFmtId="0" fontId="1" fillId="0" borderId="29" xfId="2" applyNumberFormat="1" applyFont="1" applyFill="1" applyBorder="1" applyAlignment="1">
      <alignment horizontal="center" vertical="center" shrinkToFit="1"/>
    </xf>
    <xf numFmtId="0" fontId="6" fillId="0" borderId="30" xfId="0" quotePrefix="1" applyNumberFormat="1" applyFont="1" applyFill="1" applyBorder="1" applyAlignment="1">
      <alignment horizontal="center" vertical="center" wrapText="1"/>
    </xf>
    <xf numFmtId="9" fontId="63" fillId="0" borderId="28" xfId="2" applyFont="1" applyFill="1" applyBorder="1" applyAlignment="1">
      <alignment horizontal="center" shrinkToFit="1"/>
    </xf>
    <xf numFmtId="9" fontId="63" fillId="0" borderId="29" xfId="2" applyFont="1" applyFill="1" applyBorder="1" applyAlignment="1">
      <alignment horizontal="center" shrinkToFit="1"/>
    </xf>
    <xf numFmtId="0" fontId="63" fillId="0" borderId="29" xfId="2" applyNumberFormat="1" applyFont="1" applyFill="1" applyBorder="1" applyAlignment="1">
      <alignment horizontal="center" shrinkToFit="1"/>
    </xf>
    <xf numFmtId="0" fontId="63" fillId="0" borderId="30" xfId="8" applyNumberFormat="1" applyFont="1" applyFill="1" applyBorder="1" applyAlignment="1">
      <alignment horizontal="center" wrapText="1"/>
    </xf>
    <xf numFmtId="0" fontId="6" fillId="0" borderId="30" xfId="8" applyNumberFormat="1" applyFont="1" applyFill="1" applyBorder="1" applyAlignment="1">
      <alignment horizontal="center" vertical="center" wrapText="1"/>
    </xf>
    <xf numFmtId="49" fontId="6" fillId="0" borderId="30" xfId="8" applyNumberFormat="1" applyFont="1" applyFill="1" applyBorder="1" applyAlignment="1">
      <alignment horizontal="center" vertical="center" shrinkToFit="1"/>
    </xf>
    <xf numFmtId="0" fontId="6" fillId="0" borderId="29" xfId="0" applyFont="1" applyFill="1" applyBorder="1" applyAlignment="1">
      <alignment horizontal="center" wrapText="1"/>
    </xf>
    <xf numFmtId="0" fontId="1" fillId="0" borderId="111" xfId="0" applyFont="1" applyFill="1" applyBorder="1" applyAlignment="1">
      <alignment horizontal="centerContinuous" shrinkToFit="1"/>
    </xf>
    <xf numFmtId="0" fontId="21" fillId="0" borderId="115" xfId="0" applyFont="1" applyFill="1" applyBorder="1" applyAlignment="1">
      <alignment horizontal="centerContinuous"/>
    </xf>
    <xf numFmtId="0" fontId="1" fillId="0" borderId="114" xfId="0" applyFont="1" applyFill="1" applyBorder="1" applyAlignment="1">
      <alignment horizontal="center"/>
    </xf>
    <xf numFmtId="0" fontId="1" fillId="0" borderId="116" xfId="0" applyFont="1" applyFill="1" applyBorder="1" applyAlignment="1">
      <alignment horizontal="centerContinuous"/>
    </xf>
    <xf numFmtId="0" fontId="1" fillId="0" borderId="109" xfId="0" applyFont="1" applyFill="1" applyBorder="1" applyAlignment="1">
      <alignment horizontal="centerContinuous" shrinkToFit="1"/>
    </xf>
    <xf numFmtId="0" fontId="21" fillId="0" borderId="81" xfId="0" applyFont="1" applyFill="1" applyBorder="1" applyAlignment="1">
      <alignment horizontal="centerContinuous"/>
    </xf>
    <xf numFmtId="0" fontId="1" fillId="0" borderId="118" xfId="0" applyFont="1" applyFill="1" applyBorder="1" applyAlignment="1">
      <alignment horizontal="center"/>
    </xf>
    <xf numFmtId="0" fontId="1" fillId="0" borderId="110" xfId="0" applyFont="1" applyFill="1" applyBorder="1" applyAlignment="1">
      <alignment horizontal="centerContinuous" shrinkToFit="1"/>
    </xf>
    <xf numFmtId="49" fontId="1" fillId="0" borderId="85" xfId="0" applyNumberFormat="1" applyFont="1" applyFill="1" applyBorder="1" applyAlignment="1">
      <alignment horizontal="center"/>
    </xf>
    <xf numFmtId="0" fontId="4" fillId="0" borderId="52" xfId="0" applyFont="1" applyBorder="1" applyAlignment="1">
      <alignment horizontal="left"/>
    </xf>
    <xf numFmtId="0" fontId="57" fillId="0" borderId="8" xfId="0" applyFont="1" applyFill="1" applyBorder="1" applyAlignment="1">
      <alignment horizontal="center" shrinkToFit="1"/>
    </xf>
    <xf numFmtId="0" fontId="47" fillId="0" borderId="1" xfId="0" applyFont="1" applyBorder="1" applyAlignment="1">
      <alignment horizontal="center" shrinkToFit="1"/>
    </xf>
    <xf numFmtId="0" fontId="47" fillId="0" borderId="1" xfId="0" applyFont="1" applyFill="1" applyBorder="1" applyAlignment="1">
      <alignment horizontal="center" shrinkToFit="1"/>
    </xf>
    <xf numFmtId="0" fontId="1" fillId="0" borderId="16" xfId="0" applyFont="1" applyBorder="1" applyAlignment="1">
      <alignment horizontal="center"/>
    </xf>
    <xf numFmtId="0" fontId="1" fillId="0" borderId="53" xfId="0" applyFont="1" applyBorder="1" applyAlignment="1">
      <alignment horizontal="center"/>
    </xf>
    <xf numFmtId="49" fontId="1" fillId="0" borderId="53" xfId="0" applyNumberFormat="1" applyFont="1" applyBorder="1" applyAlignment="1">
      <alignment horizontal="center"/>
    </xf>
    <xf numFmtId="164" fontId="1" fillId="0" borderId="53" xfId="0" applyNumberFormat="1" applyFont="1" applyBorder="1" applyAlignment="1">
      <alignment horizontal="center"/>
    </xf>
    <xf numFmtId="164" fontId="1" fillId="0" borderId="55" xfId="0" applyNumberFormat="1" applyFont="1" applyFill="1" applyBorder="1" applyAlignment="1">
      <alignment horizontal="center"/>
    </xf>
    <xf numFmtId="1" fontId="51" fillId="14" borderId="55" xfId="0" applyNumberFormat="1" applyFont="1" applyFill="1" applyBorder="1" applyAlignment="1">
      <alignment horizontal="center"/>
    </xf>
    <xf numFmtId="1" fontId="1" fillId="0" borderId="55" xfId="0" applyNumberFormat="1" applyFont="1" applyFill="1" applyBorder="1" applyAlignment="1">
      <alignment horizontal="center"/>
    </xf>
    <xf numFmtId="0" fontId="4" fillId="0" borderId="42" xfId="0" applyFont="1" applyBorder="1" applyAlignment="1">
      <alignment horizontal="center"/>
    </xf>
    <xf numFmtId="0" fontId="1" fillId="0" borderId="126" xfId="0" applyFont="1" applyBorder="1" applyAlignment="1">
      <alignment horizontal="center"/>
    </xf>
    <xf numFmtId="0" fontId="1" fillId="0" borderId="114" xfId="0" applyFont="1" applyBorder="1" applyAlignment="1">
      <alignment horizontal="center"/>
    </xf>
    <xf numFmtId="49" fontId="1" fillId="0" borderId="114" xfId="0" applyNumberFormat="1" applyFont="1" applyBorder="1" applyAlignment="1">
      <alignment horizontal="center"/>
    </xf>
    <xf numFmtId="164" fontId="1" fillId="0" borderId="114" xfId="0" applyNumberFormat="1" applyFont="1" applyBorder="1" applyAlignment="1">
      <alignment horizontal="center"/>
    </xf>
    <xf numFmtId="164" fontId="1" fillId="0" borderId="113" xfId="0" applyNumberFormat="1" applyFont="1" applyFill="1" applyBorder="1" applyAlignment="1">
      <alignment horizontal="center"/>
    </xf>
    <xf numFmtId="1" fontId="51" fillId="14" borderId="113" xfId="0" applyNumberFormat="1" applyFont="1" applyFill="1" applyBorder="1" applyAlignment="1">
      <alignment horizontal="center"/>
    </xf>
    <xf numFmtId="1" fontId="1" fillId="0" borderId="113" xfId="0" applyNumberFormat="1" applyFont="1" applyFill="1" applyBorder="1" applyAlignment="1">
      <alignment horizontal="center"/>
    </xf>
    <xf numFmtId="0" fontId="4" fillId="0" borderId="127" xfId="0" applyFont="1" applyBorder="1" applyAlignment="1">
      <alignment horizontal="center"/>
    </xf>
    <xf numFmtId="0" fontId="1" fillId="0" borderId="53" xfId="0" quotePrefix="1" applyNumberFormat="1" applyFont="1" applyBorder="1" applyAlignment="1">
      <alignment horizontal="center"/>
    </xf>
    <xf numFmtId="0" fontId="1" fillId="0" borderId="114" xfId="0" quotePrefix="1" applyNumberFormat="1" applyFont="1" applyBorder="1" applyAlignment="1">
      <alignment horizont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7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66675</xdr:rowOff>
    </xdr:from>
    <xdr:to>
      <xdr:col>6</xdr:col>
      <xdr:colOff>1276350</xdr:colOff>
      <xdr:row>65</xdr:row>
      <xdr:rowOff>180975</xdr:rowOff>
    </xdr:to>
    <xdr:sp macro="" textlink="">
      <xdr:nvSpPr>
        <xdr:cNvPr id="4" name="Text 6"/>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10</xdr:row>
      <xdr:rowOff>57150</xdr:rowOff>
    </xdr:from>
    <xdr:to>
      <xdr:col>6</xdr:col>
      <xdr:colOff>1238250</xdr:colOff>
      <xdr:row>12</xdr:row>
      <xdr:rowOff>238125</xdr:rowOff>
    </xdr:to>
    <xdr:sp macro="" textlink="">
      <xdr:nvSpPr>
        <xdr:cNvPr id="1084" name="Text Box 60"/>
        <xdr:cNvSpPr txBox="1">
          <a:spLocks noChangeArrowheads="1"/>
        </xdr:cNvSpPr>
      </xdr:nvSpPr>
      <xdr:spPr bwMode="auto">
        <a:xfrm>
          <a:off x="4686300" y="2990850"/>
          <a:ext cx="2295525" cy="6096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7"/>
  <sheetViews>
    <sheetView showGridLines="0" tabSelected="1" zoomScaleNormal="100" workbookViewId="0"/>
  </sheetViews>
  <sheetFormatPr defaultColWidth="13" defaultRowHeight="15.75"/>
  <cols>
    <col min="1" max="1" width="22.625" style="20" customWidth="1"/>
    <col min="2" max="2" width="10" style="21" customWidth="1"/>
    <col min="3" max="3" width="5.12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180" t="s">
        <v>406</v>
      </c>
      <c r="B1" s="181" t="s">
        <v>407</v>
      </c>
      <c r="C1" s="182"/>
      <c r="D1" s="183"/>
      <c r="E1" s="184"/>
      <c r="F1" s="183"/>
      <c r="G1" s="185" t="s">
        <v>408</v>
      </c>
    </row>
    <row r="2" spans="1:7" ht="17.25" thickTop="1">
      <c r="A2" s="2" t="s">
        <v>0</v>
      </c>
      <c r="B2" s="33" t="s">
        <v>409</v>
      </c>
      <c r="C2" s="33"/>
      <c r="D2" s="4" t="s">
        <v>1</v>
      </c>
      <c r="E2" s="44" t="s">
        <v>443</v>
      </c>
      <c r="F2"/>
      <c r="G2" s="5"/>
    </row>
    <row r="3" spans="1:7" ht="16.5">
      <c r="A3" s="2" t="s">
        <v>68</v>
      </c>
      <c r="B3" s="33" t="s">
        <v>246</v>
      </c>
      <c r="C3" s="33"/>
      <c r="D3" s="4" t="s">
        <v>69</v>
      </c>
      <c r="E3" s="44">
        <v>4</v>
      </c>
      <c r="F3" s="4"/>
      <c r="G3" s="5"/>
    </row>
    <row r="4" spans="1:7" ht="17.25" thickBot="1">
      <c r="A4" s="2" t="s">
        <v>70</v>
      </c>
      <c r="B4" s="33" t="s">
        <v>243</v>
      </c>
      <c r="C4" s="33"/>
      <c r="D4" s="4" t="s">
        <v>71</v>
      </c>
      <c r="E4" s="44" t="s">
        <v>73</v>
      </c>
      <c r="F4" s="4"/>
      <c r="G4" s="5"/>
    </row>
    <row r="5" spans="1:7" ht="17.25" thickTop="1">
      <c r="A5" s="241" t="s">
        <v>128</v>
      </c>
      <c r="B5" s="288" t="s">
        <v>479</v>
      </c>
      <c r="C5" s="287"/>
      <c r="D5" s="242" t="s">
        <v>94</v>
      </c>
      <c r="E5" s="243" t="s">
        <v>237</v>
      </c>
      <c r="F5" s="3"/>
      <c r="G5" s="5"/>
    </row>
    <row r="6" spans="1:7" ht="17.25" thickBot="1">
      <c r="A6" s="244" t="s">
        <v>11</v>
      </c>
      <c r="B6" s="245" t="s">
        <v>66</v>
      </c>
      <c r="C6" s="263"/>
      <c r="D6" s="262" t="s">
        <v>236</v>
      </c>
      <c r="E6" s="246" t="s">
        <v>237</v>
      </c>
      <c r="F6" s="3"/>
      <c r="G6" s="5"/>
    </row>
    <row r="7" spans="1:7" ht="17.25" thickTop="1">
      <c r="A7" s="30" t="s">
        <v>2</v>
      </c>
      <c r="B7" s="286">
        <v>14</v>
      </c>
      <c r="C7" s="227" t="str">
        <f t="shared" ref="C7:C12" si="0">IF(B7&gt;9.9,CONCATENATE("+",ROUNDDOWN((B7-10)/2,0)),ROUNDUP((B7-10)/2,0))</f>
        <v>+2</v>
      </c>
      <c r="D7" s="135" t="s">
        <v>92</v>
      </c>
      <c r="E7" s="412" t="s">
        <v>422</v>
      </c>
      <c r="F7" s="3"/>
      <c r="G7" s="5"/>
    </row>
    <row r="8" spans="1:7" ht="16.5">
      <c r="A8" s="7" t="s">
        <v>3</v>
      </c>
      <c r="B8" s="87">
        <v>20</v>
      </c>
      <c r="C8" s="41" t="str">
        <f t="shared" si="0"/>
        <v>+5</v>
      </c>
      <c r="D8" s="136" t="s">
        <v>93</v>
      </c>
      <c r="E8" s="67">
        <f>SUM(Martial!G3:G14)+SUM(Equipment!C3:C12)</f>
        <v>31</v>
      </c>
      <c r="F8" s="3"/>
      <c r="G8" s="5"/>
    </row>
    <row r="9" spans="1:7" ht="16.5">
      <c r="A9" s="28" t="s">
        <v>14</v>
      </c>
      <c r="B9" s="88">
        <v>13</v>
      </c>
      <c r="C9" s="34" t="str">
        <f t="shared" si="0"/>
        <v>+1</v>
      </c>
      <c r="D9" s="136" t="s">
        <v>16</v>
      </c>
      <c r="E9" s="63">
        <f>ROUNDUP(((E3*8)*0.75)+(E3*C9),0)</f>
        <v>28</v>
      </c>
      <c r="F9" s="3"/>
      <c r="G9" s="5"/>
    </row>
    <row r="10" spans="1:7" ht="16.5">
      <c r="A10" s="178" t="s">
        <v>15</v>
      </c>
      <c r="B10" s="88">
        <v>13</v>
      </c>
      <c r="C10" s="41" t="str">
        <f t="shared" si="0"/>
        <v>+1</v>
      </c>
      <c r="D10" s="137" t="s">
        <v>130</v>
      </c>
      <c r="E10" s="269">
        <f>10+C8</f>
        <v>15</v>
      </c>
      <c r="F10" s="2"/>
      <c r="G10" s="5"/>
    </row>
    <row r="11" spans="1:7" ht="16.5">
      <c r="A11" s="29" t="s">
        <v>17</v>
      </c>
      <c r="B11" s="6">
        <v>15</v>
      </c>
      <c r="C11" s="41" t="str">
        <f t="shared" si="0"/>
        <v>+2</v>
      </c>
      <c r="D11" s="137" t="s">
        <v>67</v>
      </c>
      <c r="E11" s="269">
        <f>E10+SUM(Martial!B10:B11)</f>
        <v>19</v>
      </c>
      <c r="F11" s="3"/>
      <c r="G11" s="5"/>
    </row>
    <row r="12" spans="1:7" ht="17.25" thickBot="1">
      <c r="A12" s="31" t="s">
        <v>13</v>
      </c>
      <c r="B12" s="89">
        <v>9</v>
      </c>
      <c r="C12" s="35">
        <f t="shared" si="0"/>
        <v>-1</v>
      </c>
      <c r="D12" s="138" t="s">
        <v>241</v>
      </c>
      <c r="E12" s="270">
        <f>E11-C8</f>
        <v>14</v>
      </c>
      <c r="F12" s="3"/>
      <c r="G12" s="5"/>
    </row>
    <row r="13" spans="1:7" ht="24.75" thickTop="1" thickBot="1">
      <c r="A13" s="8" t="s">
        <v>28</v>
      </c>
      <c r="B13" s="9"/>
      <c r="C13" s="9"/>
      <c r="D13" s="10"/>
      <c r="E13" s="10"/>
      <c r="F13" s="10"/>
      <c r="G13" s="11"/>
    </row>
    <row r="14" spans="1:7" s="15" customFormat="1" ht="17.25" thickTop="1">
      <c r="A14" s="12"/>
      <c r="B14" s="13"/>
      <c r="C14" s="13"/>
      <c r="D14" s="13"/>
      <c r="E14" s="13"/>
      <c r="F14" s="13"/>
      <c r="G14" s="14"/>
    </row>
    <row r="15" spans="1:7" s="15" customFormat="1" ht="16.5">
      <c r="A15" s="85"/>
      <c r="B15" s="16"/>
      <c r="C15" s="16"/>
      <c r="D15" s="16"/>
      <c r="E15" s="16"/>
      <c r="F15" s="16"/>
      <c r="G15" s="86"/>
    </row>
    <row r="16" spans="1:7" s="15" customFormat="1" ht="16.5">
      <c r="A16" s="85"/>
      <c r="B16" s="16"/>
      <c r="C16" s="16"/>
      <c r="D16" s="16"/>
      <c r="E16" s="16"/>
      <c r="F16" s="16"/>
      <c r="G16" s="86"/>
    </row>
    <row r="17" spans="1:7" s="15" customFormat="1" ht="16.5">
      <c r="A17" s="85"/>
      <c r="B17" s="16"/>
      <c r="C17" s="16"/>
      <c r="D17" s="16"/>
      <c r="E17" s="16"/>
      <c r="F17" s="16"/>
      <c r="G17" s="86"/>
    </row>
    <row r="18" spans="1:7" s="15" customFormat="1" ht="16.5">
      <c r="A18" s="85"/>
      <c r="B18" s="16"/>
      <c r="C18" s="16"/>
      <c r="D18" s="16"/>
      <c r="E18" s="16"/>
      <c r="F18" s="16"/>
      <c r="G18" s="86"/>
    </row>
    <row r="19" spans="1:7" s="15" customFormat="1" ht="16.5">
      <c r="A19" s="85"/>
      <c r="B19" s="16"/>
      <c r="C19" s="16"/>
      <c r="D19" s="16"/>
      <c r="E19" s="16"/>
      <c r="F19" s="16"/>
      <c r="G19" s="86"/>
    </row>
    <row r="20" spans="1:7" s="15" customFormat="1" ht="16.5">
      <c r="A20" s="85"/>
      <c r="B20" s="16"/>
      <c r="C20" s="16"/>
      <c r="D20" s="16"/>
      <c r="E20" s="16"/>
      <c r="F20" s="16"/>
      <c r="G20" s="86"/>
    </row>
    <row r="21" spans="1:7" s="15" customFormat="1" ht="16.5">
      <c r="A21" s="85"/>
      <c r="B21" s="16"/>
      <c r="C21" s="16"/>
      <c r="D21" s="16"/>
      <c r="E21" s="16"/>
      <c r="F21" s="16"/>
      <c r="G21" s="86"/>
    </row>
    <row r="22" spans="1:7" s="15" customFormat="1" ht="16.5">
      <c r="A22" s="85"/>
      <c r="B22" s="16"/>
      <c r="C22" s="16"/>
      <c r="D22" s="16"/>
      <c r="E22" s="16"/>
      <c r="F22" s="16"/>
      <c r="G22" s="86"/>
    </row>
    <row r="23" spans="1:7" s="15" customFormat="1" ht="16.5">
      <c r="A23" s="85"/>
      <c r="B23" s="16"/>
      <c r="C23" s="16"/>
      <c r="D23" s="16"/>
      <c r="E23" s="16"/>
      <c r="F23" s="16"/>
      <c r="G23" s="86"/>
    </row>
    <row r="24" spans="1:7" s="15" customFormat="1" ht="16.5">
      <c r="A24" s="85"/>
      <c r="B24" s="16"/>
      <c r="C24" s="16"/>
      <c r="D24" s="16"/>
      <c r="E24" s="16"/>
      <c r="F24" s="16"/>
      <c r="G24" s="86"/>
    </row>
    <row r="25" spans="1:7" s="15" customFormat="1" ht="16.5">
      <c r="A25" s="85"/>
      <c r="B25" s="16"/>
      <c r="C25" s="16"/>
      <c r="D25" s="16"/>
      <c r="E25" s="16"/>
      <c r="F25" s="16"/>
      <c r="G25" s="86"/>
    </row>
    <row r="26" spans="1:7" s="15" customFormat="1" ht="16.5">
      <c r="A26" s="85"/>
      <c r="B26" s="16"/>
      <c r="C26" s="16"/>
      <c r="D26" s="16"/>
      <c r="E26" s="16"/>
      <c r="F26" s="16"/>
      <c r="G26" s="86"/>
    </row>
    <row r="27" spans="1:7" s="15" customFormat="1" ht="16.5">
      <c r="A27" s="85"/>
      <c r="B27" s="16"/>
      <c r="C27" s="16"/>
      <c r="D27" s="16"/>
      <c r="E27" s="16"/>
      <c r="F27" s="16"/>
      <c r="G27" s="86"/>
    </row>
    <row r="28" spans="1:7" s="15" customFormat="1" ht="16.5">
      <c r="A28" s="85"/>
      <c r="B28" s="16"/>
      <c r="C28" s="16"/>
      <c r="D28" s="16"/>
      <c r="E28" s="16"/>
      <c r="F28" s="16"/>
      <c r="G28" s="86"/>
    </row>
    <row r="29" spans="1:7" s="15" customFormat="1" ht="16.5">
      <c r="A29" s="85"/>
      <c r="B29" s="16"/>
      <c r="C29" s="16"/>
      <c r="D29" s="16"/>
      <c r="E29" s="16"/>
      <c r="F29" s="16"/>
      <c r="G29" s="86"/>
    </row>
    <row r="30" spans="1:7" s="15" customFormat="1" ht="16.5">
      <c r="A30" s="85"/>
      <c r="B30" s="16"/>
      <c r="C30" s="16"/>
      <c r="D30" s="16"/>
      <c r="E30" s="16"/>
      <c r="F30" s="16"/>
      <c r="G30" s="86"/>
    </row>
    <row r="31" spans="1:7" s="15" customFormat="1" ht="16.5">
      <c r="A31" s="85"/>
      <c r="B31" s="16"/>
      <c r="C31" s="16"/>
      <c r="D31" s="16"/>
      <c r="E31" s="16"/>
      <c r="F31" s="16"/>
      <c r="G31" s="86"/>
    </row>
    <row r="32" spans="1:7" s="15" customFormat="1" ht="16.5">
      <c r="A32" s="85"/>
      <c r="B32" s="16"/>
      <c r="C32" s="16"/>
      <c r="D32" s="16"/>
      <c r="E32" s="16"/>
      <c r="F32" s="16"/>
      <c r="G32" s="86"/>
    </row>
    <row r="33" spans="1:7" s="15" customFormat="1" ht="16.5">
      <c r="A33" s="85"/>
      <c r="B33" s="16"/>
      <c r="C33" s="16"/>
      <c r="D33" s="16"/>
      <c r="E33" s="16"/>
      <c r="F33" s="16"/>
      <c r="G33" s="86"/>
    </row>
    <row r="34" spans="1:7" s="15" customFormat="1" ht="16.5">
      <c r="A34" s="85"/>
      <c r="B34" s="16"/>
      <c r="C34" s="16"/>
      <c r="D34" s="16"/>
      <c r="E34" s="16"/>
      <c r="F34" s="16"/>
      <c r="G34" s="86"/>
    </row>
    <row r="35" spans="1:7" s="15" customFormat="1" ht="16.5">
      <c r="A35" s="85"/>
      <c r="B35" s="16"/>
      <c r="C35" s="16"/>
      <c r="D35" s="16"/>
      <c r="E35" s="16"/>
      <c r="F35" s="16"/>
      <c r="G35" s="86"/>
    </row>
    <row r="36" spans="1:7" s="15" customFormat="1" ht="16.5">
      <c r="A36" s="85"/>
      <c r="B36" s="16"/>
      <c r="C36" s="16"/>
      <c r="D36" s="16"/>
      <c r="E36" s="16"/>
      <c r="F36" s="16"/>
      <c r="G36" s="86"/>
    </row>
    <row r="37" spans="1:7" s="15" customFormat="1" ht="16.5">
      <c r="A37" s="85"/>
      <c r="B37" s="16"/>
      <c r="C37" s="16"/>
      <c r="D37" s="16"/>
      <c r="E37" s="16"/>
      <c r="F37" s="16"/>
      <c r="G37" s="86"/>
    </row>
    <row r="38" spans="1:7" s="15" customFormat="1" ht="16.5">
      <c r="A38" s="85"/>
      <c r="B38" s="16"/>
      <c r="C38" s="16"/>
      <c r="D38" s="16"/>
      <c r="E38" s="16"/>
      <c r="F38" s="16"/>
      <c r="G38" s="86"/>
    </row>
    <row r="39" spans="1:7" s="15" customFormat="1" ht="16.5">
      <c r="A39" s="85"/>
      <c r="B39" s="16"/>
      <c r="C39" s="16"/>
      <c r="D39" s="16"/>
      <c r="E39" s="16"/>
      <c r="F39" s="16"/>
      <c r="G39" s="86"/>
    </row>
    <row r="40" spans="1:7" s="15" customFormat="1" ht="16.5">
      <c r="A40" s="85"/>
      <c r="B40" s="16"/>
      <c r="C40" s="16"/>
      <c r="D40" s="16"/>
      <c r="E40" s="16"/>
      <c r="F40" s="16"/>
      <c r="G40" s="86"/>
    </row>
    <row r="41" spans="1:7" s="15" customFormat="1" ht="16.5">
      <c r="A41" s="85"/>
      <c r="B41" s="16"/>
      <c r="C41" s="16"/>
      <c r="D41" s="16"/>
      <c r="E41" s="16"/>
      <c r="F41" s="16"/>
      <c r="G41" s="86"/>
    </row>
    <row r="42" spans="1:7" s="15" customFormat="1" ht="16.5">
      <c r="A42" s="85"/>
      <c r="B42" s="16"/>
      <c r="C42" s="16"/>
      <c r="D42" s="16"/>
      <c r="E42" s="16"/>
      <c r="F42" s="16"/>
      <c r="G42" s="86"/>
    </row>
    <row r="43" spans="1:7" s="15" customFormat="1" ht="16.5">
      <c r="A43" s="85"/>
      <c r="B43" s="16"/>
      <c r="C43" s="16"/>
      <c r="D43" s="16"/>
      <c r="E43" s="16"/>
      <c r="F43" s="16"/>
      <c r="G43" s="86"/>
    </row>
    <row r="44" spans="1:7" s="15" customFormat="1" ht="16.5">
      <c r="A44" s="85"/>
      <c r="B44" s="16"/>
      <c r="C44" s="16"/>
      <c r="D44" s="16"/>
      <c r="E44" s="16"/>
      <c r="F44" s="16"/>
      <c r="G44" s="86"/>
    </row>
    <row r="45" spans="1:7" s="15" customFormat="1" ht="16.5">
      <c r="A45" s="85"/>
      <c r="B45" s="16"/>
      <c r="C45" s="16"/>
      <c r="D45" s="16"/>
      <c r="E45" s="16"/>
      <c r="F45" s="16"/>
      <c r="G45" s="86"/>
    </row>
    <row r="46" spans="1:7" s="15" customFormat="1" ht="16.5">
      <c r="A46" s="85"/>
      <c r="B46" s="16"/>
      <c r="C46" s="16"/>
      <c r="D46" s="16"/>
      <c r="E46" s="16"/>
      <c r="F46" s="16"/>
      <c r="G46" s="86"/>
    </row>
    <row r="47" spans="1:7" s="15" customFormat="1" ht="16.5">
      <c r="A47" s="85"/>
      <c r="B47" s="16"/>
      <c r="C47" s="16"/>
      <c r="D47" s="16"/>
      <c r="E47" s="16"/>
      <c r="F47" s="16"/>
      <c r="G47" s="86"/>
    </row>
    <row r="48" spans="1:7" s="15" customFormat="1" ht="16.5">
      <c r="A48" s="85"/>
      <c r="B48" s="16"/>
      <c r="C48" s="16"/>
      <c r="D48" s="16"/>
      <c r="E48" s="16"/>
      <c r="F48" s="16"/>
      <c r="G48" s="86"/>
    </row>
    <row r="49" spans="1:7" s="15" customFormat="1" ht="16.5">
      <c r="A49" s="85"/>
      <c r="B49" s="16"/>
      <c r="C49" s="16"/>
      <c r="D49" s="16"/>
      <c r="E49" s="16"/>
      <c r="F49" s="16"/>
      <c r="G49" s="86"/>
    </row>
    <row r="50" spans="1:7" s="15" customFormat="1" ht="16.5">
      <c r="A50" s="85"/>
      <c r="B50" s="16"/>
      <c r="C50" s="16"/>
      <c r="D50" s="16"/>
      <c r="E50" s="16"/>
      <c r="F50" s="16"/>
      <c r="G50" s="86"/>
    </row>
    <row r="51" spans="1:7" s="15" customFormat="1" ht="16.5">
      <c r="A51" s="85"/>
      <c r="B51" s="16"/>
      <c r="C51" s="16"/>
      <c r="D51" s="16"/>
      <c r="E51" s="16"/>
      <c r="F51" s="16"/>
      <c r="G51" s="86"/>
    </row>
    <row r="52" spans="1:7" s="15" customFormat="1" ht="16.5">
      <c r="A52" s="85"/>
      <c r="B52" s="16"/>
      <c r="C52" s="16"/>
      <c r="D52" s="16"/>
      <c r="E52" s="16"/>
      <c r="F52" s="16"/>
      <c r="G52" s="86"/>
    </row>
    <row r="53" spans="1:7" s="15" customFormat="1" ht="16.5">
      <c r="A53" s="85"/>
      <c r="B53" s="16"/>
      <c r="C53" s="16"/>
      <c r="D53" s="16"/>
      <c r="E53" s="16"/>
      <c r="F53" s="16"/>
      <c r="G53" s="86"/>
    </row>
    <row r="54" spans="1:7" s="15" customFormat="1" ht="16.5">
      <c r="A54" s="85"/>
      <c r="B54" s="16"/>
      <c r="C54" s="16"/>
      <c r="D54" s="16"/>
      <c r="E54" s="16"/>
      <c r="F54" s="16"/>
      <c r="G54" s="86"/>
    </row>
    <row r="55" spans="1:7" s="15" customFormat="1" ht="16.5">
      <c r="A55" s="85"/>
      <c r="B55" s="16"/>
      <c r="C55" s="16"/>
      <c r="D55" s="16"/>
      <c r="E55" s="16"/>
      <c r="F55" s="16"/>
      <c r="G55" s="86"/>
    </row>
    <row r="56" spans="1:7" s="15" customFormat="1" ht="16.5">
      <c r="A56" s="85"/>
      <c r="B56" s="16"/>
      <c r="C56" s="16"/>
      <c r="D56" s="16"/>
      <c r="E56" s="16"/>
      <c r="F56" s="16"/>
      <c r="G56" s="86"/>
    </row>
    <row r="57" spans="1:7" s="15" customFormat="1" ht="16.5">
      <c r="A57" s="85"/>
      <c r="B57" s="16"/>
      <c r="C57" s="16"/>
      <c r="D57" s="16"/>
      <c r="E57" s="16"/>
      <c r="F57" s="16"/>
      <c r="G57" s="86"/>
    </row>
    <row r="58" spans="1:7" s="15" customFormat="1" ht="16.5">
      <c r="A58" s="85"/>
      <c r="B58" s="16"/>
      <c r="C58" s="16"/>
      <c r="D58" s="16"/>
      <c r="E58" s="16"/>
      <c r="F58" s="16"/>
      <c r="G58" s="86"/>
    </row>
    <row r="59" spans="1:7" s="15" customFormat="1" ht="16.5">
      <c r="A59" s="85"/>
      <c r="B59" s="16"/>
      <c r="C59" s="16"/>
      <c r="D59" s="16"/>
      <c r="E59" s="16"/>
      <c r="F59" s="16"/>
      <c r="G59" s="86"/>
    </row>
    <row r="60" spans="1:7" s="15" customFormat="1" ht="16.5">
      <c r="A60" s="85"/>
      <c r="B60" s="16"/>
      <c r="C60" s="16"/>
      <c r="D60" s="16"/>
      <c r="E60" s="16"/>
      <c r="F60" s="16"/>
      <c r="G60" s="86"/>
    </row>
    <row r="61" spans="1:7" s="15" customFormat="1" ht="16.5">
      <c r="A61" s="85"/>
      <c r="B61" s="16"/>
      <c r="C61" s="16"/>
      <c r="D61" s="16"/>
      <c r="E61" s="16"/>
      <c r="F61" s="16"/>
      <c r="G61" s="86"/>
    </row>
    <row r="62" spans="1:7" s="15" customFormat="1" ht="16.5">
      <c r="A62" s="85"/>
      <c r="B62" s="16"/>
      <c r="C62" s="16"/>
      <c r="D62" s="16"/>
      <c r="E62" s="16"/>
      <c r="F62" s="16"/>
      <c r="G62" s="86"/>
    </row>
    <row r="63" spans="1:7" s="15" customFormat="1" ht="16.5">
      <c r="A63" s="85"/>
      <c r="B63" s="16"/>
      <c r="C63" s="16"/>
      <c r="D63" s="16"/>
      <c r="E63" s="16"/>
      <c r="F63" s="16"/>
      <c r="G63" s="86"/>
    </row>
    <row r="64" spans="1:7" s="15" customFormat="1" ht="16.5">
      <c r="A64" s="85"/>
      <c r="B64" s="16"/>
      <c r="C64" s="16"/>
      <c r="D64" s="16"/>
      <c r="E64" s="16"/>
      <c r="F64" s="16"/>
      <c r="G64" s="86"/>
    </row>
    <row r="65" spans="1:7" s="15" customFormat="1" ht="16.5">
      <c r="A65" s="85"/>
      <c r="B65" s="16"/>
      <c r="C65" s="16"/>
      <c r="D65" s="16"/>
      <c r="E65" s="16"/>
      <c r="F65" s="16"/>
      <c r="G65" s="86"/>
    </row>
    <row r="66" spans="1:7" ht="17.25" thickBot="1">
      <c r="A66" s="17"/>
      <c r="B66" s="18"/>
      <c r="C66" s="18"/>
      <c r="D66" s="18"/>
      <c r="E66" s="18"/>
      <c r="F66" s="18"/>
      <c r="G66" s="19"/>
    </row>
    <row r="67" spans="1:7" ht="16.5" thickTop="1"/>
  </sheetData>
  <phoneticPr fontId="0" type="noConversion"/>
  <conditionalFormatting sqref="E8">
    <cfRule type="cellIs" dxfId="69" priority="4" stopIfTrue="1" operator="greaterThan">
      <formula>116</formula>
    </cfRule>
    <cfRule type="cellIs" dxfId="68"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showGridLines="0" workbookViewId="0">
      <pane ySplit="2" topLeftCell="A3" activePane="bottomLeft" state="frozen"/>
      <selection pane="bottomLeft" activeCell="A3" sqref="A3"/>
    </sheetView>
  </sheetViews>
  <sheetFormatPr defaultColWidth="13" defaultRowHeight="15.75"/>
  <cols>
    <col min="1" max="1" width="21.75" style="20" bestFit="1" customWidth="1"/>
    <col min="2" max="2" width="5.875" style="20" bestFit="1" customWidth="1"/>
    <col min="3" max="3" width="7.625" style="21" hidden="1" customWidth="1"/>
    <col min="4" max="4" width="5.875" style="21" hidden="1" customWidth="1"/>
    <col min="5" max="5" width="9.25" style="21" bestFit="1" customWidth="1"/>
    <col min="6" max="6" width="6.75" style="21" bestFit="1" customWidth="1"/>
    <col min="7" max="7" width="6" style="43" bestFit="1" customWidth="1"/>
    <col min="8" max="8" width="5.25" style="43" bestFit="1" customWidth="1"/>
    <col min="9" max="9" width="6.875" style="43" bestFit="1" customWidth="1"/>
    <col min="10" max="10" width="41.5" style="20" customWidth="1"/>
    <col min="11" max="16384" width="13" style="1"/>
  </cols>
  <sheetData>
    <row r="1" spans="1:10" ht="24" thickBot="1">
      <c r="A1" s="32" t="s">
        <v>12</v>
      </c>
      <c r="B1" s="22"/>
      <c r="C1" s="22"/>
      <c r="D1" s="22"/>
      <c r="E1" s="22"/>
      <c r="F1" s="22"/>
      <c r="G1" s="42"/>
      <c r="H1" s="42"/>
      <c r="I1" s="42"/>
      <c r="J1" s="22"/>
    </row>
    <row r="2" spans="1:10" s="261" customFormat="1" ht="33.75" thickBot="1">
      <c r="A2" s="254" t="s">
        <v>235</v>
      </c>
      <c r="B2" s="255" t="s">
        <v>33</v>
      </c>
      <c r="C2" s="255" t="s">
        <v>40</v>
      </c>
      <c r="D2" s="255" t="s">
        <v>32</v>
      </c>
      <c r="E2" s="256" t="s">
        <v>65</v>
      </c>
      <c r="F2" s="256" t="s">
        <v>41</v>
      </c>
      <c r="G2" s="257" t="s">
        <v>72</v>
      </c>
      <c r="H2" s="258" t="s">
        <v>234</v>
      </c>
      <c r="I2" s="259" t="s">
        <v>107</v>
      </c>
      <c r="J2" s="260" t="s">
        <v>105</v>
      </c>
    </row>
    <row r="3" spans="1:10" s="15" customFormat="1" ht="16.5">
      <c r="A3" s="228" t="s">
        <v>76</v>
      </c>
      <c r="B3" s="229">
        <v>4</v>
      </c>
      <c r="C3" s="230" t="s">
        <v>35</v>
      </c>
      <c r="D3" s="230" t="str">
        <f>IF(C3="Str",'Personal File'!$C$7,IF(C3="Dex",'Personal File'!$C$8,IF(C3="Con",'Personal File'!$C$9,IF(C3="Int",'Personal File'!$C$10,IF(C3="Wis",'Personal File'!$C$11,IF(C3="Cha",'Personal File'!$C$12))))))</f>
        <v>+1</v>
      </c>
      <c r="E3" s="231" t="str">
        <f t="shared" ref="E3:E5" si="0">CONCATENATE(C3," (",D3,")")</f>
        <v>Con (+1)</v>
      </c>
      <c r="F3" s="94">
        <v>0</v>
      </c>
      <c r="G3" s="232">
        <f t="shared" ref="G3:G42" si="1">B3+D3+F3</f>
        <v>5</v>
      </c>
      <c r="H3" s="233">
        <f t="shared" ref="H3:H5" ca="1" si="2">RANDBETWEEN(1,20)</f>
        <v>14</v>
      </c>
      <c r="I3" s="232">
        <f ca="1">SUM(G3:H3)</f>
        <v>19</v>
      </c>
      <c r="J3" s="423" t="s">
        <v>435</v>
      </c>
    </row>
    <row r="4" spans="1:10" s="15" customFormat="1" ht="16.5">
      <c r="A4" s="234" t="s">
        <v>77</v>
      </c>
      <c r="B4" s="229">
        <v>1</v>
      </c>
      <c r="C4" s="230" t="s">
        <v>38</v>
      </c>
      <c r="D4" s="230" t="str">
        <f>IF(C4="Str",'Personal File'!$C$7,IF(C4="Dex",'Personal File'!$C$8,IF(C4="Con",'Personal File'!$C$9,IF(C4="Int",'Personal File'!$C$10,IF(C4="Wis",'Personal File'!$C$11,IF(C4="Cha",'Personal File'!$C$12))))))</f>
        <v>+5</v>
      </c>
      <c r="E4" s="114" t="str">
        <f t="shared" si="0"/>
        <v>Dex (+5)</v>
      </c>
      <c r="F4" s="94">
        <v>0</v>
      </c>
      <c r="G4" s="232">
        <f t="shared" si="1"/>
        <v>6</v>
      </c>
      <c r="H4" s="233">
        <f t="shared" ca="1" si="2"/>
        <v>2</v>
      </c>
      <c r="I4" s="232">
        <f ca="1">SUM(G4:H4)</f>
        <v>8</v>
      </c>
      <c r="J4" s="423" t="s">
        <v>435</v>
      </c>
    </row>
    <row r="5" spans="1:10" s="15" customFormat="1" ht="16.5">
      <c r="A5" s="235" t="s">
        <v>78</v>
      </c>
      <c r="B5" s="236">
        <v>4</v>
      </c>
      <c r="C5" s="237" t="s">
        <v>37</v>
      </c>
      <c r="D5" s="237" t="str">
        <f>IF(C5="Str",'Personal File'!$C$7,IF(C5="Dex",'Personal File'!$C$8,IF(C5="Con",'Personal File'!$C$9,IF(C5="Int",'Personal File'!$C$10,IF(C5="Wis",'Personal File'!$C$11,IF(C5="Cha",'Personal File'!$C$12))))))</f>
        <v>+2</v>
      </c>
      <c r="E5" s="238" t="str">
        <f t="shared" si="0"/>
        <v>Wis (+2)</v>
      </c>
      <c r="F5" s="215">
        <v>0</v>
      </c>
      <c r="G5" s="239">
        <f t="shared" si="1"/>
        <v>6</v>
      </c>
      <c r="H5" s="240">
        <f t="shared" ca="1" si="2"/>
        <v>2</v>
      </c>
      <c r="I5" s="239">
        <f ca="1">SUM(G5:H5)</f>
        <v>8</v>
      </c>
      <c r="J5" s="424" t="s">
        <v>435</v>
      </c>
    </row>
    <row r="6" spans="1:10" s="36" customFormat="1" ht="16.5">
      <c r="A6" s="96" t="s">
        <v>42</v>
      </c>
      <c r="B6" s="72">
        <v>0</v>
      </c>
      <c r="C6" s="97" t="s">
        <v>36</v>
      </c>
      <c r="D6" s="98" t="str">
        <f>IF(C6="Str",'Personal File'!$C$7,IF(C6="Dex",'Personal File'!$C$8,IF(C6="Con",'Personal File'!$C$9,IF(C6="Int",'Personal File'!$C$10,IF(C6="Wis",'Personal File'!$C$11,IF(C6="Cha",'Personal File'!$C$12))))))</f>
        <v>+1</v>
      </c>
      <c r="E6" s="203" t="str">
        <f t="shared" ref="E6:E42" si="3">CONCATENATE(C6," (",D6,")")</f>
        <v>Int (+1)</v>
      </c>
      <c r="F6" s="121" t="s">
        <v>66</v>
      </c>
      <c r="G6" s="73">
        <f t="shared" si="1"/>
        <v>1</v>
      </c>
      <c r="H6" s="233">
        <f ca="1">RANDBETWEEN(1,20)</f>
        <v>20</v>
      </c>
      <c r="I6" s="73">
        <f t="shared" ref="I6:I42" ca="1" si="4">SUM(G6:H6)</f>
        <v>21</v>
      </c>
      <c r="J6" s="74"/>
    </row>
    <row r="7" spans="1:10" s="40" customFormat="1" ht="16.5">
      <c r="A7" s="111" t="s">
        <v>43</v>
      </c>
      <c r="B7" s="72">
        <v>0</v>
      </c>
      <c r="C7" s="112" t="s">
        <v>38</v>
      </c>
      <c r="D7" s="113" t="str">
        <f>IF(C7="Str",'Personal File'!$C$7,IF(C7="Dex",'Personal File'!$C$8,IF(C7="Con",'Personal File'!$C$9,IF(C7="Int",'Personal File'!$C$10,IF(C7="Wis",'Personal File'!$C$11,IF(C7="Cha",'Personal File'!$C$12))))))</f>
        <v>+5</v>
      </c>
      <c r="E7" s="114" t="str">
        <f t="shared" si="3"/>
        <v>Dex (+5)</v>
      </c>
      <c r="F7" s="421" t="s">
        <v>434</v>
      </c>
      <c r="G7" s="73">
        <f t="shared" si="1"/>
        <v>3</v>
      </c>
      <c r="H7" s="233">
        <f ca="1">RANDBETWEEN(1,20)</f>
        <v>17</v>
      </c>
      <c r="I7" s="73">
        <f t="shared" ca="1" si="4"/>
        <v>20</v>
      </c>
      <c r="J7" s="74"/>
    </row>
    <row r="8" spans="1:10" s="38" customFormat="1" ht="16.5">
      <c r="A8" s="75" t="s">
        <v>44</v>
      </c>
      <c r="B8" s="72">
        <v>0</v>
      </c>
      <c r="C8" s="76" t="s">
        <v>34</v>
      </c>
      <c r="D8" s="77">
        <f>IF(C8="Str",'Personal File'!$C$7,IF(C8="Dex",'Personal File'!$C$8,IF(C8="Con",'Personal File'!$C$9,IF(C8="Int",'Personal File'!$C$10,IF(C8="Wis",'Personal File'!$C$11,IF(C8="Cha",'Personal File'!$C$12))))))</f>
        <v>-1</v>
      </c>
      <c r="E8" s="78" t="str">
        <f t="shared" si="3"/>
        <v>Cha (-1)</v>
      </c>
      <c r="F8" s="73" t="s">
        <v>66</v>
      </c>
      <c r="G8" s="73">
        <f t="shared" si="1"/>
        <v>-1</v>
      </c>
      <c r="H8" s="233">
        <f t="shared" ref="H8:H42" ca="1" si="5">RANDBETWEEN(1,20)</f>
        <v>5</v>
      </c>
      <c r="I8" s="73">
        <f t="shared" ca="1" si="4"/>
        <v>4</v>
      </c>
      <c r="J8" s="74"/>
    </row>
    <row r="9" spans="1:10" s="37" customFormat="1" ht="16.5">
      <c r="A9" s="79" t="s">
        <v>45</v>
      </c>
      <c r="B9" s="72">
        <v>0</v>
      </c>
      <c r="C9" s="80" t="s">
        <v>39</v>
      </c>
      <c r="D9" s="81" t="str">
        <f>IF(C9="Str",'Personal File'!$C$7,IF(C9="Dex",'Personal File'!$C$8,IF(C9="Con",'Personal File'!$C$9,IF(C9="Int",'Personal File'!$C$10,IF(C9="Wis",'Personal File'!$C$11,IF(C9="Cha",'Personal File'!$C$12))))))</f>
        <v>+2</v>
      </c>
      <c r="E9" s="204" t="str">
        <f t="shared" si="3"/>
        <v>Str (+2)</v>
      </c>
      <c r="F9" s="421" t="s">
        <v>434</v>
      </c>
      <c r="G9" s="73">
        <f t="shared" si="1"/>
        <v>0</v>
      </c>
      <c r="H9" s="233">
        <f t="shared" ca="1" si="5"/>
        <v>5</v>
      </c>
      <c r="I9" s="73">
        <f t="shared" ca="1" si="4"/>
        <v>5</v>
      </c>
      <c r="J9" s="74"/>
    </row>
    <row r="10" spans="1:10" s="37" customFormat="1" ht="16.5">
      <c r="A10" s="123" t="s">
        <v>18</v>
      </c>
      <c r="B10" s="64">
        <v>7</v>
      </c>
      <c r="C10" s="124" t="s">
        <v>35</v>
      </c>
      <c r="D10" s="125" t="str">
        <f>IF(C10="Str",'Personal File'!$C$7,IF(C10="Dex",'Personal File'!$C$8,IF(C10="Con",'Personal File'!$C$9,IF(C10="Int",'Personal File'!$C$10,IF(C10="Wis",'Personal File'!$C$11,IF(C10="Cha",'Personal File'!$C$12))))))</f>
        <v>+1</v>
      </c>
      <c r="E10" s="205" t="str">
        <f t="shared" si="3"/>
        <v>Con (+1)</v>
      </c>
      <c r="F10" s="65" t="s">
        <v>66</v>
      </c>
      <c r="G10" s="65">
        <f t="shared" si="1"/>
        <v>8</v>
      </c>
      <c r="H10" s="233">
        <f t="shared" ca="1" si="5"/>
        <v>2</v>
      </c>
      <c r="I10" s="65">
        <f t="shared" ca="1" si="4"/>
        <v>10</v>
      </c>
      <c r="J10" s="66"/>
    </row>
    <row r="11" spans="1:10" s="36" customFormat="1" ht="16.5">
      <c r="A11" s="96" t="s">
        <v>127</v>
      </c>
      <c r="B11" s="72">
        <v>0</v>
      </c>
      <c r="C11" s="97" t="s">
        <v>36</v>
      </c>
      <c r="D11" s="98" t="str">
        <f>IF(C11="Str",'Personal File'!$C$7,IF(C11="Dex",'Personal File'!$C$8,IF(C11="Con",'Personal File'!$C$9,IF(C11="Int",'Personal File'!$C$10,IF(C11="Wis",'Personal File'!$C$11,IF(C11="Cha",'Personal File'!$C$12))))))</f>
        <v>+1</v>
      </c>
      <c r="E11" s="203" t="str">
        <f t="shared" si="3"/>
        <v>Int (+1)</v>
      </c>
      <c r="F11" s="73" t="s">
        <v>66</v>
      </c>
      <c r="G11" s="73">
        <f t="shared" si="1"/>
        <v>1</v>
      </c>
      <c r="H11" s="233">
        <f t="shared" ca="1" si="5"/>
        <v>9</v>
      </c>
      <c r="I11" s="73">
        <f t="shared" ca="1" si="4"/>
        <v>10</v>
      </c>
      <c r="J11" s="74"/>
    </row>
    <row r="12" spans="1:10" s="39" customFormat="1" ht="16.5">
      <c r="A12" s="45" t="s">
        <v>46</v>
      </c>
      <c r="B12" s="46">
        <v>0</v>
      </c>
      <c r="C12" s="47" t="s">
        <v>36</v>
      </c>
      <c r="D12" s="48" t="str">
        <f>IF(C12="Str",'Personal File'!$C$7,IF(C12="Dex",'Personal File'!$C$8,IF(C12="Con",'Personal File'!$C$9,IF(C12="Int",'Personal File'!$C$10,IF(C12="Wis",'Personal File'!$C$11,IF(C12="Cha",'Personal File'!$C$12))))))</f>
        <v>+1</v>
      </c>
      <c r="E12" s="206" t="str">
        <f t="shared" si="3"/>
        <v>Int (+1)</v>
      </c>
      <c r="F12" s="49" t="s">
        <v>66</v>
      </c>
      <c r="G12" s="49">
        <f t="shared" si="1"/>
        <v>1</v>
      </c>
      <c r="H12" s="233">
        <f t="shared" ca="1" si="5"/>
        <v>14</v>
      </c>
      <c r="I12" s="49">
        <f t="shared" ref="I12" ca="1" si="6">SUM(G12:H12)</f>
        <v>15</v>
      </c>
      <c r="J12" s="50"/>
    </row>
    <row r="13" spans="1:10" s="40" customFormat="1" ht="16.5">
      <c r="A13" s="75" t="s">
        <v>47</v>
      </c>
      <c r="B13" s="72">
        <v>0</v>
      </c>
      <c r="C13" s="76" t="s">
        <v>34</v>
      </c>
      <c r="D13" s="77">
        <f>IF(C13="Str",'Personal File'!$C$7,IF(C13="Dex",'Personal File'!$C$8,IF(C13="Con",'Personal File'!$C$9,IF(C13="Int",'Personal File'!$C$10,IF(C13="Wis",'Personal File'!$C$11,IF(C13="Cha",'Personal File'!$C$12))))))</f>
        <v>-1</v>
      </c>
      <c r="E13" s="78" t="str">
        <f t="shared" si="3"/>
        <v>Cha (-1)</v>
      </c>
      <c r="F13" s="73" t="s">
        <v>66</v>
      </c>
      <c r="G13" s="73">
        <f t="shared" si="1"/>
        <v>-1</v>
      </c>
      <c r="H13" s="233">
        <f t="shared" ca="1" si="5"/>
        <v>19</v>
      </c>
      <c r="I13" s="73">
        <f t="shared" ca="1" si="4"/>
        <v>18</v>
      </c>
      <c r="J13" s="226"/>
    </row>
    <row r="14" spans="1:10" s="40" customFormat="1" ht="16.5">
      <c r="A14" s="45" t="s">
        <v>48</v>
      </c>
      <c r="B14" s="46">
        <v>0</v>
      </c>
      <c r="C14" s="47" t="s">
        <v>36</v>
      </c>
      <c r="D14" s="48" t="str">
        <f>IF(C14="Str",'Personal File'!$C$7,IF(C14="Dex",'Personal File'!$C$8,IF(C14="Con",'Personal File'!$C$9,IF(C14="Int",'Personal File'!$C$10,IF(C14="Wis",'Personal File'!$C$11,IF(C14="Cha",'Personal File'!$C$12))))))</f>
        <v>+1</v>
      </c>
      <c r="E14" s="206" t="str">
        <f t="shared" si="3"/>
        <v>Int (+1)</v>
      </c>
      <c r="F14" s="49" t="s">
        <v>66</v>
      </c>
      <c r="G14" s="49">
        <f t="shared" si="1"/>
        <v>1</v>
      </c>
      <c r="H14" s="233">
        <f t="shared" ca="1" si="5"/>
        <v>10</v>
      </c>
      <c r="I14" s="49">
        <f t="shared" ref="I14" ca="1" si="7">SUM(G14:H14)</f>
        <v>11</v>
      </c>
      <c r="J14" s="50"/>
    </row>
    <row r="15" spans="1:10" s="40" customFormat="1" ht="16.5">
      <c r="A15" s="75" t="s">
        <v>49</v>
      </c>
      <c r="B15" s="72">
        <v>0</v>
      </c>
      <c r="C15" s="76" t="s">
        <v>34</v>
      </c>
      <c r="D15" s="77">
        <f>IF(C15="Str",'Personal File'!$C$7,IF(C15="Dex",'Personal File'!$C$8,IF(C15="Con",'Personal File'!$C$9,IF(C15="Int",'Personal File'!$C$10,IF(C15="Wis",'Personal File'!$C$11,IF(C15="Cha",'Personal File'!$C$12))))))</f>
        <v>-1</v>
      </c>
      <c r="E15" s="78" t="str">
        <f t="shared" si="3"/>
        <v>Cha (-1)</v>
      </c>
      <c r="F15" s="73" t="s">
        <v>66</v>
      </c>
      <c r="G15" s="73">
        <f t="shared" si="1"/>
        <v>-1</v>
      </c>
      <c r="H15" s="233">
        <f t="shared" ca="1" si="5"/>
        <v>11</v>
      </c>
      <c r="I15" s="73">
        <f t="shared" ca="1" si="4"/>
        <v>10</v>
      </c>
      <c r="J15" s="74"/>
    </row>
    <row r="16" spans="1:10" s="40" customFormat="1" ht="16.5">
      <c r="A16" s="111" t="s">
        <v>50</v>
      </c>
      <c r="B16" s="72">
        <v>0</v>
      </c>
      <c r="C16" s="112" t="s">
        <v>38</v>
      </c>
      <c r="D16" s="113" t="str">
        <f>IF(C16="Str",'Personal File'!$C$7,IF(C16="Dex",'Personal File'!$C$8,IF(C16="Con",'Personal File'!$C$9,IF(C16="Int",'Personal File'!$C$10,IF(C16="Wis",'Personal File'!$C$11,IF(C16="Cha",'Personal File'!$C$12))))))</f>
        <v>+5</v>
      </c>
      <c r="E16" s="114" t="str">
        <f t="shared" si="3"/>
        <v>Dex (+5)</v>
      </c>
      <c r="F16" s="421" t="s">
        <v>434</v>
      </c>
      <c r="G16" s="73">
        <f t="shared" si="1"/>
        <v>3</v>
      </c>
      <c r="H16" s="233">
        <f t="shared" ca="1" si="5"/>
        <v>1</v>
      </c>
      <c r="I16" s="73">
        <f t="shared" ca="1" si="4"/>
        <v>4</v>
      </c>
      <c r="J16" s="74"/>
    </row>
    <row r="17" spans="1:10" s="40" customFormat="1" ht="16.5">
      <c r="A17" s="54" t="s">
        <v>51</v>
      </c>
      <c r="B17" s="55">
        <v>0</v>
      </c>
      <c r="C17" s="56" t="s">
        <v>36</v>
      </c>
      <c r="D17" s="57" t="str">
        <f>IF(C17="Str",'Personal File'!$C$7,IF(C17="Dex",'Personal File'!$C$8,IF(C17="Con",'Personal File'!$C$9,IF(C17="Int",'Personal File'!$C$10,IF(C17="Wis",'Personal File'!$C$11,IF(C17="Cha",'Personal File'!$C$12))))))</f>
        <v>+1</v>
      </c>
      <c r="E17" s="207" t="str">
        <f t="shared" si="3"/>
        <v>Int (+1)</v>
      </c>
      <c r="F17" s="58" t="s">
        <v>66</v>
      </c>
      <c r="G17" s="58">
        <f t="shared" si="1"/>
        <v>1</v>
      </c>
      <c r="H17" s="233">
        <f t="shared" ca="1" si="5"/>
        <v>18</v>
      </c>
      <c r="I17" s="58">
        <f t="shared" ca="1" si="4"/>
        <v>19</v>
      </c>
      <c r="J17" s="59"/>
    </row>
    <row r="18" spans="1:10" s="40" customFormat="1" ht="16.5">
      <c r="A18" s="75" t="s">
        <v>52</v>
      </c>
      <c r="B18" s="72">
        <v>0</v>
      </c>
      <c r="C18" s="76" t="s">
        <v>34</v>
      </c>
      <c r="D18" s="77">
        <f>IF(C18="Str",'Personal File'!$C$7,IF(C18="Dex",'Personal File'!$C$8,IF(C18="Con",'Personal File'!$C$9,IF(C18="Int",'Personal File'!$C$10,IF(C18="Wis",'Personal File'!$C$11,IF(C18="Cha",'Personal File'!$C$12))))))</f>
        <v>-1</v>
      </c>
      <c r="E18" s="78" t="str">
        <f t="shared" si="3"/>
        <v>Cha (-1)</v>
      </c>
      <c r="F18" s="73" t="s">
        <v>66</v>
      </c>
      <c r="G18" s="73">
        <f t="shared" si="1"/>
        <v>-1</v>
      </c>
      <c r="H18" s="233">
        <f t="shared" ca="1" si="5"/>
        <v>3</v>
      </c>
      <c r="I18" s="73">
        <f t="shared" ca="1" si="4"/>
        <v>2</v>
      </c>
      <c r="J18" s="74"/>
    </row>
    <row r="19" spans="1:10" s="40" customFormat="1" ht="16.5">
      <c r="A19" s="75" t="s">
        <v>20</v>
      </c>
      <c r="B19" s="72">
        <v>0</v>
      </c>
      <c r="C19" s="76" t="s">
        <v>34</v>
      </c>
      <c r="D19" s="77">
        <f>IF(C19="Str",'Personal File'!$C$7,IF(C19="Dex",'Personal File'!$C$8,IF(C19="Con",'Personal File'!$C$9,IF(C19="Int",'Personal File'!$C$10,IF(C19="Wis",'Personal File'!$C$11,IF(C19="Cha",'Personal File'!$C$12))))))</f>
        <v>-1</v>
      </c>
      <c r="E19" s="78" t="str">
        <f t="shared" si="3"/>
        <v>Cha (-1)</v>
      </c>
      <c r="F19" s="73" t="s">
        <v>66</v>
      </c>
      <c r="G19" s="73">
        <f t="shared" si="1"/>
        <v>-1</v>
      </c>
      <c r="H19" s="233">
        <f t="shared" ca="1" si="5"/>
        <v>15</v>
      </c>
      <c r="I19" s="73">
        <f t="shared" ca="1" si="4"/>
        <v>14</v>
      </c>
      <c r="J19" s="74"/>
    </row>
    <row r="20" spans="1:10" s="40" customFormat="1" ht="16.5">
      <c r="A20" s="429" t="s">
        <v>53</v>
      </c>
      <c r="B20" s="146">
        <v>1</v>
      </c>
      <c r="C20" s="430" t="s">
        <v>37</v>
      </c>
      <c r="D20" s="431" t="str">
        <f>IF(C20="Str",'Personal File'!$C$7,IF(C20="Dex",'Personal File'!$C$8,IF(C20="Con",'Personal File'!$C$9,IF(C20="Int",'Personal File'!$C$10,IF(C20="Wis",'Personal File'!$C$11,IF(C20="Cha",'Personal File'!$C$12))))))</f>
        <v>+2</v>
      </c>
      <c r="E20" s="432" t="str">
        <f t="shared" si="3"/>
        <v>Wis (+2)</v>
      </c>
      <c r="F20" s="149" t="s">
        <v>66</v>
      </c>
      <c r="G20" s="149">
        <f t="shared" si="1"/>
        <v>3</v>
      </c>
      <c r="H20" s="233">
        <f t="shared" ca="1" si="5"/>
        <v>15</v>
      </c>
      <c r="I20" s="149">
        <f t="shared" ca="1" si="4"/>
        <v>18</v>
      </c>
      <c r="J20" s="150"/>
    </row>
    <row r="21" spans="1:10" s="40" customFormat="1" ht="16.5">
      <c r="A21" s="111" t="s">
        <v>54</v>
      </c>
      <c r="B21" s="72">
        <v>0</v>
      </c>
      <c r="C21" s="112" t="s">
        <v>38</v>
      </c>
      <c r="D21" s="113" t="str">
        <f>IF(C21="Str",'Personal File'!$C$7,IF(C21="Dex",'Personal File'!$C$8,IF(C21="Con",'Personal File'!$C$9,IF(C21="Int",'Personal File'!$C$10,IF(C21="Wis",'Personal File'!$C$11,IF(C21="Cha",'Personal File'!$C$12))))))</f>
        <v>+5</v>
      </c>
      <c r="E21" s="114" t="str">
        <f t="shared" si="3"/>
        <v>Dex (+5)</v>
      </c>
      <c r="F21" s="421" t="s">
        <v>434</v>
      </c>
      <c r="G21" s="73">
        <f t="shared" si="1"/>
        <v>3</v>
      </c>
      <c r="H21" s="233">
        <f t="shared" ca="1" si="5"/>
        <v>15</v>
      </c>
      <c r="I21" s="73">
        <f t="shared" ca="1" si="4"/>
        <v>18</v>
      </c>
      <c r="J21" s="74"/>
    </row>
    <row r="22" spans="1:10" s="40" customFormat="1" ht="16.5">
      <c r="A22" s="60" t="s">
        <v>55</v>
      </c>
      <c r="B22" s="55">
        <v>0</v>
      </c>
      <c r="C22" s="61" t="s">
        <v>34</v>
      </c>
      <c r="D22" s="62">
        <f>IF(C22="Str",'Personal File'!$C$7,IF(C22="Dex",'Personal File'!$C$8,IF(C22="Con",'Personal File'!$C$9,IF(C22="Int",'Personal File'!$C$10,IF(C22="Wis",'Personal File'!$C$11,IF(C22="Cha",'Personal File'!$C$12))))))</f>
        <v>-1</v>
      </c>
      <c r="E22" s="208" t="str">
        <f t="shared" si="3"/>
        <v>Cha (-1)</v>
      </c>
      <c r="F22" s="58" t="s">
        <v>66</v>
      </c>
      <c r="G22" s="58">
        <f t="shared" si="1"/>
        <v>-1</v>
      </c>
      <c r="H22" s="233">
        <f t="shared" ca="1" si="5"/>
        <v>13</v>
      </c>
      <c r="I22" s="58">
        <f t="shared" ca="1" si="4"/>
        <v>12</v>
      </c>
      <c r="J22" s="59"/>
    </row>
    <row r="23" spans="1:10" s="40" customFormat="1" ht="16.5">
      <c r="A23" s="79" t="s">
        <v>56</v>
      </c>
      <c r="B23" s="72">
        <v>0</v>
      </c>
      <c r="C23" s="80" t="s">
        <v>39</v>
      </c>
      <c r="D23" s="81" t="str">
        <f>IF(C23="Str",'Personal File'!$C$7,IF(C23="Dex",'Personal File'!$C$8,IF(C23="Con",'Personal File'!$C$9,IF(C23="Int",'Personal File'!$C$10,IF(C23="Wis",'Personal File'!$C$11,IF(C23="Cha",'Personal File'!$C$12))))))</f>
        <v>+2</v>
      </c>
      <c r="E23" s="204" t="str">
        <f t="shared" si="3"/>
        <v>Str (+2)</v>
      </c>
      <c r="F23" s="421" t="s">
        <v>434</v>
      </c>
      <c r="G23" s="73">
        <f t="shared" si="1"/>
        <v>0</v>
      </c>
      <c r="H23" s="233">
        <f t="shared" ca="1" si="5"/>
        <v>20</v>
      </c>
      <c r="I23" s="73">
        <f t="shared" ca="1" si="4"/>
        <v>20</v>
      </c>
      <c r="J23" s="74"/>
    </row>
    <row r="24" spans="1:10" s="40" customFormat="1" ht="16.5">
      <c r="A24" s="82" t="s">
        <v>413</v>
      </c>
      <c r="B24" s="64">
        <v>6</v>
      </c>
      <c r="C24" s="83" t="s">
        <v>36</v>
      </c>
      <c r="D24" s="84" t="str">
        <f>IF(C24="Str",'Personal File'!$C$7,IF(C24="Dex",'Personal File'!$C$8,IF(C24="Con",'Personal File'!$C$9,IF(C24="Int",'Personal File'!$C$10,IF(C24="Wis",'Personal File'!$C$11,IF(C24="Cha",'Personal File'!$C$12))))))</f>
        <v>+1</v>
      </c>
      <c r="E24" s="209" t="str">
        <f>CONCATENATE(C24," (",D24,")")</f>
        <v>Int (+1)</v>
      </c>
      <c r="F24" s="149" t="s">
        <v>66</v>
      </c>
      <c r="G24" s="65">
        <f t="shared" si="1"/>
        <v>7</v>
      </c>
      <c r="H24" s="233">
        <f t="shared" ca="1" si="5"/>
        <v>14</v>
      </c>
      <c r="I24" s="65">
        <f t="shared" ca="1" si="4"/>
        <v>21</v>
      </c>
      <c r="J24" s="66"/>
    </row>
    <row r="25" spans="1:10" s="40" customFormat="1" ht="16.5">
      <c r="A25" s="82" t="s">
        <v>395</v>
      </c>
      <c r="B25" s="64">
        <v>7</v>
      </c>
      <c r="C25" s="83" t="s">
        <v>36</v>
      </c>
      <c r="D25" s="84" t="str">
        <f>IF(C25="Str",'Personal File'!$C$7,IF(C25="Dex",'Personal File'!$C$8,IF(C25="Con",'Personal File'!$C$9,IF(C25="Int",'Personal File'!$C$10,IF(C25="Wis",'Personal File'!$C$11,IF(C25="Cha",'Personal File'!$C$12))))))</f>
        <v>+1</v>
      </c>
      <c r="E25" s="209" t="str">
        <f>CONCATENATE(C25," (",D25,")")</f>
        <v>Int (+1)</v>
      </c>
      <c r="F25" s="149" t="s">
        <v>66</v>
      </c>
      <c r="G25" s="65">
        <f t="shared" si="1"/>
        <v>8</v>
      </c>
      <c r="H25" s="233">
        <f t="shared" ca="1" si="5"/>
        <v>18</v>
      </c>
      <c r="I25" s="65">
        <f t="shared" ref="I25" ca="1" si="8">SUM(G25:H25)</f>
        <v>26</v>
      </c>
      <c r="J25" s="66"/>
    </row>
    <row r="26" spans="1:10" s="40" customFormat="1" ht="16.5">
      <c r="A26" s="126" t="s">
        <v>57</v>
      </c>
      <c r="B26" s="72">
        <v>0</v>
      </c>
      <c r="C26" s="127" t="s">
        <v>37</v>
      </c>
      <c r="D26" s="128" t="str">
        <f>IF(C26="Str",'Personal File'!$C$7,IF(C26="Dex",'Personal File'!$C$8,IF(C26="Con",'Personal File'!$C$9,IF(C26="Int",'Personal File'!$C$10,IF(C26="Wis",'Personal File'!$C$11,IF(C26="Cha",'Personal File'!$C$12))))))</f>
        <v>+2</v>
      </c>
      <c r="E26" s="151" t="str">
        <f t="shared" si="3"/>
        <v>Wis (+2)</v>
      </c>
      <c r="F26" s="73" t="s">
        <v>439</v>
      </c>
      <c r="G26" s="73">
        <f t="shared" si="1"/>
        <v>4</v>
      </c>
      <c r="H26" s="233">
        <f t="shared" ca="1" si="5"/>
        <v>16</v>
      </c>
      <c r="I26" s="73">
        <f t="shared" ca="1" si="4"/>
        <v>20</v>
      </c>
      <c r="J26" s="74"/>
    </row>
    <row r="27" spans="1:10" s="40" customFormat="1" ht="16.5">
      <c r="A27" s="111" t="s">
        <v>21</v>
      </c>
      <c r="B27" s="72">
        <v>0</v>
      </c>
      <c r="C27" s="112" t="s">
        <v>38</v>
      </c>
      <c r="D27" s="113" t="str">
        <f>IF(C27="Str",'Personal File'!$C$7,IF(C27="Dex",'Personal File'!$C$8,IF(C27="Con",'Personal File'!$C$9,IF(C27="Int",'Personal File'!$C$10,IF(C27="Wis",'Personal File'!$C$11,IF(C27="Cha",'Personal File'!$C$12))))))</f>
        <v>+5</v>
      </c>
      <c r="E27" s="114" t="str">
        <f t="shared" si="3"/>
        <v>Dex (+5)</v>
      </c>
      <c r="F27" s="421" t="s">
        <v>434</v>
      </c>
      <c r="G27" s="73">
        <f t="shared" si="1"/>
        <v>3</v>
      </c>
      <c r="H27" s="233">
        <f t="shared" ca="1" si="5"/>
        <v>17</v>
      </c>
      <c r="I27" s="73">
        <f t="shared" ca="1" si="4"/>
        <v>20</v>
      </c>
      <c r="J27" s="74"/>
    </row>
    <row r="28" spans="1:10" s="40" customFormat="1" ht="16.5">
      <c r="A28" s="69" t="s">
        <v>58</v>
      </c>
      <c r="B28" s="46">
        <v>0</v>
      </c>
      <c r="C28" s="70" t="s">
        <v>38</v>
      </c>
      <c r="D28" s="71" t="str">
        <f>IF(C28="Str",'Personal File'!$C$7,IF(C28="Dex",'Personal File'!$C$8,IF(C28="Con",'Personal File'!$C$9,IF(C28="Int",'Personal File'!$C$10,IF(C28="Wis",'Personal File'!$C$11,IF(C28="Cha",'Personal File'!$C$12))))))</f>
        <v>+5</v>
      </c>
      <c r="E28" s="210" t="str">
        <f t="shared" si="3"/>
        <v>Dex (+5)</v>
      </c>
      <c r="F28" s="49" t="s">
        <v>66</v>
      </c>
      <c r="G28" s="49">
        <f t="shared" si="1"/>
        <v>5</v>
      </c>
      <c r="H28" s="233">
        <f t="shared" ca="1" si="5"/>
        <v>8</v>
      </c>
      <c r="I28" s="49">
        <f t="shared" ca="1" si="4"/>
        <v>13</v>
      </c>
      <c r="J28" s="50"/>
    </row>
    <row r="29" spans="1:10" ht="16.5">
      <c r="A29" s="145" t="s">
        <v>446</v>
      </c>
      <c r="B29" s="146">
        <v>0</v>
      </c>
      <c r="C29" s="147" t="s">
        <v>34</v>
      </c>
      <c r="D29" s="148">
        <f>IF(C29="Str",'Personal File'!$C$7,IF(C29="Dex",'Personal File'!$C$8,IF(C29="Con",'Personal File'!$C$9,IF(C29="Int",'Personal File'!$C$10,IF(C29="Wis",'Personal File'!$C$11,IF(C29="Cha",'Personal File'!$C$12))))))</f>
        <v>-1</v>
      </c>
      <c r="E29" s="202" t="str">
        <f t="shared" si="3"/>
        <v>Cha (-1)</v>
      </c>
      <c r="F29" s="149" t="s">
        <v>66</v>
      </c>
      <c r="G29" s="149">
        <f t="shared" si="1"/>
        <v>-1</v>
      </c>
      <c r="H29" s="233">
        <f t="shared" ca="1" si="5"/>
        <v>2</v>
      </c>
      <c r="I29" s="149">
        <f t="shared" ca="1" si="4"/>
        <v>1</v>
      </c>
      <c r="J29" s="150"/>
    </row>
    <row r="30" spans="1:10" ht="16.5">
      <c r="A30" s="406" t="s">
        <v>447</v>
      </c>
      <c r="B30" s="187">
        <v>0</v>
      </c>
      <c r="C30" s="407" t="s">
        <v>37</v>
      </c>
      <c r="D30" s="408" t="str">
        <f>IF(C30="Str",'Personal File'!$C$7,IF(C30="Dex",'Personal File'!$C$8,IF(C30="Con",'Personal File'!$C$9,IF(C30="Int",'Personal File'!$C$10,IF(C30="Wis",'Personal File'!$C$11,IF(C30="Cha",'Personal File'!$C$12))))))</f>
        <v>+2</v>
      </c>
      <c r="E30" s="409" t="str">
        <f t="shared" ref="E30" si="9">CONCATENATE(C30," (",D30,")")</f>
        <v>Wis (+2)</v>
      </c>
      <c r="F30" s="190" t="s">
        <v>66</v>
      </c>
      <c r="G30" s="410">
        <f t="shared" si="1"/>
        <v>2</v>
      </c>
      <c r="H30" s="233">
        <f t="shared" ca="1" si="5"/>
        <v>7</v>
      </c>
      <c r="I30" s="190">
        <f t="shared" ref="I30" ca="1" si="10">SUM(G30:H30)</f>
        <v>9</v>
      </c>
      <c r="J30" s="411"/>
    </row>
    <row r="31" spans="1:10" ht="16.5">
      <c r="A31" s="111" t="s">
        <v>22</v>
      </c>
      <c r="B31" s="72">
        <v>0</v>
      </c>
      <c r="C31" s="112" t="s">
        <v>38</v>
      </c>
      <c r="D31" s="113" t="str">
        <f>IF(C31="Str",'Personal File'!$C$7,IF(C31="Dex",'Personal File'!$C$8,IF(C31="Con",'Personal File'!$C$9,IF(C31="Int",'Personal File'!$C$10,IF(C31="Wis",'Personal File'!$C$11,IF(C31="Cha",'Personal File'!$C$12))))))</f>
        <v>+5</v>
      </c>
      <c r="E31" s="114" t="str">
        <f t="shared" si="3"/>
        <v>Dex (+5)</v>
      </c>
      <c r="F31" s="73" t="s">
        <v>66</v>
      </c>
      <c r="G31" s="73">
        <f t="shared" si="1"/>
        <v>5</v>
      </c>
      <c r="H31" s="233">
        <f t="shared" ca="1" si="5"/>
        <v>1</v>
      </c>
      <c r="I31" s="73">
        <f t="shared" ca="1" si="4"/>
        <v>6</v>
      </c>
      <c r="J31" s="74"/>
    </row>
    <row r="32" spans="1:10" ht="16.5">
      <c r="A32" s="96" t="s">
        <v>23</v>
      </c>
      <c r="B32" s="72">
        <v>0</v>
      </c>
      <c r="C32" s="97" t="s">
        <v>36</v>
      </c>
      <c r="D32" s="98" t="str">
        <f>IF(C32="Str",'Personal File'!$C$7,IF(C32="Dex",'Personal File'!$C$8,IF(C32="Con",'Personal File'!$C$9,IF(C32="Int",'Personal File'!$C$10,IF(C32="Wis",'Personal File'!$C$11,IF(C32="Cha",'Personal File'!$C$12))))))</f>
        <v>+1</v>
      </c>
      <c r="E32" s="203" t="str">
        <f t="shared" si="3"/>
        <v>Int (+1)</v>
      </c>
      <c r="F32" s="73" t="s">
        <v>439</v>
      </c>
      <c r="G32" s="73">
        <f t="shared" si="1"/>
        <v>3</v>
      </c>
      <c r="H32" s="233">
        <f t="shared" ca="1" si="5"/>
        <v>20</v>
      </c>
      <c r="I32" s="73">
        <f t="shared" ca="1" si="4"/>
        <v>23</v>
      </c>
      <c r="J32" s="74"/>
    </row>
    <row r="33" spans="1:10" ht="16.5">
      <c r="A33" s="126" t="s">
        <v>59</v>
      </c>
      <c r="B33" s="72">
        <v>0</v>
      </c>
      <c r="C33" s="127" t="s">
        <v>37</v>
      </c>
      <c r="D33" s="128" t="str">
        <f>IF(C33="Str",'Personal File'!$C$7,IF(C33="Dex",'Personal File'!$C$8,IF(C33="Con",'Personal File'!$C$9,IF(C33="Int",'Personal File'!$C$10,IF(C33="Wis",'Personal File'!$C$11,IF(C33="Cha",'Personal File'!$C$12))))))</f>
        <v>+2</v>
      </c>
      <c r="E33" s="151" t="str">
        <f t="shared" si="3"/>
        <v>Wis (+2)</v>
      </c>
      <c r="F33" s="73" t="s">
        <v>66</v>
      </c>
      <c r="G33" s="73">
        <f t="shared" si="1"/>
        <v>2</v>
      </c>
      <c r="H33" s="233">
        <f t="shared" ca="1" si="5"/>
        <v>10</v>
      </c>
      <c r="I33" s="73">
        <f t="shared" ca="1" si="4"/>
        <v>12</v>
      </c>
      <c r="J33" s="74"/>
    </row>
    <row r="34" spans="1:10" ht="16.5">
      <c r="A34" s="69" t="s">
        <v>125</v>
      </c>
      <c r="B34" s="46">
        <v>0</v>
      </c>
      <c r="C34" s="70" t="s">
        <v>38</v>
      </c>
      <c r="D34" s="71" t="str">
        <f>IF(C34="Str",'Personal File'!$C$7,IF(C34="Dex",'Personal File'!$C$8,IF(C34="Con",'Personal File'!$C$9,IF(C34="Int",'Personal File'!$C$10,IF(C34="Wis",'Personal File'!$C$11,IF(C34="Cha",'Personal File'!$C$12))))))</f>
        <v>+5</v>
      </c>
      <c r="E34" s="210" t="str">
        <f t="shared" si="3"/>
        <v>Dex (+5)</v>
      </c>
      <c r="F34" s="422" t="s">
        <v>434</v>
      </c>
      <c r="G34" s="49">
        <f t="shared" si="1"/>
        <v>3</v>
      </c>
      <c r="H34" s="233">
        <f t="shared" ca="1" si="5"/>
        <v>15</v>
      </c>
      <c r="I34" s="49">
        <f t="shared" ref="I34:I35" ca="1" si="11">SUM(G34:H34)</f>
        <v>18</v>
      </c>
      <c r="J34" s="50"/>
    </row>
    <row r="35" spans="1:10" ht="16.5">
      <c r="A35" s="186" t="s">
        <v>112</v>
      </c>
      <c r="B35" s="187">
        <v>0</v>
      </c>
      <c r="C35" s="188" t="s">
        <v>36</v>
      </c>
      <c r="D35" s="189" t="str">
        <f>IF(C35="Str",'Personal File'!$C$7,IF(C35="Dex",'Personal File'!$C$8,IF(C35="Con",'Personal File'!$C$9,IF(C35="Int",'Personal File'!$C$10,IF(C35="Wis",'Personal File'!$C$11,IF(C35="Cha",'Personal File'!$C$12))))))</f>
        <v>+1</v>
      </c>
      <c r="E35" s="211" t="str">
        <f t="shared" si="3"/>
        <v>Int (+1)</v>
      </c>
      <c r="F35" s="190" t="s">
        <v>66</v>
      </c>
      <c r="G35" s="49">
        <f t="shared" si="1"/>
        <v>1</v>
      </c>
      <c r="H35" s="233">
        <f t="shared" ca="1" si="5"/>
        <v>15</v>
      </c>
      <c r="I35" s="49">
        <f t="shared" ca="1" si="11"/>
        <v>16</v>
      </c>
      <c r="J35" s="191"/>
    </row>
    <row r="36" spans="1:10" ht="16.5">
      <c r="A36" s="186" t="s">
        <v>60</v>
      </c>
      <c r="B36" s="187">
        <v>0</v>
      </c>
      <c r="C36" s="188" t="s">
        <v>36</v>
      </c>
      <c r="D36" s="189" t="str">
        <f>IF(C36="Str",'Personal File'!$C$7,IF(C36="Dex",'Personal File'!$C$8,IF(C36="Con",'Personal File'!$C$9,IF(C36="Int",'Personal File'!$C$10,IF(C36="Wis",'Personal File'!$C$11,IF(C36="Cha",'Personal File'!$C$12))))))</f>
        <v>+1</v>
      </c>
      <c r="E36" s="211" t="str">
        <f t="shared" si="3"/>
        <v>Int (+1)</v>
      </c>
      <c r="F36" s="190" t="s">
        <v>66</v>
      </c>
      <c r="G36" s="190">
        <f t="shared" si="1"/>
        <v>1</v>
      </c>
      <c r="H36" s="233">
        <f t="shared" ca="1" si="5"/>
        <v>2</v>
      </c>
      <c r="I36" s="190">
        <f t="shared" ca="1" si="4"/>
        <v>3</v>
      </c>
      <c r="J36" s="191"/>
    </row>
    <row r="37" spans="1:10" ht="16.5">
      <c r="A37" s="126" t="s">
        <v>61</v>
      </c>
      <c r="B37" s="72">
        <v>0</v>
      </c>
      <c r="C37" s="127" t="s">
        <v>37</v>
      </c>
      <c r="D37" s="128" t="str">
        <f>IF(C37="Str",'Personal File'!$C$7,IF(C37="Dex",'Personal File'!$C$8,IF(C37="Con",'Personal File'!$C$9,IF(C37="Int",'Personal File'!$C$10,IF(C37="Wis",'Personal File'!$C$11,IF(C37="Cha",'Personal File'!$C$12))))))</f>
        <v>+2</v>
      </c>
      <c r="E37" s="151" t="str">
        <f t="shared" si="3"/>
        <v>Wis (+2)</v>
      </c>
      <c r="F37" s="73" t="s">
        <v>439</v>
      </c>
      <c r="G37" s="73">
        <f t="shared" si="1"/>
        <v>4</v>
      </c>
      <c r="H37" s="233">
        <f t="shared" ca="1" si="5"/>
        <v>2</v>
      </c>
      <c r="I37" s="73">
        <f t="shared" ca="1" si="4"/>
        <v>6</v>
      </c>
      <c r="J37" s="74"/>
    </row>
    <row r="38" spans="1:10" ht="16.5">
      <c r="A38" s="126" t="s">
        <v>126</v>
      </c>
      <c r="B38" s="72">
        <v>0</v>
      </c>
      <c r="C38" s="127" t="s">
        <v>37</v>
      </c>
      <c r="D38" s="128" t="str">
        <f>IF(C38="Str",'Personal File'!$C$7,IF(C38="Dex",'Personal File'!$C$8,IF(C38="Con",'Personal File'!$C$9,IF(C38="Int",'Personal File'!$C$10,IF(C38="Wis",'Personal File'!$C$11,IF(C38="Cha",'Personal File'!$C$12))))))</f>
        <v>+2</v>
      </c>
      <c r="E38" s="151" t="str">
        <f t="shared" si="3"/>
        <v>Wis (+2)</v>
      </c>
      <c r="F38" s="73" t="s">
        <v>66</v>
      </c>
      <c r="G38" s="73">
        <f t="shared" si="1"/>
        <v>2</v>
      </c>
      <c r="H38" s="233">
        <f t="shared" ca="1" si="5"/>
        <v>20</v>
      </c>
      <c r="I38" s="73">
        <f t="shared" ca="1" si="4"/>
        <v>22</v>
      </c>
      <c r="J38" s="74"/>
    </row>
    <row r="39" spans="1:10" ht="16.5">
      <c r="A39" s="79" t="s">
        <v>24</v>
      </c>
      <c r="B39" s="72">
        <v>0</v>
      </c>
      <c r="C39" s="80" t="s">
        <v>39</v>
      </c>
      <c r="D39" s="81" t="str">
        <f>IF(C39="Str",'Personal File'!$C$7,IF(C39="Dex",'Personal File'!$C$8,IF(C39="Con",'Personal File'!$C$9,IF(C39="Int",'Personal File'!$C$10,IF(C39="Wis",'Personal File'!$C$11,IF(C39="Cha",'Personal File'!$C$12))))))</f>
        <v>+2</v>
      </c>
      <c r="E39" s="204" t="str">
        <f t="shared" si="3"/>
        <v>Str (+2)</v>
      </c>
      <c r="F39" s="73" t="s">
        <v>66</v>
      </c>
      <c r="G39" s="73">
        <f t="shared" si="1"/>
        <v>2</v>
      </c>
      <c r="H39" s="233">
        <f t="shared" ca="1" si="5"/>
        <v>16</v>
      </c>
      <c r="I39" s="73">
        <f t="shared" ca="1" si="4"/>
        <v>18</v>
      </c>
      <c r="J39" s="226"/>
    </row>
    <row r="40" spans="1:10" ht="16.5">
      <c r="A40" s="117" t="s">
        <v>62</v>
      </c>
      <c r="B40" s="115">
        <v>0</v>
      </c>
      <c r="C40" s="118" t="s">
        <v>38</v>
      </c>
      <c r="D40" s="119" t="str">
        <f>IF(C40="Str",'Personal File'!$C$7,IF(C40="Dex",'Personal File'!$C$8,IF(C40="Con",'Personal File'!$C$9,IF(C40="Int",'Personal File'!$C$10,IF(C40="Wis",'Personal File'!$C$11,IF(C40="Cha",'Personal File'!$C$12))))))</f>
        <v>+5</v>
      </c>
      <c r="E40" s="212" t="str">
        <f t="shared" si="3"/>
        <v>Dex (+5)</v>
      </c>
      <c r="F40" s="422" t="s">
        <v>434</v>
      </c>
      <c r="G40" s="49">
        <f t="shared" si="1"/>
        <v>3</v>
      </c>
      <c r="H40" s="233">
        <f t="shared" ca="1" si="5"/>
        <v>6</v>
      </c>
      <c r="I40" s="49">
        <f t="shared" ref="I40:I41" ca="1" si="12">SUM(G40:H40)</f>
        <v>9</v>
      </c>
      <c r="J40" s="116"/>
    </row>
    <row r="41" spans="1:10" ht="16.5">
      <c r="A41" s="51" t="s">
        <v>63</v>
      </c>
      <c r="B41" s="46">
        <v>0</v>
      </c>
      <c r="C41" s="52" t="s">
        <v>34</v>
      </c>
      <c r="D41" s="53">
        <f>IF(C41="Str",'Personal File'!$C$7,IF(C41="Dex",'Personal File'!$C$8,IF(C41="Con",'Personal File'!$C$9,IF(C41="Int",'Personal File'!$C$10,IF(C41="Wis",'Personal File'!$C$11,IF(C41="Cha",'Personal File'!$C$12))))))</f>
        <v>-1</v>
      </c>
      <c r="E41" s="213" t="str">
        <f t="shared" si="3"/>
        <v>Cha (-1)</v>
      </c>
      <c r="F41" s="49" t="s">
        <v>66</v>
      </c>
      <c r="G41" s="49">
        <f t="shared" si="1"/>
        <v>-1</v>
      </c>
      <c r="H41" s="233">
        <f t="shared" ca="1" si="5"/>
        <v>19</v>
      </c>
      <c r="I41" s="49">
        <f t="shared" ca="1" si="12"/>
        <v>18</v>
      </c>
      <c r="J41" s="50"/>
    </row>
    <row r="42" spans="1:10" ht="17.25" thickBot="1">
      <c r="A42" s="129" t="s">
        <v>64</v>
      </c>
      <c r="B42" s="130">
        <v>0</v>
      </c>
      <c r="C42" s="131" t="s">
        <v>38</v>
      </c>
      <c r="D42" s="132" t="str">
        <f>IF(C42="Str",'Personal File'!$C$7,IF(C42="Dex",'Personal File'!$C$8,IF(C42="Con",'Personal File'!$C$9,IF(C42="Int",'Personal File'!$C$10,IF(C42="Wis",'Personal File'!$C$11,IF(C42="Cha",'Personal File'!$C$12))))))</f>
        <v>+5</v>
      </c>
      <c r="E42" s="214" t="str">
        <f t="shared" si="3"/>
        <v>Dex (+5)</v>
      </c>
      <c r="F42" s="133" t="s">
        <v>66</v>
      </c>
      <c r="G42" s="133">
        <f t="shared" si="1"/>
        <v>5</v>
      </c>
      <c r="H42" s="253">
        <f t="shared" ca="1" si="5"/>
        <v>13</v>
      </c>
      <c r="I42" s="133">
        <f t="shared" ca="1" si="4"/>
        <v>18</v>
      </c>
      <c r="J42" s="134"/>
    </row>
    <row r="43" spans="1:10" ht="16.5" thickTop="1">
      <c r="B43" s="68">
        <f>SUM(B6:B42)</f>
        <v>21</v>
      </c>
      <c r="E43" s="68">
        <f>SUM(E44:E46)</f>
        <v>18</v>
      </c>
      <c r="F43" s="265" t="s">
        <v>72</v>
      </c>
    </row>
    <row r="44" spans="1:10">
      <c r="B44" s="68"/>
      <c r="E44" s="68">
        <v>12</v>
      </c>
      <c r="F44" s="264" t="s">
        <v>245</v>
      </c>
    </row>
    <row r="45" spans="1:10">
      <c r="E45" s="68">
        <v>3</v>
      </c>
      <c r="F45" s="264" t="s">
        <v>448</v>
      </c>
    </row>
    <row r="46" spans="1:10">
      <c r="E46" s="68">
        <v>3</v>
      </c>
      <c r="F46" s="264" t="s">
        <v>469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0"/>
  <sheetViews>
    <sheetView showGridLines="0" workbookViewId="0">
      <pane ySplit="2" topLeftCell="A3" activePane="bottomLeft" state="frozen"/>
      <selection pane="bottomLeft" activeCell="A3" sqref="A3"/>
    </sheetView>
  </sheetViews>
  <sheetFormatPr defaultColWidth="13" defaultRowHeight="15.75"/>
  <cols>
    <col min="1" max="1" width="25" style="20" bestFit="1" customWidth="1"/>
    <col min="2" max="2" width="6.25" style="20" bestFit="1" customWidth="1"/>
    <col min="3" max="3" width="11.5" style="21" bestFit="1" customWidth="1"/>
    <col min="4" max="4" width="13.375" style="21" bestFit="1" customWidth="1"/>
    <col min="5" max="5" width="12.625" style="43" bestFit="1" customWidth="1"/>
    <col min="6" max="6" width="10.625" style="21" bestFit="1" customWidth="1"/>
    <col min="7" max="7" width="13" style="21" bestFit="1" customWidth="1"/>
    <col min="8" max="8" width="10.625" style="20" bestFit="1" customWidth="1"/>
    <col min="9" max="9" width="33.125" style="1" customWidth="1"/>
    <col min="10" max="16384" width="13" style="1"/>
  </cols>
  <sheetData>
    <row r="1" spans="1:9" ht="24" thickBot="1">
      <c r="A1" s="375" t="s">
        <v>423</v>
      </c>
      <c r="B1" s="22"/>
      <c r="C1" s="22"/>
      <c r="D1" s="22"/>
      <c r="E1" s="42"/>
      <c r="F1" s="22"/>
      <c r="G1" s="22"/>
      <c r="H1" s="22"/>
      <c r="I1" s="22"/>
    </row>
    <row r="2" spans="1:9" s="15" customFormat="1" ht="16.5">
      <c r="A2" s="306" t="s">
        <v>95</v>
      </c>
      <c r="B2" s="307" t="s">
        <v>4</v>
      </c>
      <c r="C2" s="308" t="s">
        <v>249</v>
      </c>
      <c r="D2" s="307" t="s">
        <v>99</v>
      </c>
      <c r="E2" s="307" t="s">
        <v>135</v>
      </c>
      <c r="F2" s="307" t="s">
        <v>136</v>
      </c>
      <c r="G2" s="307" t="s">
        <v>75</v>
      </c>
      <c r="H2" s="307" t="s">
        <v>27</v>
      </c>
      <c r="I2" s="309" t="s">
        <v>105</v>
      </c>
    </row>
    <row r="3" spans="1:9" s="15" customFormat="1" ht="16.5">
      <c r="A3" s="310" t="s">
        <v>199</v>
      </c>
      <c r="B3" s="311">
        <v>0</v>
      </c>
      <c r="C3" s="312"/>
      <c r="D3" s="313" t="s">
        <v>89</v>
      </c>
      <c r="E3" s="314" t="s">
        <v>137</v>
      </c>
      <c r="F3" s="314" t="s">
        <v>138</v>
      </c>
      <c r="G3" s="315" t="s">
        <v>110</v>
      </c>
      <c r="H3" s="315" t="s">
        <v>86</v>
      </c>
      <c r="I3" s="316" t="s">
        <v>203</v>
      </c>
    </row>
    <row r="4" spans="1:9" s="15" customFormat="1" ht="16.5">
      <c r="A4" s="310" t="s">
        <v>206</v>
      </c>
      <c r="B4" s="311">
        <v>0</v>
      </c>
      <c r="C4" s="312"/>
      <c r="D4" s="313" t="s">
        <v>84</v>
      </c>
      <c r="E4" s="314" t="s">
        <v>137</v>
      </c>
      <c r="F4" s="314" t="s">
        <v>138</v>
      </c>
      <c r="G4" s="315" t="s">
        <v>100</v>
      </c>
      <c r="H4" s="315" t="s">
        <v>85</v>
      </c>
      <c r="I4" s="316" t="s">
        <v>221</v>
      </c>
    </row>
    <row r="5" spans="1:9" s="15" customFormat="1" ht="16.5">
      <c r="A5" s="310" t="s">
        <v>200</v>
      </c>
      <c r="B5" s="311">
        <v>0</v>
      </c>
      <c r="C5" s="312"/>
      <c r="D5" s="313" t="s">
        <v>113</v>
      </c>
      <c r="E5" s="314" t="s">
        <v>137</v>
      </c>
      <c r="F5" s="314" t="s">
        <v>138</v>
      </c>
      <c r="G5" s="315" t="s">
        <v>110</v>
      </c>
      <c r="H5" s="315" t="s">
        <v>86</v>
      </c>
      <c r="I5" s="316" t="s">
        <v>221</v>
      </c>
    </row>
    <row r="6" spans="1:9" s="15" customFormat="1" ht="16.5">
      <c r="A6" s="310" t="s">
        <v>207</v>
      </c>
      <c r="B6" s="317">
        <v>0</v>
      </c>
      <c r="C6" s="312"/>
      <c r="D6" s="313" t="s">
        <v>113</v>
      </c>
      <c r="E6" s="314" t="s">
        <v>137</v>
      </c>
      <c r="F6" s="314" t="s">
        <v>138</v>
      </c>
      <c r="G6" s="315" t="s">
        <v>82</v>
      </c>
      <c r="H6" s="315" t="s">
        <v>83</v>
      </c>
      <c r="I6" s="318" t="s">
        <v>250</v>
      </c>
    </row>
    <row r="7" spans="1:9" s="15" customFormat="1" ht="17.25">
      <c r="A7" s="310" t="s">
        <v>204</v>
      </c>
      <c r="B7" s="311">
        <v>0</v>
      </c>
      <c r="C7" s="312"/>
      <c r="D7" s="467" t="s">
        <v>251</v>
      </c>
      <c r="E7" s="468" t="s">
        <v>137</v>
      </c>
      <c r="F7" s="468" t="s">
        <v>138</v>
      </c>
      <c r="G7" s="469" t="s">
        <v>82</v>
      </c>
      <c r="H7" s="469" t="s">
        <v>86</v>
      </c>
      <c r="I7" s="472" t="s">
        <v>205</v>
      </c>
    </row>
    <row r="8" spans="1:9" s="15" customFormat="1" ht="16.5">
      <c r="A8" s="310" t="s">
        <v>201</v>
      </c>
      <c r="B8" s="317">
        <v>0</v>
      </c>
      <c r="C8" s="312"/>
      <c r="D8" s="120" t="s">
        <v>91</v>
      </c>
      <c r="E8" s="319" t="s">
        <v>211</v>
      </c>
      <c r="F8" s="319" t="s">
        <v>138</v>
      </c>
      <c r="G8" s="95" t="s">
        <v>82</v>
      </c>
      <c r="H8" s="95" t="s">
        <v>88</v>
      </c>
      <c r="I8" s="320" t="s">
        <v>252</v>
      </c>
    </row>
    <row r="9" spans="1:9" s="15" customFormat="1" ht="16.5">
      <c r="A9" s="310" t="s">
        <v>208</v>
      </c>
      <c r="B9" s="317">
        <v>0</v>
      </c>
      <c r="C9" s="312"/>
      <c r="D9" s="120" t="s">
        <v>253</v>
      </c>
      <c r="E9" s="314" t="s">
        <v>137</v>
      </c>
      <c r="F9" s="314" t="s">
        <v>138</v>
      </c>
      <c r="G9" s="95" t="s">
        <v>101</v>
      </c>
      <c r="H9" s="95" t="s">
        <v>86</v>
      </c>
      <c r="I9" s="321" t="s">
        <v>222</v>
      </c>
    </row>
    <row r="10" spans="1:9" s="15" customFormat="1" ht="16.5">
      <c r="A10" s="310" t="s">
        <v>254</v>
      </c>
      <c r="B10" s="317">
        <v>0</v>
      </c>
      <c r="C10" s="312"/>
      <c r="D10" s="322" t="s">
        <v>253</v>
      </c>
      <c r="E10" s="152" t="s">
        <v>189</v>
      </c>
      <c r="F10" s="323" t="s">
        <v>138</v>
      </c>
      <c r="G10" s="324" t="s">
        <v>155</v>
      </c>
      <c r="H10" s="324" t="s">
        <v>88</v>
      </c>
      <c r="I10" s="320" t="s">
        <v>222</v>
      </c>
    </row>
    <row r="11" spans="1:9" s="15" customFormat="1" ht="16.5">
      <c r="A11" s="310" t="s">
        <v>255</v>
      </c>
      <c r="B11" s="317">
        <v>0</v>
      </c>
      <c r="C11" s="312"/>
      <c r="D11" s="120" t="s">
        <v>84</v>
      </c>
      <c r="E11" s="314" t="s">
        <v>137</v>
      </c>
      <c r="F11" s="314" t="s">
        <v>138</v>
      </c>
      <c r="G11" s="95" t="s">
        <v>101</v>
      </c>
      <c r="H11" s="95" t="s">
        <v>86</v>
      </c>
      <c r="I11" s="320" t="s">
        <v>239</v>
      </c>
    </row>
    <row r="12" spans="1:9" s="15" customFormat="1" ht="16.5">
      <c r="A12" s="310" t="s">
        <v>209</v>
      </c>
      <c r="B12" s="311">
        <v>0</v>
      </c>
      <c r="C12" s="312"/>
      <c r="D12" s="313" t="s">
        <v>84</v>
      </c>
      <c r="E12" s="325" t="s">
        <v>189</v>
      </c>
      <c r="F12" s="325" t="s">
        <v>138</v>
      </c>
      <c r="G12" s="315" t="s">
        <v>87</v>
      </c>
      <c r="H12" s="315" t="s">
        <v>88</v>
      </c>
      <c r="I12" s="321" t="s">
        <v>195</v>
      </c>
    </row>
    <row r="13" spans="1:9" s="15" customFormat="1" ht="16.5">
      <c r="A13" s="310" t="s">
        <v>210</v>
      </c>
      <c r="B13" s="311">
        <v>0</v>
      </c>
      <c r="C13" s="312"/>
      <c r="D13" s="313" t="s">
        <v>81</v>
      </c>
      <c r="E13" s="314" t="s">
        <v>153</v>
      </c>
      <c r="F13" s="314" t="s">
        <v>138</v>
      </c>
      <c r="G13" s="315" t="s">
        <v>82</v>
      </c>
      <c r="H13" s="315" t="s">
        <v>83</v>
      </c>
      <c r="I13" s="326" t="s">
        <v>256</v>
      </c>
    </row>
    <row r="14" spans="1:9" s="15" customFormat="1" ht="16.5">
      <c r="A14" s="327" t="s">
        <v>396</v>
      </c>
      <c r="B14" s="328">
        <v>0</v>
      </c>
      <c r="C14" s="329"/>
      <c r="D14" s="330" t="s">
        <v>89</v>
      </c>
      <c r="E14" s="331" t="s">
        <v>137</v>
      </c>
      <c r="F14" s="332" t="s">
        <v>138</v>
      </c>
      <c r="G14" s="333" t="s">
        <v>257</v>
      </c>
      <c r="H14" s="333" t="s">
        <v>90</v>
      </c>
      <c r="I14" s="334" t="s">
        <v>258</v>
      </c>
    </row>
    <row r="15" spans="1:9" s="15" customFormat="1" ht="17.25">
      <c r="A15" s="310" t="s">
        <v>460</v>
      </c>
      <c r="B15" s="311">
        <v>1</v>
      </c>
      <c r="C15" s="312"/>
      <c r="D15" s="467" t="s">
        <v>281</v>
      </c>
      <c r="E15" s="468" t="s">
        <v>140</v>
      </c>
      <c r="F15" s="468" t="s">
        <v>138</v>
      </c>
      <c r="G15" s="469" t="s">
        <v>238</v>
      </c>
      <c r="H15" s="469" t="s">
        <v>85</v>
      </c>
      <c r="I15" s="470" t="s">
        <v>259</v>
      </c>
    </row>
    <row r="16" spans="1:9" s="15" customFormat="1" ht="17.25">
      <c r="A16" s="310" t="s">
        <v>414</v>
      </c>
      <c r="B16" s="311">
        <v>1</v>
      </c>
      <c r="C16" s="312"/>
      <c r="D16" s="467" t="s">
        <v>251</v>
      </c>
      <c r="E16" s="468" t="s">
        <v>137</v>
      </c>
      <c r="F16" s="468" t="s">
        <v>138</v>
      </c>
      <c r="G16" s="469" t="s">
        <v>110</v>
      </c>
      <c r="H16" s="469" t="s">
        <v>260</v>
      </c>
      <c r="I16" s="471" t="s">
        <v>261</v>
      </c>
    </row>
    <row r="17" spans="1:9" ht="16.5">
      <c r="A17" s="310" t="s">
        <v>262</v>
      </c>
      <c r="B17" s="311">
        <v>1</v>
      </c>
      <c r="C17" s="312"/>
      <c r="D17" s="313" t="s">
        <v>281</v>
      </c>
      <c r="E17" s="314" t="s">
        <v>190</v>
      </c>
      <c r="F17" s="314" t="s">
        <v>138</v>
      </c>
      <c r="G17" s="315" t="s">
        <v>110</v>
      </c>
      <c r="H17" s="315" t="s">
        <v>193</v>
      </c>
      <c r="I17" s="316" t="s">
        <v>263</v>
      </c>
    </row>
    <row r="18" spans="1:9" ht="16.5">
      <c r="A18" s="310" t="s">
        <v>264</v>
      </c>
      <c r="B18" s="336">
        <v>1</v>
      </c>
      <c r="C18" s="337"/>
      <c r="D18" s="338" t="s">
        <v>113</v>
      </c>
      <c r="E18" s="325" t="s">
        <v>153</v>
      </c>
      <c r="F18" s="325" t="s">
        <v>138</v>
      </c>
      <c r="G18" s="339" t="s">
        <v>87</v>
      </c>
      <c r="H18" s="339" t="s">
        <v>88</v>
      </c>
      <c r="I18" s="316" t="s">
        <v>265</v>
      </c>
    </row>
    <row r="19" spans="1:9" ht="16.5">
      <c r="A19" s="310" t="s">
        <v>266</v>
      </c>
      <c r="B19" s="311">
        <v>1</v>
      </c>
      <c r="C19" s="312"/>
      <c r="D19" s="313" t="s">
        <v>253</v>
      </c>
      <c r="E19" s="314" t="s">
        <v>145</v>
      </c>
      <c r="F19" s="314" t="s">
        <v>83</v>
      </c>
      <c r="G19" s="315" t="s">
        <v>82</v>
      </c>
      <c r="H19" s="315" t="s">
        <v>86</v>
      </c>
      <c r="I19" s="316"/>
    </row>
    <row r="20" spans="1:9" ht="16.5">
      <c r="A20" s="310" t="s">
        <v>267</v>
      </c>
      <c r="B20" s="311">
        <v>1</v>
      </c>
      <c r="C20" s="312"/>
      <c r="D20" s="313" t="s">
        <v>251</v>
      </c>
      <c r="E20" s="314" t="s">
        <v>137</v>
      </c>
      <c r="F20" s="314" t="s">
        <v>138</v>
      </c>
      <c r="G20" s="315" t="s">
        <v>110</v>
      </c>
      <c r="H20" s="339" t="s">
        <v>88</v>
      </c>
      <c r="I20" s="316" t="s">
        <v>213</v>
      </c>
    </row>
    <row r="21" spans="1:9" ht="16.5">
      <c r="A21" s="310" t="s">
        <v>391</v>
      </c>
      <c r="B21" s="311">
        <v>1</v>
      </c>
      <c r="C21" s="312"/>
      <c r="D21" s="313" t="s">
        <v>113</v>
      </c>
      <c r="E21" s="325" t="s">
        <v>140</v>
      </c>
      <c r="F21" s="325" t="s">
        <v>138</v>
      </c>
      <c r="G21" s="315" t="s">
        <v>100</v>
      </c>
      <c r="H21" s="315" t="s">
        <v>88</v>
      </c>
      <c r="I21" s="316" t="s">
        <v>268</v>
      </c>
    </row>
    <row r="22" spans="1:9" ht="16.5">
      <c r="A22" s="310" t="s">
        <v>269</v>
      </c>
      <c r="B22" s="311">
        <v>1</v>
      </c>
      <c r="C22" s="312"/>
      <c r="D22" s="313" t="s">
        <v>113</v>
      </c>
      <c r="E22" s="325" t="s">
        <v>140</v>
      </c>
      <c r="F22" s="325" t="s">
        <v>138</v>
      </c>
      <c r="G22" s="315" t="s">
        <v>100</v>
      </c>
      <c r="H22" s="315" t="s">
        <v>88</v>
      </c>
      <c r="I22" s="316" t="s">
        <v>268</v>
      </c>
    </row>
    <row r="23" spans="1:9" ht="16.5">
      <c r="A23" s="310" t="s">
        <v>270</v>
      </c>
      <c r="B23" s="311">
        <v>1</v>
      </c>
      <c r="C23" s="312"/>
      <c r="D23" s="313" t="s">
        <v>113</v>
      </c>
      <c r="E23" s="314" t="s">
        <v>137</v>
      </c>
      <c r="F23" s="325" t="s">
        <v>138</v>
      </c>
      <c r="G23" s="315" t="s">
        <v>100</v>
      </c>
      <c r="H23" s="315" t="s">
        <v>85</v>
      </c>
      <c r="I23" s="316" t="s">
        <v>142</v>
      </c>
    </row>
    <row r="24" spans="1:9" ht="16.5">
      <c r="A24" s="310" t="s">
        <v>271</v>
      </c>
      <c r="B24" s="311">
        <v>1</v>
      </c>
      <c r="C24" s="312"/>
      <c r="D24" s="313" t="s">
        <v>113</v>
      </c>
      <c r="E24" s="325" t="s">
        <v>153</v>
      </c>
      <c r="F24" s="325" t="s">
        <v>138</v>
      </c>
      <c r="G24" s="315" t="s">
        <v>100</v>
      </c>
      <c r="H24" s="315" t="s">
        <v>85</v>
      </c>
      <c r="I24" s="316" t="s">
        <v>142</v>
      </c>
    </row>
    <row r="25" spans="1:9" ht="16.5">
      <c r="A25" s="310" t="s">
        <v>272</v>
      </c>
      <c r="B25" s="311">
        <v>1</v>
      </c>
      <c r="C25" s="312"/>
      <c r="D25" s="313" t="s">
        <v>91</v>
      </c>
      <c r="E25" s="314" t="s">
        <v>140</v>
      </c>
      <c r="F25" s="314" t="s">
        <v>138</v>
      </c>
      <c r="G25" s="315" t="s">
        <v>87</v>
      </c>
      <c r="H25" s="315" t="s">
        <v>83</v>
      </c>
      <c r="I25" s="335" t="s">
        <v>273</v>
      </c>
    </row>
    <row r="26" spans="1:9" ht="16.5">
      <c r="A26" s="310" t="s">
        <v>274</v>
      </c>
      <c r="B26" s="311">
        <v>1</v>
      </c>
      <c r="C26" s="312"/>
      <c r="D26" s="313" t="s">
        <v>281</v>
      </c>
      <c r="E26" s="314" t="s">
        <v>140</v>
      </c>
      <c r="F26" s="314" t="s">
        <v>138</v>
      </c>
      <c r="G26" s="315" t="s">
        <v>155</v>
      </c>
      <c r="H26" s="315" t="s">
        <v>85</v>
      </c>
      <c r="I26" s="321" t="s">
        <v>275</v>
      </c>
    </row>
    <row r="27" spans="1:9" ht="16.5">
      <c r="A27" s="310" t="s">
        <v>116</v>
      </c>
      <c r="B27" s="311">
        <v>1</v>
      </c>
      <c r="C27" s="312"/>
      <c r="D27" s="313" t="s">
        <v>81</v>
      </c>
      <c r="E27" s="314" t="s">
        <v>137</v>
      </c>
      <c r="F27" s="314" t="s">
        <v>138</v>
      </c>
      <c r="G27" s="315" t="s">
        <v>82</v>
      </c>
      <c r="H27" s="315" t="s">
        <v>117</v>
      </c>
      <c r="I27" s="316" t="s">
        <v>118</v>
      </c>
    </row>
    <row r="28" spans="1:9" ht="16.5">
      <c r="A28" s="310" t="s">
        <v>276</v>
      </c>
      <c r="B28" s="311">
        <v>1</v>
      </c>
      <c r="C28" s="312"/>
      <c r="D28" s="313" t="s">
        <v>81</v>
      </c>
      <c r="E28" s="314" t="s">
        <v>137</v>
      </c>
      <c r="F28" s="314" t="s">
        <v>138</v>
      </c>
      <c r="G28" s="315" t="s">
        <v>87</v>
      </c>
      <c r="H28" s="315" t="s">
        <v>85</v>
      </c>
      <c r="I28" s="335" t="s">
        <v>277</v>
      </c>
    </row>
    <row r="29" spans="1:9" ht="16.5">
      <c r="A29" s="310" t="s">
        <v>278</v>
      </c>
      <c r="B29" s="311">
        <v>1</v>
      </c>
      <c r="C29" s="312"/>
      <c r="D29" s="313" t="s">
        <v>253</v>
      </c>
      <c r="E29" s="314" t="s">
        <v>137</v>
      </c>
      <c r="F29" s="314" t="s">
        <v>138</v>
      </c>
      <c r="G29" s="315" t="s">
        <v>110</v>
      </c>
      <c r="H29" s="315" t="s">
        <v>86</v>
      </c>
      <c r="I29" s="335" t="s">
        <v>143</v>
      </c>
    </row>
    <row r="30" spans="1:9" ht="16.5">
      <c r="A30" s="310" t="s">
        <v>279</v>
      </c>
      <c r="B30" s="317">
        <v>1</v>
      </c>
      <c r="C30" s="312"/>
      <c r="D30" s="340" t="s">
        <v>113</v>
      </c>
      <c r="E30" s="152" t="s">
        <v>137</v>
      </c>
      <c r="F30" s="323" t="s">
        <v>138</v>
      </c>
      <c r="G30" s="95" t="s">
        <v>82</v>
      </c>
      <c r="H30" s="324" t="s">
        <v>86</v>
      </c>
      <c r="I30" s="320" t="s">
        <v>194</v>
      </c>
    </row>
    <row r="31" spans="1:9" ht="16.5">
      <c r="A31" s="310" t="s">
        <v>280</v>
      </c>
      <c r="B31" s="317">
        <v>1</v>
      </c>
      <c r="C31" s="312"/>
      <c r="D31" s="120" t="s">
        <v>281</v>
      </c>
      <c r="E31" s="152" t="s">
        <v>140</v>
      </c>
      <c r="F31" s="323" t="s">
        <v>138</v>
      </c>
      <c r="G31" s="324" t="s">
        <v>155</v>
      </c>
      <c r="H31" s="95" t="s">
        <v>90</v>
      </c>
      <c r="I31" s="320" t="s">
        <v>187</v>
      </c>
    </row>
    <row r="32" spans="1:9" ht="16.5">
      <c r="A32" s="310" t="s">
        <v>462</v>
      </c>
      <c r="B32" s="317">
        <v>1</v>
      </c>
      <c r="C32" s="312"/>
      <c r="D32" s="120"/>
      <c r="E32" s="152"/>
      <c r="F32" s="323"/>
      <c r="G32" s="324"/>
      <c r="H32" s="95"/>
      <c r="I32" s="320"/>
    </row>
    <row r="33" spans="1:9" ht="16.5">
      <c r="A33" s="310" t="s">
        <v>463</v>
      </c>
      <c r="B33" s="317">
        <v>1</v>
      </c>
      <c r="C33" s="312"/>
      <c r="D33" s="120"/>
      <c r="E33" s="152"/>
      <c r="F33" s="323"/>
      <c r="G33" s="324"/>
      <c r="H33" s="95"/>
      <c r="I33" s="320"/>
    </row>
    <row r="34" spans="1:9" ht="16.5">
      <c r="A34" s="310" t="s">
        <v>464</v>
      </c>
      <c r="B34" s="317">
        <v>1</v>
      </c>
      <c r="C34" s="312"/>
      <c r="D34" s="120"/>
      <c r="E34" s="152"/>
      <c r="F34" s="323"/>
      <c r="G34" s="324"/>
      <c r="H34" s="95"/>
      <c r="I34" s="320"/>
    </row>
    <row r="35" spans="1:9" ht="16.5">
      <c r="A35" s="310" t="s">
        <v>465</v>
      </c>
      <c r="B35" s="317">
        <v>1</v>
      </c>
      <c r="C35" s="312"/>
      <c r="D35" s="120"/>
      <c r="E35" s="152"/>
      <c r="F35" s="323"/>
      <c r="G35" s="324"/>
      <c r="H35" s="95"/>
      <c r="I35" s="320"/>
    </row>
    <row r="36" spans="1:9" ht="16.5">
      <c r="A36" s="310" t="s">
        <v>461</v>
      </c>
      <c r="B36" s="317">
        <v>1</v>
      </c>
      <c r="C36" s="312"/>
      <c r="D36" s="120"/>
      <c r="E36" s="152"/>
      <c r="F36" s="323"/>
      <c r="G36" s="324"/>
      <c r="H36" s="95"/>
      <c r="I36" s="320"/>
    </row>
    <row r="37" spans="1:9" ht="17.25">
      <c r="A37" s="310" t="s">
        <v>114</v>
      </c>
      <c r="B37" s="317">
        <v>1</v>
      </c>
      <c r="C37" s="312"/>
      <c r="D37" s="467" t="s">
        <v>251</v>
      </c>
      <c r="E37" s="468" t="s">
        <v>137</v>
      </c>
      <c r="F37" s="468" t="s">
        <v>138</v>
      </c>
      <c r="G37" s="469" t="s">
        <v>82</v>
      </c>
      <c r="H37" s="469" t="s">
        <v>86</v>
      </c>
      <c r="I37" s="472" t="s">
        <v>115</v>
      </c>
    </row>
    <row r="38" spans="1:9" ht="16.5">
      <c r="A38" s="310" t="s">
        <v>124</v>
      </c>
      <c r="B38" s="311">
        <v>1</v>
      </c>
      <c r="C38" s="312"/>
      <c r="D38" s="313" t="s">
        <v>253</v>
      </c>
      <c r="E38" s="314" t="s">
        <v>145</v>
      </c>
      <c r="F38" s="314" t="s">
        <v>138</v>
      </c>
      <c r="G38" s="315" t="s">
        <v>87</v>
      </c>
      <c r="H38" s="315" t="s">
        <v>282</v>
      </c>
      <c r="I38" s="321" t="s">
        <v>146</v>
      </c>
    </row>
    <row r="39" spans="1:9" ht="16.5">
      <c r="A39" s="310" t="s">
        <v>283</v>
      </c>
      <c r="B39" s="311">
        <v>1</v>
      </c>
      <c r="C39" s="313" t="s">
        <v>426</v>
      </c>
      <c r="D39" s="313" t="s">
        <v>253</v>
      </c>
      <c r="E39" s="314" t="s">
        <v>284</v>
      </c>
      <c r="F39" s="314" t="s">
        <v>138</v>
      </c>
      <c r="G39" s="315" t="s">
        <v>82</v>
      </c>
      <c r="H39" s="315" t="s">
        <v>85</v>
      </c>
      <c r="I39" s="335" t="s">
        <v>285</v>
      </c>
    </row>
    <row r="40" spans="1:9" ht="16.5">
      <c r="A40" s="310" t="s">
        <v>119</v>
      </c>
      <c r="B40" s="311">
        <v>1</v>
      </c>
      <c r="C40" s="312"/>
      <c r="D40" s="313" t="s">
        <v>89</v>
      </c>
      <c r="E40" s="314" t="s">
        <v>137</v>
      </c>
      <c r="F40" s="314" t="s">
        <v>138</v>
      </c>
      <c r="G40" s="315" t="s">
        <v>122</v>
      </c>
      <c r="H40" s="315" t="s">
        <v>85</v>
      </c>
      <c r="I40" s="316" t="s">
        <v>240</v>
      </c>
    </row>
    <row r="41" spans="1:9" ht="16.5">
      <c r="A41" s="310" t="s">
        <v>392</v>
      </c>
      <c r="B41" s="311">
        <v>1</v>
      </c>
      <c r="C41" s="312"/>
      <c r="D41" s="313" t="s">
        <v>81</v>
      </c>
      <c r="E41" s="314" t="s">
        <v>153</v>
      </c>
      <c r="F41" s="314" t="s">
        <v>138</v>
      </c>
      <c r="G41" s="315" t="s">
        <v>82</v>
      </c>
      <c r="H41" s="315" t="s">
        <v>85</v>
      </c>
      <c r="I41" s="341" t="s">
        <v>286</v>
      </c>
    </row>
    <row r="42" spans="1:9" ht="16.5">
      <c r="A42" s="310" t="s">
        <v>287</v>
      </c>
      <c r="B42" s="311">
        <v>1</v>
      </c>
      <c r="C42" s="312"/>
      <c r="D42" s="313" t="s">
        <v>81</v>
      </c>
      <c r="E42" s="314" t="s">
        <v>153</v>
      </c>
      <c r="F42" s="314" t="s">
        <v>138</v>
      </c>
      <c r="G42" s="315" t="s">
        <v>82</v>
      </c>
      <c r="H42" s="315" t="s">
        <v>85</v>
      </c>
      <c r="I42" s="341" t="s">
        <v>286</v>
      </c>
    </row>
    <row r="43" spans="1:9" ht="16.5">
      <c r="A43" s="310" t="s">
        <v>288</v>
      </c>
      <c r="B43" s="311">
        <v>1</v>
      </c>
      <c r="C43" s="312"/>
      <c r="D43" s="313" t="s">
        <v>81</v>
      </c>
      <c r="E43" s="152" t="s">
        <v>140</v>
      </c>
      <c r="F43" s="152" t="s">
        <v>138</v>
      </c>
      <c r="G43" s="315" t="s">
        <v>82</v>
      </c>
      <c r="H43" s="315" t="s">
        <v>90</v>
      </c>
      <c r="I43" s="321" t="s">
        <v>198</v>
      </c>
    </row>
    <row r="44" spans="1:9" ht="16.5">
      <c r="A44" s="310" t="s">
        <v>248</v>
      </c>
      <c r="B44" s="311">
        <v>1</v>
      </c>
      <c r="C44" s="312"/>
      <c r="D44" s="313" t="s">
        <v>81</v>
      </c>
      <c r="E44" s="314" t="s">
        <v>145</v>
      </c>
      <c r="F44" s="314" t="s">
        <v>138</v>
      </c>
      <c r="G44" s="315" t="s">
        <v>82</v>
      </c>
      <c r="H44" s="315" t="s">
        <v>85</v>
      </c>
      <c r="I44" s="335" t="s">
        <v>289</v>
      </c>
    </row>
    <row r="45" spans="1:9" ht="16.5">
      <c r="A45" s="310" t="s">
        <v>290</v>
      </c>
      <c r="B45" s="311">
        <v>1</v>
      </c>
      <c r="C45" s="312"/>
      <c r="D45" s="338" t="s">
        <v>89</v>
      </c>
      <c r="E45" s="325" t="s">
        <v>153</v>
      </c>
      <c r="F45" s="325" t="s">
        <v>186</v>
      </c>
      <c r="G45" s="339" t="s">
        <v>110</v>
      </c>
      <c r="H45" s="339" t="s">
        <v>90</v>
      </c>
      <c r="I45" s="342" t="s">
        <v>291</v>
      </c>
    </row>
    <row r="46" spans="1:9" ht="16.5">
      <c r="A46" s="310" t="s">
        <v>292</v>
      </c>
      <c r="B46" s="311">
        <v>1</v>
      </c>
      <c r="C46" s="312"/>
      <c r="D46" s="338" t="s">
        <v>89</v>
      </c>
      <c r="E46" s="325" t="s">
        <v>153</v>
      </c>
      <c r="F46" s="325" t="s">
        <v>186</v>
      </c>
      <c r="G46" s="339" t="s">
        <v>110</v>
      </c>
      <c r="H46" s="339" t="s">
        <v>90</v>
      </c>
      <c r="I46" s="342" t="s">
        <v>293</v>
      </c>
    </row>
    <row r="47" spans="1:9" ht="16.5">
      <c r="A47" s="310" t="s">
        <v>415</v>
      </c>
      <c r="B47" s="311">
        <v>1</v>
      </c>
      <c r="C47" s="313" t="s">
        <v>429</v>
      </c>
      <c r="D47" s="415" t="s">
        <v>113</v>
      </c>
      <c r="E47" s="152" t="s">
        <v>427</v>
      </c>
      <c r="F47" s="416" t="s">
        <v>138</v>
      </c>
      <c r="G47" s="315" t="s">
        <v>87</v>
      </c>
      <c r="H47" s="339" t="s">
        <v>168</v>
      </c>
      <c r="I47" s="417" t="s">
        <v>428</v>
      </c>
    </row>
    <row r="48" spans="1:9" ht="16.5">
      <c r="A48" s="343" t="s">
        <v>294</v>
      </c>
      <c r="B48" s="344">
        <v>1</v>
      </c>
      <c r="C48" s="329"/>
      <c r="D48" s="330" t="s">
        <v>89</v>
      </c>
      <c r="E48" s="345" t="s">
        <v>145</v>
      </c>
      <c r="F48" s="346" t="s">
        <v>138</v>
      </c>
      <c r="G48" s="347" t="s">
        <v>110</v>
      </c>
      <c r="H48" s="333" t="s">
        <v>139</v>
      </c>
      <c r="I48" s="348" t="s">
        <v>214</v>
      </c>
    </row>
    <row r="49" spans="1:9" ht="16.5">
      <c r="A49" s="310" t="s">
        <v>247</v>
      </c>
      <c r="B49" s="317">
        <v>2</v>
      </c>
      <c r="C49" s="312"/>
      <c r="D49" s="120" t="s">
        <v>281</v>
      </c>
      <c r="E49" s="319" t="s">
        <v>140</v>
      </c>
      <c r="F49" s="319" t="s">
        <v>138</v>
      </c>
      <c r="G49" s="95" t="s">
        <v>82</v>
      </c>
      <c r="H49" s="95" t="s">
        <v>85</v>
      </c>
      <c r="I49" s="482" t="s">
        <v>295</v>
      </c>
    </row>
    <row r="50" spans="1:9" ht="16.5">
      <c r="A50" s="310" t="s">
        <v>296</v>
      </c>
      <c r="B50" s="317">
        <v>2</v>
      </c>
      <c r="C50" s="312"/>
      <c r="D50" s="120" t="s">
        <v>113</v>
      </c>
      <c r="E50" s="152" t="s">
        <v>153</v>
      </c>
      <c r="F50" s="152" t="s">
        <v>83</v>
      </c>
      <c r="G50" s="95" t="s">
        <v>100</v>
      </c>
      <c r="H50" s="95" t="s">
        <v>90</v>
      </c>
      <c r="I50" s="320" t="s">
        <v>297</v>
      </c>
    </row>
    <row r="51" spans="1:9" ht="16.5">
      <c r="A51" s="310" t="s">
        <v>149</v>
      </c>
      <c r="B51" s="317">
        <v>2</v>
      </c>
      <c r="C51" s="312"/>
      <c r="D51" s="120" t="s">
        <v>281</v>
      </c>
      <c r="E51" s="319" t="s">
        <v>145</v>
      </c>
      <c r="F51" s="319" t="s">
        <v>138</v>
      </c>
      <c r="G51" s="95" t="s">
        <v>110</v>
      </c>
      <c r="H51" s="95" t="s">
        <v>120</v>
      </c>
      <c r="I51" s="320" t="s">
        <v>150</v>
      </c>
    </row>
    <row r="52" spans="1:9" ht="16.5">
      <c r="A52" s="310" t="s">
        <v>298</v>
      </c>
      <c r="B52" s="317">
        <v>2</v>
      </c>
      <c r="C52" s="312"/>
      <c r="D52" s="120" t="s">
        <v>113</v>
      </c>
      <c r="E52" s="152" t="s">
        <v>189</v>
      </c>
      <c r="F52" s="152" t="s">
        <v>138</v>
      </c>
      <c r="G52" s="95" t="s">
        <v>87</v>
      </c>
      <c r="H52" s="95" t="s">
        <v>86</v>
      </c>
      <c r="I52" s="320" t="s">
        <v>299</v>
      </c>
    </row>
    <row r="53" spans="1:9" ht="16.5">
      <c r="A53" s="310" t="s">
        <v>300</v>
      </c>
      <c r="B53" s="317">
        <v>2</v>
      </c>
      <c r="C53" s="312"/>
      <c r="D53" s="120" t="s">
        <v>301</v>
      </c>
      <c r="E53" s="152" t="s">
        <v>140</v>
      </c>
      <c r="F53" s="323" t="s">
        <v>138</v>
      </c>
      <c r="G53" s="95" t="s">
        <v>110</v>
      </c>
      <c r="H53" s="95" t="s">
        <v>90</v>
      </c>
      <c r="I53" s="320" t="s">
        <v>302</v>
      </c>
    </row>
    <row r="54" spans="1:9" ht="16.5">
      <c r="A54" s="310" t="s">
        <v>303</v>
      </c>
      <c r="B54" s="317">
        <v>2</v>
      </c>
      <c r="C54" s="312"/>
      <c r="D54" s="120" t="s">
        <v>301</v>
      </c>
      <c r="E54" s="152" t="s">
        <v>140</v>
      </c>
      <c r="F54" s="323" t="s">
        <v>138</v>
      </c>
      <c r="G54" s="95" t="s">
        <v>110</v>
      </c>
      <c r="H54" s="95" t="s">
        <v>90</v>
      </c>
      <c r="I54" s="320" t="s">
        <v>183</v>
      </c>
    </row>
    <row r="55" spans="1:9" ht="16.5">
      <c r="A55" s="310" t="s">
        <v>182</v>
      </c>
      <c r="B55" s="317">
        <v>2</v>
      </c>
      <c r="C55" s="312"/>
      <c r="D55" s="120" t="s">
        <v>81</v>
      </c>
      <c r="E55" s="152" t="s">
        <v>140</v>
      </c>
      <c r="F55" s="323" t="s">
        <v>138</v>
      </c>
      <c r="G55" s="95" t="s">
        <v>82</v>
      </c>
      <c r="H55" s="95" t="s">
        <v>85</v>
      </c>
      <c r="I55" s="320" t="s">
        <v>183</v>
      </c>
    </row>
    <row r="56" spans="1:9" ht="16.5">
      <c r="A56" s="310" t="s">
        <v>152</v>
      </c>
      <c r="B56" s="317">
        <v>2</v>
      </c>
      <c r="C56" s="312"/>
      <c r="D56" s="120" t="s">
        <v>253</v>
      </c>
      <c r="E56" s="152" t="s">
        <v>153</v>
      </c>
      <c r="F56" s="152" t="s">
        <v>138</v>
      </c>
      <c r="G56" s="95" t="s">
        <v>82</v>
      </c>
      <c r="H56" s="95" t="s">
        <v>282</v>
      </c>
      <c r="I56" s="320" t="s">
        <v>304</v>
      </c>
    </row>
    <row r="57" spans="1:9" ht="16.5">
      <c r="A57" s="310" t="s">
        <v>305</v>
      </c>
      <c r="B57" s="317">
        <v>2</v>
      </c>
      <c r="C57" s="312"/>
      <c r="D57" s="120" t="s">
        <v>281</v>
      </c>
      <c r="E57" s="319" t="s">
        <v>140</v>
      </c>
      <c r="F57" s="319" t="s">
        <v>138</v>
      </c>
      <c r="G57" s="324" t="s">
        <v>155</v>
      </c>
      <c r="H57" s="95" t="s">
        <v>90</v>
      </c>
      <c r="I57" s="320" t="s">
        <v>306</v>
      </c>
    </row>
    <row r="58" spans="1:9" ht="16.5">
      <c r="A58" s="310" t="s">
        <v>430</v>
      </c>
      <c r="B58" s="317">
        <v>2</v>
      </c>
      <c r="C58" s="120" t="s">
        <v>429</v>
      </c>
      <c r="D58" s="340" t="s">
        <v>253</v>
      </c>
      <c r="E58" s="319" t="s">
        <v>145</v>
      </c>
      <c r="F58" s="416" t="s">
        <v>138</v>
      </c>
      <c r="G58" s="483" t="s">
        <v>82</v>
      </c>
      <c r="H58" s="324" t="s">
        <v>85</v>
      </c>
      <c r="I58" s="484" t="s">
        <v>431</v>
      </c>
    </row>
    <row r="59" spans="1:9" ht="16.5">
      <c r="A59" s="310" t="s">
        <v>307</v>
      </c>
      <c r="B59" s="317">
        <v>2</v>
      </c>
      <c r="C59" s="312"/>
      <c r="D59" s="120" t="s">
        <v>89</v>
      </c>
      <c r="E59" s="152" t="s">
        <v>137</v>
      </c>
      <c r="F59" s="323" t="s">
        <v>138</v>
      </c>
      <c r="G59" s="95" t="s">
        <v>87</v>
      </c>
      <c r="H59" s="95" t="s">
        <v>88</v>
      </c>
      <c r="I59" s="320" t="s">
        <v>308</v>
      </c>
    </row>
    <row r="60" spans="1:9" ht="16.5">
      <c r="A60" s="310" t="s">
        <v>309</v>
      </c>
      <c r="B60" s="317">
        <v>2</v>
      </c>
      <c r="C60" s="312"/>
      <c r="D60" s="120" t="s">
        <v>91</v>
      </c>
      <c r="E60" s="152" t="s">
        <v>310</v>
      </c>
      <c r="F60" s="152" t="s">
        <v>138</v>
      </c>
      <c r="G60" s="95" t="s">
        <v>82</v>
      </c>
      <c r="H60" s="95" t="s">
        <v>88</v>
      </c>
      <c r="I60" s="320" t="s">
        <v>252</v>
      </c>
    </row>
    <row r="61" spans="1:9" ht="16.5">
      <c r="A61" s="310" t="s">
        <v>311</v>
      </c>
      <c r="B61" s="317">
        <v>2</v>
      </c>
      <c r="C61" s="312"/>
      <c r="D61" s="120" t="s">
        <v>251</v>
      </c>
      <c r="E61" s="319" t="s">
        <v>137</v>
      </c>
      <c r="F61" s="319" t="s">
        <v>138</v>
      </c>
      <c r="G61" s="95" t="s">
        <v>82</v>
      </c>
      <c r="H61" s="95" t="s">
        <v>168</v>
      </c>
      <c r="I61" s="320" t="s">
        <v>213</v>
      </c>
    </row>
    <row r="62" spans="1:9" ht="16.5">
      <c r="A62" s="310" t="s">
        <v>154</v>
      </c>
      <c r="B62" s="317">
        <v>2</v>
      </c>
      <c r="C62" s="312"/>
      <c r="D62" s="120" t="s">
        <v>89</v>
      </c>
      <c r="E62" s="152" t="s">
        <v>140</v>
      </c>
      <c r="F62" s="152" t="s">
        <v>138</v>
      </c>
      <c r="G62" s="95" t="s">
        <v>82</v>
      </c>
      <c r="H62" s="95" t="s">
        <v>282</v>
      </c>
      <c r="I62" s="320" t="s">
        <v>390</v>
      </c>
    </row>
    <row r="63" spans="1:9" ht="16.5">
      <c r="A63" s="310" t="s">
        <v>312</v>
      </c>
      <c r="B63" s="317">
        <v>2</v>
      </c>
      <c r="C63" s="312"/>
      <c r="D63" s="120" t="s">
        <v>91</v>
      </c>
      <c r="E63" s="152" t="s">
        <v>153</v>
      </c>
      <c r="F63" s="152" t="s">
        <v>138</v>
      </c>
      <c r="G63" s="95" t="s">
        <v>110</v>
      </c>
      <c r="H63" s="95" t="s">
        <v>174</v>
      </c>
      <c r="I63" s="320" t="s">
        <v>141</v>
      </c>
    </row>
    <row r="64" spans="1:9" ht="16.5">
      <c r="A64" s="310" t="s">
        <v>313</v>
      </c>
      <c r="B64" s="317">
        <v>2</v>
      </c>
      <c r="C64" s="312"/>
      <c r="D64" s="120" t="s">
        <v>113</v>
      </c>
      <c r="E64" s="152" t="s">
        <v>153</v>
      </c>
      <c r="F64" s="152" t="s">
        <v>138</v>
      </c>
      <c r="G64" s="95" t="s">
        <v>100</v>
      </c>
      <c r="H64" s="95" t="s">
        <v>85</v>
      </c>
      <c r="I64" s="320" t="s">
        <v>142</v>
      </c>
    </row>
    <row r="65" spans="1:9" ht="16.5">
      <c r="A65" s="310" t="s">
        <v>184</v>
      </c>
      <c r="B65" s="317">
        <v>2</v>
      </c>
      <c r="C65" s="312"/>
      <c r="D65" s="120" t="s">
        <v>253</v>
      </c>
      <c r="E65" s="152" t="s">
        <v>137</v>
      </c>
      <c r="F65" s="323" t="s">
        <v>138</v>
      </c>
      <c r="G65" s="95" t="s">
        <v>87</v>
      </c>
      <c r="H65" s="95" t="s">
        <v>88</v>
      </c>
      <c r="I65" s="320" t="s">
        <v>185</v>
      </c>
    </row>
    <row r="66" spans="1:9" ht="16.5">
      <c r="A66" s="310" t="s">
        <v>233</v>
      </c>
      <c r="B66" s="317">
        <v>2</v>
      </c>
      <c r="C66" s="312"/>
      <c r="D66" s="120" t="s">
        <v>253</v>
      </c>
      <c r="E66" s="319" t="s">
        <v>140</v>
      </c>
      <c r="F66" s="319" t="s">
        <v>138</v>
      </c>
      <c r="G66" s="95" t="s">
        <v>82</v>
      </c>
      <c r="H66" s="95" t="s">
        <v>282</v>
      </c>
      <c r="I66" s="320" t="s">
        <v>314</v>
      </c>
    </row>
    <row r="67" spans="1:9" ht="16.5">
      <c r="A67" s="310" t="s">
        <v>315</v>
      </c>
      <c r="B67" s="317">
        <v>2</v>
      </c>
      <c r="C67" s="312"/>
      <c r="D67" s="120" t="s">
        <v>281</v>
      </c>
      <c r="E67" s="319" t="s">
        <v>137</v>
      </c>
      <c r="F67" s="319" t="s">
        <v>138</v>
      </c>
      <c r="G67" s="95" t="s">
        <v>155</v>
      </c>
      <c r="H67" s="95" t="s">
        <v>197</v>
      </c>
      <c r="I67" s="320" t="s">
        <v>316</v>
      </c>
    </row>
    <row r="68" spans="1:9" ht="16.5">
      <c r="A68" s="310" t="s">
        <v>317</v>
      </c>
      <c r="B68" s="317">
        <v>2</v>
      </c>
      <c r="C68" s="312"/>
      <c r="D68" s="120" t="s">
        <v>251</v>
      </c>
      <c r="E68" s="152" t="s">
        <v>140</v>
      </c>
      <c r="F68" s="323" t="s">
        <v>138</v>
      </c>
      <c r="G68" s="95" t="s">
        <v>82</v>
      </c>
      <c r="H68" s="95" t="s">
        <v>88</v>
      </c>
      <c r="I68" s="320" t="s">
        <v>318</v>
      </c>
    </row>
    <row r="69" spans="1:9" ht="16.5">
      <c r="A69" s="310" t="s">
        <v>319</v>
      </c>
      <c r="B69" s="317">
        <v>2</v>
      </c>
      <c r="C69" s="312"/>
      <c r="D69" s="120" t="s">
        <v>113</v>
      </c>
      <c r="E69" s="319" t="s">
        <v>137</v>
      </c>
      <c r="F69" s="319" t="s">
        <v>138</v>
      </c>
      <c r="G69" s="95" t="s">
        <v>155</v>
      </c>
      <c r="H69" s="95" t="s">
        <v>85</v>
      </c>
      <c r="I69" s="320" t="s">
        <v>320</v>
      </c>
    </row>
    <row r="70" spans="1:9" ht="16.5">
      <c r="A70" s="310" t="s">
        <v>321</v>
      </c>
      <c r="B70" s="317">
        <v>2</v>
      </c>
      <c r="C70" s="312"/>
      <c r="D70" s="120" t="s">
        <v>253</v>
      </c>
      <c r="E70" s="319" t="s">
        <v>284</v>
      </c>
      <c r="F70" s="323" t="s">
        <v>138</v>
      </c>
      <c r="G70" s="324" t="s">
        <v>82</v>
      </c>
      <c r="H70" s="95" t="s">
        <v>85</v>
      </c>
      <c r="I70" s="320" t="s">
        <v>192</v>
      </c>
    </row>
    <row r="71" spans="1:9" ht="16.5">
      <c r="A71" s="310" t="s">
        <v>322</v>
      </c>
      <c r="B71" s="317">
        <v>2</v>
      </c>
      <c r="C71" s="312"/>
      <c r="D71" s="120" t="s">
        <v>251</v>
      </c>
      <c r="E71" s="319" t="s">
        <v>153</v>
      </c>
      <c r="F71" s="319" t="s">
        <v>138</v>
      </c>
      <c r="G71" s="95" t="s">
        <v>82</v>
      </c>
      <c r="H71" s="95" t="s">
        <v>120</v>
      </c>
      <c r="I71" s="320" t="s">
        <v>180</v>
      </c>
    </row>
    <row r="72" spans="1:9" ht="16.5">
      <c r="A72" s="310" t="s">
        <v>323</v>
      </c>
      <c r="B72" s="317">
        <v>2</v>
      </c>
      <c r="C72" s="312"/>
      <c r="D72" s="120" t="s">
        <v>281</v>
      </c>
      <c r="E72" s="319" t="s">
        <v>140</v>
      </c>
      <c r="F72" s="319" t="s">
        <v>138</v>
      </c>
      <c r="G72" s="95" t="s">
        <v>155</v>
      </c>
      <c r="H72" s="95" t="s">
        <v>90</v>
      </c>
      <c r="I72" s="320" t="s">
        <v>144</v>
      </c>
    </row>
    <row r="73" spans="1:9" ht="17.25">
      <c r="A73" s="310" t="s">
        <v>162</v>
      </c>
      <c r="B73" s="317">
        <v>2</v>
      </c>
      <c r="C73" s="312"/>
      <c r="D73" s="485" t="s">
        <v>251</v>
      </c>
      <c r="E73" s="486" t="s">
        <v>137</v>
      </c>
      <c r="F73" s="486" t="s">
        <v>138</v>
      </c>
      <c r="G73" s="487" t="s">
        <v>82</v>
      </c>
      <c r="H73" s="487" t="s">
        <v>86</v>
      </c>
      <c r="I73" s="488" t="s">
        <v>324</v>
      </c>
    </row>
    <row r="74" spans="1:9" ht="16.5">
      <c r="A74" s="310" t="s">
        <v>156</v>
      </c>
      <c r="B74" s="317">
        <v>2</v>
      </c>
      <c r="C74" s="312"/>
      <c r="D74" s="120" t="s">
        <v>89</v>
      </c>
      <c r="E74" s="319" t="s">
        <v>137</v>
      </c>
      <c r="F74" s="319" t="s">
        <v>138</v>
      </c>
      <c r="G74" s="95" t="s">
        <v>82</v>
      </c>
      <c r="H74" s="95" t="s">
        <v>86</v>
      </c>
      <c r="I74" s="320" t="s">
        <v>157</v>
      </c>
    </row>
    <row r="75" spans="1:9" ht="16.5">
      <c r="A75" s="310" t="s">
        <v>325</v>
      </c>
      <c r="B75" s="317">
        <v>2</v>
      </c>
      <c r="C75" s="312"/>
      <c r="D75" s="120" t="s">
        <v>113</v>
      </c>
      <c r="E75" s="152" t="s">
        <v>137</v>
      </c>
      <c r="F75" s="323" t="s">
        <v>138</v>
      </c>
      <c r="G75" s="95" t="s">
        <v>82</v>
      </c>
      <c r="H75" s="95" t="s">
        <v>88</v>
      </c>
      <c r="I75" s="320" t="s">
        <v>326</v>
      </c>
    </row>
    <row r="76" spans="1:9" ht="16.5">
      <c r="A76" s="310" t="s">
        <v>327</v>
      </c>
      <c r="B76" s="317">
        <v>2</v>
      </c>
      <c r="C76" s="312"/>
      <c r="D76" s="120" t="s">
        <v>253</v>
      </c>
      <c r="E76" s="319" t="s">
        <v>137</v>
      </c>
      <c r="F76" s="319" t="s">
        <v>138</v>
      </c>
      <c r="G76" s="95" t="s">
        <v>110</v>
      </c>
      <c r="H76" s="95" t="s">
        <v>86</v>
      </c>
      <c r="I76" s="489" t="s">
        <v>328</v>
      </c>
    </row>
    <row r="77" spans="1:9" ht="16.5">
      <c r="A77" s="310" t="s">
        <v>329</v>
      </c>
      <c r="B77" s="317">
        <v>2</v>
      </c>
      <c r="C77" s="312"/>
      <c r="D77" s="120" t="s">
        <v>89</v>
      </c>
      <c r="E77" s="319" t="s">
        <v>137</v>
      </c>
      <c r="F77" s="319" t="s">
        <v>138</v>
      </c>
      <c r="G77" s="95" t="s">
        <v>110</v>
      </c>
      <c r="H77" s="95" t="s">
        <v>86</v>
      </c>
      <c r="I77" s="320" t="s">
        <v>181</v>
      </c>
    </row>
    <row r="78" spans="1:9" ht="16.5">
      <c r="A78" s="310" t="s">
        <v>330</v>
      </c>
      <c r="B78" s="317">
        <v>2</v>
      </c>
      <c r="C78" s="312"/>
      <c r="D78" s="340" t="s">
        <v>91</v>
      </c>
      <c r="E78" s="319" t="s">
        <v>153</v>
      </c>
      <c r="F78" s="319" t="s">
        <v>138</v>
      </c>
      <c r="G78" s="95" t="s">
        <v>110</v>
      </c>
      <c r="H78" s="324" t="s">
        <v>86</v>
      </c>
      <c r="I78" s="320" t="s">
        <v>147</v>
      </c>
    </row>
    <row r="79" spans="1:9" ht="16.5">
      <c r="A79" s="310" t="s">
        <v>331</v>
      </c>
      <c r="B79" s="317">
        <v>2</v>
      </c>
      <c r="C79" s="312"/>
      <c r="D79" s="340" t="s">
        <v>81</v>
      </c>
      <c r="E79" s="152" t="s">
        <v>189</v>
      </c>
      <c r="F79" s="152" t="s">
        <v>138</v>
      </c>
      <c r="G79" s="95" t="s">
        <v>110</v>
      </c>
      <c r="H79" s="324" t="s">
        <v>282</v>
      </c>
      <c r="I79" s="320" t="s">
        <v>147</v>
      </c>
    </row>
    <row r="80" spans="1:9" ht="16.5">
      <c r="A80" s="310" t="s">
        <v>332</v>
      </c>
      <c r="B80" s="317">
        <v>2</v>
      </c>
      <c r="C80" s="312"/>
      <c r="D80" s="120" t="s">
        <v>301</v>
      </c>
      <c r="E80" s="319" t="s">
        <v>137</v>
      </c>
      <c r="F80" s="319" t="s">
        <v>138</v>
      </c>
      <c r="G80" s="95" t="s">
        <v>123</v>
      </c>
      <c r="H80" s="95" t="s">
        <v>85</v>
      </c>
      <c r="I80" s="320" t="s">
        <v>333</v>
      </c>
    </row>
    <row r="81" spans="1:9" ht="16.5">
      <c r="A81" s="310" t="s">
        <v>334</v>
      </c>
      <c r="B81" s="317">
        <v>2</v>
      </c>
      <c r="C81" s="312"/>
      <c r="D81" s="120" t="s">
        <v>91</v>
      </c>
      <c r="E81" s="319" t="s">
        <v>284</v>
      </c>
      <c r="F81" s="319" t="s">
        <v>138</v>
      </c>
      <c r="G81" s="95" t="s">
        <v>110</v>
      </c>
      <c r="H81" s="95" t="s">
        <v>86</v>
      </c>
      <c r="I81" s="320" t="s">
        <v>335</v>
      </c>
    </row>
    <row r="82" spans="1:9" ht="16.5">
      <c r="A82" s="310" t="s">
        <v>121</v>
      </c>
      <c r="B82" s="317">
        <v>2</v>
      </c>
      <c r="C82" s="312"/>
      <c r="D82" s="120" t="s">
        <v>113</v>
      </c>
      <c r="E82" s="319" t="s">
        <v>137</v>
      </c>
      <c r="F82" s="319" t="s">
        <v>138</v>
      </c>
      <c r="G82" s="95" t="s">
        <v>87</v>
      </c>
      <c r="H82" s="95" t="s">
        <v>85</v>
      </c>
      <c r="I82" s="489" t="s">
        <v>148</v>
      </c>
    </row>
    <row r="83" spans="1:9" ht="16.5">
      <c r="A83" s="310" t="s">
        <v>336</v>
      </c>
      <c r="B83" s="317">
        <v>2</v>
      </c>
      <c r="C83" s="120" t="s">
        <v>426</v>
      </c>
      <c r="D83" s="120" t="s">
        <v>91</v>
      </c>
      <c r="E83" s="319" t="s">
        <v>140</v>
      </c>
      <c r="F83" s="319" t="s">
        <v>138</v>
      </c>
      <c r="G83" s="95" t="s">
        <v>155</v>
      </c>
      <c r="H83" s="95" t="s">
        <v>90</v>
      </c>
      <c r="I83" s="489" t="s">
        <v>158</v>
      </c>
    </row>
    <row r="84" spans="1:9" ht="16.5">
      <c r="A84" s="310" t="s">
        <v>337</v>
      </c>
      <c r="B84" s="317">
        <v>2</v>
      </c>
      <c r="C84" s="312"/>
      <c r="D84" s="120" t="s">
        <v>253</v>
      </c>
      <c r="E84" s="152" t="s">
        <v>140</v>
      </c>
      <c r="F84" s="323" t="s">
        <v>202</v>
      </c>
      <c r="G84" s="95" t="s">
        <v>87</v>
      </c>
      <c r="H84" s="95" t="s">
        <v>120</v>
      </c>
      <c r="I84" s="320" t="s">
        <v>258</v>
      </c>
    </row>
    <row r="85" spans="1:9" ht="16.5">
      <c r="A85" s="310" t="s">
        <v>338</v>
      </c>
      <c r="B85" s="317">
        <v>2</v>
      </c>
      <c r="C85" s="312"/>
      <c r="D85" s="340" t="s">
        <v>89</v>
      </c>
      <c r="E85" s="152" t="s">
        <v>153</v>
      </c>
      <c r="F85" s="152" t="s">
        <v>186</v>
      </c>
      <c r="G85" s="324" t="s">
        <v>110</v>
      </c>
      <c r="H85" s="324" t="s">
        <v>90</v>
      </c>
      <c r="I85" s="490" t="s">
        <v>339</v>
      </c>
    </row>
    <row r="86" spans="1:9" ht="16.5">
      <c r="A86" s="310" t="s">
        <v>340</v>
      </c>
      <c r="B86" s="317">
        <v>2</v>
      </c>
      <c r="C86" s="312"/>
      <c r="D86" s="120" t="s">
        <v>89</v>
      </c>
      <c r="E86" s="319" t="s">
        <v>284</v>
      </c>
      <c r="F86" s="491" t="s">
        <v>138</v>
      </c>
      <c r="G86" s="324" t="s">
        <v>110</v>
      </c>
      <c r="H86" s="95" t="s">
        <v>90</v>
      </c>
      <c r="I86" s="417" t="s">
        <v>293</v>
      </c>
    </row>
    <row r="87" spans="1:9" ht="16.5">
      <c r="A87" s="310" t="s">
        <v>341</v>
      </c>
      <c r="B87" s="317">
        <v>2</v>
      </c>
      <c r="C87" s="312"/>
      <c r="D87" s="120" t="s">
        <v>281</v>
      </c>
      <c r="E87" s="152" t="s">
        <v>140</v>
      </c>
      <c r="F87" s="323" t="s">
        <v>138</v>
      </c>
      <c r="G87" s="95" t="s">
        <v>87</v>
      </c>
      <c r="H87" s="95" t="s">
        <v>191</v>
      </c>
      <c r="I87" s="320" t="s">
        <v>342</v>
      </c>
    </row>
    <row r="88" spans="1:9" ht="16.5">
      <c r="A88" s="310" t="s">
        <v>343</v>
      </c>
      <c r="B88" s="317">
        <v>2</v>
      </c>
      <c r="C88" s="312"/>
      <c r="D88" s="120" t="s">
        <v>81</v>
      </c>
      <c r="E88" s="319" t="s">
        <v>137</v>
      </c>
      <c r="F88" s="319" t="s">
        <v>138</v>
      </c>
      <c r="G88" s="324" t="s">
        <v>110</v>
      </c>
      <c r="H88" s="95" t="s">
        <v>117</v>
      </c>
      <c r="I88" s="320" t="s">
        <v>214</v>
      </c>
    </row>
    <row r="89" spans="1:9" ht="16.5">
      <c r="A89" s="327" t="s">
        <v>344</v>
      </c>
      <c r="B89" s="328">
        <v>2</v>
      </c>
      <c r="C89" s="329"/>
      <c r="D89" s="330" t="s">
        <v>281</v>
      </c>
      <c r="E89" s="345" t="s">
        <v>345</v>
      </c>
      <c r="F89" s="345" t="s">
        <v>138</v>
      </c>
      <c r="G89" s="333" t="s">
        <v>110</v>
      </c>
      <c r="H89" s="333" t="s">
        <v>85</v>
      </c>
      <c r="I89" s="334" t="s">
        <v>159</v>
      </c>
    </row>
    <row r="90" spans="1:9" ht="16.5">
      <c r="A90" s="349" t="s">
        <v>346</v>
      </c>
      <c r="B90" s="350">
        <v>3</v>
      </c>
      <c r="C90" s="312"/>
      <c r="D90" s="196" t="s">
        <v>251</v>
      </c>
      <c r="E90" s="199" t="s">
        <v>145</v>
      </c>
      <c r="F90" s="199" t="s">
        <v>138</v>
      </c>
      <c r="G90" s="198" t="s">
        <v>82</v>
      </c>
      <c r="H90" s="198" t="s">
        <v>86</v>
      </c>
      <c r="I90" s="351" t="s">
        <v>188</v>
      </c>
    </row>
    <row r="91" spans="1:9" ht="16.5">
      <c r="A91" s="349" t="s">
        <v>347</v>
      </c>
      <c r="B91" s="350">
        <v>3</v>
      </c>
      <c r="C91" s="312"/>
      <c r="D91" s="196" t="s">
        <v>253</v>
      </c>
      <c r="E91" s="199" t="s">
        <v>137</v>
      </c>
      <c r="F91" s="199" t="s">
        <v>138</v>
      </c>
      <c r="G91" s="198" t="s">
        <v>82</v>
      </c>
      <c r="H91" s="198" t="s">
        <v>212</v>
      </c>
      <c r="I91" s="351" t="s">
        <v>151</v>
      </c>
    </row>
    <row r="92" spans="1:9" ht="16.5">
      <c r="A92" s="349" t="s">
        <v>348</v>
      </c>
      <c r="B92" s="350">
        <v>3</v>
      </c>
      <c r="C92" s="312"/>
      <c r="D92" s="196" t="s">
        <v>81</v>
      </c>
      <c r="E92" s="200" t="s">
        <v>137</v>
      </c>
      <c r="F92" s="352" t="s">
        <v>138</v>
      </c>
      <c r="G92" s="198" t="s">
        <v>82</v>
      </c>
      <c r="H92" s="198" t="s">
        <v>88</v>
      </c>
      <c r="I92" s="353" t="s">
        <v>183</v>
      </c>
    </row>
    <row r="93" spans="1:9" ht="16.5">
      <c r="A93" s="349" t="s">
        <v>349</v>
      </c>
      <c r="B93" s="350">
        <v>3</v>
      </c>
      <c r="C93" s="312"/>
      <c r="D93" s="196"/>
      <c r="E93" s="200"/>
      <c r="F93" s="352"/>
      <c r="G93" s="198"/>
      <c r="H93" s="198"/>
      <c r="I93" s="353"/>
    </row>
    <row r="94" spans="1:9" ht="16.5">
      <c r="A94" s="349" t="s">
        <v>160</v>
      </c>
      <c r="B94" s="350">
        <v>3</v>
      </c>
      <c r="C94" s="312"/>
      <c r="D94" s="196" t="s">
        <v>251</v>
      </c>
      <c r="E94" s="199" t="s">
        <v>137</v>
      </c>
      <c r="F94" s="199" t="s">
        <v>138</v>
      </c>
      <c r="G94" s="197" t="s">
        <v>82</v>
      </c>
      <c r="H94" s="198" t="s">
        <v>86</v>
      </c>
      <c r="I94" s="351" t="s">
        <v>161</v>
      </c>
    </row>
    <row r="95" spans="1:9" ht="16.5">
      <c r="A95" s="349" t="s">
        <v>350</v>
      </c>
      <c r="B95" s="350">
        <v>3</v>
      </c>
      <c r="C95" s="312"/>
      <c r="D95" s="196" t="s">
        <v>301</v>
      </c>
      <c r="E95" s="199" t="s">
        <v>145</v>
      </c>
      <c r="F95" s="199" t="s">
        <v>138</v>
      </c>
      <c r="G95" s="198" t="s">
        <v>82</v>
      </c>
      <c r="H95" s="198" t="s">
        <v>212</v>
      </c>
      <c r="I95" s="353" t="s">
        <v>351</v>
      </c>
    </row>
    <row r="96" spans="1:9" ht="16.5">
      <c r="A96" s="349" t="s">
        <v>352</v>
      </c>
      <c r="B96" s="350">
        <v>3</v>
      </c>
      <c r="C96" s="312"/>
      <c r="D96" s="196" t="s">
        <v>89</v>
      </c>
      <c r="E96" s="199" t="s">
        <v>137</v>
      </c>
      <c r="F96" s="199" t="s">
        <v>202</v>
      </c>
      <c r="G96" s="198" t="s">
        <v>110</v>
      </c>
      <c r="H96" s="198" t="s">
        <v>117</v>
      </c>
      <c r="I96" s="353" t="s">
        <v>353</v>
      </c>
    </row>
    <row r="97" spans="1:9" ht="16.5">
      <c r="A97" s="349" t="s">
        <v>163</v>
      </c>
      <c r="B97" s="350">
        <v>3</v>
      </c>
      <c r="C97" s="312"/>
      <c r="D97" s="196" t="s">
        <v>91</v>
      </c>
      <c r="E97" s="199" t="s">
        <v>137</v>
      </c>
      <c r="F97" s="199" t="s">
        <v>138</v>
      </c>
      <c r="G97" s="198" t="s">
        <v>82</v>
      </c>
      <c r="H97" s="198" t="s">
        <v>88</v>
      </c>
      <c r="I97" s="353" t="s">
        <v>354</v>
      </c>
    </row>
    <row r="98" spans="1:9" ht="16.5">
      <c r="A98" s="349" t="s">
        <v>355</v>
      </c>
      <c r="B98" s="350">
        <v>3</v>
      </c>
      <c r="C98" s="312"/>
      <c r="D98" s="196" t="s">
        <v>91</v>
      </c>
      <c r="E98" s="199" t="s">
        <v>137</v>
      </c>
      <c r="F98" s="199" t="s">
        <v>138</v>
      </c>
      <c r="G98" s="198" t="s">
        <v>82</v>
      </c>
      <c r="H98" s="198" t="s">
        <v>120</v>
      </c>
      <c r="I98" s="353" t="s">
        <v>354</v>
      </c>
    </row>
    <row r="99" spans="1:9" ht="16.5">
      <c r="A99" s="349" t="s">
        <v>356</v>
      </c>
      <c r="B99" s="350">
        <v>3</v>
      </c>
      <c r="C99" s="312"/>
      <c r="D99" s="196" t="s">
        <v>253</v>
      </c>
      <c r="E99" s="200" t="s">
        <v>140</v>
      </c>
      <c r="F99" s="352" t="s">
        <v>138</v>
      </c>
      <c r="G99" s="198" t="s">
        <v>82</v>
      </c>
      <c r="H99" s="198" t="s">
        <v>90</v>
      </c>
      <c r="I99" s="353" t="s">
        <v>185</v>
      </c>
    </row>
    <row r="100" spans="1:9" ht="16.5">
      <c r="A100" s="349" t="s">
        <v>178</v>
      </c>
      <c r="B100" s="350">
        <v>3</v>
      </c>
      <c r="C100" s="312"/>
      <c r="D100" s="201" t="s">
        <v>81</v>
      </c>
      <c r="E100" s="200" t="s">
        <v>137</v>
      </c>
      <c r="F100" s="200" t="s">
        <v>138</v>
      </c>
      <c r="G100" s="197" t="s">
        <v>155</v>
      </c>
      <c r="H100" s="197" t="s">
        <v>86</v>
      </c>
      <c r="I100" s="351" t="s">
        <v>179</v>
      </c>
    </row>
    <row r="101" spans="1:9" ht="16.5">
      <c r="A101" s="349" t="s">
        <v>357</v>
      </c>
      <c r="B101" s="350">
        <v>3</v>
      </c>
      <c r="C101" s="312"/>
      <c r="D101" s="196" t="s">
        <v>253</v>
      </c>
      <c r="E101" s="200" t="s">
        <v>140</v>
      </c>
      <c r="F101" s="352" t="s">
        <v>138</v>
      </c>
      <c r="G101" s="198" t="s">
        <v>87</v>
      </c>
      <c r="H101" s="198" t="s">
        <v>90</v>
      </c>
      <c r="I101" s="353" t="s">
        <v>318</v>
      </c>
    </row>
    <row r="102" spans="1:9" ht="16.5">
      <c r="A102" s="349" t="s">
        <v>358</v>
      </c>
      <c r="B102" s="350">
        <v>3</v>
      </c>
      <c r="C102" s="312"/>
      <c r="D102" s="201" t="s">
        <v>81</v>
      </c>
      <c r="E102" s="199" t="s">
        <v>140</v>
      </c>
      <c r="F102" s="199" t="s">
        <v>202</v>
      </c>
      <c r="G102" s="197" t="s">
        <v>82</v>
      </c>
      <c r="H102" s="197" t="s">
        <v>359</v>
      </c>
      <c r="I102" s="351" t="s">
        <v>360</v>
      </c>
    </row>
    <row r="103" spans="1:9" ht="16.5">
      <c r="A103" s="349" t="s">
        <v>361</v>
      </c>
      <c r="B103" s="350">
        <v>3</v>
      </c>
      <c r="C103" s="312"/>
      <c r="D103" s="201"/>
      <c r="E103" s="199"/>
      <c r="F103" s="199"/>
      <c r="G103" s="197"/>
      <c r="H103" s="197"/>
      <c r="I103" s="351"/>
    </row>
    <row r="104" spans="1:9" ht="17.25">
      <c r="A104" s="349" t="s">
        <v>177</v>
      </c>
      <c r="B104" s="350">
        <v>3</v>
      </c>
      <c r="C104" s="312"/>
      <c r="D104" s="473" t="s">
        <v>251</v>
      </c>
      <c r="E104" s="474" t="s">
        <v>137</v>
      </c>
      <c r="F104" s="474" t="s">
        <v>138</v>
      </c>
      <c r="G104" s="475" t="s">
        <v>82</v>
      </c>
      <c r="H104" s="475" t="s">
        <v>86</v>
      </c>
      <c r="I104" s="476" t="s">
        <v>362</v>
      </c>
    </row>
    <row r="105" spans="1:9" ht="16.5">
      <c r="A105" s="349" t="s">
        <v>363</v>
      </c>
      <c r="B105" s="350">
        <v>3</v>
      </c>
      <c r="C105" s="312"/>
      <c r="D105" s="201" t="s">
        <v>91</v>
      </c>
      <c r="E105" s="199" t="s">
        <v>137</v>
      </c>
      <c r="F105" s="199" t="s">
        <v>138</v>
      </c>
      <c r="G105" s="197" t="s">
        <v>87</v>
      </c>
      <c r="H105" s="198" t="s">
        <v>85</v>
      </c>
      <c r="I105" s="351" t="s">
        <v>364</v>
      </c>
    </row>
    <row r="106" spans="1:9" ht="16.5">
      <c r="A106" s="349" t="s">
        <v>365</v>
      </c>
      <c r="B106" s="350">
        <v>3</v>
      </c>
      <c r="C106" s="312"/>
      <c r="D106" s="196" t="s">
        <v>81</v>
      </c>
      <c r="E106" s="200" t="s">
        <v>140</v>
      </c>
      <c r="F106" s="352" t="s">
        <v>138</v>
      </c>
      <c r="G106" s="198" t="s">
        <v>82</v>
      </c>
      <c r="H106" s="198" t="s">
        <v>90</v>
      </c>
      <c r="I106" s="353" t="s">
        <v>326</v>
      </c>
    </row>
    <row r="107" spans="1:9" ht="16.5">
      <c r="A107" s="349" t="s">
        <v>366</v>
      </c>
      <c r="B107" s="350">
        <v>3</v>
      </c>
      <c r="C107" s="312"/>
      <c r="D107" s="201" t="s">
        <v>113</v>
      </c>
      <c r="E107" s="199" t="s">
        <v>284</v>
      </c>
      <c r="F107" s="199" t="s">
        <v>138</v>
      </c>
      <c r="G107" s="198" t="s">
        <v>123</v>
      </c>
      <c r="H107" s="197" t="s">
        <v>85</v>
      </c>
      <c r="I107" s="353" t="s">
        <v>146</v>
      </c>
    </row>
    <row r="108" spans="1:9" ht="16.5">
      <c r="A108" s="349" t="s">
        <v>393</v>
      </c>
      <c r="B108" s="350">
        <v>3</v>
      </c>
      <c r="C108" s="312"/>
      <c r="D108" s="201" t="s">
        <v>81</v>
      </c>
      <c r="E108" s="199" t="s">
        <v>367</v>
      </c>
      <c r="F108" s="199" t="s">
        <v>138</v>
      </c>
      <c r="G108" s="197" t="s">
        <v>82</v>
      </c>
      <c r="H108" s="197" t="s">
        <v>88</v>
      </c>
      <c r="I108" s="351" t="s">
        <v>368</v>
      </c>
    </row>
    <row r="109" spans="1:9" ht="16.5">
      <c r="A109" s="349" t="s">
        <v>369</v>
      </c>
      <c r="B109" s="350">
        <v>3</v>
      </c>
      <c r="C109" s="312"/>
      <c r="D109" s="201" t="s">
        <v>81</v>
      </c>
      <c r="E109" s="199" t="s">
        <v>367</v>
      </c>
      <c r="F109" s="199" t="s">
        <v>138</v>
      </c>
      <c r="G109" s="197" t="s">
        <v>82</v>
      </c>
      <c r="H109" s="197" t="s">
        <v>88</v>
      </c>
      <c r="I109" s="351" t="s">
        <v>368</v>
      </c>
    </row>
    <row r="110" spans="1:9" ht="16.5">
      <c r="A110" s="349" t="s">
        <v>370</v>
      </c>
      <c r="B110" s="350">
        <v>3</v>
      </c>
      <c r="C110" s="313" t="s">
        <v>426</v>
      </c>
      <c r="D110" s="201" t="s">
        <v>253</v>
      </c>
      <c r="E110" s="199" t="s">
        <v>140</v>
      </c>
      <c r="F110" s="199" t="s">
        <v>138</v>
      </c>
      <c r="G110" s="197" t="s">
        <v>82</v>
      </c>
      <c r="H110" s="197" t="s">
        <v>282</v>
      </c>
      <c r="I110" s="354"/>
    </row>
    <row r="111" spans="1:9" ht="16.5">
      <c r="A111" s="349" t="s">
        <v>164</v>
      </c>
      <c r="B111" s="350">
        <v>3</v>
      </c>
      <c r="C111" s="312"/>
      <c r="D111" s="201" t="s">
        <v>253</v>
      </c>
      <c r="E111" s="199" t="s">
        <v>140</v>
      </c>
      <c r="F111" s="199" t="s">
        <v>138</v>
      </c>
      <c r="G111" s="197" t="s">
        <v>87</v>
      </c>
      <c r="H111" s="197" t="s">
        <v>88</v>
      </c>
      <c r="I111" s="351" t="s">
        <v>165</v>
      </c>
    </row>
    <row r="112" spans="1:9" ht="16.5">
      <c r="A112" s="349" t="s">
        <v>371</v>
      </c>
      <c r="B112" s="350">
        <v>3</v>
      </c>
      <c r="C112" s="312"/>
      <c r="D112" s="196" t="s">
        <v>81</v>
      </c>
      <c r="E112" s="199" t="s">
        <v>153</v>
      </c>
      <c r="F112" s="199" t="s">
        <v>138</v>
      </c>
      <c r="G112" s="198" t="s">
        <v>82</v>
      </c>
      <c r="H112" s="198" t="s">
        <v>372</v>
      </c>
      <c r="I112" s="351" t="s">
        <v>373</v>
      </c>
    </row>
    <row r="113" spans="1:9" ht="16.5">
      <c r="A113" s="349" t="s">
        <v>374</v>
      </c>
      <c r="B113" s="350">
        <v>3</v>
      </c>
      <c r="C113" s="312"/>
      <c r="D113" s="196" t="s">
        <v>89</v>
      </c>
      <c r="E113" s="199" t="s">
        <v>140</v>
      </c>
      <c r="F113" s="199" t="s">
        <v>138</v>
      </c>
      <c r="G113" s="198" t="s">
        <v>237</v>
      </c>
      <c r="H113" s="198" t="s">
        <v>90</v>
      </c>
      <c r="I113" s="354" t="s">
        <v>375</v>
      </c>
    </row>
    <row r="114" spans="1:9" ht="16.5">
      <c r="A114" s="349" t="s">
        <v>376</v>
      </c>
      <c r="B114" s="350">
        <v>3</v>
      </c>
      <c r="C114" s="312"/>
      <c r="D114" s="196" t="s">
        <v>89</v>
      </c>
      <c r="E114" s="199" t="s">
        <v>137</v>
      </c>
      <c r="F114" s="199" t="s">
        <v>138</v>
      </c>
      <c r="G114" s="198" t="s">
        <v>82</v>
      </c>
      <c r="H114" s="198" t="s">
        <v>86</v>
      </c>
      <c r="I114" s="351" t="s">
        <v>196</v>
      </c>
    </row>
    <row r="115" spans="1:9" ht="16.5">
      <c r="A115" s="349" t="s">
        <v>377</v>
      </c>
      <c r="B115" s="350">
        <v>3</v>
      </c>
      <c r="C115" s="312"/>
      <c r="D115" s="196" t="s">
        <v>81</v>
      </c>
      <c r="E115" s="199" t="s">
        <v>137</v>
      </c>
      <c r="F115" s="199" t="s">
        <v>138</v>
      </c>
      <c r="G115" s="198" t="s">
        <v>82</v>
      </c>
      <c r="H115" s="198" t="s">
        <v>86</v>
      </c>
      <c r="I115" s="351" t="s">
        <v>196</v>
      </c>
    </row>
    <row r="116" spans="1:9" ht="16.5">
      <c r="A116" s="349" t="s">
        <v>166</v>
      </c>
      <c r="B116" s="350">
        <v>3</v>
      </c>
      <c r="C116" s="312"/>
      <c r="D116" s="196" t="s">
        <v>89</v>
      </c>
      <c r="E116" s="199" t="s">
        <v>137</v>
      </c>
      <c r="F116" s="199" t="s">
        <v>138</v>
      </c>
      <c r="G116" s="198" t="s">
        <v>82</v>
      </c>
      <c r="H116" s="198" t="s">
        <v>86</v>
      </c>
      <c r="I116" s="351" t="s">
        <v>167</v>
      </c>
    </row>
    <row r="117" spans="1:9" ht="16.5">
      <c r="A117" s="349" t="s">
        <v>378</v>
      </c>
      <c r="B117" s="350">
        <v>3</v>
      </c>
      <c r="C117" s="312"/>
      <c r="D117" s="196" t="s">
        <v>91</v>
      </c>
      <c r="E117" s="199" t="s">
        <v>137</v>
      </c>
      <c r="F117" s="199" t="s">
        <v>138</v>
      </c>
      <c r="G117" s="197" t="s">
        <v>155</v>
      </c>
      <c r="H117" s="198" t="s">
        <v>86</v>
      </c>
      <c r="I117" s="353" t="s">
        <v>379</v>
      </c>
    </row>
    <row r="118" spans="1:9" ht="16.5">
      <c r="A118" s="349" t="s">
        <v>380</v>
      </c>
      <c r="B118" s="350">
        <v>3</v>
      </c>
      <c r="C118" s="312"/>
      <c r="D118" s="196" t="s">
        <v>253</v>
      </c>
      <c r="E118" s="199" t="s">
        <v>145</v>
      </c>
      <c r="F118" s="355" t="s">
        <v>191</v>
      </c>
      <c r="G118" s="197" t="s">
        <v>82</v>
      </c>
      <c r="H118" s="198" t="s">
        <v>212</v>
      </c>
      <c r="I118" s="195" t="s">
        <v>381</v>
      </c>
    </row>
    <row r="119" spans="1:9" ht="16.5">
      <c r="A119" s="349" t="s">
        <v>432</v>
      </c>
      <c r="B119" s="350">
        <v>3</v>
      </c>
      <c r="C119" s="313" t="s">
        <v>429</v>
      </c>
      <c r="D119" s="196" t="s">
        <v>253</v>
      </c>
      <c r="E119" s="199" t="s">
        <v>140</v>
      </c>
      <c r="F119" s="355" t="s">
        <v>138</v>
      </c>
      <c r="G119" s="197" t="s">
        <v>82</v>
      </c>
      <c r="H119" s="198" t="s">
        <v>168</v>
      </c>
      <c r="I119" s="195" t="s">
        <v>433</v>
      </c>
    </row>
    <row r="120" spans="1:9" ht="16.5">
      <c r="A120" s="349" t="s">
        <v>382</v>
      </c>
      <c r="B120" s="350">
        <v>3</v>
      </c>
      <c r="C120" s="312"/>
      <c r="D120" s="196" t="s">
        <v>251</v>
      </c>
      <c r="E120" s="199" t="s">
        <v>140</v>
      </c>
      <c r="F120" s="199" t="s">
        <v>138</v>
      </c>
      <c r="G120" s="197" t="s">
        <v>101</v>
      </c>
      <c r="H120" s="198" t="s">
        <v>85</v>
      </c>
      <c r="I120" s="351" t="s">
        <v>148</v>
      </c>
    </row>
    <row r="121" spans="1:9" ht="16.5">
      <c r="A121" s="349" t="s">
        <v>169</v>
      </c>
      <c r="B121" s="350">
        <v>3</v>
      </c>
      <c r="C121" s="312"/>
      <c r="D121" s="196" t="s">
        <v>113</v>
      </c>
      <c r="E121" s="199" t="s">
        <v>137</v>
      </c>
      <c r="F121" s="199" t="s">
        <v>138</v>
      </c>
      <c r="G121" s="198" t="s">
        <v>87</v>
      </c>
      <c r="H121" s="198" t="s">
        <v>85</v>
      </c>
      <c r="I121" s="351" t="s">
        <v>170</v>
      </c>
    </row>
    <row r="122" spans="1:9" ht="16.5">
      <c r="A122" s="349" t="s">
        <v>171</v>
      </c>
      <c r="B122" s="350">
        <v>3</v>
      </c>
      <c r="C122" s="312"/>
      <c r="D122" s="196" t="s">
        <v>253</v>
      </c>
      <c r="E122" s="200" t="s">
        <v>153</v>
      </c>
      <c r="F122" s="200" t="s">
        <v>138</v>
      </c>
      <c r="G122" s="198" t="s">
        <v>82</v>
      </c>
      <c r="H122" s="198" t="s">
        <v>86</v>
      </c>
      <c r="I122" s="351" t="s">
        <v>172</v>
      </c>
    </row>
    <row r="123" spans="1:9" ht="16.5">
      <c r="A123" s="349" t="s">
        <v>383</v>
      </c>
      <c r="B123" s="350">
        <v>3</v>
      </c>
      <c r="C123" s="312"/>
      <c r="D123" s="196" t="s">
        <v>81</v>
      </c>
      <c r="E123" s="200" t="s">
        <v>137</v>
      </c>
      <c r="F123" s="352" t="s">
        <v>138</v>
      </c>
      <c r="G123" s="198" t="s">
        <v>82</v>
      </c>
      <c r="H123" s="198" t="s">
        <v>88</v>
      </c>
      <c r="I123" s="353" t="s">
        <v>258</v>
      </c>
    </row>
    <row r="124" spans="1:9" ht="16.5">
      <c r="A124" s="349" t="s">
        <v>404</v>
      </c>
      <c r="B124" s="350">
        <v>3</v>
      </c>
      <c r="C124" s="312"/>
      <c r="D124" s="196"/>
      <c r="E124" s="200"/>
      <c r="F124" s="352"/>
      <c r="G124" s="198"/>
      <c r="H124" s="198"/>
      <c r="I124" s="353"/>
    </row>
    <row r="125" spans="1:9" ht="16.5">
      <c r="A125" s="349" t="s">
        <v>384</v>
      </c>
      <c r="B125" s="350">
        <v>3</v>
      </c>
      <c r="C125" s="312"/>
      <c r="D125" s="201" t="s">
        <v>89</v>
      </c>
      <c r="E125" s="200" t="s">
        <v>153</v>
      </c>
      <c r="F125" s="200" t="s">
        <v>186</v>
      </c>
      <c r="G125" s="197" t="s">
        <v>110</v>
      </c>
      <c r="H125" s="197" t="s">
        <v>90</v>
      </c>
      <c r="I125" s="356" t="s">
        <v>385</v>
      </c>
    </row>
    <row r="126" spans="1:9" ht="16.5">
      <c r="A126" s="349" t="s">
        <v>386</v>
      </c>
      <c r="B126" s="350">
        <v>3</v>
      </c>
      <c r="C126" s="312"/>
      <c r="D126" s="201" t="s">
        <v>113</v>
      </c>
      <c r="E126" s="200" t="s">
        <v>310</v>
      </c>
      <c r="F126" s="200" t="s">
        <v>138</v>
      </c>
      <c r="G126" s="197" t="s">
        <v>82</v>
      </c>
      <c r="H126" s="197" t="s">
        <v>88</v>
      </c>
      <c r="I126" s="356" t="s">
        <v>387</v>
      </c>
    </row>
    <row r="127" spans="1:9" ht="16.5">
      <c r="A127" s="349" t="s">
        <v>173</v>
      </c>
      <c r="B127" s="350">
        <v>3</v>
      </c>
      <c r="C127" s="312"/>
      <c r="D127" s="196" t="s">
        <v>253</v>
      </c>
      <c r="E127" s="200" t="s">
        <v>153</v>
      </c>
      <c r="F127" s="200" t="s">
        <v>138</v>
      </c>
      <c r="G127" s="198" t="s">
        <v>82</v>
      </c>
      <c r="H127" s="198" t="s">
        <v>174</v>
      </c>
      <c r="I127" s="351" t="s">
        <v>175</v>
      </c>
    </row>
    <row r="128" spans="1:9" ht="16.5">
      <c r="A128" s="349" t="s">
        <v>388</v>
      </c>
      <c r="B128" s="350">
        <v>3</v>
      </c>
      <c r="C128" s="312"/>
      <c r="D128" s="196" t="s">
        <v>253</v>
      </c>
      <c r="E128" s="200" t="s">
        <v>345</v>
      </c>
      <c r="F128" s="200" t="s">
        <v>138</v>
      </c>
      <c r="G128" s="198" t="s">
        <v>82</v>
      </c>
      <c r="H128" s="198" t="s">
        <v>88</v>
      </c>
      <c r="I128" s="351" t="s">
        <v>175</v>
      </c>
    </row>
    <row r="129" spans="1:9" ht="17.25" thickBot="1">
      <c r="A129" s="357" t="s">
        <v>176</v>
      </c>
      <c r="B129" s="358">
        <v>3</v>
      </c>
      <c r="C129" s="359"/>
      <c r="D129" s="359" t="s">
        <v>91</v>
      </c>
      <c r="E129" s="360" t="s">
        <v>153</v>
      </c>
      <c r="F129" s="361" t="s">
        <v>138</v>
      </c>
      <c r="G129" s="362" t="s">
        <v>155</v>
      </c>
      <c r="H129" s="362" t="s">
        <v>90</v>
      </c>
      <c r="I129" s="363" t="s">
        <v>389</v>
      </c>
    </row>
    <row r="130" spans="1:9" ht="16.5" thickTop="1"/>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ColWidth="13" defaultRowHeight="16.5"/>
  <cols>
    <col min="1" max="1" width="21.875" style="157" bestFit="1" customWidth="1"/>
    <col min="2" max="2" width="6.25" style="157" bestFit="1" customWidth="1"/>
    <col min="3" max="3" width="4.125" style="157" bestFit="1" customWidth="1"/>
    <col min="4" max="4" width="6.375" style="156" bestFit="1" customWidth="1"/>
    <col min="5" max="5" width="2.25" style="156" bestFit="1" customWidth="1"/>
    <col min="6" max="6" width="13.5" style="155" bestFit="1" customWidth="1"/>
    <col min="7" max="7" width="3.5" style="155" bestFit="1" customWidth="1"/>
    <col min="8" max="8" width="3.375" style="155" bestFit="1" customWidth="1"/>
    <col min="9" max="9" width="3.875" style="155" bestFit="1" customWidth="1"/>
    <col min="10" max="10" width="3.625" style="155" bestFit="1" customWidth="1"/>
    <col min="11" max="14" width="3.5" style="155" bestFit="1" customWidth="1"/>
    <col min="15" max="15" width="2.375" style="155" customWidth="1"/>
    <col min="16" max="16" width="20.625" style="155" bestFit="1" customWidth="1"/>
    <col min="17" max="17" width="6.25" style="155" bestFit="1" customWidth="1"/>
    <col min="18" max="18" width="4.125" style="155" bestFit="1" customWidth="1"/>
    <col min="19" max="19" width="6.375" style="155" bestFit="1" customWidth="1"/>
    <col min="20" max="16384" width="13" style="155"/>
  </cols>
  <sheetData>
    <row r="1" spans="1:14" ht="24.75" thickTop="1" thickBot="1">
      <c r="A1" s="282" t="s">
        <v>111</v>
      </c>
      <c r="B1" s="153"/>
      <c r="C1" s="153"/>
      <c r="D1" s="154"/>
      <c r="E1" s="155"/>
      <c r="F1" s="159"/>
      <c r="G1" s="281" t="s">
        <v>223</v>
      </c>
      <c r="H1" s="161"/>
      <c r="I1" s="161"/>
      <c r="J1" s="160"/>
      <c r="K1" s="161"/>
      <c r="L1" s="161"/>
      <c r="M1" s="161"/>
      <c r="N1" s="160"/>
    </row>
    <row r="2" spans="1:14" ht="17.25" thickTop="1">
      <c r="A2" s="283" t="s">
        <v>95</v>
      </c>
      <c r="B2" s="284" t="s">
        <v>4</v>
      </c>
      <c r="C2" s="284" t="s">
        <v>131</v>
      </c>
      <c r="D2" s="285" t="s">
        <v>96</v>
      </c>
      <c r="E2" s="3"/>
      <c r="F2" s="159"/>
      <c r="G2" s="162" t="s">
        <v>224</v>
      </c>
      <c r="H2" s="163"/>
      <c r="I2" s="163"/>
      <c r="J2" s="163"/>
      <c r="K2" s="163"/>
      <c r="L2" s="163"/>
      <c r="M2" s="163"/>
      <c r="N2" s="164"/>
    </row>
    <row r="3" spans="1:14" ht="17.25" thickBot="1">
      <c r="A3" s="304" t="s">
        <v>199</v>
      </c>
      <c r="B3" s="90">
        <v>0</v>
      </c>
      <c r="C3" s="139">
        <f>10+B3+'Personal File'!$C$11</f>
        <v>12</v>
      </c>
      <c r="D3" s="91" t="s">
        <v>97</v>
      </c>
      <c r="E3" s="3"/>
      <c r="F3" s="159"/>
      <c r="G3" s="172" t="s">
        <v>225</v>
      </c>
      <c r="H3" s="173" t="s">
        <v>215</v>
      </c>
      <c r="I3" s="173" t="s">
        <v>216</v>
      </c>
      <c r="J3" s="173" t="s">
        <v>217</v>
      </c>
      <c r="K3" s="173" t="s">
        <v>218</v>
      </c>
      <c r="L3" s="173" t="s">
        <v>219</v>
      </c>
      <c r="M3" s="173" t="s">
        <v>220</v>
      </c>
      <c r="N3" s="174" t="s">
        <v>226</v>
      </c>
    </row>
    <row r="4" spans="1:14" ht="17.25" thickTop="1">
      <c r="A4" s="304" t="s">
        <v>206</v>
      </c>
      <c r="B4" s="90">
        <v>0</v>
      </c>
      <c r="C4" s="139">
        <f>10+B4+'Personal File'!$C$11</f>
        <v>12</v>
      </c>
      <c r="D4" s="91" t="s">
        <v>97</v>
      </c>
      <c r="E4" s="3"/>
      <c r="F4" s="165" t="s">
        <v>244</v>
      </c>
      <c r="G4" s="166">
        <v>5</v>
      </c>
      <c r="H4" s="167">
        <v>3</v>
      </c>
      <c r="I4" s="167">
        <v>2</v>
      </c>
      <c r="J4" s="192">
        <v>0</v>
      </c>
      <c r="K4" s="192">
        <v>0</v>
      </c>
      <c r="L4" s="192">
        <v>0</v>
      </c>
      <c r="M4" s="192">
        <v>0</v>
      </c>
      <c r="N4" s="175">
        <v>0</v>
      </c>
    </row>
    <row r="5" spans="1:14">
      <c r="A5" s="304" t="s">
        <v>201</v>
      </c>
      <c r="B5" s="90">
        <v>0</v>
      </c>
      <c r="C5" s="139">
        <f>10+B5+'Personal File'!$C$11</f>
        <v>12</v>
      </c>
      <c r="D5" s="91" t="s">
        <v>97</v>
      </c>
      <c r="E5" s="3"/>
      <c r="F5" s="168" t="s">
        <v>227</v>
      </c>
      <c r="G5" s="169">
        <v>0</v>
      </c>
      <c r="H5" s="170">
        <v>1</v>
      </c>
      <c r="I5" s="170">
        <v>1</v>
      </c>
      <c r="J5" s="193">
        <v>0</v>
      </c>
      <c r="K5" s="193">
        <v>0</v>
      </c>
      <c r="L5" s="193">
        <v>0</v>
      </c>
      <c r="M5" s="193">
        <v>0</v>
      </c>
      <c r="N5" s="176">
        <v>0</v>
      </c>
    </row>
    <row r="6" spans="1:14">
      <c r="A6" s="304" t="s">
        <v>209</v>
      </c>
      <c r="B6" s="90">
        <v>0</v>
      </c>
      <c r="C6" s="139">
        <f>10+B6+'Personal File'!$C$11</f>
        <v>12</v>
      </c>
      <c r="D6" s="91" t="s">
        <v>97</v>
      </c>
      <c r="E6" s="3"/>
      <c r="F6" s="168" t="s">
        <v>405</v>
      </c>
      <c r="G6" s="169">
        <v>0</v>
      </c>
      <c r="H6" s="170">
        <v>1</v>
      </c>
      <c r="I6" s="170">
        <v>1</v>
      </c>
      <c r="J6" s="193">
        <v>0</v>
      </c>
      <c r="K6" s="193">
        <v>0</v>
      </c>
      <c r="L6" s="193">
        <v>0</v>
      </c>
      <c r="M6" s="193">
        <v>0</v>
      </c>
      <c r="N6" s="176">
        <v>0</v>
      </c>
    </row>
    <row r="7" spans="1:14" ht="17.25" thickBot="1">
      <c r="A7" s="305" t="s">
        <v>208</v>
      </c>
      <c r="B7" s="122">
        <v>0</v>
      </c>
      <c r="C7" s="140">
        <f>10+B7+'Personal File'!$C$11</f>
        <v>12</v>
      </c>
      <c r="D7" s="92" t="s">
        <v>97</v>
      </c>
      <c r="E7" s="3"/>
      <c r="F7" s="171" t="s">
        <v>228</v>
      </c>
      <c r="G7" s="279">
        <f t="shared" ref="G7" si="0">SUM(G4:G6)</f>
        <v>5</v>
      </c>
      <c r="H7" s="280">
        <f>SUM(H4:H6)</f>
        <v>5</v>
      </c>
      <c r="I7" s="280">
        <f>SUM(I4:I6)</f>
        <v>4</v>
      </c>
      <c r="J7" s="194">
        <f t="shared" ref="J7:N7" si="1">SUM(J5:J6)</f>
        <v>0</v>
      </c>
      <c r="K7" s="194">
        <f t="shared" si="1"/>
        <v>0</v>
      </c>
      <c r="L7" s="194">
        <f t="shared" si="1"/>
        <v>0</v>
      </c>
      <c r="M7" s="194">
        <f t="shared" si="1"/>
        <v>0</v>
      </c>
      <c r="N7" s="177">
        <f t="shared" si="1"/>
        <v>0</v>
      </c>
    </row>
    <row r="8" spans="1:14" ht="18" thickTop="1" thickBot="1">
      <c r="A8" s="304" t="s">
        <v>114</v>
      </c>
      <c r="B8" s="90">
        <v>1</v>
      </c>
      <c r="C8" s="139">
        <f>10+B8+'Personal File'!$C$11</f>
        <v>13</v>
      </c>
      <c r="D8" s="91" t="s">
        <v>486</v>
      </c>
      <c r="E8" s="3"/>
    </row>
    <row r="9" spans="1:14" ht="24" thickTop="1">
      <c r="A9" s="303" t="s">
        <v>114</v>
      </c>
      <c r="B9" s="90">
        <v>1</v>
      </c>
      <c r="C9" s="139">
        <f>10+B9+'Personal File'!$C$11</f>
        <v>13</v>
      </c>
      <c r="D9" s="91" t="s">
        <v>97</v>
      </c>
      <c r="E9" s="3"/>
      <c r="F9" s="392" t="s">
        <v>471</v>
      </c>
      <c r="G9" s="393"/>
      <c r="H9" s="394"/>
      <c r="I9" s="395"/>
    </row>
    <row r="10" spans="1:14">
      <c r="A10" s="503" t="s">
        <v>283</v>
      </c>
      <c r="B10" s="90">
        <v>1</v>
      </c>
      <c r="C10" s="139">
        <f>10+B10+'Personal File'!$C$11</f>
        <v>13</v>
      </c>
      <c r="D10" s="91" t="s">
        <v>97</v>
      </c>
      <c r="E10" s="3"/>
      <c r="F10" s="380"/>
      <c r="G10" s="381" t="s">
        <v>403</v>
      </c>
      <c r="H10" s="382">
        <f>'Personal File'!E3</f>
        <v>4</v>
      </c>
      <c r="I10" s="379"/>
    </row>
    <row r="11" spans="1:14" ht="17.25" thickBot="1">
      <c r="A11" s="303" t="s">
        <v>460</v>
      </c>
      <c r="B11" s="90">
        <v>1</v>
      </c>
      <c r="C11" s="139">
        <f>10+B11+'Personal File'!$C$11</f>
        <v>13</v>
      </c>
      <c r="D11" s="91" t="s">
        <v>486</v>
      </c>
      <c r="E11" s="3"/>
      <c r="F11" s="385"/>
      <c r="G11" s="386" t="s">
        <v>399</v>
      </c>
      <c r="H11" s="387">
        <f>4+'Personal File'!C10</f>
        <v>5</v>
      </c>
      <c r="I11" s="371"/>
    </row>
    <row r="12" spans="1:14" ht="17.25" thickTop="1">
      <c r="A12" s="477" t="s">
        <v>288</v>
      </c>
      <c r="B12" s="122">
        <v>1</v>
      </c>
      <c r="C12" s="140">
        <f>10+B12+'Personal File'!$C$11</f>
        <v>13</v>
      </c>
      <c r="D12" s="92" t="s">
        <v>486</v>
      </c>
      <c r="E12" s="3"/>
      <c r="F12" s="396"/>
      <c r="G12" s="397" t="s">
        <v>397</v>
      </c>
      <c r="H12" s="398">
        <f ca="1">RANDBETWEEN(1,20)</f>
        <v>1</v>
      </c>
      <c r="I12" s="399"/>
    </row>
    <row r="13" spans="1:14">
      <c r="A13" s="304" t="s">
        <v>430</v>
      </c>
      <c r="B13" s="230">
        <v>2</v>
      </c>
      <c r="C13" s="479">
        <f>10+B13+'Personal File'!$C$11</f>
        <v>14</v>
      </c>
      <c r="D13" s="91" t="s">
        <v>486</v>
      </c>
      <c r="E13" s="3"/>
      <c r="F13" s="376"/>
      <c r="G13" s="377" t="s">
        <v>400</v>
      </c>
      <c r="H13" s="378">
        <f ca="1">H12+'Personal File'!C10</f>
        <v>2</v>
      </c>
      <c r="I13" s="379"/>
    </row>
    <row r="14" spans="1:14">
      <c r="A14" s="304" t="s">
        <v>152</v>
      </c>
      <c r="B14" s="230">
        <v>2</v>
      </c>
      <c r="C14" s="479">
        <f>10+B14+'Personal File'!$C$11</f>
        <v>14</v>
      </c>
      <c r="D14" s="91" t="s">
        <v>486</v>
      </c>
      <c r="E14" s="3"/>
      <c r="F14" s="400"/>
      <c r="G14" s="401" t="s">
        <v>398</v>
      </c>
      <c r="H14" s="402">
        <f ca="1">RANDBETWEEN(1,6)+RANDBETWEEN(1,6)</f>
        <v>9</v>
      </c>
      <c r="I14" s="403"/>
    </row>
    <row r="15" spans="1:14">
      <c r="A15" s="504" t="s">
        <v>336</v>
      </c>
      <c r="B15" s="230">
        <v>2</v>
      </c>
      <c r="C15" s="479">
        <f>10+B15+'Personal File'!$C$11</f>
        <v>14</v>
      </c>
      <c r="D15" s="91" t="s">
        <v>486</v>
      </c>
      <c r="E15" s="3"/>
      <c r="F15" s="383"/>
      <c r="G15" s="377" t="s">
        <v>401</v>
      </c>
      <c r="H15" s="378">
        <f ca="1">H10+'Personal File'!B10+H14</f>
        <v>26</v>
      </c>
      <c r="I15" s="384"/>
    </row>
    <row r="16" spans="1:14" ht="17.25" thickBot="1">
      <c r="A16" s="502" t="s">
        <v>336</v>
      </c>
      <c r="B16" s="480">
        <v>2</v>
      </c>
      <c r="C16" s="481">
        <f>10+B16+'Personal File'!$C$11</f>
        <v>14</v>
      </c>
      <c r="D16" s="93" t="s">
        <v>97</v>
      </c>
      <c r="E16" s="3"/>
      <c r="F16" s="388"/>
      <c r="G16" s="389" t="s">
        <v>402</v>
      </c>
      <c r="H16" s="390" t="s">
        <v>66</v>
      </c>
      <c r="I16" s="391"/>
    </row>
    <row r="17" spans="4:6" ht="17.25" thickTop="1">
      <c r="D17" s="157"/>
    </row>
    <row r="19" spans="4:6">
      <c r="F19" s="16"/>
    </row>
    <row r="20" spans="4:6">
      <c r="F20" s="16"/>
    </row>
  </sheetData>
  <conditionalFormatting sqref="D3:D12">
    <cfRule type="cellIs" dxfId="67" priority="96" stopIfTrue="1" operator="equal">
      <formula>"þ"</formula>
    </cfRule>
  </conditionalFormatting>
  <conditionalFormatting sqref="D9">
    <cfRule type="cellIs" dxfId="66" priority="73" stopIfTrue="1" operator="equal">
      <formula>"þ"</formula>
    </cfRule>
  </conditionalFormatting>
  <conditionalFormatting sqref="D9">
    <cfRule type="cellIs" dxfId="65" priority="65" stopIfTrue="1" operator="equal">
      <formula>"þ"</formula>
    </cfRule>
  </conditionalFormatting>
  <conditionalFormatting sqref="D8">
    <cfRule type="cellIs" dxfId="64" priority="63" stopIfTrue="1" operator="equal">
      <formula>"þ"</formula>
    </cfRule>
  </conditionalFormatting>
  <conditionalFormatting sqref="D10">
    <cfRule type="cellIs" dxfId="63" priority="60" stopIfTrue="1" operator="equal">
      <formula>"þ"</formula>
    </cfRule>
  </conditionalFormatting>
  <conditionalFormatting sqref="D7">
    <cfRule type="cellIs" dxfId="62" priority="56" stopIfTrue="1" operator="equal">
      <formula>"þ"</formula>
    </cfRule>
  </conditionalFormatting>
  <conditionalFormatting sqref="D10">
    <cfRule type="cellIs" dxfId="61" priority="55" stopIfTrue="1" operator="equal">
      <formula>"þ"</formula>
    </cfRule>
  </conditionalFormatting>
  <conditionalFormatting sqref="D10">
    <cfRule type="cellIs" dxfId="60" priority="54" stopIfTrue="1" operator="equal">
      <formula>"þ"</formula>
    </cfRule>
  </conditionalFormatting>
  <conditionalFormatting sqref="D9">
    <cfRule type="cellIs" dxfId="59" priority="53" stopIfTrue="1" operator="equal">
      <formula>"þ"</formula>
    </cfRule>
  </conditionalFormatting>
  <conditionalFormatting sqref="D11:D14">
    <cfRule type="cellIs" dxfId="58" priority="52" stopIfTrue="1" operator="equal">
      <formula>"þ"</formula>
    </cfRule>
  </conditionalFormatting>
  <conditionalFormatting sqref="D8">
    <cfRule type="cellIs" dxfId="57" priority="51" stopIfTrue="1" operator="equal">
      <formula>"þ"</formula>
    </cfRule>
  </conditionalFormatting>
  <conditionalFormatting sqref="D10">
    <cfRule type="cellIs" dxfId="56" priority="50" stopIfTrue="1" operator="equal">
      <formula>"þ"</formula>
    </cfRule>
  </conditionalFormatting>
  <conditionalFormatting sqref="D10">
    <cfRule type="cellIs" dxfId="55" priority="49" stopIfTrue="1" operator="equal">
      <formula>"þ"</formula>
    </cfRule>
  </conditionalFormatting>
  <conditionalFormatting sqref="D9">
    <cfRule type="cellIs" dxfId="54" priority="48" stopIfTrue="1" operator="equal">
      <formula>"þ"</formula>
    </cfRule>
  </conditionalFormatting>
  <conditionalFormatting sqref="D11:D14">
    <cfRule type="cellIs" dxfId="53" priority="47" stopIfTrue="1" operator="equal">
      <formula>"þ"</formula>
    </cfRule>
  </conditionalFormatting>
  <conditionalFormatting sqref="D11:D14">
    <cfRule type="cellIs" dxfId="52" priority="46" stopIfTrue="1" operator="equal">
      <formula>"þ"</formula>
    </cfRule>
  </conditionalFormatting>
  <conditionalFormatting sqref="D11:D14">
    <cfRule type="cellIs" dxfId="51" priority="45" stopIfTrue="1" operator="equal">
      <formula>"þ"</formula>
    </cfRule>
  </conditionalFormatting>
  <conditionalFormatting sqref="D10">
    <cfRule type="cellIs" dxfId="50" priority="44" stopIfTrue="1" operator="equal">
      <formula>"þ"</formula>
    </cfRule>
  </conditionalFormatting>
  <conditionalFormatting sqref="D13">
    <cfRule type="cellIs" dxfId="49" priority="43" stopIfTrue="1" operator="equal">
      <formula>"þ"</formula>
    </cfRule>
  </conditionalFormatting>
  <conditionalFormatting sqref="D9">
    <cfRule type="cellIs" dxfId="48" priority="42" stopIfTrue="1" operator="equal">
      <formula>"þ"</formula>
    </cfRule>
  </conditionalFormatting>
  <conditionalFormatting sqref="D10">
    <cfRule type="cellIs" dxfId="47" priority="41" stopIfTrue="1" operator="equal">
      <formula>"þ"</formula>
    </cfRule>
  </conditionalFormatting>
  <conditionalFormatting sqref="D10">
    <cfRule type="cellIs" dxfId="46" priority="40" stopIfTrue="1" operator="equal">
      <formula>"þ"</formula>
    </cfRule>
  </conditionalFormatting>
  <conditionalFormatting sqref="D9">
    <cfRule type="cellIs" dxfId="45" priority="39" stopIfTrue="1" operator="equal">
      <formula>"þ"</formula>
    </cfRule>
  </conditionalFormatting>
  <conditionalFormatting sqref="D11">
    <cfRule type="cellIs" dxfId="44" priority="38" stopIfTrue="1" operator="equal">
      <formula>"þ"</formula>
    </cfRule>
  </conditionalFormatting>
  <conditionalFormatting sqref="D8">
    <cfRule type="cellIs" dxfId="43" priority="37" stopIfTrue="1" operator="equal">
      <formula>"þ"</formula>
    </cfRule>
  </conditionalFormatting>
  <conditionalFormatting sqref="D11">
    <cfRule type="cellIs" dxfId="42" priority="36" stopIfTrue="1" operator="equal">
      <formula>"þ"</formula>
    </cfRule>
  </conditionalFormatting>
  <conditionalFormatting sqref="D11">
    <cfRule type="cellIs" dxfId="41" priority="35" stopIfTrue="1" operator="equal">
      <formula>"þ"</formula>
    </cfRule>
  </conditionalFormatting>
  <conditionalFormatting sqref="D10">
    <cfRule type="cellIs" dxfId="40" priority="34" stopIfTrue="1" operator="equal">
      <formula>"þ"</formula>
    </cfRule>
  </conditionalFormatting>
  <conditionalFormatting sqref="D9">
    <cfRule type="cellIs" dxfId="39" priority="33" stopIfTrue="1" operator="equal">
      <formula>"þ"</formula>
    </cfRule>
  </conditionalFormatting>
  <conditionalFormatting sqref="D11">
    <cfRule type="cellIs" dxfId="38" priority="32" stopIfTrue="1" operator="equal">
      <formula>"þ"</formula>
    </cfRule>
  </conditionalFormatting>
  <conditionalFormatting sqref="D11">
    <cfRule type="cellIs" dxfId="37" priority="31" stopIfTrue="1" operator="equal">
      <formula>"þ"</formula>
    </cfRule>
  </conditionalFormatting>
  <conditionalFormatting sqref="D10">
    <cfRule type="cellIs" dxfId="36" priority="30" stopIfTrue="1" operator="equal">
      <formula>"þ"</formula>
    </cfRule>
  </conditionalFormatting>
  <conditionalFormatting sqref="D11">
    <cfRule type="cellIs" dxfId="35" priority="29" stopIfTrue="1" operator="equal">
      <formula>"þ"</formula>
    </cfRule>
  </conditionalFormatting>
  <conditionalFormatting sqref="D14">
    <cfRule type="cellIs" dxfId="34" priority="28" stopIfTrue="1" operator="equal">
      <formula>"þ"</formula>
    </cfRule>
  </conditionalFormatting>
  <conditionalFormatting sqref="D10">
    <cfRule type="cellIs" dxfId="33" priority="27" stopIfTrue="1" operator="equal">
      <formula>"þ"</formula>
    </cfRule>
  </conditionalFormatting>
  <conditionalFormatting sqref="D11">
    <cfRule type="cellIs" dxfId="32" priority="26" stopIfTrue="1" operator="equal">
      <formula>"þ"</formula>
    </cfRule>
  </conditionalFormatting>
  <conditionalFormatting sqref="D11">
    <cfRule type="cellIs" dxfId="31" priority="25" stopIfTrue="1" operator="equal">
      <formula>"þ"</formula>
    </cfRule>
  </conditionalFormatting>
  <conditionalFormatting sqref="D11">
    <cfRule type="cellIs" dxfId="30" priority="24" stopIfTrue="1" operator="equal">
      <formula>"þ"</formula>
    </cfRule>
  </conditionalFormatting>
  <conditionalFormatting sqref="D11">
    <cfRule type="cellIs" dxfId="29" priority="23" stopIfTrue="1" operator="equal">
      <formula>"þ"</formula>
    </cfRule>
  </conditionalFormatting>
  <conditionalFormatting sqref="D11">
    <cfRule type="cellIs" dxfId="28" priority="22" stopIfTrue="1" operator="equal">
      <formula>"þ"</formula>
    </cfRule>
  </conditionalFormatting>
  <conditionalFormatting sqref="D11">
    <cfRule type="cellIs" dxfId="27" priority="21" stopIfTrue="1" operator="equal">
      <formula>"þ"</formula>
    </cfRule>
  </conditionalFormatting>
  <conditionalFormatting sqref="D14">
    <cfRule type="cellIs" dxfId="26" priority="20" stopIfTrue="1" operator="equal">
      <formula>"þ"</formula>
    </cfRule>
  </conditionalFormatting>
  <conditionalFormatting sqref="D11">
    <cfRule type="cellIs" dxfId="25" priority="19" stopIfTrue="1" operator="equal">
      <formula>"þ"</formula>
    </cfRule>
  </conditionalFormatting>
  <conditionalFormatting sqref="D11">
    <cfRule type="cellIs" dxfId="24" priority="18" stopIfTrue="1" operator="equal">
      <formula>"þ"</formula>
    </cfRule>
  </conditionalFormatting>
  <conditionalFormatting sqref="D12">
    <cfRule type="cellIs" dxfId="23" priority="17" stopIfTrue="1" operator="equal">
      <formula>"þ"</formula>
    </cfRule>
  </conditionalFormatting>
  <conditionalFormatting sqref="D12">
    <cfRule type="cellIs" dxfId="22" priority="16" stopIfTrue="1" operator="equal">
      <formula>"þ"</formula>
    </cfRule>
  </conditionalFormatting>
  <conditionalFormatting sqref="D12">
    <cfRule type="cellIs" dxfId="21" priority="15" stopIfTrue="1" operator="equal">
      <formula>"þ"</formula>
    </cfRule>
  </conditionalFormatting>
  <conditionalFormatting sqref="D11">
    <cfRule type="cellIs" dxfId="20" priority="14" stopIfTrue="1" operator="equal">
      <formula>"þ"</formula>
    </cfRule>
  </conditionalFormatting>
  <conditionalFormatting sqref="D12">
    <cfRule type="cellIs" dxfId="19" priority="13" stopIfTrue="1" operator="equal">
      <formula>"þ"</formula>
    </cfRule>
  </conditionalFormatting>
  <conditionalFormatting sqref="D12">
    <cfRule type="cellIs" dxfId="18" priority="12" stopIfTrue="1" operator="equal">
      <formula>"þ"</formula>
    </cfRule>
  </conditionalFormatting>
  <conditionalFormatting sqref="D11">
    <cfRule type="cellIs" dxfId="17" priority="11" stopIfTrue="1" operator="equal">
      <formula>"þ"</formula>
    </cfRule>
  </conditionalFormatting>
  <conditionalFormatting sqref="D12">
    <cfRule type="cellIs" dxfId="16" priority="10" stopIfTrue="1" operator="equal">
      <formula>"þ"</formula>
    </cfRule>
  </conditionalFormatting>
  <conditionalFormatting sqref="D15">
    <cfRule type="cellIs" dxfId="15" priority="9" stopIfTrue="1" operator="equal">
      <formula>"þ"</formula>
    </cfRule>
  </conditionalFormatting>
  <conditionalFormatting sqref="D11">
    <cfRule type="cellIs" dxfId="14" priority="8" stopIfTrue="1" operator="equal">
      <formula>"þ"</formula>
    </cfRule>
  </conditionalFormatting>
  <conditionalFormatting sqref="D15">
    <cfRule type="cellIs" dxfId="13" priority="7" stopIfTrue="1" operator="equal">
      <formula>"þ"</formula>
    </cfRule>
  </conditionalFormatting>
  <conditionalFormatting sqref="D15">
    <cfRule type="cellIs" dxfId="12" priority="6" stopIfTrue="1" operator="equal">
      <formula>"þ"</formula>
    </cfRule>
  </conditionalFormatting>
  <conditionalFormatting sqref="D15">
    <cfRule type="cellIs" dxfId="11" priority="5" stopIfTrue="1" operator="equal">
      <formula>"þ"</formula>
    </cfRule>
  </conditionalFormatting>
  <conditionalFormatting sqref="D15">
    <cfRule type="cellIs" dxfId="10" priority="4" stopIfTrue="1" operator="equal">
      <formula>"þ"</formula>
    </cfRule>
  </conditionalFormatting>
  <conditionalFormatting sqref="D15">
    <cfRule type="cellIs" dxfId="9" priority="3" stopIfTrue="1" operator="equal">
      <formula>"þ"</formula>
    </cfRule>
  </conditionalFormatting>
  <conditionalFormatting sqref="D15">
    <cfRule type="cellIs" dxfId="8" priority="2" stopIfTrue="1" operator="equal">
      <formula>"þ"</formula>
    </cfRule>
  </conditionalFormatting>
  <conditionalFormatting sqref="D16">
    <cfRule type="cellIs" dxfId="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workbookViewId="0"/>
  </sheetViews>
  <sheetFormatPr defaultColWidth="13" defaultRowHeight="16.5"/>
  <cols>
    <col min="1" max="1" width="29.625" style="156" bestFit="1" customWidth="1"/>
    <col min="2" max="2" width="1.875" style="157" customWidth="1"/>
    <col min="3" max="3" width="29" style="155" bestFit="1" customWidth="1"/>
    <col min="4" max="4" width="17.75" style="179" bestFit="1" customWidth="1"/>
    <col min="5" max="16384" width="13" style="155"/>
  </cols>
  <sheetData>
    <row r="1" spans="1:3" ht="24.75" thickTop="1" thickBot="1">
      <c r="A1" s="276" t="s">
        <v>229</v>
      </c>
      <c r="B1" s="155"/>
      <c r="C1" s="276" t="s">
        <v>129</v>
      </c>
    </row>
    <row r="2" spans="1:3" ht="17.25" thickBot="1">
      <c r="A2" s="413" t="s">
        <v>410</v>
      </c>
      <c r="B2" s="155"/>
      <c r="C2" s="372" t="s">
        <v>421</v>
      </c>
    </row>
    <row r="3" spans="1:3" ht="21.75" thickTop="1" thickBot="1">
      <c r="A3" s="414" t="s">
        <v>470</v>
      </c>
      <c r="B3" s="155"/>
      <c r="C3" s="374" t="s">
        <v>394</v>
      </c>
    </row>
    <row r="4" spans="1:3" ht="18" thickTop="1" thickBot="1">
      <c r="B4" s="155"/>
      <c r="C4" s="373" t="s">
        <v>411</v>
      </c>
    </row>
    <row r="5" spans="1:3" ht="24.75" thickTop="1" thickBot="1">
      <c r="A5" s="277" t="s">
        <v>132</v>
      </c>
      <c r="B5" s="155"/>
      <c r="C5" s="405" t="s">
        <v>424</v>
      </c>
    </row>
    <row r="6" spans="1:3">
      <c r="A6" s="141" t="s">
        <v>133</v>
      </c>
      <c r="B6" s="155"/>
      <c r="C6" s="373" t="s">
        <v>444</v>
      </c>
    </row>
    <row r="7" spans="1:3" ht="17.25" thickBot="1">
      <c r="A7" s="143" t="s">
        <v>242</v>
      </c>
      <c r="B7" s="155"/>
      <c r="C7" s="414" t="s">
        <v>412</v>
      </c>
    </row>
    <row r="8" spans="1:3" ht="18" thickTop="1" thickBot="1">
      <c r="A8" s="144" t="s">
        <v>425</v>
      </c>
      <c r="B8" s="155"/>
    </row>
    <row r="9" spans="1:3" ht="24.75" thickTop="1" thickBot="1">
      <c r="B9" s="155"/>
      <c r="C9" s="278" t="s">
        <v>98</v>
      </c>
    </row>
    <row r="10" spans="1:3" ht="20.25" thickTop="1" thickBot="1">
      <c r="A10" s="425" t="s">
        <v>436</v>
      </c>
      <c r="B10" s="155"/>
      <c r="C10" s="142" t="s">
        <v>445</v>
      </c>
    </row>
    <row r="11" spans="1:3">
      <c r="A11" s="426" t="s">
        <v>435</v>
      </c>
      <c r="B11" s="155"/>
    </row>
    <row r="12" spans="1:3">
      <c r="A12" s="143" t="s">
        <v>437</v>
      </c>
      <c r="B12" s="155"/>
    </row>
    <row r="13" spans="1:3" ht="17.25" thickBot="1">
      <c r="A13" s="427" t="s">
        <v>438</v>
      </c>
    </row>
    <row r="14"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
  <sheetViews>
    <sheetView showGridLines="0" workbookViewId="0">
      <selection activeCell="A5" sqref="A5:K7"/>
    </sheetView>
  </sheetViews>
  <sheetFormatPr defaultColWidth="13" defaultRowHeight="15.75"/>
  <cols>
    <col min="1" max="1" width="26.875" style="24" bestFit="1" customWidth="1"/>
    <col min="2" max="2" width="8.625" style="24" customWidth="1"/>
    <col min="3" max="3" width="6.125" style="24" customWidth="1"/>
    <col min="4" max="4" width="8.25" style="24" customWidth="1"/>
    <col min="5" max="5" width="8.375" style="24" customWidth="1"/>
    <col min="6" max="6" width="8.375" style="24" bestFit="1" customWidth="1"/>
    <col min="7" max="9" width="5.625" style="24" customWidth="1"/>
    <col min="10" max="10" width="6.25" style="24" bestFit="1" customWidth="1"/>
    <col min="11" max="11" width="26.625" style="24" customWidth="1"/>
    <col min="12" max="16384" width="13" style="1"/>
  </cols>
  <sheetData>
    <row r="1" spans="1:11" ht="24" thickBot="1">
      <c r="A1" s="23" t="s">
        <v>25</v>
      </c>
      <c r="B1" s="23"/>
      <c r="C1" s="23"/>
      <c r="D1" s="23"/>
      <c r="E1" s="23"/>
      <c r="F1" s="23"/>
      <c r="G1" s="23"/>
      <c r="H1" s="23"/>
      <c r="I1" s="23"/>
      <c r="J1" s="23"/>
      <c r="K1" s="23"/>
    </row>
    <row r="2" spans="1:11" ht="17.25" thickTop="1" thickBot="1">
      <c r="A2" s="217" t="s">
        <v>5</v>
      </c>
      <c r="B2" s="218" t="s">
        <v>6</v>
      </c>
      <c r="C2" s="218" t="s">
        <v>29</v>
      </c>
      <c r="D2" s="218" t="s">
        <v>30</v>
      </c>
      <c r="E2" s="219" t="s">
        <v>74</v>
      </c>
      <c r="F2" s="218" t="s">
        <v>26</v>
      </c>
      <c r="G2" s="218" t="s">
        <v>31</v>
      </c>
      <c r="H2" s="220" t="s">
        <v>134</v>
      </c>
      <c r="I2" s="248" t="s">
        <v>234</v>
      </c>
      <c r="J2" s="220" t="s">
        <v>107</v>
      </c>
      <c r="K2" s="221" t="s">
        <v>105</v>
      </c>
    </row>
    <row r="3" spans="1:11" ht="16.5" thickBot="1">
      <c r="A3" s="289" t="s">
        <v>485</v>
      </c>
      <c r="B3" s="290" t="s">
        <v>230</v>
      </c>
      <c r="C3" s="428">
        <v>1</v>
      </c>
      <c r="D3" s="291" t="s">
        <v>478</v>
      </c>
      <c r="E3" s="291" t="s">
        <v>231</v>
      </c>
      <c r="F3" s="292" t="s">
        <v>232</v>
      </c>
      <c r="G3" s="293">
        <v>4</v>
      </c>
      <c r="H3" s="294" t="str">
        <f>CONCATENATE("+",RIGHT('Personal File'!$B$5,1)+RIGHT('Personal File'!$C$7)+D3)</f>
        <v>+6</v>
      </c>
      <c r="I3" s="295">
        <f t="shared" ref="I3" ca="1" si="0">RANDBETWEEN(1,20)</f>
        <v>16</v>
      </c>
      <c r="J3" s="296">
        <f t="shared" ref="J3" ca="1" si="1">I3+RIGHT(H3,1)</f>
        <v>22</v>
      </c>
      <c r="K3" s="297"/>
    </row>
    <row r="4" spans="1:11" ht="6" customHeight="1" thickTop="1" thickBot="1"/>
    <row r="5" spans="1:11" ht="17.25" thickTop="1" thickBot="1">
      <c r="A5" s="217" t="s">
        <v>8</v>
      </c>
      <c r="B5" s="218" t="s">
        <v>9</v>
      </c>
      <c r="C5" s="218" t="s">
        <v>29</v>
      </c>
      <c r="D5" s="218" t="s">
        <v>30</v>
      </c>
      <c r="E5" s="219" t="s">
        <v>74</v>
      </c>
      <c r="F5" s="218" t="s">
        <v>10</v>
      </c>
      <c r="G5" s="218" t="s">
        <v>31</v>
      </c>
      <c r="H5" s="220" t="s">
        <v>134</v>
      </c>
      <c r="I5" s="248" t="s">
        <v>234</v>
      </c>
      <c r="J5" s="220" t="s">
        <v>107</v>
      </c>
      <c r="K5" s="221" t="s">
        <v>105</v>
      </c>
    </row>
    <row r="6" spans="1:11">
      <c r="A6" s="513" t="s">
        <v>483</v>
      </c>
      <c r="B6" s="514" t="s">
        <v>440</v>
      </c>
      <c r="C6" s="522" t="s">
        <v>482</v>
      </c>
      <c r="D6" s="515" t="s">
        <v>478</v>
      </c>
      <c r="E6" s="514" t="s">
        <v>441</v>
      </c>
      <c r="F6" s="515" t="s">
        <v>442</v>
      </c>
      <c r="G6" s="516">
        <v>3</v>
      </c>
      <c r="H6" s="517" t="str">
        <f>CONCATENATE("+",RIGHT('Personal File'!$B$5,1)+RIGHT('Personal File'!$C$8)+D6+1)</f>
        <v>+10</v>
      </c>
      <c r="I6" s="518">
        <f ca="1">RANDBETWEEN(1,20)</f>
        <v>12</v>
      </c>
      <c r="J6" s="519">
        <f ca="1">I6+RIGHT(H6,2)</f>
        <v>22</v>
      </c>
      <c r="K6" s="520"/>
    </row>
    <row r="7" spans="1:11" ht="16.5" thickBot="1">
      <c r="A7" s="505" t="s">
        <v>484</v>
      </c>
      <c r="B7" s="506" t="s">
        <v>440</v>
      </c>
      <c r="C7" s="521" t="s">
        <v>481</v>
      </c>
      <c r="D7" s="507" t="s">
        <v>478</v>
      </c>
      <c r="E7" s="506" t="s">
        <v>441</v>
      </c>
      <c r="F7" s="507" t="s">
        <v>442</v>
      </c>
      <c r="G7" s="508">
        <v>3</v>
      </c>
      <c r="H7" s="509" t="str">
        <f>CONCATENATE("+",RIGHT('Personal File'!$B$5,1)+RIGHT('Personal File'!$C$8)+D7+1)</f>
        <v>+10</v>
      </c>
      <c r="I7" s="510">
        <f ca="1">RANDBETWEEN(1,20)</f>
        <v>11</v>
      </c>
      <c r="J7" s="511">
        <f ca="1">I7+RIGHT(H7,2)</f>
        <v>21</v>
      </c>
      <c r="K7" s="512"/>
    </row>
    <row r="8" spans="1:11" ht="6" customHeight="1" thickTop="1" thickBot="1">
      <c r="D8" s="25"/>
      <c r="E8" s="25"/>
      <c r="G8" s="26"/>
      <c r="H8" s="26"/>
      <c r="I8" s="26"/>
      <c r="J8" s="26"/>
    </row>
    <row r="9" spans="1:11" ht="17.25" thickTop="1" thickBot="1">
      <c r="A9" s="217" t="s">
        <v>79</v>
      </c>
      <c r="B9" s="218" t="s">
        <v>19</v>
      </c>
      <c r="C9" s="218" t="s">
        <v>38</v>
      </c>
      <c r="D9" s="218" t="s">
        <v>107</v>
      </c>
      <c r="E9" s="218" t="s">
        <v>108</v>
      </c>
      <c r="F9" s="218" t="s">
        <v>109</v>
      </c>
      <c r="G9" s="218" t="s">
        <v>31</v>
      </c>
      <c r="H9" s="222" t="s">
        <v>105</v>
      </c>
      <c r="I9" s="247"/>
      <c r="J9" s="247"/>
      <c r="K9" s="225"/>
    </row>
    <row r="10" spans="1:11">
      <c r="A10" s="249" t="s">
        <v>480</v>
      </c>
      <c r="B10" s="418">
        <v>4</v>
      </c>
      <c r="C10" s="418">
        <v>6</v>
      </c>
      <c r="D10" s="418">
        <v>0</v>
      </c>
      <c r="E10" s="419">
        <v>0.1</v>
      </c>
      <c r="F10" s="418" t="s">
        <v>237</v>
      </c>
      <c r="G10" s="420">
        <v>10</v>
      </c>
      <c r="H10" s="250"/>
      <c r="I10" s="251"/>
      <c r="J10" s="251"/>
      <c r="K10" s="252"/>
    </row>
    <row r="11" spans="1:11" ht="16.5" thickBot="1">
      <c r="A11" s="364"/>
      <c r="B11" s="365"/>
      <c r="C11" s="366"/>
      <c r="D11" s="365"/>
      <c r="E11" s="367"/>
      <c r="F11" s="365"/>
      <c r="G11" s="368"/>
      <c r="H11" s="369"/>
      <c r="I11" s="370"/>
      <c r="J11" s="370"/>
      <c r="K11" s="371"/>
    </row>
    <row r="12" spans="1:11" ht="6.75" customHeight="1" thickTop="1" thickBot="1"/>
    <row r="13" spans="1:11" ht="17.25" thickTop="1" thickBot="1">
      <c r="A13" s="27"/>
      <c r="B13" s="26"/>
      <c r="C13" s="223" t="s">
        <v>80</v>
      </c>
      <c r="D13" s="247"/>
      <c r="E13" s="224"/>
      <c r="F13" s="222" t="s">
        <v>7</v>
      </c>
      <c r="G13" s="218" t="s">
        <v>31</v>
      </c>
      <c r="H13" s="220" t="s">
        <v>134</v>
      </c>
      <c r="I13" s="222" t="s">
        <v>105</v>
      </c>
      <c r="J13" s="247"/>
      <c r="K13" s="225"/>
    </row>
    <row r="14" spans="1:11">
      <c r="A14" s="27"/>
      <c r="B14" s="26"/>
      <c r="C14" s="433" t="s">
        <v>416</v>
      </c>
      <c r="D14" s="455"/>
      <c r="E14" s="434"/>
      <c r="F14" s="435">
        <v>60</v>
      </c>
      <c r="G14" s="436">
        <f t="shared" ref="G14:G16" si="2">(F14*3)/20</f>
        <v>9</v>
      </c>
      <c r="H14" s="437" t="s">
        <v>66</v>
      </c>
      <c r="I14" s="438"/>
      <c r="J14" s="439"/>
      <c r="K14" s="440"/>
    </row>
    <row r="15" spans="1:11">
      <c r="A15" s="27"/>
      <c r="B15" s="26"/>
      <c r="C15" s="458" t="s">
        <v>453</v>
      </c>
      <c r="D15" s="459"/>
      <c r="E15" s="460"/>
      <c r="F15" s="461">
        <v>20</v>
      </c>
      <c r="G15" s="444">
        <f t="shared" si="2"/>
        <v>3</v>
      </c>
      <c r="H15" s="445" t="s">
        <v>66</v>
      </c>
      <c r="I15" s="462"/>
      <c r="J15" s="463"/>
      <c r="K15" s="464"/>
    </row>
    <row r="16" spans="1:11">
      <c r="A16" s="27"/>
      <c r="B16" s="26"/>
      <c r="C16" s="441" t="s">
        <v>452</v>
      </c>
      <c r="D16" s="456"/>
      <c r="E16" s="442"/>
      <c r="F16" s="443">
        <v>20</v>
      </c>
      <c r="G16" s="444">
        <f t="shared" si="2"/>
        <v>3</v>
      </c>
      <c r="H16" s="445" t="s">
        <v>66</v>
      </c>
      <c r="I16" s="378"/>
      <c r="J16" s="446"/>
      <c r="K16" s="447"/>
    </row>
    <row r="17" spans="3:11" ht="16.5" thickBot="1">
      <c r="C17" s="448" t="s">
        <v>450</v>
      </c>
      <c r="D17" s="457"/>
      <c r="E17" s="449"/>
      <c r="F17" s="450">
        <v>40</v>
      </c>
      <c r="G17" s="368">
        <f>(F17*3)/20</f>
        <v>6</v>
      </c>
      <c r="H17" s="451" t="s">
        <v>66</v>
      </c>
      <c r="I17" s="452" t="s">
        <v>451</v>
      </c>
      <c r="J17" s="453"/>
      <c r="K17" s="454"/>
    </row>
    <row r="18" spans="3:11" ht="17.25" thickTop="1" thickBot="1"/>
    <row r="19" spans="3:11" ht="17.25" thickTop="1" thickBot="1">
      <c r="C19" s="223" t="s">
        <v>466</v>
      </c>
      <c r="D19" s="247"/>
      <c r="E19" s="247"/>
      <c r="F19" s="247"/>
      <c r="G19" s="478" t="s">
        <v>7</v>
      </c>
      <c r="H19" s="478" t="s">
        <v>4</v>
      </c>
      <c r="I19" s="478" t="s">
        <v>467</v>
      </c>
      <c r="J19" s="222" t="s">
        <v>105</v>
      </c>
      <c r="K19" s="225"/>
    </row>
    <row r="20" spans="3:11">
      <c r="C20" s="492" t="s">
        <v>468</v>
      </c>
      <c r="D20" s="493"/>
      <c r="E20" s="493"/>
      <c r="F20" s="493"/>
      <c r="G20" s="494">
        <v>9</v>
      </c>
      <c r="H20" s="494">
        <v>1</v>
      </c>
      <c r="I20" s="494">
        <v>1</v>
      </c>
      <c r="J20" s="438"/>
      <c r="K20" s="495"/>
    </row>
    <row r="21" spans="3:11">
      <c r="C21" s="496"/>
      <c r="D21" s="497"/>
      <c r="E21" s="497"/>
      <c r="F21" s="497"/>
      <c r="G21" s="498"/>
      <c r="H21" s="498"/>
      <c r="I21" s="498"/>
      <c r="J21" s="378"/>
      <c r="K21" s="379"/>
    </row>
    <row r="22" spans="3:11" ht="16.5" thickBot="1">
      <c r="C22" s="499"/>
      <c r="D22" s="457"/>
      <c r="E22" s="457"/>
      <c r="F22" s="457"/>
      <c r="G22" s="500"/>
      <c r="H22" s="500"/>
      <c r="I22" s="500"/>
      <c r="J22" s="452"/>
      <c r="K22" s="371"/>
    </row>
    <row r="23" spans="3:11" ht="16.5" thickTop="1"/>
  </sheetData>
  <phoneticPr fontId="0" type="noConversion"/>
  <conditionalFormatting sqref="B11">
    <cfRule type="cellIs" dxfId="6" priority="9" operator="equal">
      <formula>2</formula>
    </cfRule>
  </conditionalFormatting>
  <conditionalFormatting sqref="I3">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6">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ColWidth="13" defaultRowHeight="15.75"/>
  <cols>
    <col min="1" max="1" width="28.125" style="24" bestFit="1" customWidth="1"/>
    <col min="2" max="2" width="4.5" style="24" bestFit="1" customWidth="1"/>
    <col min="3" max="3" width="5.625" style="26" bestFit="1" customWidth="1"/>
    <col min="4" max="5" width="26.625" style="1" customWidth="1"/>
    <col min="6" max="6" width="7" style="24" customWidth="1"/>
    <col min="7" max="16384" width="13" style="1"/>
  </cols>
  <sheetData>
    <row r="1" spans="1:6" ht="24" thickBot="1">
      <c r="A1" s="23" t="s">
        <v>102</v>
      </c>
      <c r="B1" s="23"/>
      <c r="C1" s="99"/>
      <c r="D1" s="23"/>
      <c r="E1" s="23"/>
    </row>
    <row r="2" spans="1:6" s="24" customFormat="1" ht="16.5" thickBot="1">
      <c r="A2" s="100" t="s">
        <v>103</v>
      </c>
      <c r="B2" s="100" t="s">
        <v>7</v>
      </c>
      <c r="C2" s="101" t="s">
        <v>31</v>
      </c>
      <c r="D2" s="102" t="s">
        <v>104</v>
      </c>
      <c r="E2" s="103" t="s">
        <v>105</v>
      </c>
    </row>
    <row r="3" spans="1:6">
      <c r="A3" s="298" t="s">
        <v>418</v>
      </c>
      <c r="B3" s="299">
        <v>1</v>
      </c>
      <c r="C3" s="404" t="s">
        <v>419</v>
      </c>
      <c r="D3" s="301"/>
      <c r="E3" s="302"/>
    </row>
    <row r="4" spans="1:6">
      <c r="A4" s="298" t="s">
        <v>417</v>
      </c>
      <c r="B4" s="299">
        <v>1</v>
      </c>
      <c r="C4" s="300">
        <v>0</v>
      </c>
      <c r="D4" s="301"/>
      <c r="E4" s="302"/>
    </row>
    <row r="5" spans="1:6" ht="16.5" thickBot="1">
      <c r="A5" s="275"/>
      <c r="B5" s="267"/>
      <c r="C5" s="158"/>
      <c r="D5" s="274"/>
      <c r="E5" s="106"/>
    </row>
    <row r="6" spans="1:6" ht="24.75" thickTop="1" thickBot="1">
      <c r="A6" s="23" t="s">
        <v>106</v>
      </c>
      <c r="B6" s="23"/>
      <c r="C6" s="107"/>
      <c r="D6" s="23"/>
      <c r="E6" s="108"/>
    </row>
    <row r="7" spans="1:6" ht="16.5" thickBot="1">
      <c r="A7" s="100" t="s">
        <v>103</v>
      </c>
      <c r="B7" s="100" t="s">
        <v>7</v>
      </c>
      <c r="C7" s="101" t="s">
        <v>31</v>
      </c>
      <c r="D7" s="102" t="s">
        <v>104</v>
      </c>
      <c r="E7" s="103" t="s">
        <v>105</v>
      </c>
    </row>
    <row r="8" spans="1:6">
      <c r="A8" s="271" t="s">
        <v>454</v>
      </c>
      <c r="B8" s="268">
        <v>1</v>
      </c>
      <c r="C8" s="110">
        <v>2</v>
      </c>
      <c r="D8" s="501"/>
      <c r="E8" s="109"/>
      <c r="F8" s="216"/>
    </row>
    <row r="9" spans="1:6">
      <c r="A9" s="272" t="s">
        <v>459</v>
      </c>
      <c r="B9" s="266">
        <v>1</v>
      </c>
      <c r="C9" s="465">
        <v>0</v>
      </c>
      <c r="D9" s="466"/>
      <c r="E9" s="105"/>
      <c r="F9" s="216"/>
    </row>
    <row r="10" spans="1:6">
      <c r="A10" s="272" t="s">
        <v>456</v>
      </c>
      <c r="B10" s="266">
        <v>1</v>
      </c>
      <c r="C10" s="465">
        <v>0</v>
      </c>
      <c r="D10" s="273"/>
      <c r="E10" s="105"/>
      <c r="F10" s="216"/>
    </row>
    <row r="11" spans="1:6">
      <c r="A11" s="272" t="s">
        <v>475</v>
      </c>
      <c r="B11" s="266">
        <v>1</v>
      </c>
      <c r="C11" s="465">
        <v>0</v>
      </c>
      <c r="D11" s="466"/>
      <c r="E11" s="105"/>
      <c r="F11" s="216"/>
    </row>
    <row r="12" spans="1:6">
      <c r="A12" s="272" t="s">
        <v>476</v>
      </c>
      <c r="B12" s="266">
        <v>1</v>
      </c>
      <c r="C12" s="465">
        <v>0</v>
      </c>
      <c r="D12" s="273"/>
      <c r="E12" s="105"/>
      <c r="F12" s="216"/>
    </row>
    <row r="13" spans="1:6">
      <c r="A13" s="272" t="s">
        <v>420</v>
      </c>
      <c r="B13" s="266">
        <v>1</v>
      </c>
      <c r="C13" s="104">
        <v>0</v>
      </c>
      <c r="D13" s="466" t="s">
        <v>449</v>
      </c>
      <c r="E13" s="105"/>
    </row>
    <row r="14" spans="1:6">
      <c r="A14" s="272" t="s">
        <v>473</v>
      </c>
      <c r="B14" s="266">
        <v>1</v>
      </c>
      <c r="C14" s="465">
        <v>0</v>
      </c>
      <c r="D14" s="273"/>
      <c r="E14" s="105"/>
    </row>
    <row r="15" spans="1:6">
      <c r="A15" s="272" t="s">
        <v>474</v>
      </c>
      <c r="B15" s="266">
        <v>2</v>
      </c>
      <c r="C15" s="465">
        <f>B15/5</f>
        <v>0.4</v>
      </c>
      <c r="D15" s="466"/>
      <c r="E15" s="105"/>
    </row>
    <row r="16" spans="1:6">
      <c r="A16" s="272" t="s">
        <v>477</v>
      </c>
      <c r="B16" s="266">
        <v>1</v>
      </c>
      <c r="C16" s="465">
        <v>0</v>
      </c>
      <c r="D16" s="273"/>
      <c r="E16" s="105"/>
    </row>
    <row r="17" spans="1:5">
      <c r="A17" s="272" t="s">
        <v>457</v>
      </c>
      <c r="B17" s="266">
        <v>2</v>
      </c>
      <c r="C17" s="465">
        <v>1</v>
      </c>
      <c r="D17" s="273"/>
      <c r="E17" s="105"/>
    </row>
    <row r="18" spans="1:5">
      <c r="A18" s="272" t="s">
        <v>458</v>
      </c>
      <c r="B18" s="266">
        <v>1</v>
      </c>
      <c r="C18" s="465">
        <v>5</v>
      </c>
      <c r="D18" s="466" t="s">
        <v>237</v>
      </c>
      <c r="E18" s="105"/>
    </row>
    <row r="19" spans="1:5">
      <c r="A19" s="272" t="s">
        <v>472</v>
      </c>
      <c r="B19" s="266">
        <v>2</v>
      </c>
      <c r="C19" s="465">
        <f>B19*0.2</f>
        <v>0.4</v>
      </c>
      <c r="D19" s="273"/>
      <c r="E19" s="105"/>
    </row>
    <row r="20" spans="1:5" ht="16.5" thickBot="1">
      <c r="A20" s="275" t="s">
        <v>455</v>
      </c>
      <c r="B20" s="267">
        <v>1</v>
      </c>
      <c r="C20" s="158">
        <v>4</v>
      </c>
      <c r="D20" s="274"/>
      <c r="E20" s="106"/>
    </row>
    <row r="21" spans="1:5" ht="16.5" thickTop="1"/>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Owner</cp:lastModifiedBy>
  <cp:lastPrinted>2012-12-01T21:17:53Z</cp:lastPrinted>
  <dcterms:created xsi:type="dcterms:W3CDTF">2000-10-24T15:39:59Z</dcterms:created>
  <dcterms:modified xsi:type="dcterms:W3CDTF">2013-03-18T23:22:06Z</dcterms:modified>
</cp:coreProperties>
</file>