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65" windowWidth="11910" windowHeight="10545" tabRatio="638"/>
  </bookViews>
  <sheets>
    <sheet name="Personal File" sheetId="4" r:id="rId1"/>
    <sheet name="Skills" sheetId="15" r:id="rId2"/>
    <sheet name="Solonor" sheetId="18" r:id="rId3"/>
    <sheet name="Spells" sheetId="26" r:id="rId4"/>
    <sheet name="Feats" sheetId="20" r:id="rId5"/>
    <sheet name="Martial" sheetId="6" r:id="rId6"/>
    <sheet name="Equipment" sheetId="19" r:id="rId7"/>
  </sheets>
  <definedNames>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File'!$A$1:$H$22</definedName>
    <definedName name="_xlnm.Print_Area" localSheetId="1">Skills!$A$1:$K$28</definedName>
    <definedName name="_xlnm.Print_Area" localSheetId="2">Solonor!$A$1:$I$42</definedName>
    <definedName name="_xlnm.Print_Area" localSheetId="3">Spells!#REF!</definedName>
  </definedNames>
  <calcPr calcId="145621"/>
</workbook>
</file>

<file path=xl/calcChain.xml><?xml version="1.0" encoding="utf-8"?>
<calcChain xmlns="http://schemas.openxmlformats.org/spreadsheetml/2006/main">
  <c r="G20" i="6" l="1"/>
  <c r="G21" i="6"/>
  <c r="B6" i="4" l="1"/>
  <c r="B9" i="4" l="1"/>
  <c r="B8" i="4" l="1"/>
  <c r="M27" i="6" l="1"/>
  <c r="M29" i="6"/>
  <c r="C27" i="26" l="1"/>
  <c r="C22" i="26"/>
  <c r="C24" i="26"/>
  <c r="C25" i="26"/>
  <c r="C26" i="26"/>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I3" i="6" l="1"/>
  <c r="H3" i="15" l="1"/>
  <c r="H4" i="15"/>
  <c r="I7" i="6" l="1"/>
  <c r="I8" i="6"/>
  <c r="I9" i="6"/>
  <c r="I10" i="6"/>
  <c r="C12" i="6" l="1"/>
  <c r="C13" i="6"/>
  <c r="I12" i="6" l="1"/>
  <c r="B43" i="15" l="1"/>
  <c r="C9" i="20"/>
  <c r="G25" i="19" l="1"/>
  <c r="M39" i="6"/>
  <c r="G26" i="19" l="1"/>
  <c r="K7" i="26"/>
  <c r="I12" i="26" l="1"/>
  <c r="I14" i="26" l="1"/>
  <c r="I10" i="26"/>
  <c r="I13" i="6" l="1"/>
  <c r="E43" i="15" l="1"/>
  <c r="J7" i="26"/>
  <c r="C18" i="19" l="1"/>
  <c r="C22" i="19"/>
  <c r="I7" i="26" l="1"/>
  <c r="G22" i="6" l="1"/>
  <c r="G23" i="6"/>
  <c r="G24" i="6"/>
  <c r="G7" i="26" l="1"/>
  <c r="H7" i="26"/>
  <c r="L7" i="26"/>
  <c r="M7" i="26"/>
  <c r="N7" i="26"/>
  <c r="H41" i="15" l="1"/>
  <c r="H11" i="15"/>
  <c r="H10" i="15"/>
  <c r="H9" i="15"/>
  <c r="H8" i="15"/>
  <c r="E9" i="4" l="1"/>
  <c r="I4" i="6" l="1"/>
  <c r="H5" i="15" l="1"/>
  <c r="C13" i="4" l="1"/>
  <c r="C12" i="4"/>
  <c r="C4" i="26" s="1"/>
  <c r="C11" i="4"/>
  <c r="D25" i="15" s="1"/>
  <c r="C10" i="4"/>
  <c r="D3" i="15" s="1"/>
  <c r="C9" i="4"/>
  <c r="C8" i="4"/>
  <c r="E11" i="4" l="1"/>
  <c r="H8" i="6"/>
  <c r="H7" i="6"/>
  <c r="J7" i="6" s="1"/>
  <c r="H9" i="6"/>
  <c r="J9" i="6" s="1"/>
  <c r="C10" i="6"/>
  <c r="C8" i="6"/>
  <c r="C7" i="6"/>
  <c r="C9" i="6"/>
  <c r="C3" i="6"/>
  <c r="H3" i="6"/>
  <c r="J3" i="6" s="1"/>
  <c r="H4" i="6"/>
  <c r="J4" i="6" s="1"/>
  <c r="E3" i="15"/>
  <c r="G3" i="15"/>
  <c r="I3" i="15" s="1"/>
  <c r="H13" i="6"/>
  <c r="J13" i="6" s="1"/>
  <c r="H12" i="6"/>
  <c r="J12" i="6" s="1"/>
  <c r="D4" i="15"/>
  <c r="H10" i="6"/>
  <c r="J10" i="6" s="1"/>
  <c r="J8" i="6"/>
  <c r="C13" i="26"/>
  <c r="C9" i="26"/>
  <c r="C16" i="26"/>
  <c r="C21" i="26"/>
  <c r="C8" i="26"/>
  <c r="C14" i="26"/>
  <c r="C12" i="26"/>
  <c r="C15" i="26"/>
  <c r="C18" i="26"/>
  <c r="C19" i="26"/>
  <c r="C20" i="26"/>
  <c r="C3" i="26"/>
  <c r="C6" i="26"/>
  <c r="C11" i="26"/>
  <c r="C17" i="26"/>
  <c r="C23" i="26"/>
  <c r="C7" i="26"/>
  <c r="C10" i="26"/>
  <c r="E10" i="4"/>
  <c r="I11" i="26"/>
  <c r="I13" i="26"/>
  <c r="I15" i="26"/>
  <c r="B7" i="4"/>
  <c r="E25" i="15"/>
  <c r="G25" i="15"/>
  <c r="I25" i="15" s="1"/>
  <c r="C5" i="26"/>
  <c r="D5" i="15"/>
  <c r="H42" i="15"/>
  <c r="H7" i="15"/>
  <c r="H6" i="15"/>
  <c r="E4" i="15" l="1"/>
  <c r="G4" i="15"/>
  <c r="I4" i="15" s="1"/>
  <c r="E12" i="4"/>
  <c r="E13" i="4" s="1"/>
  <c r="E5" i="15"/>
  <c r="G5" i="15"/>
  <c r="I5" i="15" s="1"/>
  <c r="D24" i="15" l="1"/>
  <c r="E24" i="15" l="1"/>
  <c r="G24" i="15"/>
  <c r="I24" i="15" s="1"/>
  <c r="D30" i="15"/>
  <c r="E30" i="15" l="1"/>
  <c r="G30" i="15"/>
  <c r="I30" i="15" s="1"/>
  <c r="D36" i="15"/>
  <c r="D19" i="15"/>
  <c r="D38" i="15"/>
  <c r="D35" i="15"/>
  <c r="D40" i="15"/>
  <c r="D37" i="15"/>
  <c r="D39" i="15"/>
  <c r="D32"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D6" i="15"/>
  <c r="E7" i="15" l="1"/>
  <c r="G7" i="15"/>
  <c r="I7" i="15" s="1"/>
  <c r="E11" i="15"/>
  <c r="G11" i="15"/>
  <c r="I11"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2" i="15"/>
  <c r="G42" i="15"/>
  <c r="I42" i="15" s="1"/>
  <c r="E14" i="15"/>
  <c r="G14" i="15"/>
  <c r="I14" i="15" s="1"/>
  <c r="E28" i="15"/>
  <c r="G28" i="15"/>
  <c r="I28" i="15" s="1"/>
  <c r="E32" i="15"/>
  <c r="G32" i="15"/>
  <c r="I32" i="15" s="1"/>
  <c r="E37" i="15"/>
  <c r="G37" i="15"/>
  <c r="I37" i="15" s="1"/>
  <c r="E35" i="15"/>
  <c r="G35" i="15"/>
  <c r="I35" i="15" s="1"/>
  <c r="E19" i="15"/>
  <c r="G19" i="15"/>
  <c r="I19" i="15" s="1"/>
  <c r="E9" i="15"/>
  <c r="G9" i="15"/>
  <c r="I9"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34" i="15"/>
  <c r="G34" i="15"/>
  <c r="I34" i="15" s="1"/>
  <c r="E41" i="15"/>
  <c r="G41" i="15"/>
  <c r="I41" i="15" s="1"/>
  <c r="E39" i="15"/>
  <c r="G39" i="15"/>
  <c r="I39" i="15" s="1"/>
  <c r="E40" i="15"/>
  <c r="G40" i="15"/>
  <c r="I40" i="15" s="1"/>
  <c r="E38" i="15"/>
  <c r="G38" i="15"/>
  <c r="I38" i="15" s="1"/>
  <c r="E36" i="15"/>
  <c r="G36" i="15"/>
  <c r="I36" i="15" s="1"/>
</calcChain>
</file>

<file path=xl/comments1.xml><?xml version="1.0" encoding="utf-8"?>
<comments xmlns="http://schemas.openxmlformats.org/spreadsheetml/2006/main">
  <authors>
    <author>Alexis Álvarez</author>
  </authors>
  <commentList>
    <comment ref="C4" authorId="0">
      <text>
        <r>
          <rPr>
            <sz val="12"/>
            <color indexed="81"/>
            <rFont val="Times New Roman"/>
            <family val="1"/>
          </rPr>
          <t>Seeker of the Misty Isle</t>
        </r>
      </text>
    </comment>
    <comment ref="C6" authorId="0">
      <text>
        <r>
          <rPr>
            <sz val="12"/>
            <color indexed="81"/>
            <rFont val="Times New Roman"/>
            <family val="1"/>
          </rPr>
          <t>BAB 5 (</t>
        </r>
        <r>
          <rPr>
            <i/>
            <sz val="12"/>
            <color indexed="81"/>
            <rFont val="Times New Roman"/>
            <family val="1"/>
          </rPr>
          <t>divine power</t>
        </r>
        <r>
          <rPr>
            <sz val="12"/>
            <color indexed="81"/>
            <rFont val="Times New Roman"/>
            <family val="1"/>
          </rPr>
          <t xml:space="preserve"> BAB = ECL)
</t>
        </r>
        <r>
          <rPr>
            <i/>
            <sz val="12"/>
            <color indexed="81"/>
            <rFont val="Times New Roman"/>
            <family val="1"/>
          </rPr>
          <t>divine favor +2</t>
        </r>
        <r>
          <rPr>
            <sz val="12"/>
            <color indexed="81"/>
            <rFont val="Times New Roman"/>
            <family val="1"/>
          </rPr>
          <t xml:space="preserve">
</t>
        </r>
        <r>
          <rPr>
            <i/>
            <sz val="12"/>
            <color indexed="81"/>
            <rFont val="Times New Roman"/>
            <family val="1"/>
          </rPr>
          <t>bless +1   haste +1   shaken -2</t>
        </r>
      </text>
    </comment>
    <comment ref="B8" authorId="0">
      <text>
        <r>
          <rPr>
            <sz val="12"/>
            <color indexed="81"/>
            <rFont val="Times New Roman"/>
            <family val="1"/>
          </rPr>
          <t xml:space="preserve">14 </t>
        </r>
        <r>
          <rPr>
            <i/>
            <sz val="12"/>
            <color indexed="81"/>
            <rFont val="Times New Roman"/>
            <family val="1"/>
          </rPr>
          <t>+6 divine power
+ 4 bull’s strength</t>
        </r>
      </text>
    </comment>
    <comment ref="E8" authorId="0">
      <text>
        <r>
          <rPr>
            <sz val="12"/>
            <color indexed="81"/>
            <rFont val="Times New Roman"/>
            <family val="1"/>
          </rPr>
          <t>See PHB 162</t>
        </r>
      </text>
    </comment>
    <comment ref="B9" authorId="0">
      <text>
        <r>
          <rPr>
            <sz val="12"/>
            <color indexed="81"/>
            <rFont val="Times New Roman"/>
            <family val="1"/>
          </rPr>
          <t xml:space="preserve">16 + 4 </t>
        </r>
        <r>
          <rPr>
            <i/>
            <sz val="12"/>
            <color indexed="81"/>
            <rFont val="Times New Roman"/>
            <family val="1"/>
          </rPr>
          <t>cat’s grace</t>
        </r>
      </text>
    </comment>
    <comment ref="E10" authorId="0">
      <text>
        <r>
          <rPr>
            <sz val="12"/>
            <color indexed="81"/>
            <rFont val="Times New Roman"/>
            <family val="1"/>
          </rPr>
          <t>[(6 * 8 Cleric) * 75%] + [(2 * 8 Seeker) * 75%] + (8 * 1 Con)</t>
        </r>
      </text>
    </comment>
    <comment ref="E11" authorId="0">
      <text>
        <r>
          <rPr>
            <i/>
            <sz val="12"/>
            <color indexed="81"/>
            <rFont val="Times New Roman"/>
            <family val="1"/>
          </rPr>
          <t xml:space="preserve">cat’s grace </t>
        </r>
        <r>
          <rPr>
            <sz val="12"/>
            <color indexed="81"/>
            <rFont val="Times New Roman"/>
            <family val="1"/>
          </rPr>
          <t>bonus included;
+2 prot. f. evil</t>
        </r>
      </text>
    </comment>
  </commentList>
</comments>
</file>

<file path=xl/comments2.xml><?xml version="1.0" encoding="utf-8"?>
<comments xmlns="http://schemas.openxmlformats.org/spreadsheetml/2006/main">
  <authors>
    <author>Alexis Álvarez</author>
  </authors>
  <commentList>
    <comment ref="F3" authorId="0">
      <text>
        <r>
          <rPr>
            <i/>
            <sz val="12"/>
            <color indexed="81"/>
            <rFont val="Times New Roman"/>
            <family val="1"/>
          </rPr>
          <t>nightshield</t>
        </r>
      </text>
    </comment>
    <comment ref="F4" authorId="0">
      <text>
        <r>
          <rPr>
            <i/>
            <sz val="12"/>
            <color indexed="81"/>
            <rFont val="Times New Roman"/>
            <family val="1"/>
          </rPr>
          <t>nightshield</t>
        </r>
      </text>
    </comment>
    <comment ref="F5" authorId="0">
      <text>
        <r>
          <rPr>
            <i/>
            <sz val="12"/>
            <color indexed="81"/>
            <rFont val="Times New Roman"/>
            <family val="1"/>
          </rPr>
          <t>nightshield</t>
        </r>
      </text>
    </comment>
    <comment ref="F26" authorId="0">
      <text>
        <r>
          <rPr>
            <sz val="12"/>
            <color indexed="81"/>
            <rFont val="Times New Roman"/>
            <family val="1"/>
          </rPr>
          <t>Elf bonus</t>
        </r>
      </text>
    </comment>
    <comment ref="F32" authorId="0">
      <text>
        <r>
          <rPr>
            <sz val="12"/>
            <color indexed="81"/>
            <rFont val="Times New Roman"/>
            <family val="1"/>
          </rPr>
          <t>Elf bonus</t>
        </r>
      </text>
    </comment>
    <comment ref="F37" authorId="0">
      <text>
        <r>
          <rPr>
            <sz val="12"/>
            <color indexed="81"/>
            <rFont val="Times New Roman"/>
            <family val="1"/>
          </rPr>
          <t>Elf bonus</t>
        </r>
      </text>
    </comment>
  </commentList>
</comments>
</file>

<file path=xl/comments3.xml><?xml version="1.0" encoding="utf-8"?>
<comments xmlns="http://schemas.openxmlformats.org/spreadsheetml/2006/main">
  <authors>
    <author>Alexis Álvarez</author>
  </authors>
  <commentList>
    <comment ref="E9" authorId="0">
      <text>
        <r>
          <rPr>
            <sz val="12"/>
            <color indexed="81"/>
            <rFont val="Times New Roman"/>
            <family val="1"/>
          </rPr>
          <t>Sulphur or phosphorous</t>
        </r>
      </text>
    </comment>
    <comment ref="E11" authorId="0">
      <text>
        <r>
          <rPr>
            <sz val="12"/>
            <color indexed="81"/>
            <rFont val="Times New Roman"/>
            <family val="1"/>
          </rPr>
          <t>Copper wire</t>
        </r>
      </text>
    </comment>
    <comment ref="E14" authorId="0">
      <text>
        <r>
          <rPr>
            <sz val="12"/>
            <color indexed="81"/>
            <rFont val="Times New Roman"/>
            <family val="1"/>
          </rPr>
          <t>Prism, lens, or monocle</t>
        </r>
      </text>
    </comment>
    <comment ref="E24" authorId="0">
      <text>
        <r>
          <rPr>
            <sz val="12"/>
            <color indexed="81"/>
            <rFont val="Times New Roman"/>
            <family val="1"/>
          </rPr>
          <t>Bacteria culture</t>
        </r>
      </text>
    </comment>
    <comment ref="E37" authorId="0">
      <text>
        <r>
          <rPr>
            <sz val="12"/>
            <color indexed="81"/>
            <rFont val="Times New Roman"/>
            <family val="1"/>
          </rPr>
          <t>Imbued weapon</t>
        </r>
      </text>
    </comment>
    <comment ref="E44" authorId="0">
      <text>
        <r>
          <rPr>
            <sz val="12"/>
            <color indexed="81"/>
            <rFont val="Times New Roman"/>
            <family val="1"/>
          </rPr>
          <t>Parchment w/ holy text</t>
        </r>
      </text>
    </comment>
    <comment ref="E47" authorId="0">
      <text>
        <r>
          <rPr>
            <sz val="12"/>
            <color indexed="81"/>
            <rFont val="Times New Roman"/>
            <family val="1"/>
          </rPr>
          <t>Humanoid phalanges</t>
        </r>
      </text>
    </comment>
    <comment ref="E49" authorId="0">
      <text>
        <r>
          <rPr>
            <sz val="12"/>
            <color indexed="81"/>
            <rFont val="Times New Roman"/>
            <family val="1"/>
          </rPr>
          <t>piece of string &amp; bit of wood</t>
        </r>
      </text>
    </comment>
    <comment ref="E51" authorId="0">
      <text>
        <r>
          <rPr>
            <sz val="12"/>
            <color indexed="81"/>
            <rFont val="Times New Roman"/>
            <family val="1"/>
          </rPr>
          <t>25 gp of sticks and bones</t>
        </r>
      </text>
    </comment>
    <comment ref="E57" authorId="0">
      <text>
        <r>
          <rPr>
            <sz val="12"/>
            <color indexed="81"/>
            <rFont val="Times New Roman"/>
            <family val="1"/>
          </rPr>
          <t>Pinch of cat fur</t>
        </r>
      </text>
    </comment>
    <comment ref="E59" authorId="0">
      <text>
        <r>
          <rPr>
            <sz val="12"/>
            <color indexed="81"/>
            <rFont val="Times New Roman"/>
            <family val="1"/>
          </rPr>
          <t>Holy water, silver dust.</t>
        </r>
      </text>
    </comment>
    <comment ref="E72" authorId="0">
      <text>
        <r>
          <rPr>
            <sz val="12"/>
            <color indexed="81"/>
            <rFont val="Times New Roman"/>
            <family val="1"/>
          </rPr>
          <t>Eagle feathers or droppings</t>
        </r>
      </text>
    </comment>
    <comment ref="E78" authorId="0">
      <text>
        <r>
          <rPr>
            <sz val="12"/>
            <color indexed="81"/>
            <rFont val="Times New Roman"/>
            <family val="1"/>
          </rPr>
          <t>Dumathoin symbol, salt, copper pieces</t>
        </r>
      </text>
    </comment>
    <comment ref="E84" authorId="0">
      <text>
        <r>
          <rPr>
            <sz val="12"/>
            <color indexed="81"/>
            <rFont val="Times New Roman"/>
            <family val="1"/>
          </rPr>
          <t>Feathers or pinch of owl droppings</t>
        </r>
      </text>
    </comment>
    <comment ref="E85" authorId="0">
      <text>
        <r>
          <rPr>
            <sz val="12"/>
            <color indexed="81"/>
            <rFont val="Times New Roman"/>
            <family val="1"/>
          </rPr>
          <t>Silver wire knot</t>
        </r>
      </text>
    </comment>
    <comment ref="E90" authorId="0">
      <text>
        <r>
          <rPr>
            <sz val="12"/>
            <color indexed="81"/>
            <rFont val="Times New Roman"/>
            <family val="1"/>
          </rPr>
          <t>25 gp of sticks and bones</t>
        </r>
      </text>
    </comment>
    <comment ref="E93" authorId="0">
      <text/>
    </comment>
    <comment ref="E100" authorId="0">
      <text>
        <r>
          <rPr>
            <sz val="12"/>
            <color indexed="81"/>
            <rFont val="Times New Roman"/>
            <family val="1"/>
          </rPr>
          <t>A tiny bag, a small (not lit) candle, and a carved bone from any humanoid.</t>
        </r>
      </text>
    </comment>
    <comment ref="E105" authorId="0">
      <text/>
    </comment>
    <comment ref="E107" authorId="0">
      <text>
        <r>
          <rPr>
            <sz val="12"/>
            <color indexed="81"/>
            <rFont val="Times New Roman"/>
            <family val="1"/>
          </rPr>
          <t>Black onyx gem</t>
        </r>
      </text>
    </comment>
    <comment ref="E108" authorId="0">
      <text>
        <r>
          <rPr>
            <sz val="12"/>
            <color indexed="81"/>
            <rFont val="Times New Roman"/>
            <family val="1"/>
          </rPr>
          <t>Stone earth from home plane</t>
        </r>
      </text>
    </comment>
    <comment ref="E110" authorId="0">
      <text>
        <r>
          <rPr>
            <sz val="12"/>
            <color indexed="81"/>
            <rFont val="Times New Roman"/>
            <family val="1"/>
          </rPr>
          <t>ruby dust &amp; blood</t>
        </r>
      </text>
    </comment>
    <comment ref="E119" authorId="0">
      <text>
        <r>
          <rPr>
            <sz val="12"/>
            <color indexed="81"/>
            <rFont val="Times New Roman"/>
            <family val="1"/>
          </rPr>
          <t>Phosphorous, sulfur, or other combustible powder</t>
        </r>
      </text>
    </comment>
    <comment ref="E126" authorId="0">
      <text>
        <r>
          <rPr>
            <sz val="12"/>
            <color indexed="81"/>
            <rFont val="Times New Roman"/>
            <family val="1"/>
          </rPr>
          <t>magic potion</t>
        </r>
      </text>
    </comment>
    <comment ref="E127" authorId="0">
      <text>
        <r>
          <rPr>
            <sz val="12"/>
            <color indexed="81"/>
            <rFont val="Times New Roman"/>
            <family val="1"/>
          </rPr>
          <t>phosphorous</t>
        </r>
      </text>
    </comment>
    <comment ref="E130" authorId="0">
      <text>
        <r>
          <rPr>
            <sz val="12"/>
            <color indexed="81"/>
            <rFont val="Times New Roman"/>
            <family val="1"/>
          </rPr>
          <t>Dumathoin symbol</t>
        </r>
      </text>
    </comment>
    <comment ref="E137" authorId="0">
      <text>
        <r>
          <rPr>
            <sz val="12"/>
            <color indexed="81"/>
            <rFont val="Times New Roman"/>
            <family val="1"/>
          </rPr>
          <t>Holy symbol</t>
        </r>
      </text>
    </comment>
    <comment ref="E138" authorId="0">
      <text>
        <r>
          <rPr>
            <sz val="12"/>
            <color indexed="81"/>
            <rFont val="Times New Roman"/>
            <family val="1"/>
          </rPr>
          <t>Metal object with which to outline circle</t>
        </r>
      </text>
    </comment>
    <comment ref="E139" authorId="0">
      <text>
        <r>
          <rPr>
            <sz val="12"/>
            <color indexed="81"/>
            <rFont val="Times New Roman"/>
            <family val="1"/>
          </rPr>
          <t>Metal object with which to outline circle</t>
        </r>
      </text>
    </comment>
    <comment ref="E142" authorId="0">
      <text>
        <r>
          <rPr>
            <sz val="12"/>
            <color indexed="81"/>
            <rFont val="Times New Roman"/>
            <family val="1"/>
          </rPr>
          <t>Chameleon skin</t>
        </r>
      </text>
    </comment>
    <comment ref="E151" authorId="0">
      <text>
        <r>
          <rPr>
            <sz val="12"/>
            <color indexed="81"/>
            <rFont val="Times New Roman"/>
            <family val="1"/>
          </rPr>
          <t>small dagger</t>
        </r>
      </text>
    </comment>
    <comment ref="E155" authorId="0">
      <text/>
    </comment>
    <comment ref="E157" authorId="0">
      <text>
        <r>
          <rPr>
            <sz val="12"/>
            <rFont val="Times New Roman"/>
            <family val="1"/>
          </rPr>
          <t>Bag and candle</t>
        </r>
      </text>
    </comment>
    <comment ref="E158" authorId="0">
      <text>
        <r>
          <rPr>
            <sz val="12"/>
            <color indexed="81"/>
            <rFont val="Times New Roman"/>
            <family val="1"/>
          </rPr>
          <t>A tiny bag, a small (not lit) candle, and a carved bone from any humanoid.</t>
        </r>
      </text>
    </comment>
    <comment ref="E159" authorId="0">
      <text/>
    </comment>
    <comment ref="E160" authorId="0">
      <text/>
    </comment>
    <comment ref="E161" authorId="0">
      <text/>
    </comment>
    <comment ref="E162" authorId="0">
      <text/>
    </comment>
    <comment ref="E163" authorId="0">
      <text>
        <r>
          <rPr>
            <sz val="12"/>
            <color indexed="81"/>
            <rFont val="Times New Roman"/>
            <family val="1"/>
          </rPr>
          <t>heart of a dwarven child</t>
        </r>
      </text>
    </comment>
    <comment ref="E169" authorId="0">
      <text>
        <r>
          <rPr>
            <sz val="12"/>
            <color indexed="81"/>
            <rFont val="Times New Roman"/>
            <family val="1"/>
          </rPr>
          <t>Flawless, 250-GP gemstone</t>
        </r>
      </text>
    </comment>
    <comment ref="E170" authorId="0">
      <text>
        <r>
          <rPr>
            <sz val="12"/>
            <color indexed="81"/>
            <rFont val="Times New Roman"/>
            <family val="1"/>
          </rPr>
          <t>bird of prey talon</t>
        </r>
      </text>
    </comment>
    <comment ref="E178" authorId="0">
      <text/>
    </comment>
    <comment ref="E184" authorId="0">
      <text>
        <r>
          <rPr>
            <sz val="12"/>
            <color indexed="81"/>
            <rFont val="Times New Roman"/>
            <family val="1"/>
          </rPr>
          <t>Item distasteful to target</t>
        </r>
      </text>
    </comment>
    <comment ref="E185" authorId="0">
      <text>
        <r>
          <rPr>
            <sz val="12"/>
            <color indexed="81"/>
            <rFont val="Times New Roman"/>
            <family val="1"/>
          </rPr>
          <t>Herbal inhalant applied under nostrils, smoked, or imbibed</t>
        </r>
      </text>
    </comment>
    <comment ref="E191" authorId="0">
      <text/>
    </comment>
    <comment ref="E195" authorId="0">
      <text>
        <r>
          <rPr>
            <sz val="12"/>
            <color indexed="81"/>
            <rFont val="Times New Roman"/>
            <family val="1"/>
          </rPr>
          <t>heart of an elven child</t>
        </r>
      </text>
    </comment>
    <comment ref="E197" authorId="0">
      <text>
        <r>
          <rPr>
            <sz val="12"/>
            <color indexed="81"/>
            <rFont val="Times New Roman"/>
            <family val="1"/>
          </rPr>
          <t>Dumathoin symbol</t>
        </r>
      </text>
    </comment>
    <comment ref="E200" authorId="0">
      <text>
        <r>
          <rPr>
            <sz val="12"/>
            <color indexed="81"/>
            <rFont val="Times New Roman"/>
            <family val="1"/>
          </rPr>
          <t>Item distasteful to target</t>
        </r>
      </text>
    </comment>
    <comment ref="E203" authorId="0">
      <text>
        <r>
          <rPr>
            <sz val="12"/>
            <color indexed="81"/>
            <rFont val="Times New Roman"/>
            <family val="1"/>
          </rPr>
          <t>Charcoal</t>
        </r>
      </text>
    </comment>
    <comment ref="E207" authorId="0">
      <text>
        <r>
          <rPr>
            <sz val="12"/>
            <color indexed="81"/>
            <rFont val="Times New Roman"/>
            <family val="1"/>
          </rPr>
          <t>humanoid brain tissue</t>
        </r>
      </text>
    </comment>
    <comment ref="E211" authorId="0">
      <text>
        <r>
          <rPr>
            <sz val="12"/>
            <color indexed="81"/>
            <rFont val="Times New Roman"/>
            <family val="1"/>
          </rPr>
          <t>Parchment w/ unholy text</t>
        </r>
      </text>
    </comment>
    <comment ref="E212" authorId="0">
      <text>
        <r>
          <rPr>
            <sz val="12"/>
            <color indexed="81"/>
            <rFont val="Times New Roman"/>
            <family val="1"/>
          </rPr>
          <t>dandelion fluff and herbs</t>
        </r>
      </text>
    </comment>
    <comment ref="E213" authorId="0">
      <text>
        <r>
          <rPr>
            <sz val="12"/>
            <color indexed="81"/>
            <rFont val="Times New Roman"/>
            <family val="1"/>
          </rPr>
          <t>Vial of holy water</t>
        </r>
      </text>
    </comment>
    <comment ref="E216" authorId="0">
      <text/>
    </comment>
    <comment ref="E223" authorId="0">
      <text>
        <r>
          <rPr>
            <sz val="12"/>
            <rFont val="Times New Roman"/>
            <family val="1"/>
          </rPr>
          <t>Bag and candle</t>
        </r>
      </text>
    </comment>
    <comment ref="E224" authorId="0">
      <text>
        <r>
          <rPr>
            <sz val="12"/>
            <color indexed="81"/>
            <rFont val="Times New Roman"/>
            <family val="1"/>
          </rPr>
          <t>A tiny bag, a small (not lit) candle, and a carved bone from any humanoid.</t>
        </r>
      </text>
    </comment>
    <comment ref="E225" authorId="0">
      <text>
        <r>
          <rPr>
            <sz val="12"/>
            <color indexed="81"/>
            <rFont val="Times New Roman"/>
            <family val="1"/>
          </rPr>
          <t>flask of wine and loaf of bread</t>
        </r>
      </text>
    </comment>
    <comment ref="E227" authorId="0">
      <text/>
    </comment>
    <comment ref="E229" authorId="0">
      <text>
        <r>
          <rPr>
            <sz val="12"/>
            <color indexed="81"/>
            <rFont val="Times New Roman"/>
            <family val="1"/>
          </rPr>
          <t>25 GPs' worth of powdered silver</t>
        </r>
      </text>
    </comment>
    <comment ref="E230" authorId="0">
      <text>
        <r>
          <rPr>
            <sz val="12"/>
            <color indexed="81"/>
            <rFont val="Times New Roman"/>
            <family val="1"/>
          </rPr>
          <t>handful of sand</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A3" authorId="0">
      <text>
        <r>
          <rPr>
            <sz val="12"/>
            <color indexed="81"/>
            <rFont val="Times New Roman"/>
            <family val="1"/>
          </rPr>
          <t xml:space="preserve">Your zeal on the battlefield allows you to deal extra damage in combat.
</t>
        </r>
        <r>
          <rPr>
            <b/>
            <sz val="12"/>
            <color indexed="81"/>
            <rFont val="Times New Roman"/>
            <family val="1"/>
          </rPr>
          <t xml:space="preserve">Prerequisites:  </t>
        </r>
        <r>
          <rPr>
            <sz val="12"/>
            <color indexed="81"/>
            <rFont val="Times New Roman"/>
            <family val="1"/>
          </rPr>
          <t xml:space="preserve">Ability to cast 4th-level spells, access to the War domain.
</t>
        </r>
        <r>
          <rPr>
            <b/>
            <sz val="12"/>
            <color indexed="81"/>
            <rFont val="Times New Roman"/>
            <family val="1"/>
          </rPr>
          <t xml:space="preserve">Benefit:  </t>
        </r>
        <r>
          <rPr>
            <sz val="12"/>
            <color indexed="81"/>
            <rFont val="Times New Roman"/>
            <family val="1"/>
          </rPr>
          <t>As long as you have a 4th-level or higher War domain spell available to cast, you gain a bonus on your weapon damage rolls equal to the level of the highest-level War spell you have available to cast.
As a secondary benefit, you gain a +1 competence bonus to your caster level when casting force spells.
Complete Adventurer 60</t>
        </r>
      </text>
    </comment>
    <comment ref="A4"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4" authorId="0">
      <text>
        <r>
          <rPr>
            <b/>
            <sz val="12"/>
            <color indexed="81"/>
            <rFont val="Times New Roman"/>
            <family val="1"/>
          </rPr>
          <t>Elf Domain Spells</t>
        </r>
        <r>
          <rPr>
            <sz val="12"/>
            <color indexed="81"/>
            <rFont val="Times New Roman"/>
            <family val="1"/>
          </rPr>
          <t xml:space="preserve">
1 True strike
2 Cat’s grace
3 Snare
4 Tree stride
5 Commune with nature
6 Find the path
7 Liveoak
8 Sunburst
9 Antipathy
FRCS 63</t>
        </r>
      </text>
    </comment>
    <comment ref="C5"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6" authorId="0">
      <text>
        <r>
          <rPr>
            <b/>
            <sz val="12"/>
            <color indexed="81"/>
            <rFont val="Times New Roman"/>
            <family val="1"/>
          </rPr>
          <t>War Domain Spells</t>
        </r>
        <r>
          <rPr>
            <sz val="12"/>
            <color indexed="81"/>
            <rFont val="Times New Roman"/>
            <family val="1"/>
          </rPr>
          <t xml:space="preserve">
1 Magic Weapon: Weapon gains +1 bonus.
2 Spiritual Weapon: Magical weapon attacks on its own.
3 Magic Vestment: Armor or shield gains +1 enhancement per four levels.
4 Divine Power: You gain attack bonus, +6 to Str, and 1 hp/level.
5 Flame Strike: Smite foes with divine fire (1d6/level damage).
6 Blade Barrier: Wall of blades deals 1d6/level damage.
7 Power Word Blind: Blinds creature with 200 hp or less.
8 Power Word Stun: Stuns creature with 150 hp or less.
9 Power Word Kill: Kills creature with 100 hp or less.
PHB 189</t>
        </r>
      </text>
    </comment>
    <comment ref="C7"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8" authorId="0">
      <text>
        <r>
          <rPr>
            <sz val="12"/>
            <color indexed="81"/>
            <rFont val="Times New Roman"/>
            <family val="1"/>
          </rPr>
          <t>Longsword, rapier, longbow (including composite longbow), and shortbow (including composite shortbow) as bonus feats. Elves esteem the arts of swordplay and archery, so all elves are familiar with these weapons.
PHB 16</t>
        </r>
      </text>
    </comment>
    <comment ref="C8" authorId="0">
      <text>
        <r>
          <rPr>
            <b/>
            <sz val="12"/>
            <color indexed="81"/>
            <rFont val="Times New Roman"/>
            <family val="1"/>
          </rPr>
          <t>From Seeker of Misty Isle (level 1)
Travel Domain Spells</t>
        </r>
        <r>
          <rPr>
            <sz val="12"/>
            <color indexed="81"/>
            <rFont val="Times New Roman"/>
            <family val="1"/>
          </rPr>
          <t xml:space="preserve">
1 Longstrider: Increases your speed.
2 Locate Object: Senses direction toward object (specific or type).
3 Fly: Subject flies at speed of 60 ft.
4 Dimension Door: Teleports you short distance.
5 Teleport: Instantly transports you as far as 100 miles/level.
6 Find the Path: Shows most direct way to a location.
7 Teleport, Greater: As teleport, but no range limit and no off-target
arrival.
8 Phase Door: Creates an invisible passage through wood or stone.
9 Astral Projection M: Projects you and companions onto Astral
Plane.
PHB 188</t>
        </r>
      </text>
    </comment>
  </commentList>
</comments>
</file>

<file path=xl/comments5.xml><?xml version="1.0" encoding="utf-8"?>
<comments xmlns="http://schemas.openxmlformats.org/spreadsheetml/2006/main">
  <authors>
    <author>Alexis Álvarez</author>
  </authors>
  <commentList>
    <comment ref="C3" authorId="0">
      <text>
        <r>
          <rPr>
            <sz val="12"/>
            <color indexed="81"/>
            <rFont val="Times New Roman"/>
            <family val="1"/>
          </rPr>
          <t>+2 Strength; + 4 Holy Warrior; +1 Divine Favor</t>
        </r>
      </text>
    </comment>
    <comment ref="A7" authorId="0">
      <text>
        <r>
          <rPr>
            <b/>
            <sz val="12"/>
            <color indexed="81"/>
            <rFont val="Times New Roman"/>
            <family val="1"/>
          </rPr>
          <t xml:space="preserve">Price (Item Level): </t>
        </r>
        <r>
          <rPr>
            <sz val="12"/>
            <color indexed="81"/>
            <rFont val="Times New Roman"/>
            <family val="1"/>
          </rPr>
          <t xml:space="preserve"> 3,400 gp (8th)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20th
</t>
        </r>
        <r>
          <rPr>
            <b/>
            <sz val="12"/>
            <color indexed="81"/>
            <rFont val="Times New Roman"/>
            <family val="1"/>
          </rPr>
          <t xml:space="preserve">Aura:  </t>
        </r>
        <r>
          <rPr>
            <sz val="12"/>
            <color indexed="81"/>
            <rFont val="Times New Roman"/>
            <family val="1"/>
          </rPr>
          <t xml:space="preserve">Strong; (DC 25) evocation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3 lb.
This elegant composite longbow is carved of rowan and inlaid with silver tracery in an elven design.  Its tips are shod with silver, and its grip is wound with blue metal wire.
When you wield this bow, it functions as a +1 composite longbow if you are chaotic good, neutral good, or chaotic neutral.  It adjusts its pull automatically, allowing you to add your full Strength bonus to your damage roll with each arrow fired.
</t>
        </r>
        <r>
          <rPr>
            <b/>
            <sz val="12"/>
            <color indexed="81"/>
            <rFont val="Times New Roman"/>
            <family val="1"/>
          </rPr>
          <t xml:space="preserve">Relic Power:  </t>
        </r>
        <r>
          <rPr>
            <sz val="12"/>
            <color indexed="81"/>
            <rFont val="Times New Roman"/>
            <family val="1"/>
          </rPr>
          <t xml:space="preserve">If you have established the proper divine connection, this bow gains the frost and drow bane weapon properties (DMG 224).
To use the relic power, you must worship Corellon Larethian and either sacrifi ce a 5th-level divine spell slot or have the True Believer feat and at least 9 HD.
</t>
        </r>
        <r>
          <rPr>
            <b/>
            <sz val="12"/>
            <color indexed="81"/>
            <rFont val="Times New Roman"/>
            <family val="1"/>
          </rPr>
          <t xml:space="preserve">Lore:  </t>
        </r>
        <r>
          <rPr>
            <sz val="12"/>
            <color indexed="81"/>
            <rFont val="Times New Roman"/>
            <family val="1"/>
          </rPr>
          <t xml:space="preserve">Corellon Larethian gave the original bow of the wintermoon to the elf hero Seskaya more than two thousand years ago, but his clerics have since made several copies (Knowledge [religion] DC 20).
</t>
        </r>
        <r>
          <rPr>
            <b/>
            <sz val="12"/>
            <color indexed="81"/>
            <rFont val="Times New Roman"/>
            <family val="1"/>
          </rPr>
          <t xml:space="preserve">Prerequisites:  </t>
        </r>
        <r>
          <rPr>
            <sz val="12"/>
            <color indexed="81"/>
            <rFont val="Times New Roman"/>
            <family val="1"/>
          </rPr>
          <t xml:space="preserve">Craft Magic Arms and Armor, Sanctify Relic, </t>
        </r>
        <r>
          <rPr>
            <i/>
            <sz val="12"/>
            <color indexed="81"/>
            <rFont val="Times New Roman"/>
            <family val="1"/>
          </rPr>
          <t>ice storm, summon monster I</t>
        </r>
        <r>
          <rPr>
            <sz val="12"/>
            <color indexed="81"/>
            <rFont val="Times New Roman"/>
            <family val="1"/>
          </rPr>
          <t xml:space="preserve">.
</t>
        </r>
        <r>
          <rPr>
            <b/>
            <sz val="12"/>
            <color indexed="81"/>
            <rFont val="Times New Roman"/>
            <family val="1"/>
          </rPr>
          <t xml:space="preserve">Cost to Create:  </t>
        </r>
        <r>
          <rPr>
            <sz val="12"/>
            <color indexed="81"/>
            <rFont val="Times New Roman"/>
            <family val="1"/>
          </rPr>
          <t>1,500 gp (plus 400 gp for masterwork composite longbow), 120 XP, 3 days.
MIC 48</t>
        </r>
      </text>
    </comment>
    <comment ref="C7" authorId="0">
      <text>
        <r>
          <rPr>
            <sz val="12"/>
            <color indexed="81"/>
            <rFont val="Times New Roman"/>
            <family val="1"/>
          </rPr>
          <t>+2 Weapon; +2 Strength; + 4 Holy Warrior; +1 Divine Favor</t>
        </r>
      </text>
    </comment>
    <comment ref="D7" authorId="0">
      <text>
        <r>
          <rPr>
            <sz val="12"/>
            <color indexed="81"/>
            <rFont val="Times New Roman"/>
            <family val="1"/>
          </rPr>
          <t>+2 Weapon</t>
        </r>
      </text>
    </comment>
    <comment ref="C8" authorId="0">
      <text>
        <r>
          <rPr>
            <sz val="12"/>
            <color indexed="81"/>
            <rFont val="Times New Roman"/>
            <family val="1"/>
          </rPr>
          <t>+2 Weapon; +2 Strength; + 4 Holy Warrior; +1 Divine Favor</t>
        </r>
      </text>
    </comment>
    <comment ref="D8" authorId="0">
      <text>
        <r>
          <rPr>
            <sz val="12"/>
            <color indexed="81"/>
            <rFont val="Times New Roman"/>
            <family val="1"/>
          </rPr>
          <t>+2 Weapon</t>
        </r>
      </text>
    </comment>
    <comment ref="C9" authorId="0">
      <text>
        <r>
          <rPr>
            <sz val="12"/>
            <color indexed="81"/>
            <rFont val="Times New Roman"/>
            <family val="1"/>
          </rPr>
          <t>+2 Weapon; +2 Strength; + 4 Holy Warrior; +1 Divine Favor</t>
        </r>
      </text>
    </comment>
    <comment ref="D9" authorId="0">
      <text>
        <r>
          <rPr>
            <sz val="12"/>
            <color indexed="81"/>
            <rFont val="Times New Roman"/>
            <family val="1"/>
          </rPr>
          <t>+2 Weapon</t>
        </r>
      </text>
    </comment>
    <comment ref="C10" authorId="0">
      <text>
        <r>
          <rPr>
            <sz val="12"/>
            <color indexed="81"/>
            <rFont val="Times New Roman"/>
            <family val="1"/>
          </rPr>
          <t>+2 Weapon; +2 Strength; + 4 Holy Warrior; +1 Divine Favor</t>
        </r>
      </text>
    </comment>
    <comment ref="D10" authorId="0">
      <text>
        <r>
          <rPr>
            <sz val="12"/>
            <color indexed="81"/>
            <rFont val="Times New Roman"/>
            <family val="1"/>
          </rPr>
          <t>+2 Weapon</t>
        </r>
      </text>
    </comment>
    <comment ref="D15" authorId="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authors>
    <author>Alexis Álvarez</author>
  </authors>
  <commentList>
    <comment ref="A7" authorId="0">
      <text>
        <r>
          <rPr>
            <sz val="12"/>
            <color indexed="81"/>
            <rFont val="Times New Roman"/>
            <family val="1"/>
          </rPr>
          <t>This ring might seem to be a ring of spell storing upon first examination.  However, while it allows a single spell of 1st through 6th level to be cast into it, that spell cannot be cast out of the ring again. Instead, should that spell ever be cast upon the wearer, the spell is immediately countered, as a counterspell action, requiring no action (or even knowledge) on the wearer’s part.  Once so used, the spell cast within the ring is gone.  A new spell (or the same one as before) may be placed in it again.
DMG 230</t>
        </r>
      </text>
    </comment>
  </commentList>
</comments>
</file>

<file path=xl/sharedStrings.xml><?xml version="1.0" encoding="utf-8"?>
<sst xmlns="http://schemas.openxmlformats.org/spreadsheetml/2006/main" count="2052" uniqueCount="577">
  <si>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</si>
  <si>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</si>
  <si>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</si>
  <si>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</si>
  <si>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</si>
  <si>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</si>
  <si>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</si>
  <si>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</si>
  <si>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</si>
  <si>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</si>
  <si>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</si>
  <si>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</si>
  <si>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</si>
  <si>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</si>
  <si>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</si>
  <si>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</si>
  <si>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</si>
  <si>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</si>
  <si>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</si>
  <si>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</si>
  <si>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</si>
  <si>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</si>
  <si>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</si>
  <si>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</si>
  <si>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</si>
  <si>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</si>
  <si>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</si>
  <si>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</si>
  <si>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</si>
  <si>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</si>
  <si>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</si>
  <si>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</si>
  <si>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</si>
  <si>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</si>
  <si>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</si>
  <si>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</si>
  <si>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</si>
  <si>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</si>
  <si>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</si>
  <si>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</si>
  <si>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</si>
  <si>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</si>
  <si>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</si>
  <si>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</si>
  <si>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</si>
  <si>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</si>
  <si>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</si>
  <si>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</si>
  <si>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</si>
  <si>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</si>
  <si>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</si>
  <si>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</si>
  <si>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</si>
  <si>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</si>
  <si>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</si>
  <si>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</si>
  <si>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</si>
  <si>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</si>
  <si>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</si>
  <si>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</si>
  <si>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</si>
  <si>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</si>
  <si>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</si>
  <si>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</si>
  <si>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</si>
  <si>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</si>
  <si>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</si>
  <si>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</si>
  <si>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</si>
  <si>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</si>
  <si>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</si>
  <si>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</si>
  <si>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</si>
  <si>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</si>
  <si>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</si>
  <si>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</si>
  <si>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</si>
  <si>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</si>
  <si>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</si>
  <si>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</si>
  <si>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</si>
  <si>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</si>
  <si>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</si>
  <si>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</si>
  <si>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</si>
  <si>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</si>
  <si>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</si>
  <si>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</si>
  <si>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</si>
  <si>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</si>
  <si>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</si>
  <si>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</si>
  <si>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</si>
  <si>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</si>
  <si>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</si>
  <si>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</si>
  <si>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</si>
  <si>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</si>
  <si>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</si>
  <si>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</si>
  <si>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</si>
  <si>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</si>
  <si>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</si>
  <si>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</si>
  <si>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</si>
  <si>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</si>
  <si>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</si>
  <si>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</si>
  <si>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</si>
  <si>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</si>
  <si>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</si>
  <si>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Endure Elements</t>
  </si>
  <si>
    <t>24 hours</t>
  </si>
  <si>
    <t>Obscuring Mist</t>
  </si>
  <si>
    <t>1 day/lvl</t>
  </si>
  <si>
    <t>Speak with Animals</t>
  </si>
  <si>
    <t>30’ radius</t>
  </si>
  <si>
    <t>400’ + 40’/lvl</t>
  </si>
  <si>
    <t>Longstrider</t>
  </si>
  <si>
    <t>Sleight of Hand</t>
  </si>
  <si>
    <t>Survival</t>
  </si>
  <si>
    <t>Craft:  (type)</t>
  </si>
  <si>
    <t>Attack Bonus:</t>
  </si>
  <si>
    <t>Class Features</t>
  </si>
  <si>
    <t>Touch AC:</t>
  </si>
  <si>
    <t>DC</t>
  </si>
  <si>
    <t>Weapon Proficiencies</t>
  </si>
  <si>
    <t>Atk</t>
  </si>
  <si>
    <t>Components</t>
  </si>
  <si>
    <t>Casting</t>
  </si>
  <si>
    <t>V S</t>
  </si>
  <si>
    <t>1 SA</t>
  </si>
  <si>
    <t>1 hr/lvl</t>
  </si>
  <si>
    <t>V S DF</t>
  </si>
  <si>
    <t>V S M</t>
  </si>
  <si>
    <t>Bull’s Strength</t>
  </si>
  <si>
    <t>V S M/DF</t>
  </si>
  <si>
    <t>Delay Poison</t>
  </si>
  <si>
    <t>100’ + 10’/lvl</t>
  </si>
  <si>
    <t>Contagion</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</si>
  <si>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</si>
  <si>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</si>
  <si>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</si>
  <si>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</si>
  <si>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</si>
  <si>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</si>
  <si>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</si>
  <si>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</si>
  <si>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</si>
  <si>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</si>
  <si>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</si>
  <si>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</si>
  <si>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</si>
  <si>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</si>
  <si>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</si>
  <si>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</si>
  <si>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</si>
  <si>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</si>
  <si>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</si>
  <si>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</si>
  <si>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</si>
  <si>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</si>
  <si>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10 min.</t>
  </si>
  <si>
    <t>Cure Minor Wounds</t>
  </si>
  <si>
    <t>Detect Magic</t>
  </si>
  <si>
    <t>Guidance</t>
  </si>
  <si>
    <t>Mending</t>
  </si>
  <si>
    <t>Read Magic</t>
  </si>
  <si>
    <t>Resistance</t>
  </si>
  <si>
    <t>V M</t>
  </si>
  <si>
    <t>Permanent</t>
  </si>
  <si>
    <t>PHB 297</t>
  </si>
  <si>
    <t>1st</t>
  </si>
  <si>
    <t>2nd</t>
  </si>
  <si>
    <t>3rd</t>
  </si>
  <si>
    <t>4th</t>
  </si>
  <si>
    <t>5th</t>
  </si>
  <si>
    <t>6th</t>
  </si>
  <si>
    <t>Spells per Day</t>
  </si>
  <si>
    <t>Spell Level</t>
  </si>
  <si>
    <t>0th</t>
  </si>
  <si>
    <t>7th</t>
  </si>
  <si>
    <t>Wisdom Bonus</t>
  </si>
  <si>
    <t>Total Divine</t>
  </si>
  <si>
    <t>Feats</t>
  </si>
  <si>
    <t>x2</t>
  </si>
  <si>
    <t>Bludgeon</t>
  </si>
  <si>
    <t>Roll</t>
  </si>
  <si>
    <t>Skill/Save</t>
  </si>
  <si>
    <t>Actual Speed:</t>
  </si>
  <si>
    <t>30’</t>
  </si>
  <si>
    <t>50’</t>
  </si>
  <si>
    <t>FF AC:</t>
  </si>
  <si>
    <t>Chaotic Good</t>
  </si>
  <si>
    <t>Cleric Spells</t>
  </si>
  <si>
    <t>cleric 1</t>
  </si>
  <si>
    <t>Cleric</t>
  </si>
  <si>
    <t>Aid</t>
  </si>
  <si>
    <t>Shield of Faith</t>
  </si>
  <si>
    <t>Domain</t>
  </si>
  <si>
    <t>Necromancy</t>
  </si>
  <si>
    <t>Transmutation</t>
  </si>
  <si>
    <t>Message</t>
  </si>
  <si>
    <t>Purify Food &amp; Drink</t>
  </si>
  <si>
    <t>0’</t>
  </si>
  <si>
    <t>Command</t>
  </si>
  <si>
    <t>Comprehend Lang.</t>
  </si>
  <si>
    <t>Curse Water</t>
  </si>
  <si>
    <t>Deathwatch</t>
  </si>
  <si>
    <t>Detect Law</t>
  </si>
  <si>
    <t>Detect Undead</t>
  </si>
  <si>
    <t>Divine Favor</t>
  </si>
  <si>
    <t>Doom</t>
  </si>
  <si>
    <t>Entropic Shield</t>
  </si>
  <si>
    <t>Impede</t>
  </si>
  <si>
    <t>Enchantment</t>
  </si>
  <si>
    <t>1 hour/lvl</t>
  </si>
  <si>
    <t>Magic Weapon</t>
  </si>
  <si>
    <t>V S F/DF</t>
  </si>
  <si>
    <t>Protection from Law</t>
  </si>
  <si>
    <t>Sanctuary</t>
  </si>
  <si>
    <t>Summon Monster I</t>
  </si>
  <si>
    <t>Summon Undead I</t>
  </si>
  <si>
    <t>Unseen Servant</t>
  </si>
  <si>
    <t>Augury/Oracle</t>
  </si>
  <si>
    <t>Bewildering Substitution</t>
  </si>
  <si>
    <t>Illusion</t>
  </si>
  <si>
    <t>Bewildering Visions</t>
  </si>
  <si>
    <t>Calm Emotions</t>
  </si>
  <si>
    <t>Conduit of Life</t>
  </si>
  <si>
    <t>Darkness</t>
  </si>
  <si>
    <t>V M/DF</t>
  </si>
  <si>
    <t>Death Knell</t>
  </si>
  <si>
    <t>Desecrate</t>
  </si>
  <si>
    <t>Enthrall</t>
  </si>
  <si>
    <t>Execration</t>
  </si>
  <si>
    <t>Find Traps</t>
  </si>
  <si>
    <t>Gentle Repose</t>
  </si>
  <si>
    <t>Hold Person</t>
  </si>
  <si>
    <t>Lore of the Gods</t>
  </si>
  <si>
    <t>Make Whole</t>
  </si>
  <si>
    <t>Remove Paralysis</t>
  </si>
  <si>
    <t>Shatter</t>
  </si>
  <si>
    <t>Shield Other</t>
  </si>
  <si>
    <t>Silence</t>
  </si>
  <si>
    <t>Sound Burst</t>
  </si>
  <si>
    <t>Spiritual Weapon</t>
  </si>
  <si>
    <t>Substitute Domain</t>
  </si>
  <si>
    <t>Summon Monster II</t>
  </si>
  <si>
    <t>Summon Undead II</t>
  </si>
  <si>
    <t>Turn Anathema</t>
  </si>
  <si>
    <t>Undetectable Alignment</t>
  </si>
  <si>
    <t>Zone of Truth</t>
  </si>
  <si>
    <t>Animate Dead</t>
  </si>
  <si>
    <t>Bestow Curse</t>
  </si>
  <si>
    <t>Bolster Aura</t>
  </si>
  <si>
    <t>Continual Flame</t>
  </si>
  <si>
    <t>Create Food &amp; Water</t>
  </si>
  <si>
    <t>60’ radius</t>
  </si>
  <si>
    <t>Deeper Darkness</t>
  </si>
  <si>
    <t>Deific Bastion</t>
  </si>
  <si>
    <t>Footsteps of the Divine</t>
  </si>
  <si>
    <t>Glyph of Warding</t>
  </si>
  <si>
    <t>Discharge</t>
  </si>
  <si>
    <t>Illusory Script</t>
  </si>
  <si>
    <t>Invisibility Purge</t>
  </si>
  <si>
    <t>Light of Wisdom</t>
  </si>
  <si>
    <t>Locate Object</t>
  </si>
  <si>
    <t>M</t>
  </si>
  <si>
    <t>10’ radius</t>
  </si>
  <si>
    <t>Magic Circle v Law</t>
  </si>
  <si>
    <t>Magic Vestment</t>
  </si>
  <si>
    <t>Obscure Object</t>
  </si>
  <si>
    <t>8 hours</t>
  </si>
  <si>
    <t>Prayer</t>
  </si>
  <si>
    <t>Rem. Blind/Deafness</t>
  </si>
  <si>
    <t>Remove Curse</t>
  </si>
  <si>
    <t>Searing Light</t>
  </si>
  <si>
    <t>Speak with Dead</t>
  </si>
  <si>
    <t>Subdue Aura</t>
  </si>
  <si>
    <t>Summon Monster III</t>
  </si>
  <si>
    <t>Tongues</t>
  </si>
  <si>
    <t>Water Walk</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</si>
  <si>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</si>
  <si>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</si>
  <si>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</si>
  <si>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</si>
  <si>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</si>
  <si>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</si>
  <si>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</si>
  <si>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</si>
  <si>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</si>
  <si>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</si>
  <si>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</si>
  <si>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</si>
  <si>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</si>
  <si>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Domain Spell</t>
  </si>
  <si>
    <t>Jadin</t>
  </si>
  <si>
    <t>Lazarin</t>
  </si>
  <si>
    <t>Played by Bill Kmet</t>
  </si>
  <si>
    <t>Snow Elf</t>
  </si>
  <si>
    <t>1st:  Precise Shot</t>
  </si>
  <si>
    <t>Weapon Focus:  Longbow</t>
  </si>
  <si>
    <t>Knowledge:  Arcana</t>
  </si>
  <si>
    <t>Blessed Aim</t>
  </si>
  <si>
    <t>True Strike</t>
  </si>
  <si>
    <t>Arrows</t>
  </si>
  <si>
    <t>Holy Symbol of Solonor Thelandira</t>
  </si>
  <si>
    <t>Cleric’s Vestments</t>
  </si>
  <si>
    <t>six</t>
  </si>
  <si>
    <t>Magic Weapon Oil</t>
  </si>
  <si>
    <t>Turn Undead</t>
  </si>
  <si>
    <t>Spells Granted by Solonor Thelandira</t>
  </si>
  <si>
    <t>Point Blank Shot</t>
  </si>
  <si>
    <t>Longbow (from War domain)</t>
  </si>
  <si>
    <t>War</t>
  </si>
  <si>
    <t>V F</t>
  </si>
  <si>
    <t>Elf</t>
  </si>
  <si>
    <t>Cat’s Grace</t>
  </si>
  <si>
    <t>Snare</t>
  </si>
  <si>
    <t>+2 versus Enchantments</t>
  </si>
  <si>
    <t>Racial Abilities</t>
  </si>
  <si>
    <t>Immunity to Sleep</t>
  </si>
  <si>
    <t>Low-light Vision</t>
  </si>
  <si>
    <t>2</t>
  </si>
  <si>
    <t>x3</t>
  </si>
  <si>
    <t>110’</t>
  </si>
  <si>
    <t>Male</t>
  </si>
  <si>
    <t>Common, Elven, Dwarven</t>
  </si>
  <si>
    <t>Perform:  [type]</t>
  </si>
  <si>
    <t>Profession:  [type]</t>
  </si>
  <si>
    <t>cleric 2</t>
  </si>
  <si>
    <t>Blunt Arrows</t>
  </si>
  <si>
    <t>Serpent’s Tongue Arrows</t>
  </si>
  <si>
    <t>Dragon’s Breath Arrows</t>
  </si>
  <si>
    <t>Backpack</t>
  </si>
  <si>
    <t>Waterskin</t>
  </si>
  <si>
    <t>Flint &amp; Steel</t>
  </si>
  <si>
    <t>Sacks</t>
  </si>
  <si>
    <t>Silk Rope</t>
  </si>
  <si>
    <t>Flask</t>
  </si>
  <si>
    <t>Bless</t>
  </si>
  <si>
    <t>Guiding Light</t>
  </si>
  <si>
    <t>Ebon Eyes</t>
  </si>
  <si>
    <t>Sign</t>
  </si>
  <si>
    <t>Light of Lunia</t>
  </si>
  <si>
    <t>Scrolls and Potions</t>
  </si>
  <si>
    <t>CLev</t>
  </si>
  <si>
    <t>cleric 3</t>
  </si>
  <si>
    <t>Turning Undead</t>
  </si>
  <si>
    <t>Smokesticks</t>
  </si>
  <si>
    <t>Mirror, Steel</t>
  </si>
  <si>
    <t>Oil Flask</t>
  </si>
  <si>
    <t>Ink (1 oz. vial)</t>
  </si>
  <si>
    <t>Inkpen</t>
  </si>
  <si>
    <t>Parchment</t>
  </si>
  <si>
    <t>cleric 4</t>
  </si>
  <si>
    <t>cleric 5</t>
  </si>
  <si>
    <t>+1</t>
  </si>
  <si>
    <t>MW Morningstar</t>
  </si>
  <si>
    <t>Nimbus of Light</t>
  </si>
  <si>
    <t>Nightshield</t>
  </si>
  <si>
    <t>Initiative:</t>
  </si>
  <si>
    <t>6th:  Rapid Shot</t>
  </si>
  <si>
    <t>Kuo-toa Charms</t>
  </si>
  <si>
    <t>Value</t>
  </si>
  <si>
    <t>Spiritual Longbow</t>
  </si>
  <si>
    <t>Elven Weapons</t>
  </si>
  <si>
    <t>1d8+</t>
  </si>
  <si>
    <t>Equity on this page:</t>
  </si>
  <si>
    <t>Total Equity:</t>
  </si>
  <si>
    <t>Seeker</t>
  </si>
  <si>
    <t>Class Skill from Travel Domain</t>
  </si>
  <si>
    <t>cleric 6</t>
  </si>
  <si>
    <t>seeker 1</t>
  </si>
  <si>
    <t>Fly</t>
  </si>
  <si>
    <t>Divine Power</t>
  </si>
  <si>
    <t>3rd:  Holy Warrior</t>
  </si>
  <si>
    <t>2nd Shot</t>
  </si>
  <si>
    <t>Abyssal Might</t>
  </si>
  <si>
    <t>Aerial Alacrity</t>
  </si>
  <si>
    <t>Air Walk</t>
  </si>
  <si>
    <t>Aligned Aura</t>
  </si>
  <si>
    <t>Assay Resistance</t>
  </si>
  <si>
    <t>Assay Spell Resistance</t>
  </si>
  <si>
    <t>Astral Hospice</t>
  </si>
  <si>
    <t>Beast Claws</t>
  </si>
  <si>
    <t>Blight</t>
  </si>
  <si>
    <t>Blindsight</t>
  </si>
  <si>
    <t>Blood of the Martyr</t>
  </si>
  <si>
    <t>Castigate</t>
  </si>
  <si>
    <t>Celestial Brilliance</t>
  </si>
  <si>
    <t>Claws of the Savage</t>
  </si>
  <si>
    <t>Confound</t>
  </si>
  <si>
    <t>Control Water</t>
  </si>
  <si>
    <t>Cure Critical Wounds</t>
  </si>
  <si>
    <t>Dampen Magic</t>
  </si>
  <si>
    <t>Death Ward</t>
  </si>
  <si>
    <t>Dimensional Anchor</t>
  </si>
  <si>
    <t>Discern Lies</t>
  </si>
  <si>
    <t>Dismissal</t>
  </si>
  <si>
    <t>Divine Storm</t>
  </si>
  <si>
    <t>Dragon Blight</t>
  </si>
  <si>
    <t>Dust to Dust</t>
  </si>
  <si>
    <t>Focus Touchstone Energy</t>
  </si>
  <si>
    <t>Freedom of Movement</t>
  </si>
  <si>
    <t>Giant Vermin</t>
  </si>
  <si>
    <t>Greater Status</t>
  </si>
  <si>
    <t>Harrier</t>
  </si>
  <si>
    <t>Hell’s Power</t>
  </si>
  <si>
    <t>Identify Transgressor</t>
  </si>
  <si>
    <t>Imbue w Spell Ability</t>
  </si>
  <si>
    <t>Inflict Critical Wounds</t>
  </si>
  <si>
    <t>Light of Purity</t>
  </si>
  <si>
    <t>Magic Weapon, Greater</t>
  </si>
  <si>
    <t>Moral Façade</t>
  </si>
  <si>
    <t>Nchaser’s Glowing Orb</t>
  </si>
  <si>
    <t>Neutralize Poison</t>
  </si>
  <si>
    <t>Planar Ally, Lesser</t>
  </si>
  <si>
    <t>Planar Tolerance</t>
  </si>
  <si>
    <t>Poison</t>
  </si>
  <si>
    <t>Psychic Poison</t>
  </si>
  <si>
    <t>Recitation</t>
  </si>
  <si>
    <t>Remove Fatigue</t>
  </si>
  <si>
    <t>Repel Vermin</t>
  </si>
  <si>
    <t>Restoration</t>
  </si>
  <si>
    <t>Revelation</t>
  </si>
  <si>
    <t>Runic Marker</t>
  </si>
  <si>
    <t>Sacred Item</t>
  </si>
  <si>
    <t>Seed of Life</t>
  </si>
  <si>
    <t>Sending</t>
  </si>
  <si>
    <t>Spell Immunity</t>
  </si>
  <si>
    <t>Spiritual Advisor</t>
  </si>
  <si>
    <t>Stars of Arvandor</t>
  </si>
  <si>
    <t>Stars of Mystra</t>
  </si>
  <si>
    <t>Stars of Selûne</t>
  </si>
  <si>
    <t>Stop Heart</t>
  </si>
  <si>
    <t>Summon Monster IV</t>
  </si>
  <si>
    <t>Summon Undead IV</t>
  </si>
  <si>
    <t>Sustain</t>
  </si>
  <si>
    <t>Sword of Conscience</t>
  </si>
  <si>
    <t>Unfailing Endurance</t>
  </si>
  <si>
    <t>Wall of Good</t>
  </si>
  <si>
    <t>Wall of Sand</t>
  </si>
  <si>
    <t>Weapon of the Deity</t>
  </si>
  <si>
    <t>Weather Eye</t>
  </si>
  <si>
    <t>V S M Demon</t>
  </si>
  <si>
    <t>Book of Vile Darkness</t>
  </si>
  <si>
    <t>Swift</t>
  </si>
  <si>
    <t>Races of the Wild</t>
  </si>
  <si>
    <t>PHB</t>
  </si>
  <si>
    <t>20’ or 60’</t>
  </si>
  <si>
    <t>Complete Champion</t>
  </si>
  <si>
    <t>Complete Arcane</t>
  </si>
  <si>
    <t>Spell Compendium</t>
  </si>
  <si>
    <t>Planar Handbook</t>
  </si>
  <si>
    <t>Defenders of the Faith</t>
  </si>
  <si>
    <t>Magic of Faerûn</t>
  </si>
  <si>
    <t>Book of Exalted Deeds</t>
  </si>
  <si>
    <t>Dragons of Faerûn</t>
  </si>
  <si>
    <t>V S M Devil</t>
  </si>
  <si>
    <t>V S Drug Locat.</t>
  </si>
  <si>
    <t>V S DF0 min</t>
  </si>
  <si>
    <t>Player’s Guide to Faerûn</t>
  </si>
  <si>
    <t>20’</t>
  </si>
  <si>
    <t>Unapproachable East</t>
  </si>
  <si>
    <t>S</t>
  </si>
  <si>
    <t>Champions of Valor</t>
  </si>
  <si>
    <t>10+1 rnd/lvl</t>
  </si>
  <si>
    <t>12 hours</t>
  </si>
  <si>
    <t>S Drug</t>
  </si>
  <si>
    <t>Libris Mortis</t>
  </si>
  <si>
    <t>6 hrs/lvl</t>
  </si>
  <si>
    <t>V DF</t>
  </si>
  <si>
    <t>Conc. + 1/lvl</t>
  </si>
  <si>
    <t>1+1 mile/lvl</t>
  </si>
  <si>
    <t>Complete Divine</t>
  </si>
  <si>
    <t>PHB II</t>
  </si>
  <si>
    <t>Reference</t>
  </si>
  <si>
    <t>Page</t>
  </si>
  <si>
    <t>Amanuensis</t>
  </si>
  <si>
    <t>No Light</t>
  </si>
  <si>
    <t>Virtue</t>
  </si>
  <si>
    <t>Blade of Blood</t>
  </si>
  <si>
    <t>Consecrate</t>
  </si>
  <si>
    <t>Divine Flame</t>
  </si>
  <si>
    <t>15’</t>
  </si>
  <si>
    <t>Deific Vengeance</t>
  </si>
  <si>
    <t>Divine Insight</t>
  </si>
  <si>
    <t>Complete Adventurer</t>
  </si>
  <si>
    <t>Divine Zephyr</t>
  </si>
  <si>
    <t>Eagle’s Splendor</t>
  </si>
  <si>
    <t>Ease Pain</t>
  </si>
  <si>
    <t>S DF</t>
  </si>
  <si>
    <t>Estanna’s Stew</t>
  </si>
  <si>
    <t>Interfaith Blessing</t>
  </si>
  <si>
    <t>Restoration, Lesser</t>
  </si>
  <si>
    <t>Owl’s Wisdom</t>
  </si>
  <si>
    <t>Master Cavalier</t>
  </si>
  <si>
    <t>Portal Well</t>
  </si>
  <si>
    <t>Resist Energy</t>
  </si>
  <si>
    <t>Soul Ward</t>
  </si>
  <si>
    <t>Stay the Hand</t>
  </si>
  <si>
    <t>Status</t>
  </si>
  <si>
    <t>Sweet Water</t>
  </si>
  <si>
    <t>Wave of Grief</t>
  </si>
  <si>
    <t>S M</t>
  </si>
  <si>
    <t>Affliction</t>
  </si>
  <si>
    <t>Attune Form</t>
  </si>
  <si>
    <t>Bladebane</t>
  </si>
  <si>
    <t>Blessed Sight</t>
  </si>
  <si>
    <t>Blindness/Deafness</t>
  </si>
  <si>
    <t>Briar Web</t>
  </si>
  <si>
    <t>Chain of Eyes</t>
  </si>
  <si>
    <t>Circle Dance</t>
  </si>
  <si>
    <t>Curse of the Brute</t>
  </si>
  <si>
    <t>Energize Potion</t>
  </si>
  <si>
    <t>Flame of Faith</t>
  </si>
  <si>
    <t>Forest Eyes</t>
  </si>
  <si>
    <t>Unlimited</t>
  </si>
  <si>
    <t>Heart’s Ease</t>
  </si>
  <si>
    <t>Hesitate</t>
  </si>
  <si>
    <t>1 IA</t>
  </si>
  <si>
    <t>Inspired Aim</t>
  </si>
  <si>
    <t>40’</t>
  </si>
  <si>
    <t>Protection from Energy</t>
  </si>
  <si>
    <t>Refreshment</t>
  </si>
  <si>
    <t>Remove Nausea</t>
  </si>
  <si>
    <t>Resist Energy, Mass</t>
  </si>
  <si>
    <t>Ring of Blades</t>
  </si>
  <si>
    <t>Summon Undead III</t>
  </si>
  <si>
    <t>Divine Protection</t>
  </si>
  <si>
    <t>Spell Immunity, Lesser</t>
  </si>
  <si>
    <t>DMG 220</t>
  </si>
  <si>
    <t>Potion of Good Hope</t>
  </si>
  <si>
    <t>Potion of Haste</t>
  </si>
  <si>
    <t>Potion of Invisibility</t>
  </si>
  <si>
    <t>+1d6</t>
  </si>
  <si>
    <t>-</t>
  </si>
  <si>
    <t>Grapple</t>
  </si>
  <si>
    <t>Lesser Vigor, Mass</t>
  </si>
  <si>
    <t>Shield of Faith, Mass</t>
  </si>
  <si>
    <t>Bow of the Wintermoon +2</t>
  </si>
  <si>
    <t>Crystal of Electricity Assault</t>
  </si>
  <si>
    <t>Mithral Chain Shirt +2</t>
  </si>
  <si>
    <t>Ring of Counterspell</t>
  </si>
  <si>
    <t>Potion of Fly</t>
  </si>
  <si>
    <t>1</t>
  </si>
  <si>
    <t>Potion of Sanctuary</t>
  </si>
  <si>
    <t>Potion of Hide from Undead</t>
  </si>
  <si>
    <t>Potion of Hide from Animals</t>
  </si>
  <si>
    <t>Potion of Spider Climb</t>
  </si>
  <si>
    <t>MW Potion Belt</t>
  </si>
  <si>
    <t>3</t>
  </si>
  <si>
    <t>5</t>
  </si>
  <si>
    <t>Holds 10 vials</t>
  </si>
  <si>
    <r>
      <t xml:space="preserve">Spell:  </t>
    </r>
    <r>
      <rPr>
        <i/>
        <sz val="12"/>
        <rFont val="Times New Roman"/>
        <family val="1"/>
      </rPr>
      <t>dispel magic</t>
    </r>
  </si>
  <si>
    <t>Domain 1:  Elf</t>
  </si>
  <si>
    <t>Domain 2:  War</t>
  </si>
  <si>
    <t>Domain 3:  Travel</t>
  </si>
  <si>
    <t>All Armor and Shields (not tower)</t>
  </si>
  <si>
    <t>þ</t>
  </si>
  <si>
    <t>2nd Shot, Rapid Firing</t>
  </si>
  <si>
    <r>
      <t xml:space="preserve">3rd Shot, </t>
    </r>
    <r>
      <rPr>
        <b/>
        <i/>
        <sz val="12"/>
        <rFont val="Times New Roman"/>
        <family val="1"/>
      </rPr>
      <t>divine power</t>
    </r>
  </si>
  <si>
    <t>-2 on all, shaken</t>
  </si>
  <si>
    <t>1d8</t>
  </si>
  <si>
    <t>+1 within 30’</t>
  </si>
  <si>
    <t>Bludgeoning damage</t>
  </si>
  <si>
    <t>Scroll of Divine Power</t>
  </si>
  <si>
    <t>bonus</t>
  </si>
  <si>
    <t>Dragonbane +1</t>
  </si>
  <si>
    <t>Scroll of Righteous Might</t>
  </si>
  <si>
    <t>Scroll of Cloak of Bravery</t>
  </si>
  <si>
    <t>Ring of Fire Resistance, Minor</t>
  </si>
  <si>
    <t>Resist Fire 10</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</si>
  <si>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</si>
  <si>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Simple Weapons, Martial Weapons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</si>
</sst>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6">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b/>
      <sz val="12"/>
      <color rgb="FF0000FF"/>
      <name val="Times New Roman"/>
      <family val="1"/>
    </font>
    <font>
      <sz val="12"/>
      <color rgb="FF0000FF"/>
      <name val="Times New Roman"/>
      <family val="1"/>
    </font>
    <font>
      <sz val="13"/>
      <color rgb="FFFF0000"/>
      <name val="Times New Roman"/>
      <family val="1"/>
    </font>
    <font>
      <i/>
      <sz val="12"/>
      <color indexed="81"/>
      <name val="Times New Roman"/>
      <family val="1"/>
    </font>
    <font>
      <i/>
      <sz val="20"/>
      <color indexed="17"/>
      <name val="Times New Roman"/>
      <family val="1"/>
    </font>
    <font>
      <i/>
      <sz val="20"/>
      <color rgb="FF0000FF"/>
      <name val="Times New Roman"/>
      <family val="1"/>
    </font>
    <font>
      <b/>
      <i/>
      <sz val="12"/>
      <name val="Times New Roman"/>
      <family val="1"/>
    </font>
    <font>
      <i/>
      <sz val="12"/>
      <name val="Times New Roman"/>
      <family val="1"/>
    </font>
  </fonts>
  <fills count="22">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theme="0" tint="-0.249977111117893"/>
        <bgColor indexed="55"/>
      </patternFill>
    </fill>
    <fill>
      <patternFill patternType="solid">
        <fgColor rgb="FFFFFF00"/>
        <bgColor indexed="64"/>
      </patternFill>
    </fill>
    <fill>
      <patternFill patternType="solid">
        <fgColor theme="7" tint="0.59999389629810485"/>
        <bgColor indexed="64"/>
      </patternFill>
    </fill>
    <fill>
      <patternFill patternType="solid">
        <fgColor theme="7" tint="0.39997558519241921"/>
        <bgColor indexed="64"/>
      </patternFill>
    </fill>
  </fills>
  <borders count="137">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right style="double">
        <color indexed="64"/>
      </right>
      <top style="medium">
        <color indexed="64"/>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double">
        <color indexed="64"/>
      </left>
      <right style="hair">
        <color indexed="64"/>
      </right>
      <top/>
      <bottom/>
      <diagonal/>
    </border>
    <border>
      <left style="hair">
        <color indexed="64"/>
      </left>
      <right style="hair">
        <color indexed="64"/>
      </right>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style="hair">
        <color indexed="64"/>
      </top>
      <bottom/>
      <diagonal/>
    </border>
    <border>
      <left style="hair">
        <color indexed="64"/>
      </left>
      <right/>
      <top style="hair">
        <color indexed="64"/>
      </top>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8" fillId="0" borderId="0"/>
    <xf numFmtId="0" fontId="1" fillId="0" borderId="0"/>
    <xf numFmtId="0" fontId="41" fillId="0" borderId="0"/>
    <xf numFmtId="0" fontId="1" fillId="0" borderId="0"/>
    <xf numFmtId="0" fontId="1" fillId="0" borderId="0"/>
  </cellStyleXfs>
  <cellXfs count="590">
    <xf numFmtId="0" fontId="0" fillId="0" borderId="0" xfId="0"/>
    <xf numFmtId="9" fontId="6" fillId="0" borderId="28" xfId="2" applyFont="1" applyFill="1" applyBorder="1" applyAlignment="1">
      <alignment horizontal="center" vertical="center" shrinkToFit="1"/>
    </xf>
    <xf numFmtId="0" fontId="11" fillId="3" borderId="72" xfId="0" applyFont="1" applyFill="1" applyBorder="1" applyAlignment="1">
      <alignment horizontal="centerContinuous" vertical="center"/>
    </xf>
    <xf numFmtId="0" fontId="11" fillId="3" borderId="44" xfId="0" applyFont="1" applyFill="1" applyBorder="1" applyAlignment="1">
      <alignment horizontal="center" vertical="center"/>
    </xf>
    <xf numFmtId="0" fontId="11" fillId="3" borderId="44" xfId="0" applyFont="1" applyFill="1" applyBorder="1" applyAlignment="1">
      <alignment horizontal="center" vertical="center" wrapText="1"/>
    </xf>
    <xf numFmtId="0" fontId="11" fillId="3" borderId="44" xfId="0" applyNumberFormat="1" applyFont="1" applyFill="1" applyBorder="1" applyAlignment="1">
      <alignment horizontal="center" vertical="center" wrapText="1"/>
    </xf>
    <xf numFmtId="0" fontId="48" fillId="14" borderId="43" xfId="0" applyNumberFormat="1" applyFont="1" applyFill="1" applyBorder="1" applyAlignment="1">
      <alignment horizontal="center" vertical="center" wrapText="1"/>
    </xf>
    <xf numFmtId="0" fontId="11" fillId="3" borderId="44" xfId="0" applyNumberFormat="1" applyFont="1" applyFill="1" applyBorder="1" applyAlignment="1">
      <alignment horizontal="center" vertical="center"/>
    </xf>
    <xf numFmtId="0" fontId="11" fillId="3" borderId="73" xfId="0" applyFont="1" applyFill="1" applyBorder="1" applyAlignment="1">
      <alignment horizontal="center" vertical="center"/>
    </xf>
    <xf numFmtId="0" fontId="3" fillId="0" borderId="0" xfId="0" applyFont="1" applyBorder="1" applyAlignment="1">
      <alignment vertical="center"/>
    </xf>
    <xf numFmtId="0" fontId="53" fillId="0" borderId="36" xfId="0" applyFont="1" applyBorder="1" applyAlignment="1">
      <alignment horizontal="centerContinuous" vertical="center" wrapText="1"/>
    </xf>
    <xf numFmtId="0" fontId="54" fillId="0" borderId="36" xfId="0" applyFont="1" applyBorder="1" applyAlignment="1">
      <alignment horizontal="centerContinuous" vertical="center" wrapText="1"/>
    </xf>
    <xf numFmtId="0" fontId="11" fillId="16" borderId="22" xfId="8" applyFont="1" applyFill="1" applyBorder="1" applyAlignment="1">
      <alignment horizontal="centerContinuous" vertical="center" wrapText="1"/>
    </xf>
    <xf numFmtId="0" fontId="11" fillId="16" borderId="23" xfId="8" applyFont="1" applyFill="1" applyBorder="1" applyAlignment="1">
      <alignment horizontal="center" vertical="center" wrapText="1"/>
    </xf>
    <xf numFmtId="0" fontId="11" fillId="16" borderId="23" xfId="8" applyFont="1" applyFill="1" applyBorder="1" applyAlignment="1">
      <alignment horizontal="center" vertical="center"/>
    </xf>
    <xf numFmtId="0" fontId="6" fillId="0" borderId="27" xfId="8" applyFont="1" applyFill="1" applyBorder="1" applyAlignment="1">
      <alignment horizontal="center" vertical="center" shrinkToFit="1"/>
    </xf>
    <xf numFmtId="0" fontId="6" fillId="0" borderId="28" xfId="2" applyNumberFormat="1" applyFont="1" applyFill="1" applyBorder="1" applyAlignment="1">
      <alignment horizontal="center" vertical="center" shrinkToFit="1"/>
    </xf>
    <xf numFmtId="9" fontId="6" fillId="0" borderId="28" xfId="2" applyFont="1" applyBorder="1" applyAlignment="1">
      <alignment horizontal="center" vertical="center" shrinkToFit="1"/>
    </xf>
    <xf numFmtId="9" fontId="6" fillId="0" borderId="14" xfId="2" applyFont="1" applyFill="1" applyBorder="1" applyAlignment="1">
      <alignment horizontal="center" vertical="center" shrinkToFit="1"/>
    </xf>
    <xf numFmtId="0" fontId="6" fillId="0" borderId="27" xfId="8" applyFont="1" applyBorder="1" applyAlignment="1">
      <alignment horizontal="center" vertical="center" wrapText="1"/>
    </xf>
    <xf numFmtId="0" fontId="6" fillId="11" borderId="27" xfId="8" applyFont="1" applyFill="1" applyBorder="1" applyAlignment="1">
      <alignment horizontal="center" vertical="center"/>
    </xf>
    <xf numFmtId="9" fontId="6" fillId="0" borderId="27" xfId="2" applyFont="1" applyBorder="1" applyAlignment="1">
      <alignment horizontal="center" vertical="center" shrinkToFit="1"/>
    </xf>
    <xf numFmtId="0" fontId="6" fillId="0" borderId="28" xfId="2" applyNumberFormat="1" applyFont="1" applyBorder="1" applyAlignment="1">
      <alignment horizontal="center" vertical="center" shrinkToFit="1"/>
    </xf>
    <xf numFmtId="9" fontId="6" fillId="0" borderId="27" xfId="2" applyFont="1" applyFill="1" applyBorder="1" applyAlignment="1">
      <alignment horizontal="center" vertical="center" shrinkToFit="1"/>
    </xf>
    <xf numFmtId="0" fontId="6" fillId="0" borderId="14" xfId="2" applyNumberFormat="1" applyFont="1" applyFill="1" applyBorder="1" applyAlignment="1">
      <alignment horizontal="center" vertical="center" shrinkToFit="1"/>
    </xf>
    <xf numFmtId="0" fontId="3" fillId="0" borderId="78" xfId="0" applyFont="1" applyFill="1" applyBorder="1" applyAlignment="1">
      <alignment horizontal="right" vertical="center"/>
    </xf>
    <xf numFmtId="0" fontId="3" fillId="0" borderId="80" xfId="0" applyFont="1" applyFill="1" applyBorder="1" applyAlignment="1">
      <alignment horizontal="right" vertical="center"/>
    </xf>
    <xf numFmtId="0" fontId="49" fillId="15" borderId="99" xfId="0" applyFont="1" applyFill="1" applyBorder="1" applyAlignment="1">
      <alignment horizontal="right" vertical="center"/>
    </xf>
    <xf numFmtId="0" fontId="49" fillId="15" borderId="78" xfId="0" applyFont="1" applyFill="1" applyBorder="1" applyAlignment="1">
      <alignment horizontal="right" vertical="center"/>
    </xf>
    <xf numFmtId="0" fontId="6" fillId="0" borderId="27" xfId="0" applyFont="1" applyBorder="1" applyAlignment="1">
      <alignment horizontal="center" vertical="center" shrinkToFit="1"/>
    </xf>
    <xf numFmtId="0" fontId="6" fillId="0" borderId="29" xfId="0" applyNumberFormat="1" applyFont="1" applyFill="1" applyBorder="1" applyAlignment="1">
      <alignment horizontal="center" vertical="center" wrapText="1"/>
    </xf>
    <xf numFmtId="0" fontId="1" fillId="0" borderId="28" xfId="2" applyNumberFormat="1" applyFont="1" applyFill="1" applyBorder="1" applyAlignment="1">
      <alignment horizontal="center" vertical="center" shrinkToFit="1"/>
    </xf>
    <xf numFmtId="0" fontId="6" fillId="0" borderId="29" xfId="0" quotePrefix="1" applyNumberFormat="1" applyFont="1" applyFill="1" applyBorder="1" applyAlignment="1">
      <alignment horizontal="center" vertical="center" wrapText="1"/>
    </xf>
    <xf numFmtId="0" fontId="6" fillId="0" borderId="29" xfId="8" applyNumberFormat="1" applyFont="1" applyFill="1" applyBorder="1" applyAlignment="1">
      <alignment horizontal="center" vertical="center" wrapText="1"/>
    </xf>
    <xf numFmtId="0" fontId="24" fillId="0" borderId="36" xfId="0" applyFont="1" applyBorder="1" applyAlignment="1">
      <alignment horizontal="centerContinuous" vertical="center" wrapText="1"/>
    </xf>
    <xf numFmtId="9" fontId="6" fillId="0" borderId="54" xfId="2" applyFont="1" applyFill="1" applyBorder="1" applyAlignment="1">
      <alignment horizontal="center" vertical="center" shrinkToFit="1"/>
    </xf>
    <xf numFmtId="0" fontId="6" fillId="0" borderId="62" xfId="0" applyFont="1" applyFill="1" applyBorder="1" applyAlignment="1">
      <alignment horizontal="centerContinuous" vertical="center"/>
    </xf>
    <xf numFmtId="0" fontId="36" fillId="2" borderId="69" xfId="0" applyFont="1" applyFill="1" applyBorder="1" applyAlignment="1">
      <alignment horizontal="right" vertical="center"/>
    </xf>
    <xf numFmtId="0" fontId="37" fillId="2" borderId="70" xfId="0" applyFont="1" applyFill="1" applyBorder="1" applyAlignment="1">
      <alignment horizontal="left" vertical="center"/>
    </xf>
    <xf numFmtId="0" fontId="19" fillId="2" borderId="70" xfId="0" applyFont="1" applyFill="1" applyBorder="1" applyAlignment="1">
      <alignment horizontal="left" vertical="center"/>
    </xf>
    <xf numFmtId="0" fontId="3" fillId="2" borderId="70" xfId="0" applyFont="1" applyFill="1" applyBorder="1" applyAlignment="1">
      <alignment horizontal="centerContinuous" vertical="center"/>
    </xf>
    <xf numFmtId="0" fontId="4" fillId="2" borderId="70" xfId="0" applyFont="1" applyFill="1" applyBorder="1" applyAlignment="1">
      <alignment horizontal="centerContinuous" vertical="center"/>
    </xf>
    <xf numFmtId="0" fontId="35" fillId="2" borderId="71"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74" xfId="0" applyFont="1" applyFill="1" applyBorder="1" applyAlignment="1">
      <alignment horizontal="right" vertical="center"/>
    </xf>
    <xf numFmtId="0" fontId="5" fillId="4" borderId="75" xfId="0" applyFont="1" applyFill="1" applyBorder="1" applyAlignment="1">
      <alignment horizontal="right" vertical="center"/>
    </xf>
    <xf numFmtId="49" fontId="6" fillId="0" borderId="76"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1" xfId="0" applyFont="1" applyFill="1" applyBorder="1" applyAlignment="1">
      <alignment horizontal="right" vertical="center"/>
    </xf>
    <xf numFmtId="0" fontId="51" fillId="4" borderId="32"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7" fillId="4" borderId="59"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4" borderId="57" xfId="0" applyFont="1" applyFill="1" applyBorder="1" applyAlignment="1">
      <alignment horizontal="right" vertical="center"/>
    </xf>
    <xf numFmtId="164" fontId="5" fillId="9" borderId="31"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 fillId="0" borderId="30" xfId="0" applyFont="1" applyBorder="1" applyAlignment="1">
      <alignment horizontal="center" vertical="center"/>
    </xf>
    <xf numFmtId="0" fontId="42" fillId="2" borderId="4" xfId="0" applyFont="1" applyFill="1" applyBorder="1" applyAlignment="1">
      <alignment horizontal="right" vertical="center"/>
    </xf>
    <xf numFmtId="0" fontId="10" fillId="4" borderId="57" xfId="0" applyFont="1" applyFill="1" applyBorder="1" applyAlignment="1">
      <alignment horizontal="right" vertical="center"/>
    </xf>
    <xf numFmtId="0" fontId="21" fillId="2" borderId="4" xfId="0" applyFont="1" applyFill="1" applyBorder="1" applyAlignment="1">
      <alignment horizontal="right" vertical="center"/>
    </xf>
    <xf numFmtId="0" fontId="13" fillId="2" borderId="15" xfId="0" applyFont="1" applyFill="1" applyBorder="1" applyAlignment="1">
      <alignment horizontal="right" vertical="center"/>
    </xf>
    <xf numFmtId="0" fontId="6" fillId="0" borderId="26" xfId="0" quotePrefix="1" applyFont="1" applyBorder="1" applyAlignment="1">
      <alignment horizontal="center" vertical="center"/>
    </xf>
    <xf numFmtId="49" fontId="25" fillId="0" borderId="26" xfId="0" applyNumberFormat="1" applyFont="1" applyBorder="1" applyAlignment="1">
      <alignment horizontal="center" vertical="center"/>
    </xf>
    <xf numFmtId="0" fontId="10" fillId="4" borderId="58" xfId="0" applyFont="1" applyFill="1" applyBorder="1" applyAlignment="1">
      <alignment horizontal="right" vertical="center"/>
    </xf>
    <xf numFmtId="49" fontId="6" fillId="0" borderId="12" xfId="0" applyNumberFormat="1" applyFont="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62" fillId="0" borderId="25"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45" fillId="0" borderId="1" xfId="0" applyFont="1" applyFill="1" applyBorder="1" applyAlignment="1">
      <alignment vertical="center"/>
    </xf>
    <xf numFmtId="0" fontId="5" fillId="0" borderId="27" xfId="0" applyFont="1" applyFill="1" applyBorder="1" applyAlignment="1">
      <alignment horizontal="center" vertical="center"/>
    </xf>
    <xf numFmtId="0" fontId="6" fillId="0" borderId="27" xfId="0" applyFont="1" applyFill="1" applyBorder="1" applyAlignment="1">
      <alignment horizontal="center" vertical="center"/>
    </xf>
    <xf numFmtId="1" fontId="6" fillId="0" borderId="27" xfId="0" applyNumberFormat="1" applyFont="1" applyFill="1" applyBorder="1" applyAlignment="1">
      <alignment horizontal="center" vertical="center" wrapText="1"/>
    </xf>
    <xf numFmtId="0" fontId="43" fillId="14" borderId="28"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7" fillId="0" borderId="1" xfId="0" applyFont="1" applyFill="1" applyBorder="1" applyAlignment="1">
      <alignment vertical="center"/>
    </xf>
    <xf numFmtId="0" fontId="12" fillId="0" borderId="28" xfId="0" applyNumberFormat="1" applyFont="1" applyFill="1" applyBorder="1" applyAlignment="1">
      <alignment horizontal="center" vertical="center"/>
    </xf>
    <xf numFmtId="0" fontId="46" fillId="0" borderId="37" xfId="0" applyFont="1" applyFill="1" applyBorder="1" applyAlignment="1">
      <alignment vertical="center"/>
    </xf>
    <xf numFmtId="0" fontId="5" fillId="0" borderId="53" xfId="0" applyFont="1" applyFill="1" applyBorder="1" applyAlignment="1">
      <alignment horizontal="center" vertical="center"/>
    </xf>
    <xf numFmtId="0" fontId="6" fillId="0" borderId="53" xfId="0" applyFont="1" applyFill="1" applyBorder="1" applyAlignment="1">
      <alignment horizontal="center" vertical="center"/>
    </xf>
    <xf numFmtId="0" fontId="48" fillId="0" borderId="53" xfId="0" applyFont="1" applyFill="1" applyBorder="1" applyAlignment="1">
      <alignment horizontal="center" vertical="center" wrapText="1"/>
    </xf>
    <xf numFmtId="1" fontId="6" fillId="0" borderId="53" xfId="0" applyNumberFormat="1" applyFont="1" applyFill="1" applyBorder="1" applyAlignment="1">
      <alignment horizontal="center" vertical="center" wrapText="1"/>
    </xf>
    <xf numFmtId="0" fontId="43" fillId="14" borderId="53" xfId="0" applyNumberFormat="1" applyFont="1" applyFill="1" applyBorder="1" applyAlignment="1">
      <alignment horizontal="center" vertical="center"/>
    </xf>
    <xf numFmtId="0" fontId="6" fillId="0" borderId="39" xfId="0" quotePrefix="1" applyFont="1" applyFill="1" applyBorder="1" applyAlignment="1">
      <alignment horizontal="center" vertical="center"/>
    </xf>
    <xf numFmtId="0" fontId="10" fillId="0" borderId="1" xfId="0" applyFont="1" applyFill="1" applyBorder="1" applyAlignment="1">
      <alignment vertical="center"/>
    </xf>
    <xf numFmtId="0" fontId="6" fillId="0" borderId="27" xfId="0" applyNumberFormat="1" applyFont="1" applyFill="1" applyBorder="1" applyAlignment="1">
      <alignment horizontal="center" vertical="center"/>
    </xf>
    <xf numFmtId="49" fontId="15" fillId="0" borderId="27" xfId="0" applyNumberFormat="1" applyFont="1" applyFill="1" applyBorder="1" applyAlignment="1">
      <alignment horizontal="center" vertical="center"/>
    </xf>
    <xf numFmtId="0" fontId="15" fillId="0" borderId="28"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6" fillId="0" borderId="28"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xf>
    <xf numFmtId="0" fontId="6" fillId="0" borderId="29" xfId="0" applyNumberFormat="1" applyFont="1" applyFill="1" applyBorder="1" applyAlignment="1">
      <alignment horizontal="center" vertical="center"/>
    </xf>
    <xf numFmtId="0" fontId="18" fillId="0" borderId="0" xfId="0" applyFont="1" applyBorder="1" applyAlignment="1">
      <alignment vertical="center"/>
    </xf>
    <xf numFmtId="0" fontId="12" fillId="0" borderId="1" xfId="0" applyFont="1" applyFill="1" applyBorder="1" applyAlignment="1">
      <alignment vertical="center"/>
    </xf>
    <xf numFmtId="49" fontId="23" fillId="0" borderId="27"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2" fillId="0" borderId="27"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13" fillId="0" borderId="28"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6" fillId="0" borderId="27" xfId="0" applyNumberFormat="1" applyFont="1" applyFill="1" applyBorder="1" applyAlignment="1">
      <alignment horizontal="center" vertical="center"/>
    </xf>
    <xf numFmtId="0" fontId="16"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0" fontId="28" fillId="0" borderId="0" xfId="0" applyFont="1" applyBorder="1" applyAlignment="1">
      <alignment vertical="center"/>
    </xf>
    <xf numFmtId="0" fontId="9" fillId="8" borderId="1" xfId="0" applyFont="1" applyFill="1" applyBorder="1" applyAlignment="1">
      <alignment vertical="center"/>
    </xf>
    <xf numFmtId="0" fontId="6" fillId="8" borderId="27" xfId="0" applyNumberFormat="1" applyFont="1" applyFill="1" applyBorder="1" applyAlignment="1">
      <alignment horizontal="center" vertical="center"/>
    </xf>
    <xf numFmtId="49" fontId="26" fillId="8" borderId="27" xfId="0" applyNumberFormat="1" applyFont="1" applyFill="1" applyBorder="1" applyAlignment="1">
      <alignment horizontal="center" vertical="center"/>
    </xf>
    <xf numFmtId="0" fontId="26" fillId="8" borderId="28" xfId="0" applyNumberFormat="1" applyFont="1" applyFill="1" applyBorder="1" applyAlignment="1">
      <alignment horizontal="center" vertical="center"/>
    </xf>
    <xf numFmtId="0" fontId="9" fillId="8" borderId="28" xfId="0" applyNumberFormat="1" applyFont="1" applyFill="1" applyBorder="1" applyAlignment="1">
      <alignment horizontal="center" vertical="center"/>
    </xf>
    <xf numFmtId="49" fontId="6" fillId="8" borderId="28" xfId="0" applyNumberFormat="1" applyFont="1" applyFill="1" applyBorder="1" applyAlignment="1">
      <alignment horizontal="center" vertical="center"/>
    </xf>
    <xf numFmtId="0" fontId="6" fillId="8" borderId="29"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27" xfId="0" applyNumberFormat="1" applyFont="1" applyFill="1" applyBorder="1" applyAlignment="1">
      <alignment horizontal="center" vertical="center"/>
    </xf>
    <xf numFmtId="49" fontId="15" fillId="5" borderId="27" xfId="0" applyNumberFormat="1" applyFont="1" applyFill="1" applyBorder="1" applyAlignment="1">
      <alignment horizontal="center" vertical="center"/>
    </xf>
    <xf numFmtId="0" fontId="15" fillId="5" borderId="28" xfId="0" applyNumberFormat="1" applyFont="1" applyFill="1" applyBorder="1" applyAlignment="1">
      <alignment horizontal="center" vertical="center"/>
    </xf>
    <xf numFmtId="0" fontId="10" fillId="5" borderId="28" xfId="0" applyNumberFormat="1" applyFont="1" applyFill="1" applyBorder="1" applyAlignment="1">
      <alignment horizontal="center" vertical="center"/>
    </xf>
    <xf numFmtId="49" fontId="6" fillId="5" borderId="28" xfId="0" applyNumberFormat="1" applyFont="1" applyFill="1" applyBorder="1" applyAlignment="1">
      <alignment horizontal="center" vertical="center"/>
    </xf>
    <xf numFmtId="0" fontId="6" fillId="5" borderId="29" xfId="0" applyNumberFormat="1" applyFont="1" applyFill="1" applyBorder="1" applyAlignment="1">
      <alignment horizontal="center" vertical="center"/>
    </xf>
    <xf numFmtId="0" fontId="30" fillId="0" borderId="0" xfId="0" applyFont="1" applyBorder="1" applyAlignment="1">
      <alignment vertical="center"/>
    </xf>
    <xf numFmtId="0" fontId="6" fillId="0" borderId="29"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7" xfId="0" applyNumberFormat="1" applyFont="1" applyFill="1" applyBorder="1" applyAlignment="1">
      <alignment horizontal="center" vertical="center"/>
    </xf>
    <xf numFmtId="49" fontId="15" fillId="6" borderId="27" xfId="0" applyNumberFormat="1" applyFont="1" applyFill="1" applyBorder="1" applyAlignment="1">
      <alignment horizontal="center" vertical="center"/>
    </xf>
    <xf numFmtId="0" fontId="15" fillId="6" borderId="28" xfId="0" applyNumberFormat="1" applyFont="1" applyFill="1" applyBorder="1" applyAlignment="1">
      <alignment horizontal="center" vertical="center"/>
    </xf>
    <xf numFmtId="0" fontId="10" fillId="6" borderId="28" xfId="0" applyNumberFormat="1" applyFont="1" applyFill="1" applyBorder="1" applyAlignment="1">
      <alignment horizontal="center" vertical="center"/>
    </xf>
    <xf numFmtId="49" fontId="6" fillId="6" borderId="28" xfId="0" applyNumberFormat="1" applyFont="1" applyFill="1" applyBorder="1" applyAlignment="1">
      <alignment horizontal="center" vertical="center"/>
    </xf>
    <xf numFmtId="0" fontId="6" fillId="6" borderId="29" xfId="0" applyNumberFormat="1" applyFont="1" applyFill="1" applyBorder="1" applyAlignment="1">
      <alignment horizontal="center" vertical="center"/>
    </xf>
    <xf numFmtId="0" fontId="21" fillId="10" borderId="1" xfId="0" applyFont="1" applyFill="1" applyBorder="1" applyAlignment="1">
      <alignment vertical="center"/>
    </xf>
    <xf numFmtId="0" fontId="6" fillId="10" borderId="27" xfId="0" applyNumberFormat="1" applyFont="1" applyFill="1" applyBorder="1" applyAlignment="1">
      <alignment horizontal="center" vertical="center"/>
    </xf>
    <xf numFmtId="49" fontId="27" fillId="10" borderId="27" xfId="0" applyNumberFormat="1" applyFont="1" applyFill="1" applyBorder="1" applyAlignment="1">
      <alignment horizontal="center" vertical="center"/>
    </xf>
    <xf numFmtId="0" fontId="27" fillId="10" borderId="28" xfId="0" applyNumberFormat="1" applyFont="1" applyFill="1" applyBorder="1" applyAlignment="1">
      <alignment horizontal="center" vertical="center"/>
    </xf>
    <xf numFmtId="0" fontId="21" fillId="10" borderId="28" xfId="0" applyNumberFormat="1" applyFont="1" applyFill="1" applyBorder="1" applyAlignment="1">
      <alignment horizontal="center" vertical="center"/>
    </xf>
    <xf numFmtId="49" fontId="6" fillId="10" borderId="28" xfId="0" applyNumberFormat="1" applyFont="1" applyFill="1" applyBorder="1" applyAlignment="1">
      <alignment horizontal="center" vertical="center"/>
    </xf>
    <xf numFmtId="0" fontId="6" fillId="10" borderId="29" xfId="0" applyNumberFormat="1" applyFont="1" applyFill="1" applyBorder="1" applyAlignment="1">
      <alignment horizontal="center" vertical="center"/>
    </xf>
    <xf numFmtId="0" fontId="13" fillId="6" borderId="1" xfId="0" applyFont="1" applyFill="1" applyBorder="1" applyAlignment="1">
      <alignment vertical="center"/>
    </xf>
    <xf numFmtId="49" fontId="22" fillId="7" borderId="27" xfId="0" applyNumberFormat="1" applyFont="1" applyFill="1" applyBorder="1" applyAlignment="1">
      <alignment horizontal="center" vertical="center"/>
    </xf>
    <xf numFmtId="0" fontId="22" fillId="7" borderId="28" xfId="0" applyNumberFormat="1" applyFont="1" applyFill="1" applyBorder="1" applyAlignment="1">
      <alignment horizontal="center" vertical="center"/>
    </xf>
    <xf numFmtId="0" fontId="13" fillId="6" borderId="28" xfId="0" applyNumberFormat="1" applyFont="1" applyFill="1" applyBorder="1" applyAlignment="1">
      <alignment horizontal="center" vertical="center"/>
    </xf>
    <xf numFmtId="0" fontId="10" fillId="8" borderId="1" xfId="0" applyFont="1" applyFill="1" applyBorder="1" applyAlignment="1">
      <alignment vertical="center"/>
    </xf>
    <xf numFmtId="49" fontId="15" fillId="8" borderId="27" xfId="0" applyNumberFormat="1" applyFont="1" applyFill="1" applyBorder="1" applyAlignment="1">
      <alignment horizontal="center" vertical="center"/>
    </xf>
    <xf numFmtId="0" fontId="15" fillId="8" borderId="28" xfId="0" applyNumberFormat="1" applyFont="1" applyFill="1" applyBorder="1" applyAlignment="1">
      <alignment horizontal="center" vertical="center"/>
    </xf>
    <xf numFmtId="0" fontId="10" fillId="8" borderId="28"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7" xfId="0" applyNumberFormat="1" applyFont="1" applyFill="1" applyBorder="1" applyAlignment="1">
      <alignment horizontal="center" vertical="center"/>
    </xf>
    <xf numFmtId="0" fontId="27" fillId="0" borderId="28" xfId="0" applyNumberFormat="1" applyFont="1" applyFill="1" applyBorder="1" applyAlignment="1">
      <alignment horizontal="center" vertical="center"/>
    </xf>
    <xf numFmtId="0" fontId="21" fillId="0" borderId="28"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7" xfId="0" applyNumberFormat="1" applyFont="1" applyFill="1" applyBorder="1" applyAlignment="1">
      <alignment horizontal="center" vertical="center"/>
    </xf>
    <xf numFmtId="0" fontId="23" fillId="5" borderId="28" xfId="0" applyNumberFormat="1" applyFont="1" applyFill="1" applyBorder="1" applyAlignment="1">
      <alignment horizontal="center" vertical="center"/>
    </xf>
    <xf numFmtId="0" fontId="12" fillId="5" borderId="28" xfId="0" applyNumberFormat="1" applyFont="1" applyFill="1" applyBorder="1" applyAlignment="1">
      <alignment horizontal="center" vertical="center"/>
    </xf>
    <xf numFmtId="0" fontId="13" fillId="10" borderId="1" xfId="0" applyFont="1" applyFill="1" applyBorder="1" applyAlignment="1">
      <alignment vertical="center"/>
    </xf>
    <xf numFmtId="49" fontId="22" fillId="10" borderId="27" xfId="0" applyNumberFormat="1" applyFont="1" applyFill="1" applyBorder="1" applyAlignment="1">
      <alignment horizontal="center" vertical="center"/>
    </xf>
    <xf numFmtId="0" fontId="22" fillId="10" borderId="28" xfId="0" applyNumberFormat="1" applyFont="1" applyFill="1" applyBorder="1" applyAlignment="1">
      <alignment horizontal="center" vertical="center"/>
    </xf>
    <xf numFmtId="0" fontId="13" fillId="10" borderId="28" xfId="0" applyNumberFormat="1" applyFont="1" applyFill="1" applyBorder="1" applyAlignment="1">
      <alignment horizontal="center" vertical="center"/>
    </xf>
    <xf numFmtId="0" fontId="13" fillId="11" borderId="1" xfId="0" applyFont="1" applyFill="1" applyBorder="1" applyAlignment="1">
      <alignment vertical="center"/>
    </xf>
    <xf numFmtId="0" fontId="6" fillId="11" borderId="27" xfId="0" applyNumberFormat="1" applyFont="1" applyFill="1" applyBorder="1" applyAlignment="1">
      <alignment horizontal="center" vertical="center"/>
    </xf>
    <xf numFmtId="49" fontId="27" fillId="11" borderId="27" xfId="0" applyNumberFormat="1" applyFont="1" applyFill="1" applyBorder="1" applyAlignment="1">
      <alignment horizontal="center" vertical="center"/>
    </xf>
    <xf numFmtId="0" fontId="27" fillId="11" borderId="28" xfId="0" applyNumberFormat="1" applyFont="1" applyFill="1" applyBorder="1" applyAlignment="1">
      <alignment horizontal="center" vertical="center"/>
    </xf>
    <xf numFmtId="0" fontId="21" fillId="11" borderId="28" xfId="0" applyNumberFormat="1" applyFont="1" applyFill="1" applyBorder="1" applyAlignment="1">
      <alignment horizontal="center" vertical="center"/>
    </xf>
    <xf numFmtId="49" fontId="6" fillId="11" borderId="28" xfId="0" applyNumberFormat="1" applyFont="1" applyFill="1" applyBorder="1" applyAlignment="1">
      <alignment horizontal="center" vertical="center"/>
    </xf>
    <xf numFmtId="49" fontId="6" fillId="18" borderId="28" xfId="0" applyNumberFormat="1" applyFont="1" applyFill="1" applyBorder="1" applyAlignment="1">
      <alignment horizontal="center" vertical="center"/>
    </xf>
    <xf numFmtId="0" fontId="6" fillId="11" borderId="29" xfId="0" applyNumberFormat="1" applyFont="1" applyFill="1" applyBorder="1" applyAlignment="1">
      <alignment horizontal="center" vertical="center"/>
    </xf>
    <xf numFmtId="0" fontId="10" fillId="11" borderId="1" xfId="0" applyFont="1" applyFill="1" applyBorder="1" applyAlignment="1">
      <alignment vertical="center"/>
    </xf>
    <xf numFmtId="49" fontId="15" fillId="11" borderId="27" xfId="0" applyNumberFormat="1" applyFont="1" applyFill="1" applyBorder="1" applyAlignment="1">
      <alignment horizontal="center" vertical="center"/>
    </xf>
    <xf numFmtId="0" fontId="15" fillId="11" borderId="28" xfId="0" applyNumberFormat="1" applyFont="1" applyFill="1" applyBorder="1" applyAlignment="1">
      <alignment horizontal="center" vertical="center"/>
    </xf>
    <xf numFmtId="0" fontId="10" fillId="11" borderId="28" xfId="0" applyNumberFormat="1" applyFont="1" applyFill="1" applyBorder="1" applyAlignment="1">
      <alignment horizontal="center" vertical="center"/>
    </xf>
    <xf numFmtId="0" fontId="6" fillId="11" borderId="29"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7" xfId="0" applyNumberFormat="1" applyFont="1" applyFill="1" applyBorder="1" applyAlignment="1">
      <alignment horizontal="center" vertical="center"/>
    </xf>
    <xf numFmtId="49" fontId="23" fillId="4" borderId="27" xfId="0" applyNumberFormat="1" applyFont="1" applyFill="1" applyBorder="1" applyAlignment="1">
      <alignment horizontal="center" vertical="center"/>
    </xf>
    <xf numFmtId="0" fontId="23" fillId="4" borderId="28" xfId="0" applyNumberFormat="1" applyFont="1" applyFill="1" applyBorder="1" applyAlignment="1">
      <alignment horizontal="center" vertical="center"/>
    </xf>
    <xf numFmtId="0" fontId="12" fillId="4" borderId="28" xfId="0" applyNumberFormat="1" applyFont="1" applyFill="1" applyBorder="1" applyAlignment="1">
      <alignment horizontal="center" vertical="center"/>
    </xf>
    <xf numFmtId="0" fontId="6" fillId="4" borderId="29"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7" xfId="0" applyNumberFormat="1" applyFont="1" applyFill="1" applyBorder="1" applyAlignment="1">
      <alignment horizontal="center" vertical="center"/>
    </xf>
    <xf numFmtId="0" fontId="22" fillId="5" borderId="28" xfId="0" applyNumberFormat="1" applyFont="1" applyFill="1" applyBorder="1" applyAlignment="1">
      <alignment horizontal="center" vertical="center"/>
    </xf>
    <xf numFmtId="0" fontId="13" fillId="5" borderId="28"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52" xfId="0" applyNumberFormat="1" applyFont="1" applyFill="1" applyBorder="1" applyAlignment="1">
      <alignment horizontal="center" vertical="center"/>
    </xf>
    <xf numFmtId="49" fontId="23" fillId="0" borderId="52" xfId="0" applyNumberFormat="1" applyFont="1" applyFill="1" applyBorder="1" applyAlignment="1">
      <alignment horizontal="center" vertical="center"/>
    </xf>
    <xf numFmtId="0" fontId="23" fillId="0" borderId="54" xfId="0" applyNumberFormat="1" applyFont="1" applyFill="1" applyBorder="1" applyAlignment="1">
      <alignment horizontal="center" vertical="center"/>
    </xf>
    <xf numFmtId="0" fontId="12" fillId="0" borderId="54" xfId="0" applyNumberFormat="1" applyFont="1" applyFill="1" applyBorder="1" applyAlignment="1">
      <alignment horizontal="center" vertical="center"/>
    </xf>
    <xf numFmtId="49" fontId="6" fillId="0" borderId="54" xfId="0" applyNumberFormat="1" applyFont="1" applyFill="1" applyBorder="1" applyAlignment="1">
      <alignment horizontal="center" vertical="center"/>
    </xf>
    <xf numFmtId="0" fontId="43" fillId="14" borderId="52" xfId="0" applyNumberFormat="1" applyFont="1" applyFill="1" applyBorder="1" applyAlignment="1">
      <alignment horizontal="center" vertical="center"/>
    </xf>
    <xf numFmtId="0" fontId="6" fillId="0" borderId="41"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63" fillId="0" borderId="25" xfId="0" applyFont="1" applyBorder="1" applyAlignment="1">
      <alignment horizontal="centerContinuous" vertical="center"/>
    </xf>
    <xf numFmtId="0" fontId="26" fillId="0" borderId="1" xfId="8" applyFont="1" applyFill="1" applyBorder="1" applyAlignment="1">
      <alignment horizontal="center" vertical="center" shrinkToFit="1"/>
    </xf>
    <xf numFmtId="0" fontId="6" fillId="0" borderId="27" xfId="8" applyFont="1" applyFill="1" applyBorder="1" applyAlignment="1">
      <alignment horizontal="center" vertical="center" wrapText="1"/>
    </xf>
    <xf numFmtId="0" fontId="1" fillId="0" borderId="28" xfId="0" applyFont="1" applyFill="1" applyBorder="1" applyAlignment="1">
      <alignment horizontal="center" vertical="center" shrinkToFit="1"/>
    </xf>
    <xf numFmtId="0" fontId="6" fillId="0" borderId="28" xfId="8" applyFont="1" applyFill="1" applyBorder="1" applyAlignment="1">
      <alignment horizontal="center" vertical="center" wrapText="1"/>
    </xf>
    <xf numFmtId="0" fontId="26" fillId="0" borderId="37" xfId="8" applyFont="1" applyFill="1" applyBorder="1" applyAlignment="1">
      <alignment horizontal="center" vertical="center" shrinkToFit="1"/>
    </xf>
    <xf numFmtId="0" fontId="6" fillId="0" borderId="53" xfId="8" applyFont="1" applyFill="1" applyBorder="1" applyAlignment="1">
      <alignment horizontal="center" vertical="center" wrapText="1"/>
    </xf>
    <xf numFmtId="0" fontId="6" fillId="11" borderId="53" xfId="8" applyFont="1" applyFill="1" applyBorder="1" applyAlignment="1">
      <alignment horizontal="center" vertical="center"/>
    </xf>
    <xf numFmtId="9" fontId="6" fillId="0" borderId="53" xfId="2" applyFont="1" applyFill="1" applyBorder="1" applyAlignment="1">
      <alignment horizontal="center" vertical="center" shrinkToFit="1"/>
    </xf>
    <xf numFmtId="0" fontId="26" fillId="0" borderId="91" xfId="8" applyFont="1" applyFill="1" applyBorder="1" applyAlignment="1">
      <alignment horizontal="center" vertical="center" shrinkToFit="1"/>
    </xf>
    <xf numFmtId="0" fontId="6" fillId="0" borderId="53" xfId="8" applyFont="1" applyBorder="1" applyAlignment="1">
      <alignment horizontal="center" vertical="center" wrapText="1"/>
    </xf>
    <xf numFmtId="0" fontId="6" fillId="0" borderId="14" xfId="0" applyFont="1" applyFill="1" applyBorder="1" applyAlignment="1">
      <alignment horizontal="center" vertical="center" shrinkToFit="1"/>
    </xf>
    <xf numFmtId="0" fontId="6" fillId="0" borderId="40" xfId="0" applyNumberFormat="1" applyFont="1" applyFill="1" applyBorder="1" applyAlignment="1">
      <alignment horizontal="center" vertical="center" wrapText="1"/>
    </xf>
    <xf numFmtId="0" fontId="6" fillId="0" borderId="28" xfId="0" applyFont="1" applyFill="1" applyBorder="1" applyAlignment="1">
      <alignment horizontal="center" vertical="center" wrapText="1"/>
    </xf>
    <xf numFmtId="9" fontId="6" fillId="0" borderId="52" xfId="2" applyFont="1" applyFill="1" applyBorder="1" applyAlignment="1">
      <alignment horizontal="center" vertical="center" shrinkToFit="1"/>
    </xf>
    <xf numFmtId="0" fontId="6" fillId="0" borderId="54" xfId="2" applyNumberFormat="1" applyFont="1" applyFill="1" applyBorder="1" applyAlignment="1">
      <alignment horizontal="center" vertical="center" shrinkToFit="1"/>
    </xf>
    <xf numFmtId="0" fontId="55" fillId="0" borderId="33" xfId="0" applyFont="1" applyBorder="1" applyAlignment="1">
      <alignment horizontal="centerContinuous" vertical="center" wrapText="1"/>
    </xf>
    <xf numFmtId="0" fontId="5" fillId="0" borderId="34" xfId="0" applyFont="1" applyBorder="1" applyAlignment="1">
      <alignment horizontal="centerContinuous" vertical="center" wrapText="1"/>
    </xf>
    <xf numFmtId="0" fontId="5" fillId="0" borderId="35" xfId="0" applyFont="1" applyBorder="1" applyAlignment="1">
      <alignment horizontal="centerContinuous" vertical="center" wrapText="1"/>
    </xf>
    <xf numFmtId="0" fontId="6" fillId="0" borderId="0" xfId="0" applyFont="1" applyBorder="1" applyAlignment="1">
      <alignment vertical="center" wrapText="1"/>
    </xf>
    <xf numFmtId="0" fontId="1" fillId="0" borderId="0" xfId="0" applyFont="1" applyBorder="1" applyAlignment="1">
      <alignment vertical="center" wrapText="1"/>
    </xf>
    <xf numFmtId="0" fontId="55" fillId="0" borderId="0" xfId="0" applyFont="1" applyBorder="1" applyAlignment="1">
      <alignment horizontal="centerContinuous" vertical="center" wrapText="1"/>
    </xf>
    <xf numFmtId="0" fontId="14" fillId="0" borderId="0" xfId="0" applyFont="1" applyBorder="1" applyAlignment="1">
      <alignment horizontal="centerContinuous" vertical="center" wrapText="1"/>
    </xf>
    <xf numFmtId="0" fontId="39" fillId="0" borderId="0" xfId="0" applyFont="1" applyBorder="1" applyAlignment="1">
      <alignment horizontal="centerContinuous" vertical="center" wrapText="1"/>
    </xf>
    <xf numFmtId="0" fontId="11" fillId="15" borderId="37" xfId="0" applyFont="1" applyFill="1" applyBorder="1" applyAlignment="1">
      <alignment horizontal="centerContinuous" vertical="center" wrapText="1"/>
    </xf>
    <xf numFmtId="0" fontId="11" fillId="15" borderId="38" xfId="0" applyFont="1" applyFill="1" applyBorder="1" applyAlignment="1">
      <alignment horizontal="center" vertical="center" wrapText="1"/>
    </xf>
    <xf numFmtId="0" fontId="11" fillId="15" borderId="39" xfId="0" applyFont="1" applyFill="1" applyBorder="1" applyAlignment="1">
      <alignment horizontal="center" vertical="center" wrapText="1"/>
    </xf>
    <xf numFmtId="0" fontId="3" fillId="0" borderId="5" xfId="0" applyFont="1" applyBorder="1" applyAlignment="1">
      <alignment horizontal="centerContinuous" vertical="center"/>
    </xf>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56" fillId="0" borderId="1" xfId="0" applyFont="1" applyFill="1" applyBorder="1" applyAlignment="1">
      <alignment horizontal="center" vertical="center" shrinkToFit="1"/>
    </xf>
    <xf numFmtId="0" fontId="6" fillId="0" borderId="27" xfId="0" applyFont="1" applyBorder="1" applyAlignment="1">
      <alignment horizontal="center" vertical="center"/>
    </xf>
    <xf numFmtId="49" fontId="6" fillId="0" borderId="27" xfId="0" applyNumberFormat="1" applyFont="1" applyBorder="1" applyAlignment="1">
      <alignment horizontal="center" vertical="center"/>
    </xf>
    <xf numFmtId="0" fontId="34" fillId="9" borderId="29" xfId="2" applyNumberFormat="1" applyFont="1" applyFill="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7" xfId="0" applyFont="1" applyBorder="1" applyAlignment="1">
      <alignment horizontal="right" vertical="center" wrapText="1"/>
    </xf>
    <xf numFmtId="0" fontId="1" fillId="0" borderId="64" xfId="0" applyFont="1" applyBorder="1" applyAlignment="1">
      <alignment horizontal="center" vertical="center" wrapText="1"/>
    </xf>
    <xf numFmtId="0" fontId="1" fillId="0" borderId="65" xfId="0" applyFont="1" applyBorder="1" applyAlignment="1">
      <alignment horizontal="center" vertical="center" wrapText="1"/>
    </xf>
    <xf numFmtId="0" fontId="1" fillId="12" borderId="65" xfId="0" applyFont="1" applyFill="1" applyBorder="1" applyAlignment="1">
      <alignment horizontal="center" vertical="center" wrapText="1"/>
    </xf>
    <xf numFmtId="0" fontId="1" fillId="12" borderId="66" xfId="0" applyFont="1" applyFill="1" applyBorder="1" applyAlignment="1">
      <alignment horizontal="center" vertical="center" wrapText="1"/>
    </xf>
    <xf numFmtId="0" fontId="3" fillId="0" borderId="42" xfId="0" applyFont="1" applyBorder="1" applyAlignment="1">
      <alignment horizontal="right" vertical="center" wrapText="1"/>
    </xf>
    <xf numFmtId="0" fontId="1" fillId="0" borderId="63" xfId="0" applyFont="1" applyBorder="1" applyAlignment="1">
      <alignment horizontal="center" vertical="center" wrapText="1"/>
    </xf>
    <xf numFmtId="0" fontId="1" fillId="0" borderId="46" xfId="0" applyFont="1" applyBorder="1" applyAlignment="1">
      <alignment horizontal="center" vertical="center" wrapText="1"/>
    </xf>
    <xf numFmtId="0" fontId="1" fillId="12" borderId="46" xfId="0" applyFont="1" applyFill="1" applyBorder="1" applyAlignment="1">
      <alignment horizontal="center" vertical="center" wrapText="1"/>
    </xf>
    <xf numFmtId="0" fontId="1" fillId="12" borderId="47" xfId="0" applyFont="1" applyFill="1" applyBorder="1" applyAlignment="1">
      <alignment horizontal="center" vertical="center" wrapText="1"/>
    </xf>
    <xf numFmtId="0" fontId="56" fillId="0" borderId="37" xfId="0" applyFont="1" applyBorder="1" applyAlignment="1">
      <alignment horizontal="center" vertical="center" shrinkToFit="1"/>
    </xf>
    <xf numFmtId="0" fontId="6" fillId="0" borderId="53" xfId="0" applyFont="1" applyBorder="1" applyAlignment="1">
      <alignment horizontal="center" vertical="center"/>
    </xf>
    <xf numFmtId="49" fontId="6" fillId="0" borderId="53" xfId="0" applyNumberFormat="1" applyFont="1" applyBorder="1" applyAlignment="1">
      <alignment horizontal="center" vertical="center"/>
    </xf>
    <xf numFmtId="0" fontId="3" fillId="0" borderId="55" xfId="0" applyFont="1" applyBorder="1" applyAlignment="1">
      <alignment horizontal="right" vertical="center" wrapText="1"/>
    </xf>
    <xf numFmtId="0" fontId="40" fillId="15" borderId="68" xfId="0" applyFont="1" applyFill="1" applyBorder="1" applyAlignment="1">
      <alignment horizontal="center" vertical="center" wrapText="1"/>
    </xf>
    <xf numFmtId="0" fontId="40" fillId="15" borderId="48" xfId="0" applyFont="1" applyFill="1" applyBorder="1" applyAlignment="1">
      <alignment horizontal="center" vertical="center" wrapText="1"/>
    </xf>
    <xf numFmtId="0" fontId="3" fillId="12" borderId="48" xfId="0" applyFont="1" applyFill="1" applyBorder="1" applyAlignment="1">
      <alignment horizontal="center" vertical="center" wrapText="1"/>
    </xf>
    <xf numFmtId="0" fontId="3" fillId="12" borderId="49" xfId="0" applyFont="1" applyFill="1" applyBorder="1" applyAlignment="1">
      <alignment horizontal="center" vertical="center" wrapText="1"/>
    </xf>
    <xf numFmtId="0" fontId="55" fillId="0" borderId="94" xfId="0" applyFont="1" applyBorder="1" applyAlignment="1">
      <alignment horizontal="centerContinuous" vertical="center"/>
    </xf>
    <xf numFmtId="0" fontId="55" fillId="0" borderId="95" xfId="0" applyFont="1" applyBorder="1" applyAlignment="1">
      <alignment horizontal="centerContinuous" vertical="center"/>
    </xf>
    <xf numFmtId="0" fontId="58" fillId="0" borderId="96" xfId="0" applyFont="1" applyBorder="1" applyAlignment="1">
      <alignment horizontal="centerContinuous" vertical="center"/>
    </xf>
    <xf numFmtId="0" fontId="59" fillId="0" borderId="97" xfId="0" applyFont="1" applyFill="1" applyBorder="1" applyAlignment="1">
      <alignment horizontal="centerContinuous" vertical="center"/>
    </xf>
    <xf numFmtId="0" fontId="56" fillId="0" borderId="1" xfId="0" applyFont="1" applyBorder="1" applyAlignment="1">
      <alignment horizontal="center" vertical="center" shrinkToFit="1"/>
    </xf>
    <xf numFmtId="0" fontId="3" fillId="0" borderId="100" xfId="0" applyFont="1" applyBorder="1" applyAlignment="1">
      <alignment vertical="center"/>
    </xf>
    <xf numFmtId="0" fontId="3" fillId="0" borderId="78" xfId="0" applyFont="1" applyBorder="1" applyAlignment="1">
      <alignment horizontal="right" vertical="center"/>
    </xf>
    <xf numFmtId="0" fontId="1" fillId="0" borderId="112" xfId="0" applyFont="1" applyFill="1" applyBorder="1" applyAlignment="1">
      <alignment horizontal="centerContinuous" vertical="center"/>
    </xf>
    <xf numFmtId="0" fontId="3" fillId="0" borderId="101" xfId="0" applyFont="1" applyBorder="1" applyAlignment="1">
      <alignment vertical="center"/>
    </xf>
    <xf numFmtId="0" fontId="3" fillId="0" borderId="80" xfId="0" applyFont="1" applyBorder="1" applyAlignment="1">
      <alignment horizontal="right" vertical="center"/>
    </xf>
    <xf numFmtId="49" fontId="1" fillId="0" borderId="87" xfId="0" applyNumberFormat="1" applyFont="1" applyFill="1" applyBorder="1" applyAlignment="1">
      <alignment horizontal="centerContinuous" vertical="center"/>
    </xf>
    <xf numFmtId="0" fontId="56" fillId="0" borderId="37" xfId="0" applyFont="1" applyFill="1" applyBorder="1" applyAlignment="1">
      <alignment horizontal="center" vertical="center" shrinkToFit="1"/>
    </xf>
    <xf numFmtId="49" fontId="50" fillId="15" borderId="98" xfId="0" applyNumberFormat="1" applyFont="1" applyFill="1" applyBorder="1" applyAlignment="1">
      <alignment vertical="center"/>
    </xf>
    <xf numFmtId="0" fontId="50" fillId="15" borderId="113" xfId="0" applyNumberFormat="1" applyFont="1" applyFill="1" applyBorder="1" applyAlignment="1">
      <alignment horizontal="centerContinuous" vertical="center"/>
    </xf>
    <xf numFmtId="49" fontId="6" fillId="0" borderId="27" xfId="0" applyNumberFormat="1" applyFont="1" applyFill="1" applyBorder="1" applyAlignment="1">
      <alignment horizontal="center" vertical="center"/>
    </xf>
    <xf numFmtId="49" fontId="1" fillId="0" borderId="100" xfId="0" applyNumberFormat="1" applyFont="1" applyFill="1" applyBorder="1" applyAlignment="1">
      <alignment vertical="center"/>
    </xf>
    <xf numFmtId="1" fontId="1" fillId="0" borderId="109" xfId="0" applyNumberFormat="1" applyFont="1" applyFill="1" applyBorder="1" applyAlignment="1">
      <alignment horizontal="centerContinuous" vertical="center"/>
    </xf>
    <xf numFmtId="0" fontId="46" fillId="0" borderId="1" xfId="0" applyFont="1" applyFill="1" applyBorder="1" applyAlignment="1">
      <alignment horizontal="center" vertical="center" shrinkToFit="1"/>
    </xf>
    <xf numFmtId="0" fontId="50" fillId="15" borderId="100" xfId="0" applyNumberFormat="1" applyFont="1" applyFill="1" applyBorder="1" applyAlignment="1">
      <alignment vertical="center"/>
    </xf>
    <xf numFmtId="0" fontId="50" fillId="15" borderId="109" xfId="0" applyNumberFormat="1" applyFont="1" applyFill="1" applyBorder="1" applyAlignment="1">
      <alignment horizontal="centerContinuous" vertical="center"/>
    </xf>
    <xf numFmtId="0" fontId="1" fillId="0" borderId="100" xfId="0" applyNumberFormat="1" applyFont="1" applyFill="1" applyBorder="1" applyAlignment="1">
      <alignment vertical="center"/>
    </xf>
    <xf numFmtId="49" fontId="1" fillId="0" borderId="109" xfId="0" applyNumberFormat="1" applyFont="1" applyFill="1" applyBorder="1" applyAlignment="1">
      <alignment horizontal="centerContinuous" vertical="center"/>
    </xf>
    <xf numFmtId="49" fontId="1" fillId="0" borderId="101" xfId="0" applyNumberFormat="1" applyFont="1" applyFill="1" applyBorder="1" applyAlignment="1">
      <alignment vertical="center"/>
    </xf>
    <xf numFmtId="0" fontId="1" fillId="17" borderId="87" xfId="0" applyNumberFormat="1" applyFont="1" applyFill="1" applyBorder="1" applyAlignment="1">
      <alignment horizontal="centerContinuous" vertical="center"/>
    </xf>
    <xf numFmtId="49" fontId="6" fillId="0" borderId="53" xfId="0" applyNumberFormat="1" applyFont="1" applyFill="1" applyBorder="1" applyAlignment="1">
      <alignment horizontal="center" vertical="center"/>
    </xf>
    <xf numFmtId="0" fontId="6" fillId="0" borderId="0" xfId="0" applyFont="1" applyBorder="1" applyAlignment="1">
      <alignment horizontal="left" vertical="center" wrapText="1"/>
    </xf>
    <xf numFmtId="0" fontId="6" fillId="0" borderId="52" xfId="0" applyFont="1" applyFill="1" applyBorder="1" applyAlignment="1">
      <alignment horizontal="center" vertical="center"/>
    </xf>
    <xf numFmtId="49" fontId="6" fillId="0" borderId="52" xfId="0" applyNumberFormat="1" applyFont="1" applyFill="1" applyBorder="1" applyAlignment="1">
      <alignment horizontal="center" vertical="center"/>
    </xf>
    <xf numFmtId="0" fontId="5" fillId="0" borderId="0" xfId="0" applyFont="1" applyBorder="1" applyAlignment="1">
      <alignment horizontal="right" vertical="center" wrapText="1"/>
    </xf>
    <xf numFmtId="0" fontId="52" fillId="0" borderId="36" xfId="0" applyFont="1" applyBorder="1" applyAlignment="1">
      <alignment horizontal="centerContinuous" vertical="center"/>
    </xf>
    <xf numFmtId="0" fontId="6" fillId="0" borderId="0" xfId="0" applyFont="1" applyBorder="1" applyAlignment="1">
      <alignment horizontal="center" vertical="center" wrapText="1"/>
    </xf>
    <xf numFmtId="0" fontId="60" fillId="0" borderId="42" xfId="0" applyFont="1" applyFill="1" applyBorder="1" applyAlignment="1">
      <alignment horizontal="centerContinuous" vertical="center"/>
    </xf>
    <xf numFmtId="0" fontId="56" fillId="0" borderId="61" xfId="0" applyFont="1" applyFill="1" applyBorder="1" applyAlignment="1">
      <alignment horizontal="center" vertical="center" shrinkToFit="1"/>
    </xf>
    <xf numFmtId="0" fontId="60" fillId="0" borderId="42" xfId="0" quotePrefix="1" applyFont="1" applyFill="1" applyBorder="1" applyAlignment="1">
      <alignment horizontal="center" vertical="center" shrinkToFit="1"/>
    </xf>
    <xf numFmtId="0" fontId="57" fillId="15" borderId="36" xfId="0" applyFont="1" applyFill="1" applyBorder="1" applyAlignment="1">
      <alignment horizontal="centerContinuous" vertical="center"/>
    </xf>
    <xf numFmtId="0" fontId="60" fillId="0" borderId="61" xfId="0" quotePrefix="1" applyFont="1" applyFill="1" applyBorder="1" applyAlignment="1">
      <alignment horizontal="center" vertical="center" shrinkToFit="1"/>
    </xf>
    <xf numFmtId="0" fontId="26" fillId="0" borderId="92" xfId="0" applyFont="1" applyFill="1" applyBorder="1" applyAlignment="1">
      <alignment horizontal="centerContinuous" vertical="center" shrinkToFit="1"/>
    </xf>
    <xf numFmtId="0" fontId="60" fillId="0" borderId="62" xfId="0" applyFont="1" applyFill="1" applyBorder="1" applyAlignment="1">
      <alignment horizontal="center" vertical="center" shrinkToFit="1"/>
    </xf>
    <xf numFmtId="0" fontId="6" fillId="0" borderId="60" xfId="0" applyFont="1" applyFill="1" applyBorder="1" applyAlignment="1">
      <alignment horizontal="centerContinuous" vertical="center"/>
    </xf>
    <xf numFmtId="0" fontId="6" fillId="0" borderId="61" xfId="0" applyFont="1" applyFill="1" applyBorder="1" applyAlignment="1">
      <alignment horizontal="centerContinuous" vertical="center"/>
    </xf>
    <xf numFmtId="0" fontId="6" fillId="0" borderId="55" xfId="0" applyFont="1" applyFill="1" applyBorder="1" applyAlignment="1">
      <alignment horizontal="centerContinuous" vertical="center"/>
    </xf>
    <xf numFmtId="0" fontId="6" fillId="0" borderId="62" xfId="0" quotePrefix="1" applyFont="1" applyFill="1" applyBorder="1" applyAlignment="1">
      <alignment horizontal="centerContinuous" vertical="center"/>
    </xf>
    <xf numFmtId="0" fontId="6" fillId="0" borderId="55" xfId="0" quotePrefix="1"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20" fillId="13" borderId="16" xfId="0" applyFont="1" applyFill="1" applyBorder="1" applyAlignment="1">
      <alignment horizontal="center" vertical="center"/>
    </xf>
    <xf numFmtId="0" fontId="20" fillId="13" borderId="17" xfId="0" applyFont="1" applyFill="1" applyBorder="1" applyAlignment="1">
      <alignment horizontal="center" vertical="center"/>
    </xf>
    <xf numFmtId="49" fontId="20" fillId="13" borderId="17" xfId="0" applyNumberFormat="1" applyFont="1" applyFill="1" applyBorder="1" applyAlignment="1">
      <alignment horizontal="center" vertical="center"/>
    </xf>
    <xf numFmtId="0" fontId="20" fillId="13" borderId="21" xfId="0" applyFont="1" applyFill="1" applyBorder="1" applyAlignment="1">
      <alignment horizontal="center" vertical="center"/>
    </xf>
    <xf numFmtId="0" fontId="49" fillId="14" borderId="21" xfId="0" applyFont="1" applyFill="1" applyBorder="1" applyAlignment="1">
      <alignment horizontal="center" vertical="center"/>
    </xf>
    <xf numFmtId="0" fontId="20" fillId="13" borderId="18" xfId="0" applyFont="1" applyFill="1" applyBorder="1" applyAlignment="1">
      <alignment horizontal="center" vertical="center"/>
    </xf>
    <xf numFmtId="0" fontId="20" fillId="13" borderId="36"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13" borderId="21" xfId="0" applyFont="1" applyFill="1" applyBorder="1" applyAlignment="1">
      <alignment horizontal="centerContinuous" vertical="center"/>
    </xf>
    <xf numFmtId="0" fontId="20" fillId="13" borderId="77" xfId="0" applyFont="1" applyFill="1" applyBorder="1" applyAlignment="1">
      <alignment horizontal="centerContinuous" vertical="center"/>
    </xf>
    <xf numFmtId="0" fontId="20" fillId="13" borderId="56" xfId="0" applyFont="1" applyFill="1" applyBorder="1" applyAlignment="1">
      <alignment horizontal="centerContinuous" vertical="center"/>
    </xf>
    <xf numFmtId="164" fontId="1" fillId="0" borderId="78" xfId="0" applyNumberFormat="1" applyFont="1" applyFill="1" applyBorder="1" applyAlignment="1">
      <alignment horizontal="centerContinuous" vertical="center"/>
    </xf>
    <xf numFmtId="0" fontId="4" fillId="0" borderId="79" xfId="0" quotePrefix="1" applyFont="1" applyBorder="1" applyAlignment="1">
      <alignment horizontal="centerContinuous" vertical="center"/>
    </xf>
    <xf numFmtId="164" fontId="1" fillId="0" borderId="80" xfId="0" applyNumberFormat="1" applyFont="1" applyFill="1" applyBorder="1" applyAlignment="1">
      <alignment horizontal="centerContinuous" vertical="center"/>
    </xf>
    <xf numFmtId="0" fontId="1" fillId="0" borderId="81" xfId="0" applyFont="1" applyFill="1" applyBorder="1" applyAlignment="1">
      <alignment horizontal="centerContinuous" vertical="center"/>
    </xf>
    <xf numFmtId="0" fontId="17" fillId="0" borderId="0" xfId="0" applyFont="1" applyBorder="1" applyAlignment="1">
      <alignment horizontal="right" vertical="center"/>
    </xf>
    <xf numFmtId="0" fontId="20" fillId="13" borderId="19" xfId="0" applyFont="1" applyFill="1" applyBorder="1" applyAlignment="1">
      <alignment horizontal="centerContinuous" vertical="center"/>
    </xf>
    <xf numFmtId="0" fontId="20" fillId="13" borderId="20" xfId="0" applyFont="1" applyFill="1" applyBorder="1" applyAlignment="1">
      <alignment horizontal="centerContinuous" vertical="center"/>
    </xf>
    <xf numFmtId="0" fontId="1" fillId="0" borderId="102" xfId="0" applyFont="1" applyFill="1" applyBorder="1" applyAlignment="1">
      <alignment horizontal="centerContinuous" vertical="center"/>
    </xf>
    <xf numFmtId="0" fontId="1" fillId="0" borderId="103" xfId="0" applyFont="1" applyFill="1" applyBorder="1" applyAlignment="1">
      <alignment horizontal="centerContinuous" vertical="center"/>
    </xf>
    <xf numFmtId="49" fontId="1" fillId="0" borderId="103" xfId="0" applyNumberFormat="1" applyFont="1" applyFill="1" applyBorder="1" applyAlignment="1">
      <alignment horizontal="centerContinuous" vertical="center"/>
    </xf>
    <xf numFmtId="0" fontId="4" fillId="0" borderId="104" xfId="0" applyFont="1" applyFill="1" applyBorder="1" applyAlignment="1">
      <alignment horizontal="centerContinuous" vertical="center"/>
    </xf>
    <xf numFmtId="0" fontId="1" fillId="0" borderId="105" xfId="0" applyFont="1" applyFill="1" applyBorder="1" applyAlignment="1">
      <alignment horizontal="centerContinuous" vertical="center"/>
    </xf>
    <xf numFmtId="0" fontId="1" fillId="0" borderId="106" xfId="0" applyFont="1" applyFill="1" applyBorder="1" applyAlignment="1">
      <alignment horizontal="centerContinuous" vertical="center"/>
    </xf>
    <xf numFmtId="49" fontId="1" fillId="0" borderId="106" xfId="0" applyNumberFormat="1" applyFont="1" applyFill="1" applyBorder="1" applyAlignment="1">
      <alignment horizontal="centerContinuous" vertical="center"/>
    </xf>
    <xf numFmtId="0" fontId="4" fillId="0" borderId="107" xfId="0" applyFont="1" applyFill="1" applyBorder="1" applyAlignment="1">
      <alignment horizontal="centerContinuous" vertical="center"/>
    </xf>
    <xf numFmtId="0" fontId="1" fillId="0" borderId="100" xfId="0" applyFont="1" applyFill="1" applyBorder="1" applyAlignment="1">
      <alignment horizontal="centerContinuous" vertical="center"/>
    </xf>
    <xf numFmtId="0" fontId="1" fillId="0" borderId="78" xfId="0" applyFont="1" applyFill="1" applyBorder="1" applyAlignment="1">
      <alignment horizontal="centerContinuous" vertical="center"/>
    </xf>
    <xf numFmtId="49" fontId="1" fillId="0" borderId="78" xfId="0" applyNumberFormat="1" applyFont="1" applyFill="1" applyBorder="1" applyAlignment="1">
      <alignment horizontal="centerContinuous" vertical="center"/>
    </xf>
    <xf numFmtId="0" fontId="4" fillId="0" borderId="79" xfId="0" applyFont="1" applyFill="1" applyBorder="1" applyAlignment="1">
      <alignment horizontal="centerContinuous" vertical="center"/>
    </xf>
    <xf numFmtId="0" fontId="1" fillId="0" borderId="101" xfId="0" applyFont="1" applyFill="1" applyBorder="1" applyAlignment="1">
      <alignment horizontal="centerContinuous" vertical="center"/>
    </xf>
    <xf numFmtId="0" fontId="1" fillId="0" borderId="80" xfId="0" applyFont="1" applyFill="1" applyBorder="1" applyAlignment="1">
      <alignment horizontal="centerContinuous" vertical="center"/>
    </xf>
    <xf numFmtId="49" fontId="1" fillId="0" borderId="80" xfId="0" applyNumberFormat="1" applyFont="1" applyFill="1" applyBorder="1" applyAlignment="1">
      <alignment horizontal="centerContinuous" vertical="center"/>
    </xf>
    <xf numFmtId="0" fontId="4" fillId="0" borderId="81" xfId="0" applyFont="1" applyFill="1" applyBorder="1" applyAlignment="1">
      <alignment horizontal="centerContinuous" vertical="center"/>
    </xf>
    <xf numFmtId="0" fontId="20" fillId="13" borderId="108" xfId="0" applyFont="1" applyFill="1" applyBorder="1" applyAlignment="1">
      <alignment horizontal="center" vertical="center"/>
    </xf>
    <xf numFmtId="0" fontId="1" fillId="0" borderId="102" xfId="0" applyFont="1" applyFill="1" applyBorder="1" applyAlignment="1">
      <alignment horizontal="centerContinuous" vertical="center" shrinkToFit="1"/>
    </xf>
    <xf numFmtId="0" fontId="20" fillId="0" borderId="103" xfId="0" applyFont="1" applyFill="1" applyBorder="1" applyAlignment="1">
      <alignment horizontal="centerContinuous" vertical="center"/>
    </xf>
    <xf numFmtId="0" fontId="1" fillId="0" borderId="104" xfId="0" applyFont="1" applyFill="1" applyBorder="1" applyAlignment="1">
      <alignment horizontal="centerContinuous" vertical="center"/>
    </xf>
    <xf numFmtId="0" fontId="1" fillId="0" borderId="100" xfId="0" applyFont="1" applyFill="1" applyBorder="1" applyAlignment="1">
      <alignment horizontal="centerContinuous" vertical="center" shrinkToFit="1"/>
    </xf>
    <xf numFmtId="0" fontId="20" fillId="0" borderId="78" xfId="0" applyFont="1" applyFill="1" applyBorder="1" applyAlignment="1">
      <alignment horizontal="centerContinuous" vertical="center"/>
    </xf>
    <xf numFmtId="0" fontId="1" fillId="0" borderId="79" xfId="0" applyFont="1" applyFill="1" applyBorder="1" applyAlignment="1">
      <alignment horizontal="centerContinuous" vertical="center"/>
    </xf>
    <xf numFmtId="0" fontId="1" fillId="0" borderId="119" xfId="0" applyFont="1" applyFill="1" applyBorder="1" applyAlignment="1">
      <alignment horizontal="centerContinuous" vertical="center" shrinkToFit="1"/>
    </xf>
    <xf numFmtId="0" fontId="20" fillId="0" borderId="120" xfId="0" applyFont="1" applyFill="1" applyBorder="1" applyAlignment="1">
      <alignment horizontal="centerContinuous" vertical="center"/>
    </xf>
    <xf numFmtId="0" fontId="1" fillId="0" borderId="121" xfId="0" applyFont="1" applyFill="1" applyBorder="1" applyAlignment="1">
      <alignment horizontal="centerContinuous" vertical="center"/>
    </xf>
    <xf numFmtId="0" fontId="1" fillId="0" borderId="101" xfId="0" applyFont="1" applyFill="1" applyBorder="1" applyAlignment="1">
      <alignment horizontal="centerContinuous" vertical="center" shrinkToFit="1"/>
    </xf>
    <xf numFmtId="0" fontId="1" fillId="0" borderId="0" xfId="0" applyFont="1" applyBorder="1" applyAlignment="1">
      <alignment vertical="center"/>
    </xf>
    <xf numFmtId="164" fontId="2" fillId="0" borderId="0" xfId="0" applyNumberFormat="1" applyFont="1" applyBorder="1" applyAlignment="1">
      <alignment horizontal="centerContinuous" vertical="center"/>
    </xf>
    <xf numFmtId="0" fontId="20" fillId="3" borderId="43" xfId="0" applyFont="1" applyFill="1" applyBorder="1" applyAlignment="1">
      <alignment horizontal="center" vertical="center"/>
    </xf>
    <xf numFmtId="164" fontId="20" fillId="3" borderId="44" xfId="0" applyNumberFormat="1" applyFont="1" applyFill="1" applyBorder="1" applyAlignment="1">
      <alignment horizontal="center" vertical="center"/>
    </xf>
    <xf numFmtId="0" fontId="20" fillId="3" borderId="43" xfId="0" applyFont="1" applyFill="1" applyBorder="1" applyAlignment="1">
      <alignment horizontal="right" vertical="center"/>
    </xf>
    <xf numFmtId="0" fontId="20" fillId="3" borderId="45" xfId="0" applyFont="1" applyFill="1" applyBorder="1" applyAlignment="1">
      <alignment vertical="center"/>
    </xf>
    <xf numFmtId="164" fontId="20" fillId="3" borderId="36" xfId="0" applyNumberFormat="1" applyFont="1" applyFill="1" applyBorder="1" applyAlignment="1">
      <alignment horizontal="center" vertical="center"/>
    </xf>
    <xf numFmtId="0" fontId="1" fillId="0" borderId="88" xfId="0" applyFont="1" applyBorder="1" applyAlignment="1">
      <alignment horizontal="center" vertical="center" shrinkToFit="1"/>
    </xf>
    <xf numFmtId="0" fontId="4" fillId="0" borderId="89" xfId="0" applyFont="1" applyBorder="1" applyAlignment="1">
      <alignment horizontal="center" vertical="center" shrinkToFit="1"/>
    </xf>
    <xf numFmtId="164" fontId="1" fillId="0" borderId="89" xfId="0" applyNumberFormat="1" applyFont="1" applyBorder="1" applyAlignment="1">
      <alignment horizontal="center" vertical="center" shrinkToFit="1"/>
    </xf>
    <xf numFmtId="0" fontId="4" fillId="0" borderId="89" xfId="0" applyFont="1" applyBorder="1" applyAlignment="1">
      <alignment horizontal="left" vertical="center"/>
    </xf>
    <xf numFmtId="0" fontId="4" fillId="0" borderId="90" xfId="0" applyFont="1" applyBorder="1" applyAlignment="1">
      <alignment horizontal="left" vertical="center" shrinkToFit="1"/>
    </xf>
    <xf numFmtId="164" fontId="1" fillId="0" borderId="92" xfId="0" applyNumberFormat="1" applyFont="1" applyBorder="1" applyAlignment="1">
      <alignment horizontal="center" vertical="center" shrinkToFit="1"/>
    </xf>
    <xf numFmtId="164" fontId="4" fillId="0" borderId="92" xfId="0" applyNumberFormat="1" applyFont="1" applyBorder="1" applyAlignment="1">
      <alignment horizontal="center" vertical="center" shrinkToFit="1"/>
    </xf>
    <xf numFmtId="0" fontId="1" fillId="0" borderId="84" xfId="0" applyFont="1" applyBorder="1" applyAlignment="1">
      <alignment horizontal="center" vertical="center" shrinkToFit="1"/>
    </xf>
    <xf numFmtId="0" fontId="1" fillId="0" borderId="48" xfId="0" applyFont="1" applyBorder="1" applyAlignment="1">
      <alignment horizontal="center" vertical="center" shrinkToFit="1"/>
    </xf>
    <xf numFmtId="164" fontId="1" fillId="0" borderId="48" xfId="0" applyNumberFormat="1" applyFont="1" applyBorder="1" applyAlignment="1">
      <alignment horizontal="center" vertical="center" shrinkToFit="1"/>
    </xf>
    <xf numFmtId="0" fontId="4" fillId="0" borderId="48" xfId="0" applyFont="1" applyBorder="1" applyAlignment="1">
      <alignment horizontal="left" vertical="center"/>
    </xf>
    <xf numFmtId="0" fontId="4" fillId="0" borderId="49" xfId="0" applyFont="1" applyBorder="1" applyAlignment="1">
      <alignment horizontal="left" vertical="center" shrinkToFit="1"/>
    </xf>
    <xf numFmtId="164" fontId="1" fillId="0" borderId="55" xfId="0" applyNumberFormat="1" applyFont="1" applyBorder="1" applyAlignment="1">
      <alignment horizontal="center"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82" xfId="0" applyFont="1" applyBorder="1" applyAlignment="1">
      <alignment horizontal="center" vertical="center" shrinkToFit="1"/>
    </xf>
    <xf numFmtId="0" fontId="1" fillId="0" borderId="51" xfId="0" applyFont="1" applyBorder="1" applyAlignment="1">
      <alignment horizontal="center" vertical="center" shrinkToFit="1"/>
    </xf>
    <xf numFmtId="164" fontId="4" fillId="0" borderId="51" xfId="0" applyNumberFormat="1" applyFont="1" applyBorder="1" applyAlignment="1">
      <alignment horizontal="center" vertical="center" shrinkToFit="1"/>
    </xf>
    <xf numFmtId="0" fontId="4" fillId="0" borderId="51" xfId="0" applyFont="1" applyBorder="1" applyAlignment="1">
      <alignment horizontal="left" vertical="center"/>
    </xf>
    <xf numFmtId="0" fontId="4" fillId="0" borderId="50" xfId="0" applyFont="1" applyBorder="1" applyAlignment="1">
      <alignment horizontal="left" vertical="center" shrinkToFit="1"/>
    </xf>
    <xf numFmtId="0" fontId="1" fillId="0" borderId="0" xfId="0" applyFont="1" applyBorder="1" applyAlignment="1">
      <alignment horizontal="center" vertical="center"/>
    </xf>
    <xf numFmtId="164" fontId="4" fillId="0" borderId="60" xfId="0" applyNumberFormat="1" applyFont="1" applyBorder="1" applyAlignment="1">
      <alignment horizontal="center" vertical="center" shrinkToFit="1"/>
    </xf>
    <xf numFmtId="0" fontId="1" fillId="0" borderId="114" xfId="0" applyFont="1" applyBorder="1" applyAlignment="1">
      <alignment horizontal="center" vertical="center" shrinkToFit="1"/>
    </xf>
    <xf numFmtId="0" fontId="1" fillId="0" borderId="115" xfId="0" applyFont="1" applyBorder="1" applyAlignment="1">
      <alignment horizontal="center" vertical="center" shrinkToFit="1"/>
    </xf>
    <xf numFmtId="164" fontId="1" fillId="0" borderId="115" xfId="0" applyNumberFormat="1" applyFont="1" applyBorder="1" applyAlignment="1">
      <alignment horizontal="center" vertical="center" shrinkToFit="1"/>
    </xf>
    <xf numFmtId="0" fontId="4" fillId="0" borderId="115" xfId="0" applyFont="1" applyBorder="1" applyAlignment="1">
      <alignment horizontal="left" vertical="center"/>
    </xf>
    <xf numFmtId="0" fontId="4" fillId="0" borderId="116" xfId="0" applyFont="1" applyBorder="1" applyAlignment="1">
      <alignment horizontal="left" vertical="center" shrinkToFit="1"/>
    </xf>
    <xf numFmtId="164" fontId="1" fillId="0" borderId="62" xfId="0" applyNumberFormat="1" applyFont="1" applyBorder="1" applyAlignment="1">
      <alignment horizontal="center" vertical="center" shrinkToFit="1"/>
    </xf>
    <xf numFmtId="0" fontId="1" fillId="0" borderId="83" xfId="0" applyFont="1" applyBorder="1" applyAlignment="1">
      <alignment horizontal="center" vertical="center" shrinkToFit="1"/>
    </xf>
    <xf numFmtId="0" fontId="1" fillId="0" borderId="46" xfId="0" applyFont="1" applyBorder="1" applyAlignment="1">
      <alignment horizontal="center" vertical="center" shrinkToFit="1"/>
    </xf>
    <xf numFmtId="164" fontId="1" fillId="0" borderId="46" xfId="0" applyNumberFormat="1" applyFont="1" applyBorder="1" applyAlignment="1">
      <alignment horizontal="center" vertical="center" shrinkToFit="1"/>
    </xf>
    <xf numFmtId="0" fontId="1" fillId="0" borderId="46" xfId="0" applyFont="1" applyBorder="1" applyAlignment="1">
      <alignment horizontal="left" vertical="center"/>
    </xf>
    <xf numFmtId="0" fontId="4" fillId="0" borderId="47" xfId="0" applyFont="1" applyBorder="1" applyAlignment="1">
      <alignment horizontal="left" vertical="center" shrinkToFit="1"/>
    </xf>
    <xf numFmtId="164" fontId="1" fillId="0" borderId="42" xfId="0" applyNumberFormat="1" applyFont="1" applyBorder="1" applyAlignment="1">
      <alignment horizontal="center" vertical="center" shrinkToFit="1"/>
    </xf>
    <xf numFmtId="0" fontId="4" fillId="0" borderId="46" xfId="0" applyFont="1" applyBorder="1" applyAlignment="1">
      <alignment horizontal="left" vertical="center"/>
    </xf>
    <xf numFmtId="164" fontId="4" fillId="0" borderId="46" xfId="0" applyNumberFormat="1" applyFont="1" applyBorder="1" applyAlignment="1">
      <alignment horizontal="center" vertical="center" shrinkToFit="1"/>
    </xf>
    <xf numFmtId="164" fontId="4" fillId="0" borderId="42" xfId="0" applyNumberFormat="1" applyFont="1" applyBorder="1" applyAlignment="1">
      <alignment horizontal="center" vertical="center" shrinkToFit="1"/>
    </xf>
    <xf numFmtId="0" fontId="1" fillId="0" borderId="83" xfId="0" applyFont="1" applyFill="1" applyBorder="1" applyAlignment="1">
      <alignment horizontal="center" vertical="center" shrinkToFit="1"/>
    </xf>
    <xf numFmtId="0" fontId="1" fillId="0" borderId="63" xfId="0" applyFont="1" applyBorder="1" applyAlignment="1">
      <alignment horizontal="center" vertical="center" shrinkToFit="1"/>
    </xf>
    <xf numFmtId="0" fontId="6" fillId="0" borderId="28" xfId="0" applyNumberFormat="1" applyFont="1" applyFill="1" applyBorder="1" applyAlignment="1">
      <alignment horizontal="center" vertical="center" shrinkToFit="1"/>
    </xf>
    <xf numFmtId="164" fontId="1" fillId="0" borderId="0" xfId="0" applyNumberFormat="1" applyFont="1" applyBorder="1" applyAlignment="1">
      <alignment vertical="center"/>
    </xf>
    <xf numFmtId="0" fontId="26" fillId="0" borderId="118" xfId="0" applyFont="1" applyFill="1" applyBorder="1" applyAlignment="1">
      <alignment horizontal="centerContinuous" vertical="center" shrinkToFit="1"/>
    </xf>
    <xf numFmtId="0" fontId="60" fillId="0" borderId="62" xfId="0" quotePrefix="1" applyFont="1" applyFill="1" applyBorder="1" applyAlignment="1">
      <alignment horizontal="center" vertical="center" shrinkToFit="1"/>
    </xf>
    <xf numFmtId="0" fontId="10" fillId="10" borderId="1" xfId="0" applyFont="1" applyFill="1" applyBorder="1" applyAlignment="1">
      <alignment vertical="center"/>
    </xf>
    <xf numFmtId="49" fontId="15" fillId="10" borderId="27" xfId="0" applyNumberFormat="1" applyFont="1" applyFill="1" applyBorder="1" applyAlignment="1">
      <alignment horizontal="center" vertical="center"/>
    </xf>
    <xf numFmtId="0" fontId="15" fillId="10" borderId="28" xfId="0" applyNumberFormat="1" applyFont="1" applyFill="1" applyBorder="1" applyAlignment="1">
      <alignment horizontal="center" vertical="center"/>
    </xf>
    <xf numFmtId="0" fontId="10" fillId="10" borderId="28" xfId="0" applyNumberFormat="1" applyFont="1" applyFill="1" applyBorder="1" applyAlignment="1">
      <alignment horizontal="center" vertical="center"/>
    </xf>
    <xf numFmtId="0" fontId="6" fillId="10" borderId="29" xfId="0" quotePrefix="1" applyNumberFormat="1" applyFont="1" applyFill="1" applyBorder="1" applyAlignment="1">
      <alignment horizontal="center" vertical="center"/>
    </xf>
    <xf numFmtId="0" fontId="1" fillId="0" borderId="84" xfId="0" applyFont="1" applyFill="1" applyBorder="1" applyAlignment="1">
      <alignment horizontal="center" vertical="center" shrinkToFit="1"/>
    </xf>
    <xf numFmtId="0" fontId="1" fillId="0" borderId="89" xfId="0" applyFont="1" applyBorder="1" applyAlignment="1">
      <alignment horizontal="left" vertical="center"/>
    </xf>
    <xf numFmtId="0" fontId="46" fillId="0" borderId="28" xfId="0" applyNumberFormat="1" applyFont="1" applyFill="1" applyBorder="1" applyAlignment="1">
      <alignment horizontal="center" vertical="center"/>
    </xf>
    <xf numFmtId="9" fontId="6" fillId="0" borderId="28" xfId="3" applyFont="1" applyFill="1" applyBorder="1" applyAlignment="1">
      <alignment horizontal="center" vertical="center" shrinkToFit="1"/>
    </xf>
    <xf numFmtId="0" fontId="6" fillId="0" borderId="28" xfId="3" applyNumberFormat="1" applyFont="1" applyFill="1" applyBorder="1" applyAlignment="1">
      <alignment horizontal="center" vertical="center" shrinkToFit="1"/>
    </xf>
    <xf numFmtId="0" fontId="6" fillId="0" borderId="28" xfId="5" applyNumberFormat="1" applyFont="1" applyFill="1" applyBorder="1" applyAlignment="1">
      <alignment horizontal="center" vertical="center"/>
    </xf>
    <xf numFmtId="9" fontId="6" fillId="0" borderId="27" xfId="3" applyFont="1" applyFill="1" applyBorder="1" applyAlignment="1">
      <alignment horizontal="center" vertical="center" shrinkToFit="1"/>
    </xf>
    <xf numFmtId="0" fontId="6" fillId="0" borderId="29" xfId="0" applyNumberFormat="1" applyFont="1" applyFill="1" applyBorder="1" applyAlignment="1">
      <alignment horizontal="center" vertical="center" shrinkToFit="1"/>
    </xf>
    <xf numFmtId="0" fontId="6" fillId="0" borderId="28" xfId="0" applyNumberFormat="1" applyFont="1" applyFill="1" applyBorder="1" applyAlignment="1">
      <alignment horizontal="center" vertical="center" wrapText="1"/>
    </xf>
    <xf numFmtId="0" fontId="6" fillId="0" borderId="27" xfId="5" applyFont="1" applyBorder="1" applyAlignment="1">
      <alignment horizontal="center" vertical="center" shrinkToFit="1"/>
    </xf>
    <xf numFmtId="0" fontId="6" fillId="0" borderId="29" xfId="5" applyNumberFormat="1" applyFont="1" applyBorder="1" applyAlignment="1">
      <alignment horizontal="center" vertical="center" wrapText="1"/>
    </xf>
    <xf numFmtId="0" fontId="11" fillId="15" borderId="23" xfId="0" applyFont="1" applyFill="1" applyBorder="1" applyAlignment="1">
      <alignment horizontal="center" vertical="center" wrapText="1"/>
    </xf>
    <xf numFmtId="0" fontId="11" fillId="15" borderId="24" xfId="0" applyNumberFormat="1" applyFont="1" applyFill="1" applyBorder="1" applyAlignment="1">
      <alignment horizontal="centerContinuous" vertical="center" wrapText="1"/>
    </xf>
    <xf numFmtId="9" fontId="6" fillId="11" borderId="53" xfId="2" applyFont="1" applyFill="1" applyBorder="1" applyAlignment="1">
      <alignment horizontal="center" vertical="center" shrinkToFit="1"/>
    </xf>
    <xf numFmtId="0" fontId="6" fillId="11" borderId="52" xfId="8" applyFont="1" applyFill="1" applyBorder="1" applyAlignment="1">
      <alignment horizontal="center" vertical="center"/>
    </xf>
    <xf numFmtId="0" fontId="6" fillId="0" borderId="54" xfId="0" applyNumberFormat="1" applyFont="1" applyFill="1" applyBorder="1" applyAlignment="1">
      <alignment horizontal="center" vertical="center" shrinkToFit="1"/>
    </xf>
    <xf numFmtId="0" fontId="6" fillId="0" borderId="93" xfId="5" applyFont="1" applyBorder="1" applyAlignment="1">
      <alignment horizontal="center" vertical="center" shrinkToFit="1"/>
    </xf>
    <xf numFmtId="9" fontId="6" fillId="0" borderId="122" xfId="2" applyFont="1" applyBorder="1" applyAlignment="1">
      <alignment horizontal="center" vertical="center" shrinkToFit="1"/>
    </xf>
    <xf numFmtId="0" fontId="6" fillId="0" borderId="122" xfId="2" applyNumberFormat="1" applyFont="1" applyBorder="1" applyAlignment="1">
      <alignment horizontal="center" vertical="center" shrinkToFit="1"/>
    </xf>
    <xf numFmtId="0" fontId="6" fillId="0" borderId="123" xfId="0" applyNumberFormat="1" applyFont="1" applyFill="1" applyBorder="1" applyAlignment="1">
      <alignment horizontal="center" vertical="center" wrapText="1"/>
    </xf>
    <xf numFmtId="9" fontId="6" fillId="0" borderId="53" xfId="2" applyFont="1" applyBorder="1" applyAlignment="1">
      <alignment horizontal="center" vertical="center" shrinkToFit="1"/>
    </xf>
    <xf numFmtId="9" fontId="6" fillId="0" borderId="14" xfId="2" applyFont="1" applyBorder="1" applyAlignment="1">
      <alignment horizontal="center" vertical="center" shrinkToFit="1"/>
    </xf>
    <xf numFmtId="0" fontId="6" fillId="0" borderId="14" xfId="2" applyNumberFormat="1" applyFont="1" applyBorder="1" applyAlignment="1">
      <alignment horizontal="center" vertical="center" shrinkToFit="1"/>
    </xf>
    <xf numFmtId="0" fontId="6" fillId="0" borderId="29" xfId="0" quotePrefix="1" applyNumberFormat="1" applyFont="1" applyBorder="1" applyAlignment="1">
      <alignment horizontal="center" vertical="center" wrapText="1"/>
    </xf>
    <xf numFmtId="0" fontId="6" fillId="0" borderId="29" xfId="5" applyNumberFormat="1" applyFont="1" applyFill="1" applyBorder="1" applyAlignment="1">
      <alignment horizontal="center" vertical="center"/>
    </xf>
    <xf numFmtId="0" fontId="6" fillId="0" borderId="14" xfId="0" applyNumberFormat="1"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29" xfId="0" applyNumberFormat="1" applyFont="1" applyBorder="1" applyAlignment="1">
      <alignment horizontal="center" vertical="center" wrapText="1"/>
    </xf>
    <xf numFmtId="0" fontId="56" fillId="0" borderId="37" xfId="8" applyFont="1" applyFill="1" applyBorder="1" applyAlignment="1">
      <alignment horizontal="center" vertical="center" shrinkToFit="1"/>
    </xf>
    <xf numFmtId="0" fontId="56" fillId="0" borderId="1" xfId="5" applyFont="1" applyFill="1" applyBorder="1" applyAlignment="1">
      <alignment horizontal="center" vertical="center" shrinkToFit="1"/>
    </xf>
    <xf numFmtId="0" fontId="56" fillId="0" borderId="8" xfId="0" applyFont="1" applyFill="1" applyBorder="1" applyAlignment="1">
      <alignment horizontal="center" vertical="center" shrinkToFit="1"/>
    </xf>
    <xf numFmtId="0" fontId="6" fillId="0" borderId="52" xfId="8" applyFont="1" applyFill="1" applyBorder="1" applyAlignment="1">
      <alignment horizontal="center" vertical="center" wrapText="1"/>
    </xf>
    <xf numFmtId="0" fontId="6" fillId="0" borderId="41" xfId="0" applyNumberFormat="1" applyFont="1" applyFill="1" applyBorder="1" applyAlignment="1">
      <alignment horizontal="center" vertical="center" wrapText="1"/>
    </xf>
    <xf numFmtId="0" fontId="34" fillId="9" borderId="41" xfId="2" applyNumberFormat="1" applyFont="1" applyFill="1" applyBorder="1" applyAlignment="1">
      <alignment horizontal="center" vertical="center" shrinkToFit="1"/>
    </xf>
    <xf numFmtId="0" fontId="34" fillId="9" borderId="40" xfId="2" applyNumberFormat="1" applyFont="1" applyFill="1" applyBorder="1" applyAlignment="1">
      <alignment horizontal="center" vertical="center" shrinkToFit="1"/>
    </xf>
    <xf numFmtId="1" fontId="4" fillId="0" borderId="55" xfId="0" applyNumberFormat="1" applyFont="1" applyBorder="1" applyAlignment="1">
      <alignment horizontal="center" vertical="center"/>
    </xf>
    <xf numFmtId="1" fontId="1" fillId="0" borderId="117" xfId="0" applyNumberFormat="1" applyFont="1" applyBorder="1" applyAlignment="1">
      <alignment horizontal="center" vertical="center"/>
    </xf>
    <xf numFmtId="1" fontId="1" fillId="11" borderId="62" xfId="0" applyNumberFormat="1" applyFont="1" applyFill="1" applyBorder="1" applyAlignment="1">
      <alignment horizontal="center" vertical="center"/>
    </xf>
    <xf numFmtId="1" fontId="1" fillId="0" borderId="42" xfId="0" applyNumberFormat="1" applyFont="1" applyFill="1" applyBorder="1" applyAlignment="1">
      <alignment horizontal="center" vertical="center"/>
    </xf>
    <xf numFmtId="1" fontId="1" fillId="11" borderId="92" xfId="0" applyNumberFormat="1" applyFont="1" applyFill="1" applyBorder="1" applyAlignment="1">
      <alignment horizontal="center" vertical="center"/>
    </xf>
    <xf numFmtId="1" fontId="1" fillId="11" borderId="55" xfId="0" applyNumberFormat="1" applyFont="1" applyFill="1" applyBorder="1" applyAlignment="1">
      <alignment horizontal="center" vertical="center"/>
    </xf>
    <xf numFmtId="1" fontId="1" fillId="0" borderId="118" xfId="0" applyNumberFormat="1" applyFont="1" applyFill="1" applyBorder="1" applyAlignment="1">
      <alignment horizontal="center" vertical="center"/>
    </xf>
    <xf numFmtId="1" fontId="1" fillId="0" borderId="55" xfId="0" applyNumberFormat="1" applyFont="1" applyFill="1" applyBorder="1" applyAlignment="1">
      <alignment horizontal="center" vertical="center"/>
    </xf>
    <xf numFmtId="1" fontId="1" fillId="0" borderId="60" xfId="0" applyNumberFormat="1" applyFont="1" applyFill="1" applyBorder="1" applyAlignment="1">
      <alignment horizontal="center" vertical="center"/>
    </xf>
    <xf numFmtId="1" fontId="1" fillId="0" borderId="92" xfId="0" applyNumberFormat="1" applyFont="1" applyFill="1" applyBorder="1" applyAlignment="1">
      <alignment horizontal="center" vertical="center"/>
    </xf>
    <xf numFmtId="1" fontId="4" fillId="0" borderId="0" xfId="0" applyNumberFormat="1" applyFont="1" applyBorder="1" applyAlignment="1">
      <alignment horizontal="center" vertical="center"/>
    </xf>
    <xf numFmtId="1" fontId="1" fillId="0" borderId="0" xfId="0" applyNumberFormat="1" applyFont="1" applyBorder="1" applyAlignment="1">
      <alignment horizontal="center" vertical="center"/>
    </xf>
    <xf numFmtId="49" fontId="6" fillId="0" borderId="110" xfId="0" applyNumberFormat="1" applyFont="1" applyFill="1" applyBorder="1" applyAlignment="1">
      <alignment horizontal="centerContinuous" vertical="center"/>
    </xf>
    <xf numFmtId="0" fontId="1" fillId="0" borderId="111" xfId="0" applyFont="1" applyFill="1" applyBorder="1" applyAlignment="1">
      <alignment horizontal="centerContinuous" vertical="center"/>
    </xf>
    <xf numFmtId="0" fontId="6" fillId="0" borderId="30" xfId="0" applyNumberFormat="1" applyFont="1" applyFill="1" applyBorder="1" applyAlignment="1">
      <alignment horizontal="center" vertical="center"/>
    </xf>
    <xf numFmtId="164" fontId="1" fillId="0" borderId="92" xfId="0" quotePrefix="1" applyNumberFormat="1" applyFont="1" applyBorder="1" applyAlignment="1">
      <alignment horizontal="center" vertical="center" shrinkToFit="1"/>
    </xf>
    <xf numFmtId="0" fontId="4" fillId="0" borderId="124" xfId="0" applyFont="1" applyBorder="1" applyAlignment="1">
      <alignment horizontal="center" vertical="center"/>
    </xf>
    <xf numFmtId="0" fontId="4" fillId="0" borderId="2" xfId="0" applyFont="1" applyBorder="1" applyAlignment="1">
      <alignment horizontal="center" vertical="center"/>
    </xf>
    <xf numFmtId="0" fontId="4" fillId="0" borderId="107" xfId="0" applyFont="1" applyBorder="1" applyAlignment="1">
      <alignment horizontal="center" vertical="center"/>
    </xf>
    <xf numFmtId="0" fontId="4" fillId="20" borderId="79" xfId="0" applyFont="1" applyFill="1" applyBorder="1" applyAlignment="1">
      <alignment horizontal="center" vertical="center"/>
    </xf>
    <xf numFmtId="0" fontId="4" fillId="20" borderId="10" xfId="0" applyFont="1" applyFill="1" applyBorder="1" applyAlignment="1">
      <alignment horizontal="center" vertical="center"/>
    </xf>
    <xf numFmtId="0" fontId="1" fillId="0" borderId="126" xfId="0" applyFont="1" applyBorder="1" applyAlignment="1">
      <alignment horizontal="center" vertical="center"/>
    </xf>
    <xf numFmtId="0" fontId="1" fillId="19" borderId="126" xfId="0" quotePrefix="1" applyNumberFormat="1" applyFont="1" applyFill="1" applyBorder="1" applyAlignment="1">
      <alignment horizontal="center" vertical="center"/>
    </xf>
    <xf numFmtId="49" fontId="1" fillId="0" borderId="126" xfId="0" applyNumberFormat="1" applyFont="1" applyBorder="1" applyAlignment="1">
      <alignment horizontal="center" vertical="center"/>
    </xf>
    <xf numFmtId="164" fontId="1" fillId="0" borderId="126" xfId="0" applyNumberFormat="1" applyFont="1" applyBorder="1" applyAlignment="1">
      <alignment horizontal="center" vertical="center"/>
    </xf>
    <xf numFmtId="0" fontId="1" fillId="0" borderId="126" xfId="0" quotePrefix="1" applyNumberFormat="1" applyFont="1" applyFill="1" applyBorder="1" applyAlignment="1">
      <alignment horizontal="center" vertical="center"/>
    </xf>
    <xf numFmtId="1" fontId="50" fillId="14" borderId="126" xfId="0" applyNumberFormat="1" applyFont="1" applyFill="1" applyBorder="1" applyAlignment="1">
      <alignment horizontal="center" vertical="center"/>
    </xf>
    <xf numFmtId="1" fontId="1" fillId="0" borderId="126" xfId="0" applyNumberFormat="1" applyFont="1" applyFill="1" applyBorder="1" applyAlignment="1">
      <alignment horizontal="center" vertical="center"/>
    </xf>
    <xf numFmtId="0" fontId="3" fillId="0" borderId="127" xfId="0" applyFont="1" applyBorder="1" applyAlignment="1">
      <alignment horizontal="center" vertical="center"/>
    </xf>
    <xf numFmtId="0" fontId="1" fillId="19" borderId="128" xfId="0" quotePrefix="1" applyNumberFormat="1" applyFont="1" applyFill="1" applyBorder="1" applyAlignment="1">
      <alignment horizontal="center" vertical="center"/>
    </xf>
    <xf numFmtId="0" fontId="1" fillId="11" borderId="128" xfId="0" applyFont="1" applyFill="1" applyBorder="1" applyAlignment="1">
      <alignment horizontal="center" vertical="center"/>
    </xf>
    <xf numFmtId="49" fontId="1" fillId="11" borderId="128" xfId="0" applyNumberFormat="1" applyFont="1" applyFill="1" applyBorder="1" applyAlignment="1">
      <alignment horizontal="center" vertical="center"/>
    </xf>
    <xf numFmtId="164" fontId="1" fillId="11" borderId="128" xfId="0" applyNumberFormat="1" applyFont="1" applyFill="1" applyBorder="1" applyAlignment="1">
      <alignment horizontal="center" vertical="center"/>
    </xf>
    <xf numFmtId="0" fontId="1" fillId="0" borderId="128" xfId="0" quotePrefix="1" applyNumberFormat="1" applyFont="1" applyFill="1" applyBorder="1" applyAlignment="1">
      <alignment horizontal="center" vertical="center"/>
    </xf>
    <xf numFmtId="1" fontId="50" fillId="14" borderId="128" xfId="0" applyNumberFormat="1" applyFont="1" applyFill="1" applyBorder="1" applyAlignment="1">
      <alignment horizontal="center" vertical="center"/>
    </xf>
    <xf numFmtId="1" fontId="1" fillId="0" borderId="128" xfId="0" applyNumberFormat="1" applyFont="1" applyFill="1" applyBorder="1" applyAlignment="1">
      <alignment horizontal="center" vertical="center"/>
    </xf>
    <xf numFmtId="0" fontId="3" fillId="0" borderId="114" xfId="0" applyFont="1" applyBorder="1" applyAlignment="1">
      <alignment horizontal="center" vertical="center"/>
    </xf>
    <xf numFmtId="0" fontId="1" fillId="19" borderId="115" xfId="0" quotePrefix="1" applyNumberFormat="1" applyFont="1" applyFill="1" applyBorder="1" applyAlignment="1">
      <alignment horizontal="center" vertical="center"/>
    </xf>
    <xf numFmtId="0" fontId="1" fillId="11" borderId="115" xfId="0" applyFont="1" applyFill="1" applyBorder="1" applyAlignment="1">
      <alignment horizontal="center" vertical="center"/>
    </xf>
    <xf numFmtId="49" fontId="1" fillId="11" borderId="115" xfId="0" applyNumberFormat="1" applyFont="1" applyFill="1" applyBorder="1" applyAlignment="1">
      <alignment horizontal="center" vertical="center"/>
    </xf>
    <xf numFmtId="164" fontId="1" fillId="11" borderId="115" xfId="0" applyNumberFormat="1" applyFont="1" applyFill="1" applyBorder="1" applyAlignment="1">
      <alignment horizontal="center" vertical="center"/>
    </xf>
    <xf numFmtId="0" fontId="1" fillId="0" borderId="115" xfId="0" quotePrefix="1" applyNumberFormat="1" applyFont="1" applyFill="1" applyBorder="1" applyAlignment="1">
      <alignment horizontal="center" vertical="center"/>
    </xf>
    <xf numFmtId="1" fontId="50" fillId="14" borderId="115" xfId="0" applyNumberFormat="1" applyFont="1" applyFill="1" applyBorder="1" applyAlignment="1">
      <alignment horizontal="center" vertical="center"/>
    </xf>
    <xf numFmtId="1" fontId="1" fillId="0" borderId="115" xfId="0" applyNumberFormat="1" applyFont="1" applyFill="1" applyBorder="1" applyAlignment="1">
      <alignment horizontal="center" vertical="center"/>
    </xf>
    <xf numFmtId="0" fontId="1" fillId="0" borderId="46" xfId="0" applyFont="1" applyBorder="1" applyAlignment="1">
      <alignment horizontal="center" vertical="center"/>
    </xf>
    <xf numFmtId="49" fontId="1" fillId="0" borderId="46" xfId="0" applyNumberFormat="1" applyFont="1" applyBorder="1" applyAlignment="1">
      <alignment horizontal="center" vertical="center"/>
    </xf>
    <xf numFmtId="164" fontId="1" fillId="0" borderId="46" xfId="0" applyNumberFormat="1" applyFont="1" applyFill="1" applyBorder="1" applyAlignment="1">
      <alignment horizontal="center" vertical="center"/>
    </xf>
    <xf numFmtId="0" fontId="1" fillId="0" borderId="114" xfId="0" applyFont="1" applyBorder="1" applyAlignment="1">
      <alignment horizontal="center" vertical="center"/>
    </xf>
    <xf numFmtId="164" fontId="1" fillId="11" borderId="46" xfId="0" applyNumberFormat="1" applyFont="1" applyFill="1" applyBorder="1" applyAlignment="1">
      <alignment horizontal="center" vertical="center"/>
    </xf>
    <xf numFmtId="0" fontId="3" fillId="20" borderId="83" xfId="0" applyFont="1" applyFill="1" applyBorder="1" applyAlignment="1">
      <alignment horizontal="center" vertical="center"/>
    </xf>
    <xf numFmtId="0" fontId="1" fillId="20" borderId="46" xfId="0" applyFont="1" applyFill="1" applyBorder="1" applyAlignment="1">
      <alignment horizontal="center" vertical="center"/>
    </xf>
    <xf numFmtId="0" fontId="1" fillId="20" borderId="46" xfId="2" applyNumberFormat="1" applyFont="1" applyFill="1" applyBorder="1" applyAlignment="1">
      <alignment horizontal="center" vertical="center"/>
    </xf>
    <xf numFmtId="164" fontId="1" fillId="20" borderId="46" xfId="0" applyNumberFormat="1" applyFont="1" applyFill="1" applyBorder="1" applyAlignment="1">
      <alignment horizontal="center" vertical="center"/>
    </xf>
    <xf numFmtId="1" fontId="50" fillId="14" borderId="46" xfId="0" applyNumberFormat="1" applyFont="1" applyFill="1" applyBorder="1" applyAlignment="1">
      <alignment horizontal="center" vertical="center"/>
    </xf>
    <xf numFmtId="1" fontId="1" fillId="0" borderId="46" xfId="0" applyNumberFormat="1" applyFont="1" applyFill="1" applyBorder="1" applyAlignment="1">
      <alignment horizontal="center" vertical="center"/>
    </xf>
    <xf numFmtId="0" fontId="3" fillId="20" borderId="129" xfId="0" applyFont="1" applyFill="1" applyBorder="1" applyAlignment="1">
      <alignment horizontal="center" vertical="center"/>
    </xf>
    <xf numFmtId="0" fontId="1" fillId="20" borderId="130" xfId="0" applyFont="1" applyFill="1" applyBorder="1" applyAlignment="1">
      <alignment horizontal="center" vertical="center"/>
    </xf>
    <xf numFmtId="0" fontId="1" fillId="20" borderId="130" xfId="2" applyNumberFormat="1" applyFont="1" applyFill="1" applyBorder="1" applyAlignment="1">
      <alignment horizontal="center" vertical="center"/>
    </xf>
    <xf numFmtId="164" fontId="1" fillId="20" borderId="130" xfId="0" applyNumberFormat="1" applyFont="1" applyFill="1" applyBorder="1" applyAlignment="1">
      <alignment horizontal="center" vertical="center"/>
    </xf>
    <xf numFmtId="1" fontId="50" fillId="14" borderId="130" xfId="0" applyNumberFormat="1" applyFont="1" applyFill="1" applyBorder="1" applyAlignment="1">
      <alignment horizontal="center" vertical="center"/>
    </xf>
    <xf numFmtId="1" fontId="1" fillId="0" borderId="130" xfId="0" applyNumberFormat="1" applyFont="1" applyFill="1" applyBorder="1" applyAlignment="1">
      <alignment horizontal="center" vertical="center"/>
    </xf>
    <xf numFmtId="0" fontId="1" fillId="0" borderId="84"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8" xfId="0" quotePrefix="1" applyFont="1" applyFill="1" applyBorder="1" applyAlignment="1">
      <alignment horizontal="center" vertical="center"/>
    </xf>
    <xf numFmtId="9" fontId="1" fillId="0" borderId="48" xfId="0" applyNumberFormat="1" applyFont="1" applyFill="1" applyBorder="1" applyAlignment="1">
      <alignment horizontal="center" vertical="center"/>
    </xf>
    <xf numFmtId="164" fontId="1" fillId="0" borderId="48" xfId="0" applyNumberFormat="1" applyFont="1" applyFill="1" applyBorder="1" applyAlignment="1">
      <alignment horizontal="center" vertical="center"/>
    </xf>
    <xf numFmtId="0" fontId="4" fillId="0" borderId="51" xfId="0" applyFont="1" applyFill="1" applyBorder="1" applyAlignment="1">
      <alignment horizontal="centerContinuous" vertical="center"/>
    </xf>
    <xf numFmtId="164" fontId="1" fillId="0" borderId="51" xfId="0" applyNumberFormat="1" applyFont="1" applyFill="1" applyBorder="1" applyAlignment="1">
      <alignment horizontal="center" vertical="center"/>
    </xf>
    <xf numFmtId="49" fontId="1" fillId="0" borderId="51" xfId="0" applyNumberFormat="1" applyFont="1" applyFill="1" applyBorder="1" applyAlignment="1">
      <alignment horizontal="center" vertical="center"/>
    </xf>
    <xf numFmtId="0" fontId="4" fillId="0" borderId="115" xfId="0" applyFont="1" applyFill="1" applyBorder="1" applyAlignment="1">
      <alignment horizontal="centerContinuous" vertical="center"/>
    </xf>
    <xf numFmtId="49" fontId="1" fillId="0" borderId="46" xfId="0" applyNumberFormat="1" applyFont="1" applyFill="1" applyBorder="1" applyAlignment="1">
      <alignment horizontal="center" vertical="center"/>
    </xf>
    <xf numFmtId="0" fontId="4" fillId="0" borderId="46" xfId="0" applyFont="1" applyFill="1" applyBorder="1" applyAlignment="1">
      <alignment horizontal="centerContinuous" vertical="center"/>
    </xf>
    <xf numFmtId="0" fontId="4" fillId="0" borderId="48" xfId="0" applyFont="1" applyFill="1" applyBorder="1" applyAlignment="1">
      <alignment horizontal="centerContinuous" vertical="center"/>
    </xf>
    <xf numFmtId="49" fontId="1" fillId="0" borderId="48" xfId="0" applyNumberFormat="1" applyFont="1" applyFill="1" applyBorder="1" applyAlignment="1">
      <alignment horizontal="center" vertical="center"/>
    </xf>
    <xf numFmtId="0" fontId="4" fillId="0" borderId="131" xfId="0" applyFont="1" applyFill="1" applyBorder="1" applyAlignment="1">
      <alignment horizontal="centerContinuous" vertical="center"/>
    </xf>
    <xf numFmtId="0" fontId="4" fillId="0" borderId="132" xfId="0" applyFont="1" applyFill="1" applyBorder="1" applyAlignment="1">
      <alignment horizontal="centerContinuous" vertical="center"/>
    </xf>
    <xf numFmtId="0" fontId="4" fillId="0" borderId="63" xfId="0" applyFont="1" applyFill="1" applyBorder="1" applyAlignment="1">
      <alignment horizontal="centerContinuous" vertical="center"/>
    </xf>
    <xf numFmtId="0" fontId="4" fillId="0" borderId="68" xfId="0" applyFont="1" applyFill="1" applyBorder="1" applyAlignment="1">
      <alignment horizontal="centerContinuous" vertical="center"/>
    </xf>
    <xf numFmtId="49" fontId="1" fillId="0" borderId="120" xfId="0" applyNumberFormat="1" applyFont="1" applyFill="1" applyBorder="1" applyAlignment="1">
      <alignment horizontal="centerContinuous" vertical="center"/>
    </xf>
    <xf numFmtId="0" fontId="1" fillId="0" borderId="51"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89" xfId="0" applyFont="1" applyFill="1" applyBorder="1" applyAlignment="1">
      <alignment horizontal="center" vertical="center"/>
    </xf>
    <xf numFmtId="0" fontId="1" fillId="0" borderId="82" xfId="0" applyFont="1" applyFill="1" applyBorder="1" applyAlignment="1">
      <alignment horizontal="center" vertical="center" shrinkToFit="1"/>
    </xf>
    <xf numFmtId="0" fontId="1" fillId="0" borderId="126" xfId="0" applyFont="1" applyFill="1" applyBorder="1" applyAlignment="1">
      <alignment horizontal="center" vertical="center"/>
    </xf>
    <xf numFmtId="9" fontId="1" fillId="0" borderId="126" xfId="0" applyNumberFormat="1" applyFont="1" applyFill="1" applyBorder="1" applyAlignment="1">
      <alignment horizontal="center" vertical="center"/>
    </xf>
    <xf numFmtId="164" fontId="1" fillId="0" borderId="126" xfId="0" applyNumberFormat="1" applyFont="1" applyFill="1" applyBorder="1" applyAlignment="1">
      <alignment horizontal="center" vertical="center"/>
    </xf>
    <xf numFmtId="0" fontId="1" fillId="11" borderId="115" xfId="0" applyNumberFormat="1" applyFont="1" applyFill="1" applyBorder="1" applyAlignment="1">
      <alignment horizontal="center" vertical="center"/>
    </xf>
    <xf numFmtId="0" fontId="1" fillId="11" borderId="46" xfId="0" applyFont="1" applyFill="1" applyBorder="1" applyAlignment="1">
      <alignment horizontal="center" vertical="center"/>
    </xf>
    <xf numFmtId="49" fontId="1" fillId="11" borderId="46" xfId="0" applyNumberFormat="1" applyFont="1" applyFill="1" applyBorder="1" applyAlignment="1">
      <alignment horizontal="center" vertical="center"/>
    </xf>
    <xf numFmtId="0" fontId="1" fillId="11" borderId="115" xfId="0" quotePrefix="1" applyNumberFormat="1" applyFont="1" applyFill="1" applyBorder="1" applyAlignment="1">
      <alignment horizontal="center" vertical="center"/>
    </xf>
    <xf numFmtId="1" fontId="50" fillId="11" borderId="115" xfId="0" applyNumberFormat="1" applyFont="1" applyFill="1" applyBorder="1" applyAlignment="1">
      <alignment horizontal="center" vertical="center"/>
    </xf>
    <xf numFmtId="1" fontId="1" fillId="11" borderId="115" xfId="0" applyNumberFormat="1" applyFont="1" applyFill="1" applyBorder="1" applyAlignment="1">
      <alignment horizontal="center" vertical="center"/>
    </xf>
    <xf numFmtId="0" fontId="4" fillId="11" borderId="10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1" fillId="0" borderId="82" xfId="0" applyFont="1" applyBorder="1" applyAlignment="1">
      <alignment horizontal="center" vertical="center"/>
    </xf>
    <xf numFmtId="164" fontId="4" fillId="0" borderId="48" xfId="0" applyNumberFormat="1" applyFont="1" applyBorder="1" applyAlignment="1">
      <alignment horizontal="center" vertical="center"/>
    </xf>
    <xf numFmtId="1" fontId="50" fillId="14" borderId="48" xfId="0" applyNumberFormat="1" applyFont="1" applyFill="1" applyBorder="1" applyAlignment="1">
      <alignment horizontal="center" vertical="center"/>
    </xf>
    <xf numFmtId="1" fontId="4" fillId="0" borderId="48" xfId="0" applyNumberFormat="1" applyFont="1" applyFill="1" applyBorder="1" applyAlignment="1">
      <alignment horizontal="center" vertical="center"/>
    </xf>
    <xf numFmtId="0" fontId="3" fillId="0" borderId="49" xfId="0" applyFont="1" applyBorder="1" applyAlignment="1">
      <alignment horizontal="center" vertical="center"/>
    </xf>
    <xf numFmtId="0" fontId="1" fillId="0" borderId="129" xfId="0" applyFont="1" applyBorder="1" applyAlignment="1">
      <alignment horizontal="center" vertical="center"/>
    </xf>
    <xf numFmtId="49" fontId="1" fillId="0" borderId="130" xfId="2" applyNumberFormat="1" applyFont="1" applyBorder="1" applyAlignment="1">
      <alignment horizontal="center" vertical="center"/>
    </xf>
    <xf numFmtId="0" fontId="1" fillId="0" borderId="130" xfId="0" applyFont="1" applyBorder="1" applyAlignment="1">
      <alignment horizontal="center" vertical="center" shrinkToFit="1"/>
    </xf>
    <xf numFmtId="0" fontId="1" fillId="0" borderId="51" xfId="0" applyFont="1" applyBorder="1" applyAlignment="1">
      <alignment horizontal="center" vertical="center"/>
    </xf>
    <xf numFmtId="0" fontId="1" fillId="19" borderId="51" xfId="0" applyNumberFormat="1" applyFont="1" applyFill="1" applyBorder="1" applyAlignment="1">
      <alignment horizontal="center" vertical="center"/>
    </xf>
    <xf numFmtId="49" fontId="1" fillId="0" borderId="51" xfId="2" applyNumberFormat="1" applyFont="1" applyBorder="1" applyAlignment="1">
      <alignment horizontal="center" vertical="center"/>
    </xf>
    <xf numFmtId="164" fontId="4" fillId="0" borderId="51" xfId="0" applyNumberFormat="1" applyFont="1" applyBorder="1" applyAlignment="1">
      <alignment horizontal="center" vertical="center"/>
    </xf>
    <xf numFmtId="0" fontId="4" fillId="0" borderId="50" xfId="0" applyFont="1" applyFill="1" applyBorder="1" applyAlignment="1">
      <alignment horizontal="center" vertical="center"/>
    </xf>
    <xf numFmtId="164" fontId="1" fillId="0" borderId="130" xfId="0" applyNumberFormat="1" applyFont="1" applyBorder="1" applyAlignment="1">
      <alignment horizontal="center" vertical="center"/>
    </xf>
    <xf numFmtId="0" fontId="1" fillId="0" borderId="133" xfId="0" applyFont="1" applyBorder="1" applyAlignment="1">
      <alignment horizontal="center" vertical="center"/>
    </xf>
    <xf numFmtId="0" fontId="1" fillId="0" borderId="134" xfId="0" applyFont="1" applyFill="1" applyBorder="1" applyAlignment="1">
      <alignment horizontal="center" vertical="center"/>
    </xf>
    <xf numFmtId="0" fontId="1" fillId="0" borderId="132" xfId="0" applyFont="1" applyFill="1" applyBorder="1" applyAlignment="1">
      <alignment horizontal="center" vertical="center"/>
    </xf>
    <xf numFmtId="0" fontId="3" fillId="0" borderId="125" xfId="0" applyFont="1" applyBorder="1" applyAlignment="1">
      <alignment horizontal="center" vertical="center"/>
    </xf>
    <xf numFmtId="0" fontId="1" fillId="21" borderId="63" xfId="0" quotePrefix="1" applyFont="1" applyFill="1" applyBorder="1" applyAlignment="1">
      <alignment horizontal="center" vertical="center"/>
    </xf>
    <xf numFmtId="0" fontId="1" fillId="0" borderId="88" xfId="0" applyFont="1" applyFill="1" applyBorder="1" applyAlignment="1">
      <alignment horizontal="center" vertical="center" shrinkToFit="1"/>
    </xf>
    <xf numFmtId="0" fontId="1" fillId="0" borderId="135" xfId="0" applyFont="1" applyBorder="1" applyAlignment="1">
      <alignment horizontal="center" vertical="center" shrinkToFit="1"/>
    </xf>
    <xf numFmtId="0" fontId="1" fillId="0" borderId="118" xfId="0" applyFont="1" applyFill="1" applyBorder="1" applyAlignment="1">
      <alignment horizontal="center" vertical="center"/>
    </xf>
    <xf numFmtId="0" fontId="1" fillId="19" borderId="126" xfId="0" applyNumberFormat="1" applyFont="1" applyFill="1" applyBorder="1" applyAlignment="1">
      <alignment horizontal="center" vertical="center"/>
    </xf>
    <xf numFmtId="0" fontId="1" fillId="19" borderId="128" xfId="0" applyNumberFormat="1" applyFont="1" applyFill="1" applyBorder="1" applyAlignment="1">
      <alignment horizontal="center" vertical="center"/>
    </xf>
    <xf numFmtId="0" fontId="1" fillId="19" borderId="115" xfId="0" applyNumberFormat="1" applyFont="1" applyFill="1" applyBorder="1" applyAlignment="1">
      <alignment horizontal="center" vertical="center"/>
    </xf>
    <xf numFmtId="0" fontId="1" fillId="0" borderId="48" xfId="0" applyFont="1" applyBorder="1" applyAlignment="1">
      <alignment horizontal="left" vertical="center"/>
    </xf>
    <xf numFmtId="49" fontId="6" fillId="0" borderId="30" xfId="0" applyNumberFormat="1" applyFont="1" applyFill="1" applyBorder="1" applyAlignment="1">
      <alignment horizontal="center" vertical="center"/>
    </xf>
    <xf numFmtId="0" fontId="6" fillId="19" borderId="27" xfId="0" applyFont="1" applyFill="1" applyBorder="1" applyAlignment="1">
      <alignment horizontal="center" vertical="center" wrapText="1"/>
    </xf>
    <xf numFmtId="0" fontId="6" fillId="19" borderId="53" xfId="0" applyFont="1" applyFill="1" applyBorder="1" applyAlignment="1">
      <alignment horizontal="center" vertical="center" wrapText="1"/>
    </xf>
    <xf numFmtId="0" fontId="6" fillId="19" borderId="3" xfId="0" quotePrefix="1" applyFont="1" applyFill="1" applyBorder="1" applyAlignment="1">
      <alignment horizontal="center" vertical="center"/>
    </xf>
    <xf numFmtId="0" fontId="6" fillId="19" borderId="85" xfId="0" applyNumberFormat="1" applyFont="1" applyFill="1" applyBorder="1" applyAlignment="1">
      <alignment horizontal="centerContinuous" vertical="center"/>
    </xf>
    <xf numFmtId="0" fontId="1" fillId="19" borderId="86" xfId="0" applyFont="1" applyFill="1" applyBorder="1" applyAlignment="1">
      <alignment horizontal="centerContinuous" vertical="center"/>
    </xf>
    <xf numFmtId="0" fontId="8" fillId="0" borderId="3" xfId="0" quotePrefix="1" applyFont="1" applyFill="1" applyBorder="1" applyAlignment="1">
      <alignment horizontal="center" vertical="center"/>
    </xf>
    <xf numFmtId="164" fontId="1" fillId="0" borderId="115" xfId="0" applyNumberFormat="1" applyFont="1" applyFill="1" applyBorder="1" applyAlignment="1">
      <alignment horizontal="center" vertical="center"/>
    </xf>
    <xf numFmtId="49" fontId="1" fillId="0" borderId="115" xfId="0" applyNumberFormat="1" applyFont="1" applyFill="1" applyBorder="1" applyAlignment="1">
      <alignment horizontal="center" vertical="center"/>
    </xf>
    <xf numFmtId="1" fontId="1" fillId="0" borderId="62" xfId="0" applyNumberFormat="1" applyFont="1" applyFill="1" applyBorder="1" applyAlignment="1">
      <alignment horizontal="center" vertical="center"/>
    </xf>
    <xf numFmtId="0" fontId="1" fillId="0" borderId="105" xfId="0" applyFont="1" applyFill="1" applyBorder="1" applyAlignment="1">
      <alignment horizontal="centerContinuous" vertical="center" shrinkToFit="1"/>
    </xf>
    <xf numFmtId="0" fontId="20" fillId="0" borderId="106" xfId="0" applyFont="1" applyFill="1" applyBorder="1" applyAlignment="1">
      <alignment horizontal="centerContinuous" vertical="center"/>
    </xf>
    <xf numFmtId="0" fontId="1" fillId="0" borderId="115" xfId="0" applyFont="1" applyFill="1" applyBorder="1" applyAlignment="1">
      <alignment horizontal="center" vertical="center"/>
    </xf>
    <xf numFmtId="0" fontId="1" fillId="0" borderId="107" xfId="0" applyFont="1" applyFill="1" applyBorder="1" applyAlignment="1">
      <alignment horizontal="centerContinuous" vertical="center"/>
    </xf>
    <xf numFmtId="0" fontId="1" fillId="0" borderId="119" xfId="0" applyFont="1" applyBorder="1" applyAlignment="1">
      <alignment horizontal="center" vertical="center" shrinkToFit="1"/>
    </xf>
    <xf numFmtId="0" fontId="1" fillId="0" borderId="89" xfId="0" applyFont="1" applyBorder="1" applyAlignment="1">
      <alignment horizontal="center" vertical="center" shrinkToFit="1"/>
    </xf>
    <xf numFmtId="0" fontId="1" fillId="0" borderId="136" xfId="0" applyFont="1" applyBorder="1" applyAlignment="1">
      <alignment horizontal="left" vertical="center"/>
    </xf>
    <xf numFmtId="0" fontId="1" fillId="0" borderId="90" xfId="0" applyFont="1" applyBorder="1" applyAlignment="1">
      <alignment horizontal="left" vertical="center" shrinkToFit="1"/>
    </xf>
    <xf numFmtId="164" fontId="1" fillId="0" borderId="92" xfId="0" applyNumberFormat="1" applyFont="1" applyFill="1" applyBorder="1" applyAlignment="1">
      <alignment horizontal="center" vertical="center"/>
    </xf>
    <xf numFmtId="49" fontId="15" fillId="0" borderId="40" xfId="0" applyNumberFormat="1" applyFont="1" applyBorder="1" applyAlignment="1">
      <alignment horizontal="center" shrinkToFit="1"/>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430">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00FF"/>
      <color rgb="FFCCCC00"/>
      <color rgb="FF0099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57150</xdr:colOff>
      <xdr:row>1</xdr:row>
      <xdr:rowOff>95250</xdr:rowOff>
    </xdr:from>
    <xdr:to>
      <xdr:col>6</xdr:col>
      <xdr:colOff>966976</xdr:colOff>
      <xdr:row>12</xdr:row>
      <xdr:rowOff>184295</xdr:rowOff>
    </xdr:to>
    <xdr:pic>
      <xdr:nvPicPr>
        <xdr:cNvPr id="5" name="Picture 4" descr="C:\A\Jue\SoF\Images\NPC\Primes\Elves &amp; Fey\archerepents.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8225" y="466725"/>
          <a:ext cx="1929001" cy="2441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13</xdr:row>
      <xdr:rowOff>57151</xdr:rowOff>
    </xdr:from>
    <xdr:to>
      <xdr:col>6</xdr:col>
      <xdr:colOff>971550</xdr:colOff>
      <xdr:row>21</xdr:row>
      <xdr:rowOff>171450</xdr:rowOff>
    </xdr:to>
    <xdr:sp macro="" textlink="">
      <xdr:nvSpPr>
        <xdr:cNvPr id="1084" name="Text Box 60"/>
        <xdr:cNvSpPr txBox="1">
          <a:spLocks noChangeArrowheads="1"/>
        </xdr:cNvSpPr>
      </xdr:nvSpPr>
      <xdr:spPr bwMode="auto">
        <a:xfrm>
          <a:off x="57150" y="3000376"/>
          <a:ext cx="6724650" cy="1800224"/>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400" b="1" i="0" u="none" strike="noStrike" baseline="0">
              <a:solidFill>
                <a:srgbClr val="000000"/>
              </a:solidFill>
              <a:latin typeface="Times New Roman"/>
              <a:cs typeface="Times New Roman"/>
            </a:rPr>
            <a:t>Current status:  </a:t>
          </a:r>
          <a:r>
            <a:rPr lang="en-US" sz="1400" b="0" i="1" u="none" strike="noStrike" baseline="0">
              <a:solidFill>
                <a:srgbClr val="000000"/>
              </a:solidFill>
              <a:latin typeface="Times New Roman"/>
              <a:cs typeface="Times New Roman"/>
            </a:rPr>
            <a:t>Resisting Cold (30), Fire (10), Electricity (30), Acid (20)</a:t>
          </a:r>
          <a:endParaRPr lang="en-US" sz="1400" b="0" i="1"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523875</xdr:colOff>
      <xdr:row>1</xdr:row>
      <xdr:rowOff>123825</xdr:rowOff>
    </xdr:from>
    <xdr:to>
      <xdr:col>3</xdr:col>
      <xdr:colOff>102534</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irjadin26@yahoo.ca?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3"/>
  <sheetViews>
    <sheetView showGridLines="0" tabSelected="1" zoomScaleNormal="100" workbookViewId="0"/>
  </sheetViews>
  <sheetFormatPr defaultColWidth="13" defaultRowHeight="15.75"/>
  <cols>
    <col min="1" max="1" width="22.625" style="85" customWidth="1"/>
    <col min="2" max="2" width="10" style="86" customWidth="1"/>
    <col min="3" max="3" width="5.125" style="86" customWidth="1"/>
    <col min="4" max="4" width="13.75" style="85" bestFit="1" customWidth="1"/>
    <col min="5" max="5" width="11.375" style="86" bestFit="1" customWidth="1"/>
    <col min="6" max="6" width="13.375" style="85" customWidth="1"/>
    <col min="7" max="7" width="13.375" style="86" customWidth="1"/>
    <col min="8" max="16384" width="13" style="43"/>
  </cols>
  <sheetData>
    <row r="1" spans="1:7" ht="29.25" thickTop="1" thickBot="1">
      <c r="A1" s="37" t="s">
        <v>297</v>
      </c>
      <c r="B1" s="38" t="s">
        <v>298</v>
      </c>
      <c r="C1" s="39"/>
      <c r="D1" s="40"/>
      <c r="E1" s="41"/>
      <c r="F1" s="40"/>
      <c r="G1" s="42" t="s">
        <v>299</v>
      </c>
    </row>
    <row r="2" spans="1:7" ht="17.25" thickTop="1">
      <c r="A2" s="44" t="s">
        <v>0</v>
      </c>
      <c r="B2" s="45" t="s">
        <v>300</v>
      </c>
      <c r="C2" s="45"/>
      <c r="D2" s="46" t="s">
        <v>1</v>
      </c>
      <c r="E2" s="47" t="s">
        <v>327</v>
      </c>
      <c r="F2" s="48"/>
      <c r="G2" s="49"/>
    </row>
    <row r="3" spans="1:7" ht="16.5">
      <c r="A3" s="44" t="s">
        <v>66</v>
      </c>
      <c r="B3" s="45" t="s">
        <v>196</v>
      </c>
      <c r="C3" s="45"/>
      <c r="D3" s="46" t="s">
        <v>67</v>
      </c>
      <c r="E3" s="47">
        <v>6</v>
      </c>
      <c r="F3" s="46"/>
      <c r="G3" s="49"/>
    </row>
    <row r="4" spans="1:7" ht="16.5">
      <c r="A4" s="44" t="s">
        <v>66</v>
      </c>
      <c r="B4" s="45" t="s">
        <v>371</v>
      </c>
      <c r="C4" s="45"/>
      <c r="D4" s="46" t="s">
        <v>67</v>
      </c>
      <c r="E4" s="47">
        <v>2</v>
      </c>
      <c r="F4" s="46"/>
      <c r="G4" s="49"/>
    </row>
    <row r="5" spans="1:7" ht="17.25" thickBot="1">
      <c r="A5" s="44" t="s">
        <v>68</v>
      </c>
      <c r="B5" s="45" t="s">
        <v>193</v>
      </c>
      <c r="C5" s="45"/>
      <c r="D5" s="46"/>
      <c r="E5" s="47"/>
      <c r="F5" s="46"/>
      <c r="G5" s="49"/>
    </row>
    <row r="6" spans="1:7" ht="17.25" thickTop="1">
      <c r="A6" s="50" t="s">
        <v>122</v>
      </c>
      <c r="B6" s="574">
        <f>5-2</f>
        <v>3</v>
      </c>
      <c r="C6" s="575"/>
      <c r="D6" s="51" t="s">
        <v>90</v>
      </c>
      <c r="E6" s="52" t="s">
        <v>190</v>
      </c>
      <c r="F6" s="53"/>
      <c r="G6" s="49"/>
    </row>
    <row r="7" spans="1:7" ht="17.25" thickBot="1">
      <c r="A7" s="54" t="s">
        <v>362</v>
      </c>
      <c r="B7" s="461" t="str">
        <f>C9</f>
        <v>+3</v>
      </c>
      <c r="C7" s="462"/>
      <c r="D7" s="55" t="s">
        <v>189</v>
      </c>
      <c r="E7" s="56" t="s">
        <v>190</v>
      </c>
      <c r="F7" s="53"/>
      <c r="G7" s="49"/>
    </row>
    <row r="8" spans="1:7" ht="17.25" thickTop="1">
      <c r="A8" s="57" t="s">
        <v>2</v>
      </c>
      <c r="B8" s="573">
        <f>14+4</f>
        <v>18</v>
      </c>
      <c r="C8" s="58" t="str">
        <f t="shared" ref="C8:C13" si="0">IF(B8&gt;9.9,CONCATENATE("+",ROUNDDOWN((B8-10)/2,0)),ROUNDUP((B8-10)/2,0))</f>
        <v>+4</v>
      </c>
      <c r="D8" s="59" t="s">
        <v>88</v>
      </c>
      <c r="E8" s="589" t="s">
        <v>575</v>
      </c>
      <c r="F8" s="53"/>
      <c r="G8" s="49"/>
    </row>
    <row r="9" spans="1:7" ht="16.5">
      <c r="A9" s="60" t="s">
        <v>3</v>
      </c>
      <c r="B9" s="576">
        <f>16</f>
        <v>16</v>
      </c>
      <c r="C9" s="61" t="str">
        <f t="shared" si="0"/>
        <v>+3</v>
      </c>
      <c r="D9" s="62" t="s">
        <v>89</v>
      </c>
      <c r="E9" s="63">
        <f>SUM(Martial!G4:G20)+SUM(Equipment!C3:C15)</f>
        <v>34.5</v>
      </c>
      <c r="F9" s="53"/>
      <c r="G9" s="49"/>
    </row>
    <row r="10" spans="1:7" ht="16.5">
      <c r="A10" s="64" t="s">
        <v>13</v>
      </c>
      <c r="B10" s="65">
        <v>12</v>
      </c>
      <c r="C10" s="66" t="str">
        <f t="shared" si="0"/>
        <v>+1</v>
      </c>
      <c r="D10" s="62" t="s">
        <v>15</v>
      </c>
      <c r="E10" s="67">
        <f>ROUNDUP(((E3*8)*0.75)+((E4*8)*0.75)+(E3*C10),0)</f>
        <v>54</v>
      </c>
      <c r="F10" s="53"/>
      <c r="G10" s="49"/>
    </row>
    <row r="11" spans="1:7" ht="16.5">
      <c r="A11" s="68" t="s">
        <v>14</v>
      </c>
      <c r="B11" s="65">
        <v>14</v>
      </c>
      <c r="C11" s="61" t="str">
        <f t="shared" si="0"/>
        <v>+2</v>
      </c>
      <c r="D11" s="69" t="s">
        <v>124</v>
      </c>
      <c r="E11" s="570">
        <f>10+C9</f>
        <v>13</v>
      </c>
      <c r="F11" s="44"/>
      <c r="G11" s="49"/>
    </row>
    <row r="12" spans="1:7" ht="16.5">
      <c r="A12" s="70" t="s">
        <v>16</v>
      </c>
      <c r="B12" s="65">
        <v>16</v>
      </c>
      <c r="C12" s="61" t="str">
        <f t="shared" si="0"/>
        <v>+3</v>
      </c>
      <c r="D12" s="69" t="s">
        <v>65</v>
      </c>
      <c r="E12" s="463">
        <f>E11+SUM(Martial!B16:B17)</f>
        <v>19</v>
      </c>
      <c r="F12" s="53"/>
      <c r="G12" s="49"/>
    </row>
    <row r="13" spans="1:7" ht="17.25" thickBot="1">
      <c r="A13" s="71" t="s">
        <v>12</v>
      </c>
      <c r="B13" s="72">
        <v>10</v>
      </c>
      <c r="C13" s="73" t="str">
        <f t="shared" si="0"/>
        <v>+0</v>
      </c>
      <c r="D13" s="74" t="s">
        <v>192</v>
      </c>
      <c r="E13" s="75">
        <f>E12-C9</f>
        <v>16</v>
      </c>
      <c r="F13" s="53"/>
      <c r="G13" s="49"/>
    </row>
    <row r="14" spans="1:7" s="9" customFormat="1" ht="17.25" thickTop="1">
      <c r="A14" s="76"/>
      <c r="B14" s="77"/>
      <c r="C14" s="77"/>
      <c r="D14" s="77"/>
      <c r="E14" s="77"/>
      <c r="F14" s="77"/>
      <c r="G14" s="78"/>
    </row>
    <row r="15" spans="1:7" s="9" customFormat="1" ht="16.5">
      <c r="A15" s="79"/>
      <c r="B15" s="80"/>
      <c r="C15" s="80"/>
      <c r="D15" s="80"/>
      <c r="E15" s="80"/>
      <c r="F15" s="80"/>
      <c r="G15" s="81"/>
    </row>
    <row r="16" spans="1:7" s="9" customFormat="1" ht="16.5">
      <c r="A16" s="79"/>
      <c r="B16" s="80"/>
      <c r="C16" s="80"/>
      <c r="D16" s="80"/>
      <c r="E16" s="80"/>
      <c r="F16" s="80"/>
      <c r="G16" s="81"/>
    </row>
    <row r="17" spans="1:7" s="9" customFormat="1" ht="16.5">
      <c r="A17" s="79"/>
      <c r="B17" s="80"/>
      <c r="C17" s="80"/>
      <c r="D17" s="80"/>
      <c r="E17" s="80"/>
      <c r="F17" s="80"/>
      <c r="G17" s="81"/>
    </row>
    <row r="18" spans="1:7" s="9" customFormat="1" ht="16.5">
      <c r="A18" s="79"/>
      <c r="B18" s="80"/>
      <c r="C18" s="80"/>
      <c r="D18" s="80"/>
      <c r="E18" s="80"/>
      <c r="F18" s="80"/>
      <c r="G18" s="81"/>
    </row>
    <row r="19" spans="1:7" s="9" customFormat="1" ht="16.5">
      <c r="A19" s="79"/>
      <c r="B19" s="80"/>
      <c r="C19" s="80"/>
      <c r="D19" s="80"/>
      <c r="E19" s="80"/>
      <c r="F19" s="80"/>
      <c r="G19" s="81"/>
    </row>
    <row r="20" spans="1:7" s="9" customFormat="1" ht="16.5">
      <c r="A20" s="79"/>
      <c r="B20" s="80"/>
      <c r="C20" s="80"/>
      <c r="D20" s="80"/>
      <c r="E20" s="80"/>
      <c r="F20" s="80"/>
      <c r="G20" s="81"/>
    </row>
    <row r="21" spans="1:7" s="9" customFormat="1" ht="16.5">
      <c r="A21" s="79"/>
      <c r="B21" s="80"/>
      <c r="C21" s="80"/>
      <c r="D21" s="80"/>
      <c r="E21" s="80"/>
      <c r="F21" s="80"/>
      <c r="G21" s="81"/>
    </row>
    <row r="22" spans="1:7" ht="17.25" thickBot="1">
      <c r="A22" s="82"/>
      <c r="B22" s="83"/>
      <c r="C22" s="83"/>
      <c r="D22" s="83"/>
      <c r="E22" s="83"/>
      <c r="F22" s="83"/>
      <c r="G22" s="84"/>
    </row>
    <row r="23" spans="1:7" ht="16.5" thickTop="1"/>
  </sheetData>
  <phoneticPr fontId="0" type="noConversion"/>
  <conditionalFormatting sqref="E9">
    <cfRule type="cellIs" dxfId="429" priority="4" stopIfTrue="1" operator="greaterThan">
      <formula>116</formula>
    </cfRule>
    <cfRule type="cellIs" dxfId="428"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showGridLines="0" workbookViewId="0">
      <pane ySplit="2" topLeftCell="A3" activePane="bottomLeft" state="frozen"/>
      <selection pane="bottomLeft" activeCell="A3" sqref="A3"/>
    </sheetView>
  </sheetViews>
  <sheetFormatPr defaultColWidth="13" defaultRowHeight="15.75"/>
  <cols>
    <col min="1" max="1" width="21.75" style="85" bestFit="1" customWidth="1"/>
    <col min="2" max="2" width="5.875" style="85" bestFit="1" customWidth="1"/>
    <col min="3" max="3" width="7.625" style="86" hidden="1" customWidth="1"/>
    <col min="4" max="4" width="5.875" style="86" hidden="1" customWidth="1"/>
    <col min="5" max="5" width="9.25" style="86" bestFit="1" customWidth="1"/>
    <col min="6" max="6" width="7.375" style="86" bestFit="1" customWidth="1"/>
    <col min="7" max="7" width="6" style="211" bestFit="1" customWidth="1"/>
    <col min="8" max="8" width="5.25" style="211" bestFit="1" customWidth="1"/>
    <col min="9" max="9" width="6.875" style="211" bestFit="1" customWidth="1"/>
    <col min="10" max="10" width="28.5" style="85" bestFit="1" customWidth="1"/>
    <col min="11" max="16384" width="13" style="43"/>
  </cols>
  <sheetData>
    <row r="1" spans="1:10" ht="27" thickBot="1">
      <c r="A1" s="87" t="s">
        <v>11</v>
      </c>
      <c r="B1" s="88"/>
      <c r="C1" s="88"/>
      <c r="D1" s="88"/>
      <c r="E1" s="88"/>
      <c r="F1" s="88"/>
      <c r="G1" s="89"/>
      <c r="H1" s="89"/>
      <c r="I1" s="89"/>
      <c r="J1" s="88"/>
    </row>
    <row r="2" spans="1:10" s="9" customFormat="1" ht="33.75" thickBot="1">
      <c r="A2" s="2" t="s">
        <v>188</v>
      </c>
      <c r="B2" s="3" t="s">
        <v>31</v>
      </c>
      <c r="C2" s="3" t="s">
        <v>38</v>
      </c>
      <c r="D2" s="3" t="s">
        <v>30</v>
      </c>
      <c r="E2" s="4" t="s">
        <v>63</v>
      </c>
      <c r="F2" s="4" t="s">
        <v>39</v>
      </c>
      <c r="G2" s="5" t="s">
        <v>69</v>
      </c>
      <c r="H2" s="6" t="s">
        <v>187</v>
      </c>
      <c r="I2" s="7" t="s">
        <v>103</v>
      </c>
      <c r="J2" s="8" t="s">
        <v>101</v>
      </c>
    </row>
    <row r="3" spans="1:10" s="9" customFormat="1" ht="16.5">
      <c r="A3" s="90" t="s">
        <v>72</v>
      </c>
      <c r="B3" s="91">
        <v>8</v>
      </c>
      <c r="C3" s="92" t="s">
        <v>33</v>
      </c>
      <c r="D3" s="92" t="str">
        <f>IF(C3="Str",'Personal File'!$C$8,IF(C3="Dex",'Personal File'!$C$9,IF(C3="Con",'Personal File'!$C$10,IF(C3="Int",'Personal File'!$C$11,IF(C3="Wis",'Personal File'!$C$12,IF(C3="Cha",'Personal File'!$C$13))))))</f>
        <v>+1</v>
      </c>
      <c r="E3" s="416" t="str">
        <f t="shared" ref="E3:E5" si="0">CONCATENATE(C3," (",D3,")")</f>
        <v>Con (+1)</v>
      </c>
      <c r="F3" s="571">
        <v>2</v>
      </c>
      <c r="G3" s="93">
        <f t="shared" ref="G3:G4" si="1">B3+D3+F3</f>
        <v>11</v>
      </c>
      <c r="H3" s="94">
        <f t="shared" ref="H3:H5" ca="1" si="2">RANDBETWEEN(1,20)</f>
        <v>9</v>
      </c>
      <c r="I3" s="93">
        <f t="shared" ref="I3:I4" ca="1" si="3">SUM(G3:H3)</f>
        <v>20</v>
      </c>
      <c r="J3" s="95" t="s">
        <v>320</v>
      </c>
    </row>
    <row r="4" spans="1:10" s="9" customFormat="1" ht="16.5">
      <c r="A4" s="96" t="s">
        <v>73</v>
      </c>
      <c r="B4" s="91">
        <v>5</v>
      </c>
      <c r="C4" s="92" t="s">
        <v>36</v>
      </c>
      <c r="D4" s="92" t="str">
        <f>IF(C4="Str",'Personal File'!$C$8,IF(C4="Dex",'Personal File'!$C$9,IF(C4="Con",'Personal File'!$C$10,IF(C4="Int",'Personal File'!$C$11,IF(C4="Wis",'Personal File'!$C$12,IF(C4="Cha",'Personal File'!$C$13))))))</f>
        <v>+3</v>
      </c>
      <c r="E4" s="97" t="str">
        <f t="shared" si="0"/>
        <v>Dex (+3)</v>
      </c>
      <c r="F4" s="571">
        <v>2</v>
      </c>
      <c r="G4" s="93">
        <f t="shared" si="1"/>
        <v>10</v>
      </c>
      <c r="H4" s="94">
        <f t="shared" ca="1" si="2"/>
        <v>1</v>
      </c>
      <c r="I4" s="93">
        <f t="shared" ca="1" si="3"/>
        <v>11</v>
      </c>
      <c r="J4" s="95" t="s">
        <v>320</v>
      </c>
    </row>
    <row r="5" spans="1:10" s="9" customFormat="1" ht="16.5">
      <c r="A5" s="98" t="s">
        <v>74</v>
      </c>
      <c r="B5" s="99">
        <v>5</v>
      </c>
      <c r="C5" s="100" t="s">
        <v>35</v>
      </c>
      <c r="D5" s="100" t="str">
        <f>IF(C5="Str",'Personal File'!$C$8,IF(C5="Dex",'Personal File'!$C$9,IF(C5="Con",'Personal File'!$C$10,IF(C5="Int",'Personal File'!$C$11,IF(C5="Wis",'Personal File'!$C$12,IF(C5="Cha",'Personal File'!$C$13))))))</f>
        <v>+3</v>
      </c>
      <c r="E5" s="101" t="str">
        <f t="shared" si="0"/>
        <v>Wis (+3)</v>
      </c>
      <c r="F5" s="572">
        <v>2</v>
      </c>
      <c r="G5" s="102">
        <f t="shared" ref="G5:G42" si="4">B5+D5+F5</f>
        <v>10</v>
      </c>
      <c r="H5" s="103">
        <f t="shared" ca="1" si="2"/>
        <v>16</v>
      </c>
      <c r="I5" s="102">
        <f t="shared" ref="I5:I42" ca="1" si="5">SUM(G5:H5)</f>
        <v>26</v>
      </c>
      <c r="J5" s="104" t="s">
        <v>320</v>
      </c>
    </row>
    <row r="6" spans="1:10" s="113" customFormat="1" ht="16.5">
      <c r="A6" s="105" t="s">
        <v>40</v>
      </c>
      <c r="B6" s="106">
        <v>0</v>
      </c>
      <c r="C6" s="107" t="s">
        <v>34</v>
      </c>
      <c r="D6" s="108" t="str">
        <f>IF(C6="Str",'Personal File'!$C$8,IF(C6="Dex",'Personal File'!$C$9,IF(C6="Con",'Personal File'!$C$10,IF(C6="Int",'Personal File'!$C$11,IF(C6="Wis",'Personal File'!$C$12,IF(C6="Cha",'Personal File'!$C$13))))))</f>
        <v>+2</v>
      </c>
      <c r="E6" s="109" t="str">
        <f t="shared" ref="E6:E42" si="6">CONCATENATE(C6," (",D6,")")</f>
        <v>Int (+2)</v>
      </c>
      <c r="F6" s="110" t="s">
        <v>64</v>
      </c>
      <c r="G6" s="111">
        <f t="shared" si="4"/>
        <v>2</v>
      </c>
      <c r="H6" s="94">
        <f ca="1">RANDBETWEEN(1,20)</f>
        <v>4</v>
      </c>
      <c r="I6" s="111">
        <f t="shared" ca="1" si="5"/>
        <v>6</v>
      </c>
      <c r="J6" s="112" t="s">
        <v>564</v>
      </c>
    </row>
    <row r="7" spans="1:10" s="117" customFormat="1" ht="16.5">
      <c r="A7" s="114" t="s">
        <v>41</v>
      </c>
      <c r="B7" s="106">
        <v>0</v>
      </c>
      <c r="C7" s="115" t="s">
        <v>36</v>
      </c>
      <c r="D7" s="116" t="str">
        <f>IF(C7="Str",'Personal File'!$C$8,IF(C7="Dex",'Personal File'!$C$9,IF(C7="Con",'Personal File'!$C$10,IF(C7="Int",'Personal File'!$C$11,IF(C7="Wis",'Personal File'!$C$12,IF(C7="Cha",'Personal File'!$C$13))))))</f>
        <v>+3</v>
      </c>
      <c r="E7" s="97" t="str">
        <f t="shared" si="6"/>
        <v>Dex (+3)</v>
      </c>
      <c r="F7" s="111" t="s">
        <v>64</v>
      </c>
      <c r="G7" s="111">
        <f t="shared" si="4"/>
        <v>3</v>
      </c>
      <c r="H7" s="94">
        <f ca="1">RANDBETWEEN(1,20)</f>
        <v>13</v>
      </c>
      <c r="I7" s="111">
        <f t="shared" ca="1" si="5"/>
        <v>16</v>
      </c>
      <c r="J7" s="112" t="s">
        <v>564</v>
      </c>
    </row>
    <row r="8" spans="1:10" s="122" customFormat="1" ht="16.5">
      <c r="A8" s="118" t="s">
        <v>42</v>
      </c>
      <c r="B8" s="106">
        <v>0</v>
      </c>
      <c r="C8" s="119" t="s">
        <v>32</v>
      </c>
      <c r="D8" s="120" t="str">
        <f>IF(C8="Str",'Personal File'!$C$8,IF(C8="Dex",'Personal File'!$C$9,IF(C8="Con",'Personal File'!$C$10,IF(C8="Int",'Personal File'!$C$11,IF(C8="Wis",'Personal File'!$C$12,IF(C8="Cha",'Personal File'!$C$13))))))</f>
        <v>+0</v>
      </c>
      <c r="E8" s="121" t="str">
        <f t="shared" si="6"/>
        <v>Cha (+0)</v>
      </c>
      <c r="F8" s="111" t="s">
        <v>64</v>
      </c>
      <c r="G8" s="111">
        <f t="shared" si="4"/>
        <v>0</v>
      </c>
      <c r="H8" s="94">
        <f t="shared" ref="H8:H42" ca="1" si="7">RANDBETWEEN(1,20)</f>
        <v>14</v>
      </c>
      <c r="I8" s="111">
        <f t="shared" ca="1" si="5"/>
        <v>14</v>
      </c>
      <c r="J8" s="112" t="s">
        <v>564</v>
      </c>
    </row>
    <row r="9" spans="1:10" s="127" customFormat="1" ht="16.5">
      <c r="A9" s="123" t="s">
        <v>43</v>
      </c>
      <c r="B9" s="106">
        <v>0</v>
      </c>
      <c r="C9" s="124" t="s">
        <v>37</v>
      </c>
      <c r="D9" s="125" t="str">
        <f>IF(C9="Str",'Personal File'!$C$8,IF(C9="Dex",'Personal File'!$C$9,IF(C9="Con",'Personal File'!$C$10,IF(C9="Int",'Personal File'!$C$11,IF(C9="Wis",'Personal File'!$C$12,IF(C9="Cha",'Personal File'!$C$13))))))</f>
        <v>+4</v>
      </c>
      <c r="E9" s="126" t="str">
        <f t="shared" si="6"/>
        <v>Str (+4)</v>
      </c>
      <c r="F9" s="111" t="s">
        <v>64</v>
      </c>
      <c r="G9" s="111">
        <f t="shared" si="4"/>
        <v>4</v>
      </c>
      <c r="H9" s="94">
        <f t="shared" ca="1" si="7"/>
        <v>11</v>
      </c>
      <c r="I9" s="111">
        <f t="shared" ca="1" si="5"/>
        <v>15</v>
      </c>
      <c r="J9" s="112" t="s">
        <v>564</v>
      </c>
    </row>
    <row r="10" spans="1:10" s="127" customFormat="1" ht="16.5">
      <c r="A10" s="128" t="s">
        <v>17</v>
      </c>
      <c r="B10" s="129">
        <v>8</v>
      </c>
      <c r="C10" s="130" t="s">
        <v>33</v>
      </c>
      <c r="D10" s="131" t="str">
        <f>IF(C10="Str",'Personal File'!$C$8,IF(C10="Dex",'Personal File'!$C$9,IF(C10="Con",'Personal File'!$C$10,IF(C10="Int",'Personal File'!$C$11,IF(C10="Wis",'Personal File'!$C$12,IF(C10="Cha",'Personal File'!$C$13))))))</f>
        <v>+1</v>
      </c>
      <c r="E10" s="132" t="str">
        <f t="shared" si="6"/>
        <v>Con (+1)</v>
      </c>
      <c r="F10" s="133" t="s">
        <v>64</v>
      </c>
      <c r="G10" s="133">
        <f t="shared" si="4"/>
        <v>9</v>
      </c>
      <c r="H10" s="94">
        <f t="shared" ca="1" si="7"/>
        <v>4</v>
      </c>
      <c r="I10" s="133">
        <f t="shared" ca="1" si="5"/>
        <v>13</v>
      </c>
      <c r="J10" s="134" t="s">
        <v>564</v>
      </c>
    </row>
    <row r="11" spans="1:10" s="113" customFormat="1" ht="16.5">
      <c r="A11" s="105" t="s">
        <v>121</v>
      </c>
      <c r="B11" s="106">
        <v>0</v>
      </c>
      <c r="C11" s="107" t="s">
        <v>34</v>
      </c>
      <c r="D11" s="108" t="str">
        <f>IF(C11="Str",'Personal File'!$C$8,IF(C11="Dex",'Personal File'!$C$9,IF(C11="Con",'Personal File'!$C$10,IF(C11="Int",'Personal File'!$C$11,IF(C11="Wis",'Personal File'!$C$12,IF(C11="Cha",'Personal File'!$C$13))))))</f>
        <v>+2</v>
      </c>
      <c r="E11" s="109" t="str">
        <f t="shared" si="6"/>
        <v>Int (+2)</v>
      </c>
      <c r="F11" s="111" t="s">
        <v>64</v>
      </c>
      <c r="G11" s="111">
        <f t="shared" si="4"/>
        <v>2</v>
      </c>
      <c r="H11" s="94">
        <f t="shared" ca="1" si="7"/>
        <v>12</v>
      </c>
      <c r="I11" s="111">
        <f t="shared" ca="1" si="5"/>
        <v>14</v>
      </c>
      <c r="J11" s="112" t="s">
        <v>564</v>
      </c>
    </row>
    <row r="12" spans="1:10" s="142" customFormat="1" ht="16.5">
      <c r="A12" s="135" t="s">
        <v>44</v>
      </c>
      <c r="B12" s="136">
        <v>0</v>
      </c>
      <c r="C12" s="137" t="s">
        <v>34</v>
      </c>
      <c r="D12" s="138" t="str">
        <f>IF(C12="Str",'Personal File'!$C$8,IF(C12="Dex",'Personal File'!$C$9,IF(C12="Con",'Personal File'!$C$10,IF(C12="Int",'Personal File'!$C$11,IF(C12="Wis",'Personal File'!$C$12,IF(C12="Cha",'Personal File'!$C$13))))))</f>
        <v>+2</v>
      </c>
      <c r="E12" s="139" t="str">
        <f t="shared" si="6"/>
        <v>Int (+2)</v>
      </c>
      <c r="F12" s="140" t="s">
        <v>64</v>
      </c>
      <c r="G12" s="140">
        <f t="shared" si="4"/>
        <v>2</v>
      </c>
      <c r="H12" s="94">
        <f t="shared" ca="1" si="7"/>
        <v>20</v>
      </c>
      <c r="I12" s="140">
        <f t="shared" ca="1" si="5"/>
        <v>22</v>
      </c>
      <c r="J12" s="141" t="s">
        <v>564</v>
      </c>
    </row>
    <row r="13" spans="1:10" s="117" customFormat="1" ht="16.5">
      <c r="A13" s="174" t="s">
        <v>45</v>
      </c>
      <c r="B13" s="152">
        <v>3</v>
      </c>
      <c r="C13" s="175" t="s">
        <v>32</v>
      </c>
      <c r="D13" s="176" t="str">
        <f>IF(C13="Str",'Personal File'!$C$8,IF(C13="Dex",'Personal File'!$C$9,IF(C13="Con",'Personal File'!$C$10,IF(C13="Int",'Personal File'!$C$11,IF(C13="Wis",'Personal File'!$C$12,IF(C13="Cha",'Personal File'!$C$13))))))</f>
        <v>+0</v>
      </c>
      <c r="E13" s="177" t="str">
        <f t="shared" si="6"/>
        <v>Cha (+0)</v>
      </c>
      <c r="F13" s="156" t="s">
        <v>64</v>
      </c>
      <c r="G13" s="156">
        <f t="shared" si="4"/>
        <v>3</v>
      </c>
      <c r="H13" s="94">
        <f t="shared" ca="1" si="7"/>
        <v>20</v>
      </c>
      <c r="I13" s="156">
        <f t="shared" ca="1" si="5"/>
        <v>23</v>
      </c>
      <c r="J13" s="413"/>
    </row>
    <row r="14" spans="1:10" s="117" customFormat="1" ht="16.5">
      <c r="A14" s="135" t="s">
        <v>46</v>
      </c>
      <c r="B14" s="136">
        <v>0</v>
      </c>
      <c r="C14" s="137" t="s">
        <v>34</v>
      </c>
      <c r="D14" s="138" t="str">
        <f>IF(C14="Str",'Personal File'!$C$8,IF(C14="Dex",'Personal File'!$C$9,IF(C14="Con",'Personal File'!$C$10,IF(C14="Int",'Personal File'!$C$11,IF(C14="Wis",'Personal File'!$C$12,IF(C14="Cha",'Personal File'!$C$13))))))</f>
        <v>+2</v>
      </c>
      <c r="E14" s="139" t="str">
        <f t="shared" si="6"/>
        <v>Int (+2)</v>
      </c>
      <c r="F14" s="140" t="s">
        <v>64</v>
      </c>
      <c r="G14" s="140">
        <f t="shared" si="4"/>
        <v>2</v>
      </c>
      <c r="H14" s="94">
        <f t="shared" ca="1" si="7"/>
        <v>10</v>
      </c>
      <c r="I14" s="140">
        <f t="shared" ca="1" si="5"/>
        <v>12</v>
      </c>
      <c r="J14" s="141"/>
    </row>
    <row r="15" spans="1:10" s="117" customFormat="1" ht="16.5">
      <c r="A15" s="118" t="s">
        <v>47</v>
      </c>
      <c r="B15" s="106">
        <v>0</v>
      </c>
      <c r="C15" s="119" t="s">
        <v>32</v>
      </c>
      <c r="D15" s="120" t="str">
        <f>IF(C15="Str",'Personal File'!$C$8,IF(C15="Dex",'Personal File'!$C$9,IF(C15="Con",'Personal File'!$C$10,IF(C15="Int",'Personal File'!$C$11,IF(C15="Wis",'Personal File'!$C$12,IF(C15="Cha",'Personal File'!$C$13))))))</f>
        <v>+0</v>
      </c>
      <c r="E15" s="121" t="str">
        <f t="shared" si="6"/>
        <v>Cha (+0)</v>
      </c>
      <c r="F15" s="111" t="s">
        <v>64</v>
      </c>
      <c r="G15" s="111">
        <f t="shared" si="4"/>
        <v>0</v>
      </c>
      <c r="H15" s="94">
        <f t="shared" ca="1" si="7"/>
        <v>5</v>
      </c>
      <c r="I15" s="111">
        <f t="shared" ca="1" si="5"/>
        <v>5</v>
      </c>
      <c r="J15" s="112"/>
    </row>
    <row r="16" spans="1:10" s="117" customFormat="1" ht="16.5">
      <c r="A16" s="114" t="s">
        <v>48</v>
      </c>
      <c r="B16" s="106">
        <v>0</v>
      </c>
      <c r="C16" s="115" t="s">
        <v>36</v>
      </c>
      <c r="D16" s="116" t="str">
        <f>IF(C16="Str",'Personal File'!$C$8,IF(C16="Dex",'Personal File'!$C$9,IF(C16="Con",'Personal File'!$C$10,IF(C16="Int",'Personal File'!$C$11,IF(C16="Wis",'Personal File'!$C$12,IF(C16="Cha",'Personal File'!$C$13))))))</f>
        <v>+3</v>
      </c>
      <c r="E16" s="97" t="str">
        <f t="shared" si="6"/>
        <v>Dex (+3)</v>
      </c>
      <c r="F16" s="111" t="s">
        <v>64</v>
      </c>
      <c r="G16" s="111">
        <f t="shared" si="4"/>
        <v>3</v>
      </c>
      <c r="H16" s="94">
        <f t="shared" ca="1" si="7"/>
        <v>14</v>
      </c>
      <c r="I16" s="111">
        <f t="shared" ca="1" si="5"/>
        <v>17</v>
      </c>
      <c r="J16" s="112"/>
    </row>
    <row r="17" spans="1:10" s="117" customFormat="1" ht="16.5">
      <c r="A17" s="144" t="s">
        <v>49</v>
      </c>
      <c r="B17" s="145">
        <v>0</v>
      </c>
      <c r="C17" s="146" t="s">
        <v>34</v>
      </c>
      <c r="D17" s="147" t="str">
        <f>IF(C17="Str",'Personal File'!$C$8,IF(C17="Dex",'Personal File'!$C$9,IF(C17="Con",'Personal File'!$C$10,IF(C17="Int",'Personal File'!$C$11,IF(C17="Wis",'Personal File'!$C$12,IF(C17="Cha",'Personal File'!$C$13))))))</f>
        <v>+2</v>
      </c>
      <c r="E17" s="148" t="str">
        <f t="shared" si="6"/>
        <v>Int (+2)</v>
      </c>
      <c r="F17" s="149" t="s">
        <v>64</v>
      </c>
      <c r="G17" s="149">
        <f t="shared" si="4"/>
        <v>2</v>
      </c>
      <c r="H17" s="94">
        <f t="shared" ca="1" si="7"/>
        <v>17</v>
      </c>
      <c r="I17" s="149">
        <f t="shared" ca="1" si="5"/>
        <v>19</v>
      </c>
      <c r="J17" s="150"/>
    </row>
    <row r="18" spans="1:10" s="117" customFormat="1" ht="16.5">
      <c r="A18" s="118" t="s">
        <v>50</v>
      </c>
      <c r="B18" s="106">
        <v>0</v>
      </c>
      <c r="C18" s="119" t="s">
        <v>32</v>
      </c>
      <c r="D18" s="120" t="str">
        <f>IF(C18="Str",'Personal File'!$C$8,IF(C18="Dex",'Personal File'!$C$9,IF(C18="Con",'Personal File'!$C$10,IF(C18="Int",'Personal File'!$C$11,IF(C18="Wis",'Personal File'!$C$12,IF(C18="Cha",'Personal File'!$C$13))))))</f>
        <v>+0</v>
      </c>
      <c r="E18" s="121" t="str">
        <f t="shared" si="6"/>
        <v>Cha (+0)</v>
      </c>
      <c r="F18" s="111" t="s">
        <v>64</v>
      </c>
      <c r="G18" s="111">
        <f t="shared" si="4"/>
        <v>0</v>
      </c>
      <c r="H18" s="94">
        <f t="shared" ca="1" si="7"/>
        <v>19</v>
      </c>
      <c r="I18" s="111">
        <f t="shared" ca="1" si="5"/>
        <v>19</v>
      </c>
      <c r="J18" s="112"/>
    </row>
    <row r="19" spans="1:10" s="117" customFormat="1" ht="16.5">
      <c r="A19" s="118" t="s">
        <v>19</v>
      </c>
      <c r="B19" s="106">
        <v>0</v>
      </c>
      <c r="C19" s="119" t="s">
        <v>32</v>
      </c>
      <c r="D19" s="120" t="str">
        <f>IF(C19="Str",'Personal File'!$C$8,IF(C19="Dex",'Personal File'!$C$9,IF(C19="Con",'Personal File'!$C$10,IF(C19="Int",'Personal File'!$C$11,IF(C19="Wis",'Personal File'!$C$12,IF(C19="Cha",'Personal File'!$C$13))))))</f>
        <v>+0</v>
      </c>
      <c r="E19" s="121" t="str">
        <f t="shared" si="6"/>
        <v>Cha (+0)</v>
      </c>
      <c r="F19" s="111" t="s">
        <v>64</v>
      </c>
      <c r="G19" s="111">
        <f t="shared" si="4"/>
        <v>0</v>
      </c>
      <c r="H19" s="94">
        <f t="shared" ca="1" si="7"/>
        <v>14</v>
      </c>
      <c r="I19" s="111">
        <f t="shared" ca="1" si="5"/>
        <v>14</v>
      </c>
      <c r="J19" s="112"/>
    </row>
    <row r="20" spans="1:10" s="117" customFormat="1" ht="16.5">
      <c r="A20" s="151" t="s">
        <v>51</v>
      </c>
      <c r="B20" s="152">
        <v>1</v>
      </c>
      <c r="C20" s="153" t="s">
        <v>35</v>
      </c>
      <c r="D20" s="154" t="str">
        <f>IF(C20="Str",'Personal File'!$C$8,IF(C20="Dex",'Personal File'!$C$9,IF(C20="Con",'Personal File'!$C$10,IF(C20="Int",'Personal File'!$C$11,IF(C20="Wis",'Personal File'!$C$12,IF(C20="Cha",'Personal File'!$C$13))))))</f>
        <v>+3</v>
      </c>
      <c r="E20" s="155" t="str">
        <f t="shared" si="6"/>
        <v>Wis (+3)</v>
      </c>
      <c r="F20" s="156" t="s">
        <v>64</v>
      </c>
      <c r="G20" s="156">
        <f t="shared" si="4"/>
        <v>4</v>
      </c>
      <c r="H20" s="94">
        <f t="shared" ca="1" si="7"/>
        <v>2</v>
      </c>
      <c r="I20" s="156">
        <f t="shared" ca="1" si="5"/>
        <v>6</v>
      </c>
      <c r="J20" s="157"/>
    </row>
    <row r="21" spans="1:10" s="117" customFormat="1" ht="16.5">
      <c r="A21" s="114" t="s">
        <v>52</v>
      </c>
      <c r="B21" s="106">
        <v>0</v>
      </c>
      <c r="C21" s="115" t="s">
        <v>36</v>
      </c>
      <c r="D21" s="116" t="str">
        <f>IF(C21="Str",'Personal File'!$C$8,IF(C21="Dex",'Personal File'!$C$9,IF(C21="Con",'Personal File'!$C$10,IF(C21="Int",'Personal File'!$C$11,IF(C21="Wis",'Personal File'!$C$12,IF(C21="Cha",'Personal File'!$C$13))))))</f>
        <v>+3</v>
      </c>
      <c r="E21" s="97" t="str">
        <f t="shared" si="6"/>
        <v>Dex (+3)</v>
      </c>
      <c r="F21" s="111" t="s">
        <v>64</v>
      </c>
      <c r="G21" s="111">
        <f t="shared" si="4"/>
        <v>3</v>
      </c>
      <c r="H21" s="94">
        <f t="shared" ca="1" si="7"/>
        <v>3</v>
      </c>
      <c r="I21" s="111">
        <f t="shared" ca="1" si="5"/>
        <v>6</v>
      </c>
      <c r="J21" s="112"/>
    </row>
    <row r="22" spans="1:10" s="117" customFormat="1" ht="16.5">
      <c r="A22" s="158" t="s">
        <v>53</v>
      </c>
      <c r="B22" s="145">
        <v>0</v>
      </c>
      <c r="C22" s="159" t="s">
        <v>32</v>
      </c>
      <c r="D22" s="160" t="str">
        <f>IF(C22="Str",'Personal File'!$C$8,IF(C22="Dex",'Personal File'!$C$9,IF(C22="Con",'Personal File'!$C$10,IF(C22="Int",'Personal File'!$C$11,IF(C22="Wis",'Personal File'!$C$12,IF(C22="Cha",'Personal File'!$C$13))))))</f>
        <v>+0</v>
      </c>
      <c r="E22" s="161" t="str">
        <f t="shared" si="6"/>
        <v>Cha (+0)</v>
      </c>
      <c r="F22" s="149" t="s">
        <v>64</v>
      </c>
      <c r="G22" s="149">
        <f t="shared" si="4"/>
        <v>0</v>
      </c>
      <c r="H22" s="94">
        <f t="shared" ca="1" si="7"/>
        <v>1</v>
      </c>
      <c r="I22" s="149">
        <f t="shared" ca="1" si="5"/>
        <v>1</v>
      </c>
      <c r="J22" s="150"/>
    </row>
    <row r="23" spans="1:10" s="117" customFormat="1" ht="16.5">
      <c r="A23" s="123" t="s">
        <v>54</v>
      </c>
      <c r="B23" s="106">
        <v>0</v>
      </c>
      <c r="C23" s="124" t="s">
        <v>37</v>
      </c>
      <c r="D23" s="125" t="str">
        <f>IF(C23="Str",'Personal File'!$C$8,IF(C23="Dex",'Personal File'!$C$9,IF(C23="Con",'Personal File'!$C$10,IF(C23="Int",'Personal File'!$C$11,IF(C23="Wis",'Personal File'!$C$12,IF(C23="Cha",'Personal File'!$C$13))))))</f>
        <v>+4</v>
      </c>
      <c r="E23" s="126" t="str">
        <f t="shared" si="6"/>
        <v>Str (+4)</v>
      </c>
      <c r="F23" s="111" t="s">
        <v>64</v>
      </c>
      <c r="G23" s="111">
        <f t="shared" si="4"/>
        <v>4</v>
      </c>
      <c r="H23" s="94">
        <f t="shared" ca="1" si="7"/>
        <v>14</v>
      </c>
      <c r="I23" s="111">
        <f t="shared" ca="1" si="5"/>
        <v>18</v>
      </c>
      <c r="J23" s="112"/>
    </row>
    <row r="24" spans="1:10" s="117" customFormat="1" ht="16.5">
      <c r="A24" s="162" t="s">
        <v>303</v>
      </c>
      <c r="B24" s="129">
        <v>7</v>
      </c>
      <c r="C24" s="163" t="s">
        <v>34</v>
      </c>
      <c r="D24" s="164" t="str">
        <f>IF(C24="Str",'Personal File'!$C$8,IF(C24="Dex",'Personal File'!$C$9,IF(C24="Con",'Personal File'!$C$10,IF(C24="Int",'Personal File'!$C$11,IF(C24="Wis",'Personal File'!$C$12,IF(C24="Cha",'Personal File'!$C$13))))))</f>
        <v>+2</v>
      </c>
      <c r="E24" s="165" t="str">
        <f>CONCATENATE(C24," (",D24,")")</f>
        <v>Int (+2)</v>
      </c>
      <c r="F24" s="156" t="s">
        <v>64</v>
      </c>
      <c r="G24" s="133">
        <f t="shared" si="4"/>
        <v>9</v>
      </c>
      <c r="H24" s="94">
        <f t="shared" ca="1" si="7"/>
        <v>14</v>
      </c>
      <c r="I24" s="133">
        <f t="shared" ca="1" si="5"/>
        <v>23</v>
      </c>
      <c r="J24" s="134"/>
    </row>
    <row r="25" spans="1:10" s="117" customFormat="1" ht="16.5">
      <c r="A25" s="162" t="s">
        <v>287</v>
      </c>
      <c r="B25" s="129">
        <v>11</v>
      </c>
      <c r="C25" s="163" t="s">
        <v>34</v>
      </c>
      <c r="D25" s="164" t="str">
        <f>IF(C25="Str",'Personal File'!$C$8,IF(C25="Dex",'Personal File'!$C$9,IF(C25="Con",'Personal File'!$C$10,IF(C25="Int",'Personal File'!$C$11,IF(C25="Wis",'Personal File'!$C$12,IF(C25="Cha",'Personal File'!$C$13))))))</f>
        <v>+2</v>
      </c>
      <c r="E25" s="165" t="str">
        <f>CONCATENATE(C25," (",D25,")")</f>
        <v>Int (+2)</v>
      </c>
      <c r="F25" s="156" t="s">
        <v>64</v>
      </c>
      <c r="G25" s="133">
        <f t="shared" si="4"/>
        <v>13</v>
      </c>
      <c r="H25" s="94">
        <f t="shared" ca="1" si="7"/>
        <v>8</v>
      </c>
      <c r="I25" s="133">
        <f t="shared" ca="1" si="5"/>
        <v>21</v>
      </c>
      <c r="J25" s="134"/>
    </row>
    <row r="26" spans="1:10" s="117" customFormat="1" ht="16.5">
      <c r="A26" s="166" t="s">
        <v>55</v>
      </c>
      <c r="B26" s="106">
        <v>0</v>
      </c>
      <c r="C26" s="167" t="s">
        <v>35</v>
      </c>
      <c r="D26" s="168" t="str">
        <f>IF(C26="Str",'Personal File'!$C$8,IF(C26="Dex",'Personal File'!$C$9,IF(C26="Con",'Personal File'!$C$10,IF(C26="Int",'Personal File'!$C$11,IF(C26="Wis",'Personal File'!$C$12,IF(C26="Cha",'Personal File'!$C$13))))))</f>
        <v>+3</v>
      </c>
      <c r="E26" s="169" t="str">
        <f t="shared" si="6"/>
        <v>Wis (+3)</v>
      </c>
      <c r="F26" s="111" t="s">
        <v>324</v>
      </c>
      <c r="G26" s="111">
        <f t="shared" si="4"/>
        <v>5</v>
      </c>
      <c r="H26" s="94">
        <f t="shared" ca="1" si="7"/>
        <v>17</v>
      </c>
      <c r="I26" s="111">
        <f t="shared" ca="1" si="5"/>
        <v>22</v>
      </c>
      <c r="J26" s="112"/>
    </row>
    <row r="27" spans="1:10" s="117" customFormat="1" ht="16.5">
      <c r="A27" s="114" t="s">
        <v>20</v>
      </c>
      <c r="B27" s="106">
        <v>0</v>
      </c>
      <c r="C27" s="115" t="s">
        <v>36</v>
      </c>
      <c r="D27" s="116" t="str">
        <f>IF(C27="Str",'Personal File'!$C$8,IF(C27="Dex",'Personal File'!$C$9,IF(C27="Con",'Personal File'!$C$10,IF(C27="Int",'Personal File'!$C$11,IF(C27="Wis",'Personal File'!$C$12,IF(C27="Cha",'Personal File'!$C$13))))))</f>
        <v>+3</v>
      </c>
      <c r="E27" s="97" t="str">
        <f t="shared" si="6"/>
        <v>Dex (+3)</v>
      </c>
      <c r="F27" s="111" t="s">
        <v>64</v>
      </c>
      <c r="G27" s="111">
        <f t="shared" si="4"/>
        <v>3</v>
      </c>
      <c r="H27" s="94">
        <f t="shared" ca="1" si="7"/>
        <v>10</v>
      </c>
      <c r="I27" s="111">
        <f t="shared" ca="1" si="5"/>
        <v>13</v>
      </c>
      <c r="J27" s="112"/>
    </row>
    <row r="28" spans="1:10" s="117" customFormat="1" ht="16.5">
      <c r="A28" s="170" t="s">
        <v>56</v>
      </c>
      <c r="B28" s="136">
        <v>0</v>
      </c>
      <c r="C28" s="171" t="s">
        <v>36</v>
      </c>
      <c r="D28" s="172" t="str">
        <f>IF(C28="Str",'Personal File'!$C$8,IF(C28="Dex",'Personal File'!$C$9,IF(C28="Con",'Personal File'!$C$10,IF(C28="Int",'Personal File'!$C$11,IF(C28="Wis",'Personal File'!$C$12,IF(C28="Cha",'Personal File'!$C$13))))))</f>
        <v>+3</v>
      </c>
      <c r="E28" s="173" t="str">
        <f t="shared" si="6"/>
        <v>Dex (+3)</v>
      </c>
      <c r="F28" s="140" t="s">
        <v>64</v>
      </c>
      <c r="G28" s="140">
        <f t="shared" si="4"/>
        <v>3</v>
      </c>
      <c r="H28" s="94">
        <f t="shared" ca="1" si="7"/>
        <v>13</v>
      </c>
      <c r="I28" s="140">
        <f t="shared" ca="1" si="5"/>
        <v>16</v>
      </c>
      <c r="J28" s="141"/>
    </row>
    <row r="29" spans="1:10" ht="16.5">
      <c r="A29" s="174" t="s">
        <v>329</v>
      </c>
      <c r="B29" s="152">
        <v>0</v>
      </c>
      <c r="C29" s="175" t="s">
        <v>32</v>
      </c>
      <c r="D29" s="176" t="str">
        <f>IF(C29="Str",'Personal File'!$C$8,IF(C29="Dex",'Personal File'!$C$9,IF(C29="Con",'Personal File'!$C$10,IF(C29="Int",'Personal File'!$C$11,IF(C29="Wis",'Personal File'!$C$12,IF(C29="Cha",'Personal File'!$C$13))))))</f>
        <v>+0</v>
      </c>
      <c r="E29" s="177" t="str">
        <f t="shared" si="6"/>
        <v>Cha (+0)</v>
      </c>
      <c r="F29" s="156" t="s">
        <v>64</v>
      </c>
      <c r="G29" s="156">
        <f t="shared" si="4"/>
        <v>0</v>
      </c>
      <c r="H29" s="94">
        <f t="shared" ca="1" si="7"/>
        <v>17</v>
      </c>
      <c r="I29" s="156">
        <f t="shared" ca="1" si="5"/>
        <v>17</v>
      </c>
      <c r="J29" s="157"/>
    </row>
    <row r="30" spans="1:10" ht="16.5">
      <c r="A30" s="178" t="s">
        <v>330</v>
      </c>
      <c r="B30" s="179">
        <v>0</v>
      </c>
      <c r="C30" s="180" t="s">
        <v>35</v>
      </c>
      <c r="D30" s="181" t="str">
        <f>IF(C30="Str",'Personal File'!$C$8,IF(C30="Dex",'Personal File'!$C$9,IF(C30="Con",'Personal File'!$C$10,IF(C30="Int",'Personal File'!$C$11,IF(C30="Wis",'Personal File'!$C$12,IF(C30="Cha",'Personal File'!$C$13))))))</f>
        <v>+3</v>
      </c>
      <c r="E30" s="182" t="str">
        <f t="shared" ref="E30" si="8">CONCATENATE(C30," (",D30,")")</f>
        <v>Wis (+3)</v>
      </c>
      <c r="F30" s="183" t="s">
        <v>64</v>
      </c>
      <c r="G30" s="184">
        <f t="shared" si="4"/>
        <v>3</v>
      </c>
      <c r="H30" s="94">
        <f t="shared" ca="1" si="7"/>
        <v>9</v>
      </c>
      <c r="I30" s="184">
        <f t="shared" ca="1" si="5"/>
        <v>12</v>
      </c>
      <c r="J30" s="185"/>
    </row>
    <row r="31" spans="1:10" ht="16.5">
      <c r="A31" s="114" t="s">
        <v>21</v>
      </c>
      <c r="B31" s="106">
        <v>0</v>
      </c>
      <c r="C31" s="115" t="s">
        <v>36</v>
      </c>
      <c r="D31" s="116" t="str">
        <f>IF(C31="Str",'Personal File'!$C$8,IF(C31="Dex",'Personal File'!$C$9,IF(C31="Con",'Personal File'!$C$10,IF(C31="Int",'Personal File'!$C$11,IF(C31="Wis",'Personal File'!$C$12,IF(C31="Cha",'Personal File'!$C$13))))))</f>
        <v>+3</v>
      </c>
      <c r="E31" s="97" t="str">
        <f t="shared" si="6"/>
        <v>Dex (+3)</v>
      </c>
      <c r="F31" s="111" t="s">
        <v>64</v>
      </c>
      <c r="G31" s="111">
        <f t="shared" si="4"/>
        <v>3</v>
      </c>
      <c r="H31" s="94">
        <f t="shared" ca="1" si="7"/>
        <v>5</v>
      </c>
      <c r="I31" s="111">
        <f t="shared" ca="1" si="5"/>
        <v>8</v>
      </c>
      <c r="J31" s="112"/>
    </row>
    <row r="32" spans="1:10" ht="16.5">
      <c r="A32" s="105" t="s">
        <v>22</v>
      </c>
      <c r="B32" s="106">
        <v>0</v>
      </c>
      <c r="C32" s="107" t="s">
        <v>34</v>
      </c>
      <c r="D32" s="108" t="str">
        <f>IF(C32="Str",'Personal File'!$C$8,IF(C32="Dex",'Personal File'!$C$9,IF(C32="Con",'Personal File'!$C$10,IF(C32="Int",'Personal File'!$C$11,IF(C32="Wis",'Personal File'!$C$12,IF(C32="Cha",'Personal File'!$C$13))))))</f>
        <v>+2</v>
      </c>
      <c r="E32" s="109" t="str">
        <f t="shared" si="6"/>
        <v>Int (+2)</v>
      </c>
      <c r="F32" s="111" t="s">
        <v>324</v>
      </c>
      <c r="G32" s="111">
        <f t="shared" si="4"/>
        <v>4</v>
      </c>
      <c r="H32" s="94">
        <f t="shared" ca="1" si="7"/>
        <v>3</v>
      </c>
      <c r="I32" s="111">
        <f t="shared" ca="1" si="5"/>
        <v>7</v>
      </c>
      <c r="J32" s="112"/>
    </row>
    <row r="33" spans="1:10" ht="16.5">
      <c r="A33" s="166" t="s">
        <v>57</v>
      </c>
      <c r="B33" s="106">
        <v>0</v>
      </c>
      <c r="C33" s="167" t="s">
        <v>35</v>
      </c>
      <c r="D33" s="168" t="str">
        <f>IF(C33="Str",'Personal File'!$C$8,IF(C33="Dex",'Personal File'!$C$9,IF(C33="Con",'Personal File'!$C$10,IF(C33="Int",'Personal File'!$C$11,IF(C33="Wis",'Personal File'!$C$12,IF(C33="Cha",'Personal File'!$C$13))))))</f>
        <v>+3</v>
      </c>
      <c r="E33" s="169" t="str">
        <f t="shared" si="6"/>
        <v>Wis (+3)</v>
      </c>
      <c r="F33" s="111" t="s">
        <v>64</v>
      </c>
      <c r="G33" s="111">
        <f t="shared" si="4"/>
        <v>3</v>
      </c>
      <c r="H33" s="94">
        <f t="shared" ca="1" si="7"/>
        <v>19</v>
      </c>
      <c r="I33" s="111">
        <f t="shared" ca="1" si="5"/>
        <v>22</v>
      </c>
      <c r="J33" s="112"/>
    </row>
    <row r="34" spans="1:10" ht="16.5">
      <c r="A34" s="170" t="s">
        <v>119</v>
      </c>
      <c r="B34" s="136">
        <v>0</v>
      </c>
      <c r="C34" s="171" t="s">
        <v>36</v>
      </c>
      <c r="D34" s="172" t="str">
        <f>IF(C34="Str",'Personal File'!$C$8,IF(C34="Dex",'Personal File'!$C$9,IF(C34="Con",'Personal File'!$C$10,IF(C34="Int",'Personal File'!$C$11,IF(C34="Wis",'Personal File'!$C$12,IF(C34="Cha",'Personal File'!$C$13))))))</f>
        <v>+3</v>
      </c>
      <c r="E34" s="173" t="str">
        <f t="shared" si="6"/>
        <v>Dex (+3)</v>
      </c>
      <c r="F34" s="183" t="s">
        <v>64</v>
      </c>
      <c r="G34" s="140">
        <f t="shared" si="4"/>
        <v>3</v>
      </c>
      <c r="H34" s="94">
        <f t="shared" ca="1" si="7"/>
        <v>12</v>
      </c>
      <c r="I34" s="140">
        <f t="shared" ca="1" si="5"/>
        <v>15</v>
      </c>
      <c r="J34" s="141"/>
    </row>
    <row r="35" spans="1:10" ht="16.5">
      <c r="A35" s="186" t="s">
        <v>108</v>
      </c>
      <c r="B35" s="179">
        <v>0</v>
      </c>
      <c r="C35" s="187" t="s">
        <v>34</v>
      </c>
      <c r="D35" s="188" t="str">
        <f>IF(C35="Str",'Personal File'!$C$8,IF(C35="Dex",'Personal File'!$C$9,IF(C35="Con",'Personal File'!$C$10,IF(C35="Int",'Personal File'!$C$11,IF(C35="Wis",'Personal File'!$C$12,IF(C35="Cha",'Personal File'!$C$13))))))</f>
        <v>+2</v>
      </c>
      <c r="E35" s="189" t="str">
        <f t="shared" si="6"/>
        <v>Int (+2)</v>
      </c>
      <c r="F35" s="183" t="s">
        <v>64</v>
      </c>
      <c r="G35" s="140">
        <f t="shared" si="4"/>
        <v>2</v>
      </c>
      <c r="H35" s="94">
        <f t="shared" ca="1" si="7"/>
        <v>1</v>
      </c>
      <c r="I35" s="140">
        <f t="shared" ca="1" si="5"/>
        <v>3</v>
      </c>
      <c r="J35" s="190"/>
    </row>
    <row r="36" spans="1:10" ht="16.5">
      <c r="A36" s="409" t="s">
        <v>58</v>
      </c>
      <c r="B36" s="152">
        <v>5</v>
      </c>
      <c r="C36" s="410" t="s">
        <v>34</v>
      </c>
      <c r="D36" s="411" t="str">
        <f>IF(C36="Str",'Personal File'!$C$8,IF(C36="Dex",'Personal File'!$C$9,IF(C36="Con",'Personal File'!$C$10,IF(C36="Int",'Personal File'!$C$11,IF(C36="Wis",'Personal File'!$C$12,IF(C36="Cha",'Personal File'!$C$13))))))</f>
        <v>+2</v>
      </c>
      <c r="E36" s="412" t="str">
        <f t="shared" si="6"/>
        <v>Int (+2)</v>
      </c>
      <c r="F36" s="156" t="s">
        <v>64</v>
      </c>
      <c r="G36" s="156">
        <f t="shared" si="4"/>
        <v>7</v>
      </c>
      <c r="H36" s="94">
        <f t="shared" ca="1" si="7"/>
        <v>19</v>
      </c>
      <c r="I36" s="156">
        <f t="shared" ca="1" si="5"/>
        <v>26</v>
      </c>
      <c r="J36" s="413"/>
    </row>
    <row r="37" spans="1:10" ht="16.5">
      <c r="A37" s="166" t="s">
        <v>59</v>
      </c>
      <c r="B37" s="106">
        <v>0</v>
      </c>
      <c r="C37" s="167" t="s">
        <v>35</v>
      </c>
      <c r="D37" s="168" t="str">
        <f>IF(C37="Str",'Personal File'!$C$8,IF(C37="Dex",'Personal File'!$C$9,IF(C37="Con",'Personal File'!$C$10,IF(C37="Int",'Personal File'!$C$11,IF(C37="Wis",'Personal File'!$C$12,IF(C37="Cha",'Personal File'!$C$13))))))</f>
        <v>+3</v>
      </c>
      <c r="E37" s="169" t="str">
        <f t="shared" si="6"/>
        <v>Wis (+3)</v>
      </c>
      <c r="F37" s="111" t="s">
        <v>324</v>
      </c>
      <c r="G37" s="111">
        <f t="shared" si="4"/>
        <v>5</v>
      </c>
      <c r="H37" s="94">
        <f t="shared" ca="1" si="7"/>
        <v>7</v>
      </c>
      <c r="I37" s="111">
        <f t="shared" ca="1" si="5"/>
        <v>12</v>
      </c>
      <c r="J37" s="112"/>
    </row>
    <row r="38" spans="1:10" ht="16.5">
      <c r="A38" s="151" t="s">
        <v>120</v>
      </c>
      <c r="B38" s="152">
        <v>5</v>
      </c>
      <c r="C38" s="153" t="s">
        <v>35</v>
      </c>
      <c r="D38" s="154" t="str">
        <f>IF(C38="Str",'Personal File'!$C$8,IF(C38="Dex",'Personal File'!$C$9,IF(C38="Con",'Personal File'!$C$10,IF(C38="Int",'Personal File'!$C$11,IF(C38="Wis",'Personal File'!$C$12,IF(C38="Cha",'Personal File'!$C$13))))))</f>
        <v>+3</v>
      </c>
      <c r="E38" s="155" t="str">
        <f t="shared" si="6"/>
        <v>Wis (+3)</v>
      </c>
      <c r="F38" s="156" t="s">
        <v>64</v>
      </c>
      <c r="G38" s="156">
        <f t="shared" si="4"/>
        <v>8</v>
      </c>
      <c r="H38" s="94">
        <f t="shared" ca="1" si="7"/>
        <v>8</v>
      </c>
      <c r="I38" s="156">
        <f t="shared" ca="1" si="5"/>
        <v>16</v>
      </c>
      <c r="J38" s="157" t="s">
        <v>372</v>
      </c>
    </row>
    <row r="39" spans="1:10" ht="16.5">
      <c r="A39" s="123" t="s">
        <v>23</v>
      </c>
      <c r="B39" s="106">
        <v>0</v>
      </c>
      <c r="C39" s="124" t="s">
        <v>37</v>
      </c>
      <c r="D39" s="125" t="str">
        <f>IF(C39="Str",'Personal File'!$C$8,IF(C39="Dex",'Personal File'!$C$9,IF(C39="Con",'Personal File'!$C$10,IF(C39="Int",'Personal File'!$C$11,IF(C39="Wis",'Personal File'!$C$12,IF(C39="Cha",'Personal File'!$C$13))))))</f>
        <v>+4</v>
      </c>
      <c r="E39" s="126" t="str">
        <f t="shared" si="6"/>
        <v>Str (+4)</v>
      </c>
      <c r="F39" s="111" t="s">
        <v>64</v>
      </c>
      <c r="G39" s="111">
        <f t="shared" si="4"/>
        <v>4</v>
      </c>
      <c r="H39" s="94">
        <f t="shared" ca="1" si="7"/>
        <v>7</v>
      </c>
      <c r="I39" s="111">
        <f t="shared" ca="1" si="5"/>
        <v>11</v>
      </c>
      <c r="J39" s="143"/>
    </row>
    <row r="40" spans="1:10" ht="16.5">
      <c r="A40" s="191" t="s">
        <v>60</v>
      </c>
      <c r="B40" s="192">
        <v>0</v>
      </c>
      <c r="C40" s="193" t="s">
        <v>36</v>
      </c>
      <c r="D40" s="194" t="str">
        <f>IF(C40="Str",'Personal File'!$C$8,IF(C40="Dex",'Personal File'!$C$9,IF(C40="Con",'Personal File'!$C$10,IF(C40="Int",'Personal File'!$C$11,IF(C40="Wis",'Personal File'!$C$12,IF(C40="Cha",'Personal File'!$C$13))))))</f>
        <v>+3</v>
      </c>
      <c r="E40" s="195" t="str">
        <f t="shared" si="6"/>
        <v>Dex (+3)</v>
      </c>
      <c r="F40" s="140" t="s">
        <v>64</v>
      </c>
      <c r="G40" s="140">
        <f t="shared" si="4"/>
        <v>3</v>
      </c>
      <c r="H40" s="94">
        <f t="shared" ca="1" si="7"/>
        <v>20</v>
      </c>
      <c r="I40" s="140">
        <f t="shared" ca="1" si="5"/>
        <v>23</v>
      </c>
      <c r="J40" s="196"/>
    </row>
    <row r="41" spans="1:10" ht="16.5">
      <c r="A41" s="197" t="s">
        <v>61</v>
      </c>
      <c r="B41" s="136">
        <v>0</v>
      </c>
      <c r="C41" s="198" t="s">
        <v>32</v>
      </c>
      <c r="D41" s="199" t="str">
        <f>IF(C41="Str",'Personal File'!$C$8,IF(C41="Dex",'Personal File'!$C$9,IF(C41="Con",'Personal File'!$C$10,IF(C41="Int",'Personal File'!$C$11,IF(C41="Wis",'Personal File'!$C$12,IF(C41="Cha",'Personal File'!$C$13))))))</f>
        <v>+0</v>
      </c>
      <c r="E41" s="200" t="str">
        <f t="shared" si="6"/>
        <v>Cha (+0)</v>
      </c>
      <c r="F41" s="140" t="s">
        <v>64</v>
      </c>
      <c r="G41" s="140">
        <f t="shared" si="4"/>
        <v>0</v>
      </c>
      <c r="H41" s="94">
        <f t="shared" ca="1" si="7"/>
        <v>20</v>
      </c>
      <c r="I41" s="140">
        <f t="shared" ca="1" si="5"/>
        <v>20</v>
      </c>
      <c r="J41" s="141"/>
    </row>
    <row r="42" spans="1:10" ht="17.25" thickBot="1">
      <c r="A42" s="201" t="s">
        <v>62</v>
      </c>
      <c r="B42" s="202">
        <v>0</v>
      </c>
      <c r="C42" s="203" t="s">
        <v>36</v>
      </c>
      <c r="D42" s="204" t="str">
        <f>IF(C42="Str",'Personal File'!$C$8,IF(C42="Dex",'Personal File'!$C$9,IF(C42="Con",'Personal File'!$C$10,IF(C42="Int",'Personal File'!$C$11,IF(C42="Wis",'Personal File'!$C$12,IF(C42="Cha",'Personal File'!$C$13))))))</f>
        <v>+3</v>
      </c>
      <c r="E42" s="205" t="str">
        <f t="shared" si="6"/>
        <v>Dex (+3)</v>
      </c>
      <c r="F42" s="206" t="s">
        <v>64</v>
      </c>
      <c r="G42" s="206">
        <f t="shared" si="4"/>
        <v>3</v>
      </c>
      <c r="H42" s="207">
        <f t="shared" ca="1" si="7"/>
        <v>13</v>
      </c>
      <c r="I42" s="206">
        <f t="shared" ca="1" si="5"/>
        <v>16</v>
      </c>
      <c r="J42" s="208"/>
    </row>
    <row r="43" spans="1:10" ht="16.5" thickTop="1">
      <c r="B43" s="209">
        <f>SUM(B6:B42)</f>
        <v>40</v>
      </c>
      <c r="E43" s="209">
        <f>SUM(E44:E48)</f>
        <v>32</v>
      </c>
      <c r="F43" s="210" t="s">
        <v>69</v>
      </c>
    </row>
    <row r="44" spans="1:10">
      <c r="B44" s="209"/>
      <c r="E44" s="209">
        <v>16</v>
      </c>
      <c r="F44" s="212" t="s">
        <v>195</v>
      </c>
    </row>
    <row r="45" spans="1:10">
      <c r="E45" s="209">
        <v>4</v>
      </c>
      <c r="F45" s="212" t="s">
        <v>331</v>
      </c>
    </row>
    <row r="46" spans="1:10">
      <c r="E46" s="209">
        <v>4</v>
      </c>
      <c r="F46" s="212" t="s">
        <v>348</v>
      </c>
    </row>
    <row r="47" spans="1:10">
      <c r="E47" s="209">
        <v>4</v>
      </c>
      <c r="F47" s="212" t="s">
        <v>356</v>
      </c>
    </row>
    <row r="48" spans="1:10">
      <c r="E48" s="209">
        <v>4</v>
      </c>
      <c r="F48" s="212" t="s">
        <v>357</v>
      </c>
    </row>
    <row r="49" spans="5:6">
      <c r="E49" s="209">
        <v>4</v>
      </c>
      <c r="F49" s="212" t="s">
        <v>373</v>
      </c>
    </row>
    <row r="50" spans="5:6">
      <c r="E50" s="209">
        <v>8</v>
      </c>
      <c r="F50" s="212" t="s">
        <v>374</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33"/>
  <sheetViews>
    <sheetView showGridLines="0" workbookViewId="0">
      <pane ySplit="2" topLeftCell="A3" activePane="bottomLeft" state="frozen"/>
      <selection pane="bottomLeft" activeCell="A3" sqref="A3"/>
    </sheetView>
  </sheetViews>
  <sheetFormatPr defaultColWidth="13" defaultRowHeight="15.75"/>
  <cols>
    <col min="1" max="1" width="25" style="85" bestFit="1" customWidth="1"/>
    <col min="2" max="2" width="6.25" style="85" bestFit="1" customWidth="1"/>
    <col min="3" max="3" width="11.5" style="86" bestFit="1" customWidth="1"/>
    <col min="4" max="4" width="13.375" style="86" bestFit="1" customWidth="1"/>
    <col min="5" max="5" width="12.625" style="211" bestFit="1" customWidth="1"/>
    <col min="6" max="6" width="10.625" style="86" bestFit="1" customWidth="1"/>
    <col min="7" max="7" width="13" style="86" bestFit="1" customWidth="1"/>
    <col min="8" max="8" width="10.625" style="85" bestFit="1" customWidth="1"/>
    <col min="9" max="9" width="22.625" style="43" bestFit="1" customWidth="1"/>
    <col min="10" max="16384" width="13" style="43"/>
  </cols>
  <sheetData>
    <row r="1" spans="1:10" ht="27" thickBot="1">
      <c r="A1" s="213" t="s">
        <v>312</v>
      </c>
      <c r="B1" s="88"/>
      <c r="C1" s="88"/>
      <c r="D1" s="88"/>
      <c r="E1" s="89"/>
      <c r="F1" s="88"/>
      <c r="G1" s="88"/>
      <c r="H1" s="88"/>
      <c r="I1" s="88"/>
    </row>
    <row r="2" spans="1:10" s="9" customFormat="1" ht="16.5">
      <c r="A2" s="12" t="s">
        <v>91</v>
      </c>
      <c r="B2" s="13" t="s">
        <v>4</v>
      </c>
      <c r="C2" s="14" t="s">
        <v>199</v>
      </c>
      <c r="D2" s="13" t="s">
        <v>95</v>
      </c>
      <c r="E2" s="13" t="s">
        <v>128</v>
      </c>
      <c r="F2" s="13" t="s">
        <v>129</v>
      </c>
      <c r="G2" s="13" t="s">
        <v>71</v>
      </c>
      <c r="H2" s="13" t="s">
        <v>26</v>
      </c>
      <c r="I2" s="425" t="s">
        <v>478</v>
      </c>
      <c r="J2" s="426" t="s">
        <v>479</v>
      </c>
    </row>
    <row r="3" spans="1:10" s="9" customFormat="1" ht="16.5">
      <c r="A3" s="214" t="s">
        <v>480</v>
      </c>
      <c r="B3" s="19">
        <v>0</v>
      </c>
      <c r="C3" s="20"/>
      <c r="D3" s="430" t="s">
        <v>201</v>
      </c>
      <c r="E3" s="431" t="s">
        <v>130</v>
      </c>
      <c r="F3" s="432" t="s">
        <v>131</v>
      </c>
      <c r="G3" s="432" t="s">
        <v>106</v>
      </c>
      <c r="H3" s="432" t="s">
        <v>84</v>
      </c>
      <c r="I3" s="22" t="s">
        <v>454</v>
      </c>
      <c r="J3" s="433">
        <v>9</v>
      </c>
    </row>
    <row r="4" spans="1:10" s="9" customFormat="1" ht="16.5">
      <c r="A4" s="214" t="s">
        <v>159</v>
      </c>
      <c r="B4" s="19">
        <v>0</v>
      </c>
      <c r="C4" s="20"/>
      <c r="D4" s="21" t="s">
        <v>85</v>
      </c>
      <c r="E4" s="17" t="s">
        <v>130</v>
      </c>
      <c r="F4" s="17" t="s">
        <v>131</v>
      </c>
      <c r="G4" s="22" t="s">
        <v>106</v>
      </c>
      <c r="H4" s="22" t="s">
        <v>82</v>
      </c>
      <c r="I4" s="16" t="s">
        <v>450</v>
      </c>
      <c r="J4" s="30">
        <v>215</v>
      </c>
    </row>
    <row r="5" spans="1:10" s="9" customFormat="1" ht="16.5">
      <c r="A5" s="214" t="s">
        <v>163</v>
      </c>
      <c r="B5" s="19">
        <v>0</v>
      </c>
      <c r="C5" s="20"/>
      <c r="D5" s="23" t="s">
        <v>80</v>
      </c>
      <c r="E5" s="1" t="s">
        <v>130</v>
      </c>
      <c r="F5" s="216" t="s">
        <v>131</v>
      </c>
      <c r="G5" s="31" t="s">
        <v>78</v>
      </c>
      <c r="H5" s="16" t="s">
        <v>82</v>
      </c>
      <c r="I5" s="16" t="s">
        <v>450</v>
      </c>
      <c r="J5" s="30">
        <v>216</v>
      </c>
    </row>
    <row r="6" spans="1:10" s="9" customFormat="1" ht="16.5">
      <c r="A6" s="214" t="s">
        <v>164</v>
      </c>
      <c r="B6" s="19">
        <v>0</v>
      </c>
      <c r="C6" s="20"/>
      <c r="D6" s="21" t="s">
        <v>80</v>
      </c>
      <c r="E6" s="17" t="s">
        <v>130</v>
      </c>
      <c r="F6" s="17" t="s">
        <v>131</v>
      </c>
      <c r="G6" s="22" t="s">
        <v>96</v>
      </c>
      <c r="H6" s="22" t="s">
        <v>81</v>
      </c>
      <c r="I6" s="16" t="s">
        <v>450</v>
      </c>
      <c r="J6" s="30">
        <v>219</v>
      </c>
    </row>
    <row r="7" spans="1:10" s="9" customFormat="1" ht="16.5">
      <c r="A7" s="214" t="s">
        <v>160</v>
      </c>
      <c r="B7" s="19">
        <v>0</v>
      </c>
      <c r="C7" s="20"/>
      <c r="D7" s="21" t="s">
        <v>109</v>
      </c>
      <c r="E7" s="17" t="s">
        <v>130</v>
      </c>
      <c r="F7" s="17" t="s">
        <v>131</v>
      </c>
      <c r="G7" s="22" t="s">
        <v>106</v>
      </c>
      <c r="H7" s="22" t="s">
        <v>82</v>
      </c>
      <c r="I7" s="16" t="s">
        <v>450</v>
      </c>
      <c r="J7" s="30">
        <v>219</v>
      </c>
    </row>
    <row r="8" spans="1:10" s="9" customFormat="1" ht="16.5">
      <c r="A8" s="214" t="s">
        <v>165</v>
      </c>
      <c r="B8" s="215">
        <v>0</v>
      </c>
      <c r="C8" s="20"/>
      <c r="D8" s="21" t="s">
        <v>109</v>
      </c>
      <c r="E8" s="17" t="s">
        <v>130</v>
      </c>
      <c r="F8" s="17" t="s">
        <v>131</v>
      </c>
      <c r="G8" s="22" t="s">
        <v>78</v>
      </c>
      <c r="H8" s="22" t="s">
        <v>79</v>
      </c>
      <c r="I8" s="16" t="s">
        <v>450</v>
      </c>
      <c r="J8" s="32">
        <v>238</v>
      </c>
    </row>
    <row r="9" spans="1:10" s="9" customFormat="1" ht="16.5">
      <c r="A9" s="214" t="s">
        <v>161</v>
      </c>
      <c r="B9" s="215">
        <v>0</v>
      </c>
      <c r="C9" s="20"/>
      <c r="D9" s="23" t="s">
        <v>87</v>
      </c>
      <c r="E9" s="1" t="s">
        <v>169</v>
      </c>
      <c r="F9" s="1" t="s">
        <v>131</v>
      </c>
      <c r="G9" s="16" t="s">
        <v>78</v>
      </c>
      <c r="H9" s="16" t="s">
        <v>84</v>
      </c>
      <c r="I9" s="16" t="s">
        <v>450</v>
      </c>
      <c r="J9" s="30">
        <v>248</v>
      </c>
    </row>
    <row r="10" spans="1:10" s="9" customFormat="1" ht="16.5">
      <c r="A10" s="214" t="s">
        <v>166</v>
      </c>
      <c r="B10" s="215">
        <v>0</v>
      </c>
      <c r="C10" s="20"/>
      <c r="D10" s="23" t="s">
        <v>201</v>
      </c>
      <c r="E10" s="17" t="s">
        <v>130</v>
      </c>
      <c r="F10" s="17" t="s">
        <v>131</v>
      </c>
      <c r="G10" s="16" t="s">
        <v>97</v>
      </c>
      <c r="H10" s="16" t="s">
        <v>82</v>
      </c>
      <c r="I10" s="16" t="s">
        <v>450</v>
      </c>
      <c r="J10" s="30">
        <v>253</v>
      </c>
    </row>
    <row r="11" spans="1:10" s="9" customFormat="1" ht="16.5">
      <c r="A11" s="214" t="s">
        <v>202</v>
      </c>
      <c r="B11" s="215">
        <v>0</v>
      </c>
      <c r="C11" s="20"/>
      <c r="D11" s="15" t="s">
        <v>201</v>
      </c>
      <c r="E11" s="1" t="s">
        <v>154</v>
      </c>
      <c r="F11" s="217" t="s">
        <v>131</v>
      </c>
      <c r="G11" s="16" t="s">
        <v>138</v>
      </c>
      <c r="H11" s="16" t="s">
        <v>84</v>
      </c>
      <c r="I11" s="16" t="s">
        <v>450</v>
      </c>
      <c r="J11" s="30">
        <v>253</v>
      </c>
    </row>
    <row r="12" spans="1:10" s="9" customFormat="1" ht="16.5">
      <c r="A12" s="214" t="s">
        <v>481</v>
      </c>
      <c r="B12" s="215">
        <v>0</v>
      </c>
      <c r="C12" s="20"/>
      <c r="D12" s="423" t="s">
        <v>201</v>
      </c>
      <c r="E12" s="17" t="s">
        <v>130</v>
      </c>
      <c r="F12" s="22" t="s">
        <v>131</v>
      </c>
      <c r="G12" s="22" t="s">
        <v>106</v>
      </c>
      <c r="H12" s="22" t="s">
        <v>81</v>
      </c>
      <c r="I12" s="22" t="s">
        <v>447</v>
      </c>
      <c r="J12" s="424">
        <v>100</v>
      </c>
    </row>
    <row r="13" spans="1:10" s="9" customFormat="1" ht="16.5">
      <c r="A13" s="214" t="s">
        <v>203</v>
      </c>
      <c r="B13" s="215">
        <v>0</v>
      </c>
      <c r="C13" s="20"/>
      <c r="D13" s="23" t="s">
        <v>80</v>
      </c>
      <c r="E13" s="17" t="s">
        <v>130</v>
      </c>
      <c r="F13" s="17" t="s">
        <v>131</v>
      </c>
      <c r="G13" s="16" t="s">
        <v>97</v>
      </c>
      <c r="H13" s="16" t="s">
        <v>82</v>
      </c>
      <c r="I13" s="16" t="s">
        <v>450</v>
      </c>
      <c r="J13" s="30">
        <v>267</v>
      </c>
    </row>
    <row r="14" spans="1:10" s="9" customFormat="1" ht="16.5">
      <c r="A14" s="214" t="s">
        <v>167</v>
      </c>
      <c r="B14" s="19">
        <v>0</v>
      </c>
      <c r="C14" s="20"/>
      <c r="D14" s="21" t="s">
        <v>80</v>
      </c>
      <c r="E14" s="17" t="s">
        <v>154</v>
      </c>
      <c r="F14" s="17" t="s">
        <v>131</v>
      </c>
      <c r="G14" s="22" t="s">
        <v>83</v>
      </c>
      <c r="H14" s="22" t="s">
        <v>84</v>
      </c>
      <c r="I14" s="16" t="s">
        <v>450</v>
      </c>
      <c r="J14" s="30">
        <v>269</v>
      </c>
    </row>
    <row r="15" spans="1:10" s="9" customFormat="1" ht="16.5">
      <c r="A15" s="214" t="s">
        <v>168</v>
      </c>
      <c r="B15" s="19">
        <v>0</v>
      </c>
      <c r="C15" s="20"/>
      <c r="D15" s="21" t="s">
        <v>77</v>
      </c>
      <c r="E15" s="17" t="s">
        <v>136</v>
      </c>
      <c r="F15" s="17" t="s">
        <v>131</v>
      </c>
      <c r="G15" s="22" t="s">
        <v>78</v>
      </c>
      <c r="H15" s="22" t="s">
        <v>79</v>
      </c>
      <c r="I15" s="16" t="s">
        <v>450</v>
      </c>
      <c r="J15" s="30">
        <v>272</v>
      </c>
    </row>
    <row r="16" spans="1:10" s="9" customFormat="1" ht="16.5">
      <c r="A16" s="214" t="s">
        <v>288</v>
      </c>
      <c r="B16" s="215">
        <v>0</v>
      </c>
      <c r="C16" s="20"/>
      <c r="D16" s="23" t="s">
        <v>85</v>
      </c>
      <c r="E16" s="1" t="s">
        <v>130</v>
      </c>
      <c r="F16" s="217" t="s">
        <v>131</v>
      </c>
      <c r="G16" s="16" t="s">
        <v>204</v>
      </c>
      <c r="H16" s="16" t="s">
        <v>86</v>
      </c>
      <c r="I16" s="16" t="s">
        <v>452</v>
      </c>
      <c r="J16" s="30">
        <v>128</v>
      </c>
    </row>
    <row r="17" spans="1:10" s="9" customFormat="1" ht="16.5">
      <c r="A17" s="218" t="s">
        <v>482</v>
      </c>
      <c r="B17" s="223">
        <v>0</v>
      </c>
      <c r="C17" s="220"/>
      <c r="D17" s="434" t="s">
        <v>201</v>
      </c>
      <c r="E17" s="435" t="s">
        <v>133</v>
      </c>
      <c r="F17" s="435" t="s">
        <v>131</v>
      </c>
      <c r="G17" s="436" t="s">
        <v>78</v>
      </c>
      <c r="H17" s="436" t="s">
        <v>79</v>
      </c>
      <c r="I17" s="24" t="s">
        <v>450</v>
      </c>
      <c r="J17" s="225">
        <v>298</v>
      </c>
    </row>
    <row r="18" spans="1:10" s="9" customFormat="1" ht="16.5">
      <c r="A18" s="214" t="s">
        <v>483</v>
      </c>
      <c r="B18" s="19">
        <v>1</v>
      </c>
      <c r="C18" s="20"/>
      <c r="D18" s="21" t="s">
        <v>200</v>
      </c>
      <c r="E18" s="17" t="s">
        <v>130</v>
      </c>
      <c r="F18" s="22" t="s">
        <v>448</v>
      </c>
      <c r="G18" s="22" t="s">
        <v>78</v>
      </c>
      <c r="H18" s="22" t="s">
        <v>86</v>
      </c>
      <c r="I18" s="16" t="s">
        <v>477</v>
      </c>
      <c r="J18" s="437">
        <v>103</v>
      </c>
    </row>
    <row r="19" spans="1:10" s="9" customFormat="1" ht="16.5">
      <c r="A19" s="214" t="s">
        <v>341</v>
      </c>
      <c r="B19" s="19">
        <v>1</v>
      </c>
      <c r="C19" s="20"/>
      <c r="D19" s="23" t="s">
        <v>215</v>
      </c>
      <c r="E19" s="1" t="s">
        <v>133</v>
      </c>
      <c r="F19" s="216" t="s">
        <v>131</v>
      </c>
      <c r="G19" s="31" t="s">
        <v>191</v>
      </c>
      <c r="H19" s="16" t="s">
        <v>81</v>
      </c>
      <c r="I19" s="16" t="s">
        <v>450</v>
      </c>
      <c r="J19" s="32">
        <v>205</v>
      </c>
    </row>
    <row r="20" spans="1:10" s="9" customFormat="1" ht="16.5">
      <c r="A20" s="214" t="s">
        <v>304</v>
      </c>
      <c r="B20" s="19">
        <v>1</v>
      </c>
      <c r="C20" s="20"/>
      <c r="D20" s="23" t="s">
        <v>109</v>
      </c>
      <c r="E20" s="1" t="s">
        <v>130</v>
      </c>
      <c r="F20" s="405" t="s">
        <v>131</v>
      </c>
      <c r="G20" s="16" t="s">
        <v>96</v>
      </c>
      <c r="H20" s="16" t="s">
        <v>17</v>
      </c>
      <c r="I20" s="16" t="s">
        <v>456</v>
      </c>
      <c r="J20" s="30">
        <v>81</v>
      </c>
    </row>
    <row r="21" spans="1:10" ht="16.5">
      <c r="A21" s="214" t="s">
        <v>205</v>
      </c>
      <c r="B21" s="19">
        <v>1</v>
      </c>
      <c r="C21" s="20"/>
      <c r="D21" s="21" t="s">
        <v>215</v>
      </c>
      <c r="E21" s="17" t="s">
        <v>155</v>
      </c>
      <c r="F21" s="17" t="s">
        <v>131</v>
      </c>
      <c r="G21" s="22" t="s">
        <v>106</v>
      </c>
      <c r="H21" s="22" t="s">
        <v>157</v>
      </c>
      <c r="I21" s="16" t="s">
        <v>450</v>
      </c>
      <c r="J21" s="30">
        <v>211</v>
      </c>
    </row>
    <row r="22" spans="1:10" ht="16.5">
      <c r="A22" s="214" t="s">
        <v>206</v>
      </c>
      <c r="B22" s="19">
        <v>1</v>
      </c>
      <c r="C22" s="20"/>
      <c r="D22" s="21" t="s">
        <v>109</v>
      </c>
      <c r="E22" s="17" t="s">
        <v>136</v>
      </c>
      <c r="F22" s="17" t="s">
        <v>131</v>
      </c>
      <c r="G22" s="22" t="s">
        <v>83</v>
      </c>
      <c r="H22" s="22" t="s">
        <v>84</v>
      </c>
      <c r="I22" s="16" t="s">
        <v>450</v>
      </c>
      <c r="J22" s="30">
        <v>212</v>
      </c>
    </row>
    <row r="23" spans="1:10" ht="16.5">
      <c r="A23" s="214" t="s">
        <v>110</v>
      </c>
      <c r="B23" s="215">
        <v>1</v>
      </c>
      <c r="C23" s="20"/>
      <c r="D23" s="23" t="s">
        <v>80</v>
      </c>
      <c r="E23" s="1" t="s">
        <v>130</v>
      </c>
      <c r="F23" s="216" t="s">
        <v>131</v>
      </c>
      <c r="G23" s="31" t="s">
        <v>78</v>
      </c>
      <c r="H23" s="16" t="s">
        <v>82</v>
      </c>
      <c r="I23" s="16" t="s">
        <v>450</v>
      </c>
      <c r="J23" s="30">
        <v>216</v>
      </c>
    </row>
    <row r="24" spans="1:10" ht="16.5">
      <c r="A24" s="214" t="s">
        <v>207</v>
      </c>
      <c r="B24" s="19">
        <v>1</v>
      </c>
      <c r="C24" s="20"/>
      <c r="D24" s="21" t="s">
        <v>201</v>
      </c>
      <c r="E24" s="17" t="s">
        <v>134</v>
      </c>
      <c r="F24" s="17" t="s">
        <v>79</v>
      </c>
      <c r="G24" s="22" t="s">
        <v>78</v>
      </c>
      <c r="H24" s="22" t="s">
        <v>82</v>
      </c>
      <c r="I24" s="16" t="s">
        <v>450</v>
      </c>
      <c r="J24" s="30">
        <v>216</v>
      </c>
    </row>
    <row r="25" spans="1:10" ht="16.5">
      <c r="A25" s="214" t="s">
        <v>208</v>
      </c>
      <c r="B25" s="19">
        <v>1</v>
      </c>
      <c r="C25" s="20"/>
      <c r="D25" s="21" t="s">
        <v>200</v>
      </c>
      <c r="E25" s="17" t="s">
        <v>130</v>
      </c>
      <c r="F25" s="17" t="s">
        <v>131</v>
      </c>
      <c r="G25" s="22" t="s">
        <v>106</v>
      </c>
      <c r="H25" s="22" t="s">
        <v>84</v>
      </c>
      <c r="I25" s="16" t="s">
        <v>450</v>
      </c>
      <c r="J25" s="30">
        <v>217</v>
      </c>
    </row>
    <row r="26" spans="1:10" ht="16.5">
      <c r="A26" s="214" t="s">
        <v>283</v>
      </c>
      <c r="B26" s="19">
        <v>1</v>
      </c>
      <c r="C26" s="20"/>
      <c r="D26" s="21" t="s">
        <v>109</v>
      </c>
      <c r="E26" s="17" t="s">
        <v>133</v>
      </c>
      <c r="F26" s="17" t="s">
        <v>131</v>
      </c>
      <c r="G26" s="22" t="s">
        <v>96</v>
      </c>
      <c r="H26" s="22" t="s">
        <v>84</v>
      </c>
      <c r="I26" s="16" t="s">
        <v>450</v>
      </c>
      <c r="J26" s="30">
        <v>218</v>
      </c>
    </row>
    <row r="27" spans="1:10" ht="16.5">
      <c r="A27" s="214" t="s">
        <v>209</v>
      </c>
      <c r="B27" s="19">
        <v>1</v>
      </c>
      <c r="C27" s="20"/>
      <c r="D27" s="21" t="s">
        <v>109</v>
      </c>
      <c r="E27" s="17" t="s">
        <v>133</v>
      </c>
      <c r="F27" s="17" t="s">
        <v>131</v>
      </c>
      <c r="G27" s="22" t="s">
        <v>96</v>
      </c>
      <c r="H27" s="22" t="s">
        <v>84</v>
      </c>
      <c r="I27" s="16" t="s">
        <v>450</v>
      </c>
      <c r="J27" s="30">
        <v>218</v>
      </c>
    </row>
    <row r="28" spans="1:10" ht="16.5">
      <c r="A28" s="214" t="s">
        <v>210</v>
      </c>
      <c r="B28" s="19">
        <v>1</v>
      </c>
      <c r="C28" s="20"/>
      <c r="D28" s="21" t="s">
        <v>109</v>
      </c>
      <c r="E28" s="17" t="s">
        <v>136</v>
      </c>
      <c r="F28" s="17" t="s">
        <v>131</v>
      </c>
      <c r="G28" s="22" t="s">
        <v>96</v>
      </c>
      <c r="H28" s="22" t="s">
        <v>81</v>
      </c>
      <c r="I28" s="16" t="s">
        <v>450</v>
      </c>
      <c r="J28" s="30">
        <v>220</v>
      </c>
    </row>
    <row r="29" spans="1:10" ht="16.5">
      <c r="A29" s="214" t="s">
        <v>211</v>
      </c>
      <c r="B29" s="19">
        <v>1</v>
      </c>
      <c r="C29" s="20"/>
      <c r="D29" s="21" t="s">
        <v>87</v>
      </c>
      <c r="E29" s="17" t="s">
        <v>133</v>
      </c>
      <c r="F29" s="17" t="s">
        <v>131</v>
      </c>
      <c r="G29" s="22" t="s">
        <v>83</v>
      </c>
      <c r="H29" s="22" t="s">
        <v>79</v>
      </c>
      <c r="I29" s="16" t="s">
        <v>450</v>
      </c>
      <c r="J29" s="32">
        <v>224</v>
      </c>
    </row>
    <row r="30" spans="1:10" ht="16.5">
      <c r="A30" s="214" t="s">
        <v>212</v>
      </c>
      <c r="B30" s="19">
        <v>1</v>
      </c>
      <c r="C30" s="20"/>
      <c r="D30" s="21" t="s">
        <v>215</v>
      </c>
      <c r="E30" s="17" t="s">
        <v>133</v>
      </c>
      <c r="F30" s="17" t="s">
        <v>131</v>
      </c>
      <c r="G30" s="22" t="s">
        <v>138</v>
      </c>
      <c r="H30" s="22" t="s">
        <v>81</v>
      </c>
      <c r="I30" s="16" t="s">
        <v>450</v>
      </c>
      <c r="J30" s="30">
        <v>225</v>
      </c>
    </row>
    <row r="31" spans="1:10" ht="16.5">
      <c r="A31" s="214" t="s">
        <v>343</v>
      </c>
      <c r="B31" s="215">
        <v>1</v>
      </c>
      <c r="C31" s="20"/>
      <c r="D31" s="23"/>
      <c r="E31" s="1"/>
      <c r="F31" s="17" t="s">
        <v>131</v>
      </c>
      <c r="G31" s="16"/>
      <c r="H31" s="16"/>
      <c r="I31" s="16"/>
      <c r="J31" s="30"/>
    </row>
    <row r="32" spans="1:10" ht="16.5">
      <c r="A32" s="214" t="s">
        <v>111</v>
      </c>
      <c r="B32" s="19">
        <v>1</v>
      </c>
      <c r="C32" s="20"/>
      <c r="D32" s="21" t="s">
        <v>77</v>
      </c>
      <c r="E32" s="17" t="s">
        <v>130</v>
      </c>
      <c r="F32" s="17" t="s">
        <v>131</v>
      </c>
      <c r="G32" s="22" t="s">
        <v>78</v>
      </c>
      <c r="H32" s="22" t="s">
        <v>112</v>
      </c>
      <c r="I32" s="16" t="s">
        <v>450</v>
      </c>
      <c r="J32" s="30">
        <v>226</v>
      </c>
    </row>
    <row r="33" spans="1:10" ht="16.5">
      <c r="A33" s="214" t="s">
        <v>213</v>
      </c>
      <c r="B33" s="19">
        <v>1</v>
      </c>
      <c r="C33" s="20"/>
      <c r="D33" s="21" t="s">
        <v>77</v>
      </c>
      <c r="E33" s="17" t="s">
        <v>130</v>
      </c>
      <c r="F33" s="17" t="s">
        <v>131</v>
      </c>
      <c r="G33" s="22" t="s">
        <v>83</v>
      </c>
      <c r="H33" s="22" t="s">
        <v>81</v>
      </c>
      <c r="I33" s="16" t="s">
        <v>450</v>
      </c>
      <c r="J33" s="32">
        <v>227</v>
      </c>
    </row>
    <row r="34" spans="1:10" ht="16.5">
      <c r="A34" s="214" t="s">
        <v>342</v>
      </c>
      <c r="B34" s="215">
        <v>1</v>
      </c>
      <c r="C34" s="20"/>
      <c r="D34" s="23" t="s">
        <v>87</v>
      </c>
      <c r="E34" s="1" t="s">
        <v>130</v>
      </c>
      <c r="F34" s="1" t="s">
        <v>131</v>
      </c>
      <c r="G34" s="16" t="s">
        <v>117</v>
      </c>
      <c r="H34" s="16" t="s">
        <v>81</v>
      </c>
      <c r="I34" s="16" t="s">
        <v>454</v>
      </c>
      <c r="J34" s="30">
        <v>108</v>
      </c>
    </row>
    <row r="35" spans="1:10" ht="16.5">
      <c r="A35" s="214" t="s">
        <v>214</v>
      </c>
      <c r="B35" s="215">
        <v>1</v>
      </c>
      <c r="C35" s="20"/>
      <c r="D35" s="23" t="s">
        <v>215</v>
      </c>
      <c r="E35" s="1" t="s">
        <v>133</v>
      </c>
      <c r="F35" s="405" t="s">
        <v>131</v>
      </c>
      <c r="G35" s="16" t="s">
        <v>138</v>
      </c>
      <c r="H35" s="16" t="s">
        <v>86</v>
      </c>
      <c r="I35" s="16" t="s">
        <v>452</v>
      </c>
      <c r="J35" s="30">
        <v>122</v>
      </c>
    </row>
    <row r="36" spans="1:10" ht="16.5">
      <c r="A36" s="214" t="s">
        <v>345</v>
      </c>
      <c r="B36" s="215">
        <v>1</v>
      </c>
      <c r="C36" s="20"/>
      <c r="D36" s="23" t="s">
        <v>87</v>
      </c>
      <c r="E36" s="1" t="s">
        <v>130</v>
      </c>
      <c r="F36" s="405" t="s">
        <v>131</v>
      </c>
      <c r="G36" s="22" t="s">
        <v>138</v>
      </c>
      <c r="H36" s="16" t="s">
        <v>84</v>
      </c>
      <c r="I36" s="16" t="s">
        <v>455</v>
      </c>
      <c r="J36" s="30">
        <v>100</v>
      </c>
    </row>
    <row r="37" spans="1:10" ht="16.5">
      <c r="A37" s="214" t="s">
        <v>217</v>
      </c>
      <c r="B37" s="19">
        <v>1</v>
      </c>
      <c r="C37" s="21" t="s">
        <v>315</v>
      </c>
      <c r="D37" s="21" t="s">
        <v>201</v>
      </c>
      <c r="E37" s="17" t="s">
        <v>218</v>
      </c>
      <c r="F37" s="17" t="s">
        <v>131</v>
      </c>
      <c r="G37" s="22" t="s">
        <v>78</v>
      </c>
      <c r="H37" s="22" t="s">
        <v>81</v>
      </c>
      <c r="I37" s="16" t="s">
        <v>450</v>
      </c>
      <c r="J37" s="421">
        <v>251</v>
      </c>
    </row>
    <row r="38" spans="1:10" ht="16.5">
      <c r="A38" s="214" t="s">
        <v>361</v>
      </c>
      <c r="B38" s="215">
        <v>1</v>
      </c>
      <c r="C38" s="20"/>
      <c r="D38" s="23" t="s">
        <v>77</v>
      </c>
      <c r="E38" s="17" t="s">
        <v>130</v>
      </c>
      <c r="F38" s="17" t="s">
        <v>131</v>
      </c>
      <c r="G38" s="16" t="s">
        <v>83</v>
      </c>
      <c r="H38" s="16" t="s">
        <v>81</v>
      </c>
      <c r="I38" s="16" t="s">
        <v>454</v>
      </c>
      <c r="J38" s="33">
        <v>148</v>
      </c>
    </row>
    <row r="39" spans="1:10" ht="16.5">
      <c r="A39" s="214" t="s">
        <v>360</v>
      </c>
      <c r="B39" s="215">
        <v>1</v>
      </c>
      <c r="C39" s="20"/>
      <c r="D39" s="23" t="s">
        <v>87</v>
      </c>
      <c r="E39" s="1" t="s">
        <v>133</v>
      </c>
      <c r="F39" s="17" t="s">
        <v>131</v>
      </c>
      <c r="G39" s="16" t="s">
        <v>83</v>
      </c>
      <c r="H39" s="16" t="s">
        <v>81</v>
      </c>
      <c r="I39" s="16" t="s">
        <v>476</v>
      </c>
      <c r="J39" s="30">
        <v>170</v>
      </c>
    </row>
    <row r="40" spans="1:10" ht="16.5">
      <c r="A40" s="214" t="s">
        <v>113</v>
      </c>
      <c r="B40" s="19">
        <v>1</v>
      </c>
      <c r="C40" s="20"/>
      <c r="D40" s="21" t="s">
        <v>85</v>
      </c>
      <c r="E40" s="17" t="s">
        <v>130</v>
      </c>
      <c r="F40" s="17" t="s">
        <v>131</v>
      </c>
      <c r="G40" s="22" t="s">
        <v>116</v>
      </c>
      <c r="H40" s="22" t="s">
        <v>81</v>
      </c>
      <c r="I40" s="16" t="s">
        <v>450</v>
      </c>
      <c r="J40" s="30">
        <v>258</v>
      </c>
    </row>
    <row r="41" spans="1:10" ht="16.5">
      <c r="A41" s="214" t="s">
        <v>284</v>
      </c>
      <c r="B41" s="19">
        <v>1</v>
      </c>
      <c r="C41" s="20"/>
      <c r="D41" s="21" t="s">
        <v>77</v>
      </c>
      <c r="E41" s="17" t="s">
        <v>136</v>
      </c>
      <c r="F41" s="17" t="s">
        <v>131</v>
      </c>
      <c r="G41" s="22" t="s">
        <v>78</v>
      </c>
      <c r="H41" s="22" t="s">
        <v>81</v>
      </c>
      <c r="I41" s="16" t="s">
        <v>450</v>
      </c>
      <c r="J41" s="32">
        <v>266</v>
      </c>
    </row>
    <row r="42" spans="1:10" ht="16.5">
      <c r="A42" s="214" t="s">
        <v>219</v>
      </c>
      <c r="B42" s="19">
        <v>1</v>
      </c>
      <c r="C42" s="20"/>
      <c r="D42" s="21" t="s">
        <v>77</v>
      </c>
      <c r="E42" s="17" t="s">
        <v>136</v>
      </c>
      <c r="F42" s="17" t="s">
        <v>131</v>
      </c>
      <c r="G42" s="22" t="s">
        <v>78</v>
      </c>
      <c r="H42" s="22" t="s">
        <v>81</v>
      </c>
      <c r="I42" s="16" t="s">
        <v>450</v>
      </c>
      <c r="J42" s="32">
        <v>266</v>
      </c>
    </row>
    <row r="43" spans="1:10" ht="16.5">
      <c r="A43" s="214" t="s">
        <v>220</v>
      </c>
      <c r="B43" s="19">
        <v>1</v>
      </c>
      <c r="C43" s="20"/>
      <c r="D43" s="21" t="s">
        <v>77</v>
      </c>
      <c r="E43" s="1" t="s">
        <v>133</v>
      </c>
      <c r="F43" s="1" t="s">
        <v>131</v>
      </c>
      <c r="G43" s="22" t="s">
        <v>78</v>
      </c>
      <c r="H43" s="22" t="s">
        <v>86</v>
      </c>
      <c r="I43" s="16" t="s">
        <v>450</v>
      </c>
      <c r="J43" s="30">
        <v>274</v>
      </c>
    </row>
    <row r="44" spans="1:10" ht="16.5">
      <c r="A44" s="214" t="s">
        <v>198</v>
      </c>
      <c r="B44" s="19">
        <v>1</v>
      </c>
      <c r="C44" s="20"/>
      <c r="D44" s="21" t="s">
        <v>77</v>
      </c>
      <c r="E44" s="17" t="s">
        <v>134</v>
      </c>
      <c r="F44" s="17" t="s">
        <v>131</v>
      </c>
      <c r="G44" s="22" t="s">
        <v>78</v>
      </c>
      <c r="H44" s="22" t="s">
        <v>81</v>
      </c>
      <c r="I44" s="16" t="s">
        <v>450</v>
      </c>
      <c r="J44" s="32">
        <v>278</v>
      </c>
    </row>
    <row r="45" spans="1:10" ht="16.5">
      <c r="A45" s="214" t="s">
        <v>344</v>
      </c>
      <c r="B45" s="215">
        <v>1</v>
      </c>
      <c r="C45" s="20"/>
      <c r="D45" s="23"/>
      <c r="E45" s="1"/>
      <c r="F45" s="17" t="s">
        <v>131</v>
      </c>
      <c r="G45" s="16"/>
      <c r="H45" s="16"/>
      <c r="I45" s="16"/>
      <c r="J45" s="30"/>
    </row>
    <row r="46" spans="1:10" ht="16.5">
      <c r="A46" s="214" t="s">
        <v>221</v>
      </c>
      <c r="B46" s="19">
        <v>1</v>
      </c>
      <c r="C46" s="20"/>
      <c r="D46" s="21" t="s">
        <v>85</v>
      </c>
      <c r="E46" s="17" t="s">
        <v>136</v>
      </c>
      <c r="F46" s="17" t="s">
        <v>153</v>
      </c>
      <c r="G46" s="22" t="s">
        <v>106</v>
      </c>
      <c r="H46" s="22" t="s">
        <v>86</v>
      </c>
      <c r="I46" s="16" t="s">
        <v>450</v>
      </c>
      <c r="J46" s="421">
        <v>285</v>
      </c>
    </row>
    <row r="47" spans="1:10" ht="16.5">
      <c r="A47" s="214" t="s">
        <v>222</v>
      </c>
      <c r="B47" s="19">
        <v>1</v>
      </c>
      <c r="C47" s="20"/>
      <c r="D47" s="21" t="s">
        <v>85</v>
      </c>
      <c r="E47" s="17" t="s">
        <v>136</v>
      </c>
      <c r="F47" s="17" t="s">
        <v>153</v>
      </c>
      <c r="G47" s="22" t="s">
        <v>106</v>
      </c>
      <c r="H47" s="22" t="s">
        <v>86</v>
      </c>
      <c r="I47" s="16" t="s">
        <v>471</v>
      </c>
      <c r="J47" s="421">
        <v>71</v>
      </c>
    </row>
    <row r="48" spans="1:10" ht="16.5">
      <c r="A48" s="214" t="s">
        <v>305</v>
      </c>
      <c r="B48" s="19">
        <v>1</v>
      </c>
      <c r="C48" s="21" t="s">
        <v>317</v>
      </c>
      <c r="D48" s="29" t="s">
        <v>109</v>
      </c>
      <c r="E48" s="1" t="s">
        <v>316</v>
      </c>
      <c r="F48" s="216" t="s">
        <v>131</v>
      </c>
      <c r="G48" s="22" t="s">
        <v>83</v>
      </c>
      <c r="H48" s="22" t="s">
        <v>144</v>
      </c>
      <c r="I48" s="16" t="s">
        <v>450</v>
      </c>
      <c r="J48" s="30">
        <v>296</v>
      </c>
    </row>
    <row r="49" spans="1:10" ht="16.5">
      <c r="A49" s="222" t="s">
        <v>223</v>
      </c>
      <c r="B49" s="223">
        <v>1</v>
      </c>
      <c r="C49" s="220"/>
      <c r="D49" s="221" t="s">
        <v>85</v>
      </c>
      <c r="E49" s="18" t="s">
        <v>134</v>
      </c>
      <c r="F49" s="224" t="s">
        <v>131</v>
      </c>
      <c r="G49" s="24" t="s">
        <v>106</v>
      </c>
      <c r="H49" s="24" t="s">
        <v>132</v>
      </c>
      <c r="I49" s="24" t="s">
        <v>450</v>
      </c>
      <c r="J49" s="225">
        <v>297</v>
      </c>
    </row>
    <row r="50" spans="1:10" ht="16.5">
      <c r="A50" s="214" t="s">
        <v>197</v>
      </c>
      <c r="B50" s="215">
        <v>2</v>
      </c>
      <c r="C50" s="20"/>
      <c r="D50" s="23" t="s">
        <v>215</v>
      </c>
      <c r="E50" s="1" t="s">
        <v>133</v>
      </c>
      <c r="F50" s="1" t="s">
        <v>131</v>
      </c>
      <c r="G50" s="16" t="s">
        <v>78</v>
      </c>
      <c r="H50" s="16" t="s">
        <v>81</v>
      </c>
      <c r="I50" s="16" t="s">
        <v>450</v>
      </c>
      <c r="J50" s="32">
        <v>196</v>
      </c>
    </row>
    <row r="51" spans="1:10" ht="16.5">
      <c r="A51" s="214" t="s">
        <v>224</v>
      </c>
      <c r="B51" s="215">
        <v>2</v>
      </c>
      <c r="C51" s="20"/>
      <c r="D51" s="23" t="s">
        <v>109</v>
      </c>
      <c r="E51" s="1" t="s">
        <v>154</v>
      </c>
      <c r="F51" s="1" t="s">
        <v>131</v>
      </c>
      <c r="G51" s="16" t="s">
        <v>83</v>
      </c>
      <c r="H51" s="16" t="s">
        <v>82</v>
      </c>
      <c r="I51" s="16" t="s">
        <v>450</v>
      </c>
      <c r="J51" s="30">
        <v>202</v>
      </c>
    </row>
    <row r="52" spans="1:10" ht="16.5">
      <c r="A52" s="214" t="s">
        <v>225</v>
      </c>
      <c r="B52" s="215">
        <v>2</v>
      </c>
      <c r="C52" s="20"/>
      <c r="D52" s="23" t="s">
        <v>226</v>
      </c>
      <c r="E52" s="1" t="s">
        <v>133</v>
      </c>
      <c r="F52" s="217" t="s">
        <v>131</v>
      </c>
      <c r="G52" s="16" t="s">
        <v>106</v>
      </c>
      <c r="H52" s="16" t="s">
        <v>86</v>
      </c>
      <c r="I52" s="16" t="s">
        <v>452</v>
      </c>
      <c r="J52" s="30">
        <v>116</v>
      </c>
    </row>
    <row r="53" spans="1:10" ht="16.5">
      <c r="A53" s="214" t="s">
        <v>227</v>
      </c>
      <c r="B53" s="215">
        <v>2</v>
      </c>
      <c r="C53" s="20"/>
      <c r="D53" s="23" t="s">
        <v>226</v>
      </c>
      <c r="E53" s="1" t="s">
        <v>133</v>
      </c>
      <c r="F53" s="217" t="s">
        <v>131</v>
      </c>
      <c r="G53" s="16" t="s">
        <v>106</v>
      </c>
      <c r="H53" s="16" t="s">
        <v>86</v>
      </c>
      <c r="I53" s="16" t="s">
        <v>452</v>
      </c>
      <c r="J53" s="30">
        <v>117</v>
      </c>
    </row>
    <row r="54" spans="1:10" ht="16.5">
      <c r="A54" s="214" t="s">
        <v>151</v>
      </c>
      <c r="B54" s="215">
        <v>2</v>
      </c>
      <c r="C54" s="20"/>
      <c r="D54" s="23" t="s">
        <v>77</v>
      </c>
      <c r="E54" s="1" t="s">
        <v>133</v>
      </c>
      <c r="F54" s="217" t="s">
        <v>131</v>
      </c>
      <c r="G54" s="16" t="s">
        <v>78</v>
      </c>
      <c r="H54" s="16" t="s">
        <v>81</v>
      </c>
      <c r="I54" s="16" t="s">
        <v>452</v>
      </c>
      <c r="J54" s="30">
        <v>117</v>
      </c>
    </row>
    <row r="55" spans="1:10" ht="16.5">
      <c r="A55" s="214" t="s">
        <v>135</v>
      </c>
      <c r="B55" s="215">
        <v>2</v>
      </c>
      <c r="C55" s="20"/>
      <c r="D55" s="23" t="s">
        <v>201</v>
      </c>
      <c r="E55" s="1" t="s">
        <v>136</v>
      </c>
      <c r="F55" s="1" t="s">
        <v>131</v>
      </c>
      <c r="G55" s="16" t="s">
        <v>78</v>
      </c>
      <c r="H55" s="16" t="s">
        <v>81</v>
      </c>
      <c r="I55" s="16" t="s">
        <v>450</v>
      </c>
      <c r="J55" s="30">
        <v>207</v>
      </c>
    </row>
    <row r="56" spans="1:10" ht="16.5">
      <c r="A56" s="214" t="s">
        <v>228</v>
      </c>
      <c r="B56" s="215">
        <v>2</v>
      </c>
      <c r="C56" s="20"/>
      <c r="D56" s="23" t="s">
        <v>215</v>
      </c>
      <c r="E56" s="1" t="s">
        <v>133</v>
      </c>
      <c r="F56" s="1" t="s">
        <v>131</v>
      </c>
      <c r="G56" s="16" t="s">
        <v>138</v>
      </c>
      <c r="H56" s="16" t="s">
        <v>86</v>
      </c>
      <c r="I56" s="16" t="s">
        <v>450</v>
      </c>
      <c r="J56" s="30">
        <v>207</v>
      </c>
    </row>
    <row r="57" spans="1:10" ht="16.5">
      <c r="A57" s="214" t="s">
        <v>318</v>
      </c>
      <c r="B57" s="215">
        <v>2</v>
      </c>
      <c r="C57" s="23" t="s">
        <v>317</v>
      </c>
      <c r="D57" s="23" t="s">
        <v>201</v>
      </c>
      <c r="E57" s="1" t="s">
        <v>134</v>
      </c>
      <c r="F57" s="216" t="s">
        <v>131</v>
      </c>
      <c r="G57" s="31" t="s">
        <v>78</v>
      </c>
      <c r="H57" s="16" t="s">
        <v>81</v>
      </c>
      <c r="I57" s="16" t="s">
        <v>450</v>
      </c>
      <c r="J57" s="32">
        <v>208</v>
      </c>
    </row>
    <row r="58" spans="1:10" ht="16.5">
      <c r="A58" s="214" t="s">
        <v>229</v>
      </c>
      <c r="B58" s="215">
        <v>2</v>
      </c>
      <c r="C58" s="20"/>
      <c r="D58" s="23" t="s">
        <v>85</v>
      </c>
      <c r="E58" s="1" t="s">
        <v>130</v>
      </c>
      <c r="F58" s="217" t="s">
        <v>131</v>
      </c>
      <c r="G58" s="16" t="s">
        <v>83</v>
      </c>
      <c r="H58" s="16" t="s">
        <v>84</v>
      </c>
      <c r="I58" s="16" t="s">
        <v>452</v>
      </c>
      <c r="J58" s="30">
        <v>118</v>
      </c>
    </row>
    <row r="59" spans="1:10" ht="16.5">
      <c r="A59" s="214" t="s">
        <v>484</v>
      </c>
      <c r="B59" s="215">
        <v>2</v>
      </c>
      <c r="C59" s="20"/>
      <c r="D59" s="23" t="s">
        <v>87</v>
      </c>
      <c r="E59" s="1" t="s">
        <v>136</v>
      </c>
      <c r="F59" s="405" t="s">
        <v>131</v>
      </c>
      <c r="G59" s="16" t="s">
        <v>106</v>
      </c>
      <c r="H59" s="16" t="s">
        <v>147</v>
      </c>
      <c r="I59" s="16" t="s">
        <v>450</v>
      </c>
      <c r="J59" s="30">
        <v>212</v>
      </c>
    </row>
    <row r="60" spans="1:10" ht="16.5">
      <c r="A60" s="214" t="s">
        <v>140</v>
      </c>
      <c r="B60" s="215">
        <v>2</v>
      </c>
      <c r="C60" s="20"/>
      <c r="D60" s="23" t="s">
        <v>80</v>
      </c>
      <c r="E60" s="1" t="s">
        <v>130</v>
      </c>
      <c r="F60" s="216" t="s">
        <v>131</v>
      </c>
      <c r="G60" s="31" t="s">
        <v>78</v>
      </c>
      <c r="H60" s="16" t="s">
        <v>82</v>
      </c>
      <c r="I60" s="16" t="s">
        <v>450</v>
      </c>
      <c r="J60" s="30">
        <v>216</v>
      </c>
    </row>
    <row r="61" spans="1:10" ht="16.5">
      <c r="A61" s="214" t="s">
        <v>230</v>
      </c>
      <c r="B61" s="215">
        <v>2</v>
      </c>
      <c r="C61" s="20"/>
      <c r="D61" s="23" t="s">
        <v>87</v>
      </c>
      <c r="E61" s="1" t="s">
        <v>231</v>
      </c>
      <c r="F61" s="1" t="s">
        <v>131</v>
      </c>
      <c r="G61" s="16" t="s">
        <v>78</v>
      </c>
      <c r="H61" s="16" t="s">
        <v>84</v>
      </c>
      <c r="I61" s="16" t="s">
        <v>450</v>
      </c>
      <c r="J61" s="30">
        <v>216</v>
      </c>
    </row>
    <row r="62" spans="1:10" ht="16.5">
      <c r="A62" s="214" t="s">
        <v>141</v>
      </c>
      <c r="B62" s="215">
        <v>2</v>
      </c>
      <c r="C62" s="20"/>
      <c r="D62" s="23" t="s">
        <v>87</v>
      </c>
      <c r="E62" s="1" t="s">
        <v>130</v>
      </c>
      <c r="F62" s="405" t="s">
        <v>131</v>
      </c>
      <c r="G62" s="16" t="s">
        <v>78</v>
      </c>
      <c r="H62" s="16" t="s">
        <v>84</v>
      </c>
      <c r="I62" s="16" t="s">
        <v>450</v>
      </c>
      <c r="J62" s="30">
        <v>216</v>
      </c>
    </row>
    <row r="63" spans="1:10" ht="16.5">
      <c r="A63" s="214" t="s">
        <v>141</v>
      </c>
      <c r="B63" s="215">
        <v>2</v>
      </c>
      <c r="C63" s="20"/>
      <c r="D63" s="23" t="s">
        <v>87</v>
      </c>
      <c r="E63" s="1" t="s">
        <v>130</v>
      </c>
      <c r="F63" s="1" t="s">
        <v>131</v>
      </c>
      <c r="G63" s="16" t="s">
        <v>78</v>
      </c>
      <c r="H63" s="16" t="s">
        <v>84</v>
      </c>
      <c r="I63" s="16" t="s">
        <v>258</v>
      </c>
      <c r="J63" s="30"/>
    </row>
    <row r="64" spans="1:10" ht="16.5">
      <c r="A64" s="214" t="s">
        <v>232</v>
      </c>
      <c r="B64" s="215">
        <v>2</v>
      </c>
      <c r="C64" s="20"/>
      <c r="D64" s="23" t="s">
        <v>200</v>
      </c>
      <c r="E64" s="1" t="s">
        <v>130</v>
      </c>
      <c r="F64" s="1" t="s">
        <v>131</v>
      </c>
      <c r="G64" s="16" t="s">
        <v>78</v>
      </c>
      <c r="H64" s="16" t="s">
        <v>144</v>
      </c>
      <c r="I64" s="16" t="s">
        <v>450</v>
      </c>
      <c r="J64" s="30">
        <v>217</v>
      </c>
    </row>
    <row r="65" spans="1:10" ht="16.5">
      <c r="A65" s="214" t="s">
        <v>487</v>
      </c>
      <c r="B65" s="215">
        <v>2</v>
      </c>
      <c r="C65" s="20"/>
      <c r="D65" s="23" t="s">
        <v>85</v>
      </c>
      <c r="E65" s="1" t="s">
        <v>133</v>
      </c>
      <c r="F65" s="405" t="s">
        <v>131</v>
      </c>
      <c r="G65" s="16" t="s">
        <v>106</v>
      </c>
      <c r="H65" s="16" t="s">
        <v>82</v>
      </c>
      <c r="I65" s="16" t="s">
        <v>476</v>
      </c>
      <c r="J65" s="30">
        <v>161</v>
      </c>
    </row>
    <row r="66" spans="1:10" ht="16.5">
      <c r="A66" s="214" t="s">
        <v>137</v>
      </c>
      <c r="B66" s="215">
        <v>2</v>
      </c>
      <c r="C66" s="20"/>
      <c r="D66" s="23" t="s">
        <v>85</v>
      </c>
      <c r="E66" s="1" t="s">
        <v>133</v>
      </c>
      <c r="F66" s="1" t="s">
        <v>131</v>
      </c>
      <c r="G66" s="16" t="s">
        <v>78</v>
      </c>
      <c r="H66" s="16" t="s">
        <v>216</v>
      </c>
      <c r="I66" s="16" t="s">
        <v>450</v>
      </c>
      <c r="J66" s="30">
        <v>217</v>
      </c>
    </row>
    <row r="67" spans="1:10" ht="16.5">
      <c r="A67" s="214" t="s">
        <v>233</v>
      </c>
      <c r="B67" s="215">
        <v>2</v>
      </c>
      <c r="C67" s="20"/>
      <c r="D67" s="23" t="s">
        <v>87</v>
      </c>
      <c r="E67" s="1" t="s">
        <v>136</v>
      </c>
      <c r="F67" s="1" t="s">
        <v>131</v>
      </c>
      <c r="G67" s="16" t="s">
        <v>106</v>
      </c>
      <c r="H67" s="16" t="s">
        <v>147</v>
      </c>
      <c r="I67" s="16" t="s">
        <v>450</v>
      </c>
      <c r="J67" s="30">
        <v>218</v>
      </c>
    </row>
    <row r="68" spans="1:10" ht="16.5">
      <c r="A68" s="214" t="s">
        <v>485</v>
      </c>
      <c r="B68" s="215">
        <v>2</v>
      </c>
      <c r="C68" s="20"/>
      <c r="D68" s="23" t="s">
        <v>77</v>
      </c>
      <c r="E68" s="1" t="s">
        <v>130</v>
      </c>
      <c r="F68" s="405" t="s">
        <v>131</v>
      </c>
      <c r="G68" s="16" t="s">
        <v>486</v>
      </c>
      <c r="H68" s="22" t="s">
        <v>86</v>
      </c>
      <c r="I68" s="22" t="s">
        <v>456</v>
      </c>
      <c r="J68" s="30">
        <v>85</v>
      </c>
    </row>
    <row r="69" spans="1:10" ht="16.5">
      <c r="A69" s="214" t="s">
        <v>488</v>
      </c>
      <c r="B69" s="215">
        <v>2</v>
      </c>
      <c r="C69" s="20"/>
      <c r="D69" s="23" t="s">
        <v>109</v>
      </c>
      <c r="E69" s="1" t="s">
        <v>133</v>
      </c>
      <c r="F69" s="405" t="s">
        <v>131</v>
      </c>
      <c r="G69" s="16" t="s">
        <v>83</v>
      </c>
      <c r="H69" s="16" t="s">
        <v>132</v>
      </c>
      <c r="I69" s="22" t="s">
        <v>489</v>
      </c>
      <c r="J69" s="30">
        <v>146</v>
      </c>
    </row>
    <row r="70" spans="1:10" ht="16.5">
      <c r="A70" s="214" t="s">
        <v>152</v>
      </c>
      <c r="B70" s="215">
        <v>2</v>
      </c>
      <c r="C70" s="20"/>
      <c r="D70" s="23" t="s">
        <v>201</v>
      </c>
      <c r="E70" s="1" t="s">
        <v>130</v>
      </c>
      <c r="F70" s="217" t="s">
        <v>131</v>
      </c>
      <c r="G70" s="16" t="s">
        <v>83</v>
      </c>
      <c r="H70" s="16" t="s">
        <v>84</v>
      </c>
      <c r="I70" s="16" t="s">
        <v>452</v>
      </c>
      <c r="J70" s="30">
        <v>119</v>
      </c>
    </row>
    <row r="71" spans="1:10" ht="16.5">
      <c r="A71" s="214" t="s">
        <v>490</v>
      </c>
      <c r="B71" s="215">
        <v>2</v>
      </c>
      <c r="C71" s="20"/>
      <c r="D71" s="23" t="s">
        <v>77</v>
      </c>
      <c r="E71" s="1" t="s">
        <v>130</v>
      </c>
      <c r="F71" s="405" t="s">
        <v>131</v>
      </c>
      <c r="G71" s="16" t="s">
        <v>486</v>
      </c>
      <c r="H71" s="22" t="s">
        <v>86</v>
      </c>
      <c r="I71" s="22" t="s">
        <v>456</v>
      </c>
      <c r="J71" s="30">
        <v>85</v>
      </c>
    </row>
    <row r="72" spans="1:10" ht="16.5">
      <c r="A72" s="214" t="s">
        <v>491</v>
      </c>
      <c r="B72" s="215">
        <v>2</v>
      </c>
      <c r="C72" s="20"/>
      <c r="D72" s="23" t="s">
        <v>201</v>
      </c>
      <c r="E72" s="1" t="s">
        <v>136</v>
      </c>
      <c r="F72" s="405" t="s">
        <v>131</v>
      </c>
      <c r="G72" s="16" t="s">
        <v>78</v>
      </c>
      <c r="H72" s="16" t="s">
        <v>81</v>
      </c>
      <c r="I72" s="16" t="s">
        <v>450</v>
      </c>
      <c r="J72" s="30">
        <v>225</v>
      </c>
    </row>
    <row r="73" spans="1:10" ht="16.5">
      <c r="A73" s="214" t="s">
        <v>492</v>
      </c>
      <c r="B73" s="215">
        <v>2</v>
      </c>
      <c r="C73" s="20"/>
      <c r="D73" s="23" t="s">
        <v>85</v>
      </c>
      <c r="E73" s="1" t="s">
        <v>493</v>
      </c>
      <c r="F73" s="16" t="s">
        <v>131</v>
      </c>
      <c r="G73" s="16" t="s">
        <v>78</v>
      </c>
      <c r="H73" s="16" t="s">
        <v>82</v>
      </c>
      <c r="I73" s="16" t="s">
        <v>458</v>
      </c>
      <c r="J73" s="30">
        <v>97</v>
      </c>
    </row>
    <row r="74" spans="1:10" ht="16.5">
      <c r="A74" s="214" t="s">
        <v>234</v>
      </c>
      <c r="B74" s="215">
        <v>2</v>
      </c>
      <c r="C74" s="20"/>
      <c r="D74" s="23" t="s">
        <v>215</v>
      </c>
      <c r="E74" s="1" t="s">
        <v>130</v>
      </c>
      <c r="F74" s="405" t="s">
        <v>131</v>
      </c>
      <c r="G74" s="16" t="s">
        <v>138</v>
      </c>
      <c r="H74" s="16" t="s">
        <v>158</v>
      </c>
      <c r="I74" s="16" t="s">
        <v>450</v>
      </c>
      <c r="J74" s="30">
        <v>227</v>
      </c>
    </row>
    <row r="75" spans="1:10" ht="16.5">
      <c r="A75" s="214" t="s">
        <v>494</v>
      </c>
      <c r="B75" s="215">
        <v>2</v>
      </c>
      <c r="C75" s="20"/>
      <c r="D75" s="23" t="s">
        <v>85</v>
      </c>
      <c r="E75" s="1" t="s">
        <v>154</v>
      </c>
      <c r="F75" s="16" t="s">
        <v>153</v>
      </c>
      <c r="G75" s="16" t="s">
        <v>204</v>
      </c>
      <c r="H75" s="16" t="s">
        <v>82</v>
      </c>
      <c r="I75" s="16" t="s">
        <v>458</v>
      </c>
      <c r="J75" s="30">
        <v>99</v>
      </c>
    </row>
    <row r="76" spans="1:10" ht="16.5">
      <c r="A76" s="214" t="s">
        <v>235</v>
      </c>
      <c r="B76" s="215">
        <v>2</v>
      </c>
      <c r="C76" s="20"/>
      <c r="D76" s="23" t="s">
        <v>200</v>
      </c>
      <c r="E76" s="1" t="s">
        <v>133</v>
      </c>
      <c r="F76" s="217" t="s">
        <v>131</v>
      </c>
      <c r="G76" s="16" t="s">
        <v>78</v>
      </c>
      <c r="H76" s="16" t="s">
        <v>84</v>
      </c>
      <c r="I76" s="16" t="s">
        <v>452</v>
      </c>
      <c r="J76" s="30">
        <v>120</v>
      </c>
    </row>
    <row r="77" spans="1:10" ht="16.5">
      <c r="A77" s="214" t="s">
        <v>236</v>
      </c>
      <c r="B77" s="215">
        <v>2</v>
      </c>
      <c r="C77" s="20"/>
      <c r="D77" s="23" t="s">
        <v>109</v>
      </c>
      <c r="E77" s="1" t="s">
        <v>130</v>
      </c>
      <c r="F77" s="405" t="s">
        <v>131</v>
      </c>
      <c r="G77" s="16" t="s">
        <v>138</v>
      </c>
      <c r="H77" s="16" t="s">
        <v>81</v>
      </c>
      <c r="I77" s="16" t="s">
        <v>450</v>
      </c>
      <c r="J77" s="30">
        <v>230</v>
      </c>
    </row>
    <row r="78" spans="1:10" ht="16.5">
      <c r="A78" s="214" t="s">
        <v>237</v>
      </c>
      <c r="B78" s="215">
        <v>2</v>
      </c>
      <c r="C78" s="20"/>
      <c r="D78" s="23" t="s">
        <v>200</v>
      </c>
      <c r="E78" s="1" t="s">
        <v>136</v>
      </c>
      <c r="F78" s="1" t="s">
        <v>131</v>
      </c>
      <c r="G78" s="16" t="s">
        <v>78</v>
      </c>
      <c r="H78" s="16" t="s">
        <v>114</v>
      </c>
      <c r="I78" s="16" t="s">
        <v>450</v>
      </c>
      <c r="J78" s="30">
        <v>235</v>
      </c>
    </row>
    <row r="79" spans="1:10" ht="16.5">
      <c r="A79" s="214" t="s">
        <v>238</v>
      </c>
      <c r="B79" s="215">
        <v>2</v>
      </c>
      <c r="C79" s="20"/>
      <c r="D79" s="23" t="s">
        <v>215</v>
      </c>
      <c r="E79" s="1" t="s">
        <v>133</v>
      </c>
      <c r="F79" s="1" t="s">
        <v>131</v>
      </c>
      <c r="G79" s="16" t="s">
        <v>138</v>
      </c>
      <c r="H79" s="16" t="s">
        <v>86</v>
      </c>
      <c r="I79" s="16" t="s">
        <v>450</v>
      </c>
      <c r="J79" s="30">
        <v>241</v>
      </c>
    </row>
    <row r="80" spans="1:10" ht="16.5">
      <c r="A80" s="214" t="s">
        <v>495</v>
      </c>
      <c r="B80" s="215">
        <v>2</v>
      </c>
      <c r="C80" s="20"/>
      <c r="D80" s="23" t="s">
        <v>215</v>
      </c>
      <c r="E80" s="1" t="s">
        <v>133</v>
      </c>
      <c r="F80" s="405" t="s">
        <v>153</v>
      </c>
      <c r="G80" s="16" t="s">
        <v>464</v>
      </c>
      <c r="H80" s="16" t="s">
        <v>86</v>
      </c>
      <c r="I80" s="16" t="s">
        <v>452</v>
      </c>
      <c r="J80" s="30">
        <v>123</v>
      </c>
    </row>
    <row r="81" spans="1:10" ht="16.5">
      <c r="A81" s="214" t="s">
        <v>239</v>
      </c>
      <c r="B81" s="215">
        <v>2</v>
      </c>
      <c r="C81" s="20"/>
      <c r="D81" s="23" t="s">
        <v>109</v>
      </c>
      <c r="E81" s="1" t="s">
        <v>130</v>
      </c>
      <c r="F81" s="405" t="s">
        <v>131</v>
      </c>
      <c r="G81" s="16" t="s">
        <v>78</v>
      </c>
      <c r="H81" s="16" t="s">
        <v>84</v>
      </c>
      <c r="I81" s="16" t="s">
        <v>452</v>
      </c>
      <c r="J81" s="30">
        <v>124</v>
      </c>
    </row>
    <row r="82" spans="1:10" ht="16.5">
      <c r="A82" s="214" t="s">
        <v>240</v>
      </c>
      <c r="B82" s="215">
        <v>2</v>
      </c>
      <c r="C82" s="20"/>
      <c r="D82" s="23" t="s">
        <v>201</v>
      </c>
      <c r="E82" s="1" t="s">
        <v>130</v>
      </c>
      <c r="F82" s="405" t="s">
        <v>131</v>
      </c>
      <c r="G82" s="16" t="s">
        <v>106</v>
      </c>
      <c r="H82" s="16" t="s">
        <v>82</v>
      </c>
      <c r="I82" s="16" t="s">
        <v>450</v>
      </c>
      <c r="J82" s="30">
        <v>252</v>
      </c>
    </row>
    <row r="83" spans="1:10" ht="16.5">
      <c r="A83" s="214" t="s">
        <v>498</v>
      </c>
      <c r="B83" s="215">
        <v>2</v>
      </c>
      <c r="C83" s="20"/>
      <c r="D83" s="23" t="s">
        <v>201</v>
      </c>
      <c r="E83" s="1" t="s">
        <v>130</v>
      </c>
      <c r="F83" s="405" t="s">
        <v>131</v>
      </c>
      <c r="G83" s="16" t="s">
        <v>83</v>
      </c>
      <c r="H83" s="16" t="s">
        <v>86</v>
      </c>
      <c r="I83" s="16" t="s">
        <v>452</v>
      </c>
      <c r="J83" s="30">
        <v>125</v>
      </c>
    </row>
    <row r="84" spans="1:10" ht="16.5">
      <c r="A84" s="214" t="s">
        <v>497</v>
      </c>
      <c r="B84" s="215">
        <v>2</v>
      </c>
      <c r="C84" s="20"/>
      <c r="D84" s="23" t="s">
        <v>201</v>
      </c>
      <c r="E84" s="1" t="s">
        <v>136</v>
      </c>
      <c r="F84" s="405" t="s">
        <v>131</v>
      </c>
      <c r="G84" s="16" t="s">
        <v>78</v>
      </c>
      <c r="H84" s="16" t="s">
        <v>81</v>
      </c>
      <c r="I84" s="16" t="s">
        <v>450</v>
      </c>
      <c r="J84" s="30">
        <v>259</v>
      </c>
    </row>
    <row r="85" spans="1:10" ht="16.5">
      <c r="A85" s="214" t="s">
        <v>499</v>
      </c>
      <c r="B85" s="215">
        <v>2</v>
      </c>
      <c r="C85" s="20"/>
      <c r="D85" s="420" t="s">
        <v>201</v>
      </c>
      <c r="E85" s="417" t="s">
        <v>134</v>
      </c>
      <c r="F85" s="419" t="s">
        <v>131</v>
      </c>
      <c r="G85" s="418" t="s">
        <v>78</v>
      </c>
      <c r="H85" s="418" t="s">
        <v>86</v>
      </c>
      <c r="I85" s="418" t="s">
        <v>467</v>
      </c>
      <c r="J85" s="438">
        <v>56</v>
      </c>
    </row>
    <row r="86" spans="1:10" ht="16.5">
      <c r="A86" s="214" t="s">
        <v>241</v>
      </c>
      <c r="B86" s="215">
        <v>2</v>
      </c>
      <c r="C86" s="20"/>
      <c r="D86" s="23" t="s">
        <v>85</v>
      </c>
      <c r="E86" s="1" t="s">
        <v>130</v>
      </c>
      <c r="F86" s="405" t="s">
        <v>131</v>
      </c>
      <c r="G86" s="16" t="s">
        <v>106</v>
      </c>
      <c r="H86" s="16" t="s">
        <v>82</v>
      </c>
      <c r="I86" s="16" t="s">
        <v>450</v>
      </c>
      <c r="J86" s="30">
        <v>271</v>
      </c>
    </row>
    <row r="87" spans="1:10" ht="16.5">
      <c r="A87" s="214" t="s">
        <v>500</v>
      </c>
      <c r="B87" s="215">
        <v>2</v>
      </c>
      <c r="C87" s="20"/>
      <c r="D87" s="23" t="s">
        <v>77</v>
      </c>
      <c r="E87" s="1" t="s">
        <v>133</v>
      </c>
      <c r="F87" s="405" t="s">
        <v>131</v>
      </c>
      <c r="G87" s="16" t="s">
        <v>78</v>
      </c>
      <c r="H87" s="16" t="s">
        <v>84</v>
      </c>
      <c r="I87" s="16" t="s">
        <v>450</v>
      </c>
      <c r="J87" s="30">
        <v>272</v>
      </c>
    </row>
    <row r="88" spans="1:10" ht="16.5">
      <c r="A88" s="214" t="s">
        <v>496</v>
      </c>
      <c r="B88" s="215">
        <v>2</v>
      </c>
      <c r="C88" s="20"/>
      <c r="D88" s="23" t="s">
        <v>85</v>
      </c>
      <c r="E88" s="1" t="s">
        <v>130</v>
      </c>
      <c r="F88" s="405" t="s">
        <v>131</v>
      </c>
      <c r="G88" s="16" t="s">
        <v>78</v>
      </c>
      <c r="H88" s="16" t="s">
        <v>82</v>
      </c>
      <c r="I88" s="16" t="s">
        <v>450</v>
      </c>
      <c r="J88" s="30">
        <v>272</v>
      </c>
    </row>
    <row r="89" spans="1:10" ht="16.5">
      <c r="A89" s="214" t="s">
        <v>242</v>
      </c>
      <c r="B89" s="215">
        <v>2</v>
      </c>
      <c r="C89" s="20"/>
      <c r="D89" s="23" t="s">
        <v>87</v>
      </c>
      <c r="E89" s="1" t="s">
        <v>136</v>
      </c>
      <c r="F89" s="1" t="s">
        <v>131</v>
      </c>
      <c r="G89" s="16" t="s">
        <v>106</v>
      </c>
      <c r="H89" s="16" t="s">
        <v>82</v>
      </c>
      <c r="I89" s="16" t="s">
        <v>450</v>
      </c>
      <c r="J89" s="30">
        <v>278</v>
      </c>
    </row>
    <row r="90" spans="1:10" ht="16.5">
      <c r="A90" s="214" t="s">
        <v>243</v>
      </c>
      <c r="B90" s="215">
        <v>2</v>
      </c>
      <c r="C90" s="20"/>
      <c r="D90" s="23" t="s">
        <v>77</v>
      </c>
      <c r="E90" s="1" t="s">
        <v>154</v>
      </c>
      <c r="F90" s="1" t="s">
        <v>131</v>
      </c>
      <c r="G90" s="16" t="s">
        <v>106</v>
      </c>
      <c r="H90" s="16" t="s">
        <v>216</v>
      </c>
      <c r="I90" s="16" t="s">
        <v>450</v>
      </c>
      <c r="J90" s="30">
        <v>278</v>
      </c>
    </row>
    <row r="91" spans="1:10" ht="16.5">
      <c r="A91" s="214" t="s">
        <v>244</v>
      </c>
      <c r="B91" s="215">
        <v>2</v>
      </c>
      <c r="C91" s="20"/>
      <c r="D91" s="23" t="s">
        <v>226</v>
      </c>
      <c r="E91" s="1" t="s">
        <v>130</v>
      </c>
      <c r="F91" s="1" t="s">
        <v>131</v>
      </c>
      <c r="G91" s="16" t="s">
        <v>117</v>
      </c>
      <c r="H91" s="16" t="s">
        <v>81</v>
      </c>
      <c r="I91" s="16" t="s">
        <v>450</v>
      </c>
      <c r="J91" s="30">
        <v>279</v>
      </c>
    </row>
    <row r="92" spans="1:10" ht="16.5">
      <c r="A92" s="214" t="s">
        <v>501</v>
      </c>
      <c r="B92" s="215">
        <v>2</v>
      </c>
      <c r="C92" s="20"/>
      <c r="D92" s="23" t="s">
        <v>77</v>
      </c>
      <c r="E92" s="1" t="s">
        <v>133</v>
      </c>
      <c r="F92" s="405" t="s">
        <v>131</v>
      </c>
      <c r="G92" s="16" t="s">
        <v>78</v>
      </c>
      <c r="H92" s="16" t="s">
        <v>81</v>
      </c>
      <c r="I92" s="16" t="s">
        <v>452</v>
      </c>
      <c r="J92" s="30">
        <v>127</v>
      </c>
    </row>
    <row r="93" spans="1:10" ht="16.5">
      <c r="A93" s="214" t="s">
        <v>245</v>
      </c>
      <c r="B93" s="215">
        <v>2</v>
      </c>
      <c r="C93" s="20"/>
      <c r="D93" s="23" t="s">
        <v>87</v>
      </c>
      <c r="E93" s="1" t="s">
        <v>218</v>
      </c>
      <c r="F93" s="1" t="s">
        <v>131</v>
      </c>
      <c r="G93" s="16" t="s">
        <v>106</v>
      </c>
      <c r="H93" s="16" t="s">
        <v>82</v>
      </c>
      <c r="I93" s="16" t="s">
        <v>450</v>
      </c>
      <c r="J93" s="30">
        <v>281</v>
      </c>
    </row>
    <row r="94" spans="1:10" ht="16.5">
      <c r="A94" s="214" t="s">
        <v>115</v>
      </c>
      <c r="B94" s="215">
        <v>2</v>
      </c>
      <c r="C94" s="20"/>
      <c r="D94" s="23" t="s">
        <v>109</v>
      </c>
      <c r="E94" s="1" t="s">
        <v>130</v>
      </c>
      <c r="F94" s="1" t="s">
        <v>131</v>
      </c>
      <c r="G94" s="16" t="s">
        <v>83</v>
      </c>
      <c r="H94" s="16" t="s">
        <v>81</v>
      </c>
      <c r="I94" s="16" t="s">
        <v>450</v>
      </c>
      <c r="J94" s="30">
        <v>281</v>
      </c>
    </row>
    <row r="95" spans="1:10" ht="16.5">
      <c r="A95" s="214" t="s">
        <v>246</v>
      </c>
      <c r="B95" s="215">
        <v>2</v>
      </c>
      <c r="C95" s="23" t="s">
        <v>315</v>
      </c>
      <c r="D95" s="23" t="s">
        <v>87</v>
      </c>
      <c r="E95" s="1" t="s">
        <v>133</v>
      </c>
      <c r="F95" s="1" t="s">
        <v>131</v>
      </c>
      <c r="G95" s="16" t="s">
        <v>138</v>
      </c>
      <c r="H95" s="16" t="s">
        <v>86</v>
      </c>
      <c r="I95" s="16" t="s">
        <v>450</v>
      </c>
      <c r="J95" s="30">
        <v>283</v>
      </c>
    </row>
    <row r="96" spans="1:10" ht="16.5">
      <c r="A96" s="214" t="s">
        <v>503</v>
      </c>
      <c r="B96" s="215">
        <v>2</v>
      </c>
      <c r="C96" s="20"/>
      <c r="D96" s="23" t="s">
        <v>109</v>
      </c>
      <c r="E96" s="1" t="s">
        <v>130</v>
      </c>
      <c r="F96" s="405" t="s">
        <v>131</v>
      </c>
      <c r="G96" s="16" t="s">
        <v>78</v>
      </c>
      <c r="H96" s="16" t="s">
        <v>132</v>
      </c>
      <c r="I96" s="16" t="s">
        <v>450</v>
      </c>
      <c r="J96" s="30">
        <v>284</v>
      </c>
    </row>
    <row r="97" spans="1:10" ht="16.5">
      <c r="A97" s="214" t="s">
        <v>502</v>
      </c>
      <c r="B97" s="215">
        <v>2</v>
      </c>
      <c r="C97" s="20"/>
      <c r="D97" s="23" t="s">
        <v>215</v>
      </c>
      <c r="E97" s="1" t="s">
        <v>155</v>
      </c>
      <c r="F97" s="422" t="s">
        <v>131</v>
      </c>
      <c r="G97" s="16" t="s">
        <v>138</v>
      </c>
      <c r="H97" s="16" t="s">
        <v>82</v>
      </c>
      <c r="I97" s="16" t="s">
        <v>477</v>
      </c>
      <c r="J97" s="30">
        <v>126</v>
      </c>
    </row>
    <row r="98" spans="1:10" ht="16.5">
      <c r="A98" s="214" t="s">
        <v>247</v>
      </c>
      <c r="B98" s="215">
        <v>2</v>
      </c>
      <c r="C98" s="20"/>
      <c r="D98" s="23" t="s">
        <v>201</v>
      </c>
      <c r="E98" s="1" t="s">
        <v>133</v>
      </c>
      <c r="F98" s="217" t="s">
        <v>162</v>
      </c>
      <c r="G98" s="16" t="s">
        <v>83</v>
      </c>
      <c r="H98" s="16" t="s">
        <v>114</v>
      </c>
      <c r="I98" s="16" t="s">
        <v>452</v>
      </c>
      <c r="J98" s="30">
        <v>128</v>
      </c>
    </row>
    <row r="99" spans="1:10" ht="16.5">
      <c r="A99" s="214" t="s">
        <v>248</v>
      </c>
      <c r="B99" s="215">
        <v>2</v>
      </c>
      <c r="C99" s="20"/>
      <c r="D99" s="23" t="s">
        <v>85</v>
      </c>
      <c r="E99" s="1" t="s">
        <v>136</v>
      </c>
      <c r="F99" s="1" t="s">
        <v>153</v>
      </c>
      <c r="G99" s="16" t="s">
        <v>106</v>
      </c>
      <c r="H99" s="16" t="s">
        <v>86</v>
      </c>
      <c r="I99" s="16" t="s">
        <v>450</v>
      </c>
      <c r="J99" s="421">
        <v>286</v>
      </c>
    </row>
    <row r="100" spans="1:10" ht="16.5">
      <c r="A100" s="214" t="s">
        <v>249</v>
      </c>
      <c r="B100" s="215">
        <v>2</v>
      </c>
      <c r="C100" s="20"/>
      <c r="D100" s="23" t="s">
        <v>85</v>
      </c>
      <c r="E100" s="1" t="s">
        <v>218</v>
      </c>
      <c r="F100" s="226" t="s">
        <v>131</v>
      </c>
      <c r="G100" s="16" t="s">
        <v>106</v>
      </c>
      <c r="H100" s="16" t="s">
        <v>86</v>
      </c>
      <c r="I100" s="16" t="s">
        <v>471</v>
      </c>
      <c r="J100" s="421">
        <v>71</v>
      </c>
    </row>
    <row r="101" spans="1:10" ht="16.5">
      <c r="A101" s="214" t="s">
        <v>504</v>
      </c>
      <c r="B101" s="215">
        <v>2</v>
      </c>
      <c r="C101" s="20"/>
      <c r="D101" s="23" t="s">
        <v>109</v>
      </c>
      <c r="E101" s="1" t="s">
        <v>130</v>
      </c>
      <c r="F101" s="405" t="s">
        <v>131</v>
      </c>
      <c r="G101" s="418" t="s">
        <v>117</v>
      </c>
      <c r="H101" s="16" t="s">
        <v>82</v>
      </c>
      <c r="I101" s="16" t="s">
        <v>456</v>
      </c>
      <c r="J101" s="30">
        <v>90</v>
      </c>
    </row>
    <row r="102" spans="1:10" ht="16.5">
      <c r="A102" s="214" t="s">
        <v>250</v>
      </c>
      <c r="B102" s="215">
        <v>2</v>
      </c>
      <c r="C102" s="20"/>
      <c r="D102" s="23" t="s">
        <v>215</v>
      </c>
      <c r="E102" s="1" t="s">
        <v>133</v>
      </c>
      <c r="F102" s="217" t="s">
        <v>131</v>
      </c>
      <c r="G102" s="16" t="s">
        <v>83</v>
      </c>
      <c r="H102" s="16" t="s">
        <v>156</v>
      </c>
      <c r="I102" s="16" t="s">
        <v>452</v>
      </c>
      <c r="J102" s="30">
        <v>129</v>
      </c>
    </row>
    <row r="103" spans="1:10" ht="16.5">
      <c r="A103" s="214" t="s">
        <v>251</v>
      </c>
      <c r="B103" s="215">
        <v>2</v>
      </c>
      <c r="C103" s="20"/>
      <c r="D103" s="23" t="s">
        <v>77</v>
      </c>
      <c r="E103" s="1" t="s">
        <v>130</v>
      </c>
      <c r="F103" s="1" t="s">
        <v>131</v>
      </c>
      <c r="G103" s="16" t="s">
        <v>106</v>
      </c>
      <c r="H103" s="16" t="s">
        <v>112</v>
      </c>
      <c r="I103" s="16" t="s">
        <v>171</v>
      </c>
      <c r="J103" s="30"/>
    </row>
    <row r="104" spans="1:10" ht="16.5">
      <c r="A104" s="214" t="s">
        <v>505</v>
      </c>
      <c r="B104" s="215">
        <v>2</v>
      </c>
      <c r="C104" s="20"/>
      <c r="D104" s="23" t="s">
        <v>215</v>
      </c>
      <c r="E104" s="1" t="s">
        <v>506</v>
      </c>
      <c r="F104" s="1" t="s">
        <v>131</v>
      </c>
      <c r="G104" s="16" t="s">
        <v>106</v>
      </c>
      <c r="H104" s="16" t="s">
        <v>86</v>
      </c>
      <c r="I104" s="16" t="s">
        <v>476</v>
      </c>
      <c r="J104" s="30">
        <v>188</v>
      </c>
    </row>
    <row r="105" spans="1:10" ht="16.5">
      <c r="A105" s="218" t="s">
        <v>252</v>
      </c>
      <c r="B105" s="219">
        <v>2</v>
      </c>
      <c r="C105" s="220"/>
      <c r="D105" s="221" t="s">
        <v>215</v>
      </c>
      <c r="E105" s="18" t="s">
        <v>136</v>
      </c>
      <c r="F105" s="439" t="s">
        <v>131</v>
      </c>
      <c r="G105" s="24" t="s">
        <v>106</v>
      </c>
      <c r="H105" s="24" t="s">
        <v>81</v>
      </c>
      <c r="I105" s="24" t="s">
        <v>450</v>
      </c>
      <c r="J105" s="225">
        <v>303</v>
      </c>
    </row>
    <row r="106" spans="1:10" ht="16.5">
      <c r="A106" s="214" t="s">
        <v>507</v>
      </c>
      <c r="B106" s="215">
        <v>3</v>
      </c>
      <c r="C106" s="20"/>
      <c r="D106" s="23" t="s">
        <v>200</v>
      </c>
      <c r="E106" s="1" t="s">
        <v>130</v>
      </c>
      <c r="F106" s="16" t="s">
        <v>131</v>
      </c>
      <c r="G106" s="16" t="s">
        <v>78</v>
      </c>
      <c r="H106" s="16" t="s">
        <v>82</v>
      </c>
      <c r="I106" s="16" t="s">
        <v>458</v>
      </c>
      <c r="J106" s="30">
        <v>89</v>
      </c>
    </row>
    <row r="107" spans="1:10" ht="16.5">
      <c r="A107" s="214" t="s">
        <v>253</v>
      </c>
      <c r="B107" s="215">
        <v>3</v>
      </c>
      <c r="C107" s="20"/>
      <c r="D107" s="23" t="s">
        <v>200</v>
      </c>
      <c r="E107" s="1" t="s">
        <v>134</v>
      </c>
      <c r="F107" s="1" t="s">
        <v>131</v>
      </c>
      <c r="G107" s="16" t="s">
        <v>78</v>
      </c>
      <c r="H107" s="16" t="s">
        <v>82</v>
      </c>
      <c r="I107" s="16" t="s">
        <v>450</v>
      </c>
      <c r="J107" s="30">
        <v>198</v>
      </c>
    </row>
    <row r="108" spans="1:10" ht="16.5">
      <c r="A108" s="214" t="s">
        <v>508</v>
      </c>
      <c r="B108" s="215">
        <v>3</v>
      </c>
      <c r="C108" s="20"/>
      <c r="D108" s="23" t="s">
        <v>201</v>
      </c>
      <c r="E108" s="417" t="s">
        <v>136</v>
      </c>
      <c r="F108" s="16" t="s">
        <v>131</v>
      </c>
      <c r="G108" s="418" t="s">
        <v>78</v>
      </c>
      <c r="H108" s="16" t="s">
        <v>147</v>
      </c>
      <c r="I108" s="16" t="s">
        <v>455</v>
      </c>
      <c r="J108" s="112">
        <v>94</v>
      </c>
    </row>
    <row r="109" spans="1:10" ht="16.5">
      <c r="A109" s="214" t="s">
        <v>254</v>
      </c>
      <c r="B109" s="215">
        <v>3</v>
      </c>
      <c r="C109" s="20"/>
      <c r="D109" s="23" t="s">
        <v>201</v>
      </c>
      <c r="E109" s="1" t="s">
        <v>130</v>
      </c>
      <c r="F109" s="1" t="s">
        <v>131</v>
      </c>
      <c r="G109" s="16" t="s">
        <v>78</v>
      </c>
      <c r="H109" s="16" t="s">
        <v>170</v>
      </c>
      <c r="I109" s="16" t="s">
        <v>450</v>
      </c>
      <c r="J109" s="30">
        <v>203</v>
      </c>
    </row>
    <row r="110" spans="1:10" ht="16.5">
      <c r="A110" s="214" t="s">
        <v>509</v>
      </c>
      <c r="B110" s="215">
        <v>3</v>
      </c>
      <c r="C110" s="20"/>
      <c r="D110" s="23" t="s">
        <v>201</v>
      </c>
      <c r="E110" s="417" t="s">
        <v>134</v>
      </c>
      <c r="F110" s="419" t="s">
        <v>131</v>
      </c>
      <c r="G110" s="418" t="s">
        <v>78</v>
      </c>
      <c r="H110" s="418" t="s">
        <v>86</v>
      </c>
      <c r="I110" s="418" t="s">
        <v>465</v>
      </c>
      <c r="J110" s="112">
        <v>48</v>
      </c>
    </row>
    <row r="111" spans="1:10" ht="16.5">
      <c r="A111" s="214" t="s">
        <v>304</v>
      </c>
      <c r="B111" s="215">
        <v>3</v>
      </c>
      <c r="C111" s="20"/>
      <c r="D111" s="23" t="s">
        <v>109</v>
      </c>
      <c r="E111" s="1" t="s">
        <v>130</v>
      </c>
      <c r="F111" s="405" t="s">
        <v>131</v>
      </c>
      <c r="G111" s="16" t="s">
        <v>96</v>
      </c>
      <c r="H111" s="16" t="s">
        <v>17</v>
      </c>
      <c r="I111" s="16" t="s">
        <v>456</v>
      </c>
      <c r="J111" s="30">
        <v>81</v>
      </c>
    </row>
    <row r="112" spans="1:10" ht="16.5">
      <c r="A112" s="214" t="s">
        <v>510</v>
      </c>
      <c r="B112" s="215">
        <v>3</v>
      </c>
      <c r="C112" s="20"/>
      <c r="D112" s="23" t="s">
        <v>109</v>
      </c>
      <c r="E112" s="1" t="s">
        <v>130</v>
      </c>
      <c r="F112" s="16" t="s">
        <v>131</v>
      </c>
      <c r="G112" s="16" t="s">
        <v>83</v>
      </c>
      <c r="H112" s="16" t="s">
        <v>81</v>
      </c>
      <c r="I112" s="16" t="s">
        <v>458</v>
      </c>
      <c r="J112" s="30">
        <v>92</v>
      </c>
    </row>
    <row r="113" spans="1:10" ht="16.5">
      <c r="A113" s="214" t="s">
        <v>511</v>
      </c>
      <c r="B113" s="215">
        <v>3</v>
      </c>
      <c r="C113" s="20"/>
      <c r="D113" s="23" t="s">
        <v>200</v>
      </c>
      <c r="E113" s="1" t="s">
        <v>155</v>
      </c>
      <c r="F113" s="405" t="s">
        <v>131</v>
      </c>
      <c r="G113" s="22" t="s">
        <v>138</v>
      </c>
      <c r="H113" s="16" t="s">
        <v>170</v>
      </c>
      <c r="I113" s="16" t="s">
        <v>450</v>
      </c>
      <c r="J113" s="30">
        <v>206</v>
      </c>
    </row>
    <row r="114" spans="1:10" ht="16.5">
      <c r="A114" s="214" t="s">
        <v>255</v>
      </c>
      <c r="B114" s="215">
        <v>3</v>
      </c>
      <c r="C114" s="20"/>
      <c r="D114" s="23" t="s">
        <v>77</v>
      </c>
      <c r="E114" s="1" t="s">
        <v>130</v>
      </c>
      <c r="F114" s="217" t="s">
        <v>131</v>
      </c>
      <c r="G114" s="16" t="s">
        <v>78</v>
      </c>
      <c r="H114" s="16" t="s">
        <v>84</v>
      </c>
      <c r="I114" s="16" t="s">
        <v>452</v>
      </c>
      <c r="J114" s="30">
        <v>117</v>
      </c>
    </row>
    <row r="115" spans="1:10" ht="16.5">
      <c r="A115" s="214" t="s">
        <v>512</v>
      </c>
      <c r="B115" s="215">
        <v>3</v>
      </c>
      <c r="C115" s="20"/>
      <c r="D115" s="23" t="s">
        <v>201</v>
      </c>
      <c r="E115" s="1" t="s">
        <v>133</v>
      </c>
      <c r="F115" s="405" t="s">
        <v>131</v>
      </c>
      <c r="G115" s="16" t="s">
        <v>138</v>
      </c>
      <c r="H115" s="16" t="s">
        <v>81</v>
      </c>
      <c r="I115" s="16" t="s">
        <v>456</v>
      </c>
      <c r="J115" s="30">
        <v>83</v>
      </c>
    </row>
    <row r="116" spans="1:10" ht="16.5">
      <c r="A116" s="214" t="s">
        <v>513</v>
      </c>
      <c r="B116" s="215">
        <v>3</v>
      </c>
      <c r="C116" s="20"/>
      <c r="D116" s="23" t="s">
        <v>109</v>
      </c>
      <c r="E116" s="1" t="s">
        <v>130</v>
      </c>
      <c r="F116" s="405" t="s">
        <v>131</v>
      </c>
      <c r="G116" s="16" t="s">
        <v>78</v>
      </c>
      <c r="H116" s="22" t="s">
        <v>132</v>
      </c>
      <c r="I116" s="22" t="s">
        <v>456</v>
      </c>
      <c r="J116" s="30">
        <v>84</v>
      </c>
    </row>
    <row r="117" spans="1:10" ht="16.5">
      <c r="A117" s="214" t="s">
        <v>514</v>
      </c>
      <c r="B117" s="215">
        <v>3</v>
      </c>
      <c r="C117" s="20"/>
      <c r="D117" s="420" t="s">
        <v>109</v>
      </c>
      <c r="E117" s="417" t="s">
        <v>130</v>
      </c>
      <c r="F117" s="419" t="s">
        <v>79</v>
      </c>
      <c r="G117" s="418" t="s">
        <v>83</v>
      </c>
      <c r="H117" s="418" t="s">
        <v>82</v>
      </c>
      <c r="I117" s="418" t="s">
        <v>457</v>
      </c>
      <c r="J117" s="438">
        <v>84</v>
      </c>
    </row>
    <row r="118" spans="1:10" ht="16.5">
      <c r="A118" s="214" t="s">
        <v>139</v>
      </c>
      <c r="B118" s="215">
        <v>3</v>
      </c>
      <c r="C118" s="20"/>
      <c r="D118" s="23" t="s">
        <v>200</v>
      </c>
      <c r="E118" s="1" t="s">
        <v>130</v>
      </c>
      <c r="F118" s="1" t="s">
        <v>131</v>
      </c>
      <c r="G118" s="16" t="s">
        <v>78</v>
      </c>
      <c r="H118" s="16" t="s">
        <v>82</v>
      </c>
      <c r="I118" s="16" t="s">
        <v>450</v>
      </c>
      <c r="J118" s="30">
        <v>213</v>
      </c>
    </row>
    <row r="119" spans="1:10" ht="16.5">
      <c r="A119" s="214" t="s">
        <v>256</v>
      </c>
      <c r="B119" s="215">
        <v>3</v>
      </c>
      <c r="C119" s="20"/>
      <c r="D119" s="23" t="s">
        <v>226</v>
      </c>
      <c r="E119" s="1" t="s">
        <v>134</v>
      </c>
      <c r="F119" s="405" t="s">
        <v>131</v>
      </c>
      <c r="G119" s="16" t="s">
        <v>78</v>
      </c>
      <c r="H119" s="16" t="s">
        <v>170</v>
      </c>
      <c r="I119" s="16" t="s">
        <v>450</v>
      </c>
      <c r="J119" s="30">
        <v>213</v>
      </c>
    </row>
    <row r="120" spans="1:10" ht="16.5">
      <c r="A120" s="214" t="s">
        <v>257</v>
      </c>
      <c r="B120" s="215">
        <v>3</v>
      </c>
      <c r="C120" s="20"/>
      <c r="D120" s="23" t="s">
        <v>85</v>
      </c>
      <c r="E120" s="1" t="s">
        <v>130</v>
      </c>
      <c r="F120" s="405" t="s">
        <v>156</v>
      </c>
      <c r="G120" s="16" t="s">
        <v>106</v>
      </c>
      <c r="H120" s="16" t="s">
        <v>112</v>
      </c>
      <c r="I120" s="16" t="s">
        <v>450</v>
      </c>
      <c r="J120" s="30">
        <v>214</v>
      </c>
    </row>
    <row r="121" spans="1:10" ht="16.5">
      <c r="A121" s="214" t="s">
        <v>149</v>
      </c>
      <c r="B121" s="215">
        <v>3</v>
      </c>
      <c r="C121" s="20"/>
      <c r="D121" s="23" t="s">
        <v>80</v>
      </c>
      <c r="E121" s="1" t="s">
        <v>130</v>
      </c>
      <c r="F121" s="405" t="s">
        <v>131</v>
      </c>
      <c r="G121" s="16" t="s">
        <v>78</v>
      </c>
      <c r="H121" s="16" t="s">
        <v>82</v>
      </c>
      <c r="I121" s="16" t="s">
        <v>450</v>
      </c>
      <c r="J121" s="30">
        <v>216</v>
      </c>
    </row>
    <row r="122" spans="1:10" ht="16.5">
      <c r="A122" s="214" t="s">
        <v>515</v>
      </c>
      <c r="B122" s="215">
        <v>3</v>
      </c>
      <c r="C122" s="20"/>
      <c r="D122" s="23" t="s">
        <v>201</v>
      </c>
      <c r="E122" s="1" t="s">
        <v>130</v>
      </c>
      <c r="F122" s="405" t="s">
        <v>131</v>
      </c>
      <c r="G122" s="16" t="s">
        <v>78</v>
      </c>
      <c r="H122" s="22" t="s">
        <v>86</v>
      </c>
      <c r="I122" s="22" t="s">
        <v>456</v>
      </c>
      <c r="J122" s="30">
        <v>84</v>
      </c>
    </row>
    <row r="123" spans="1:10" ht="16.5">
      <c r="A123" s="214" t="s">
        <v>259</v>
      </c>
      <c r="B123" s="215">
        <v>3</v>
      </c>
      <c r="C123" s="20"/>
      <c r="D123" s="23" t="s">
        <v>87</v>
      </c>
      <c r="E123" s="1" t="s">
        <v>130</v>
      </c>
      <c r="F123" s="1" t="s">
        <v>131</v>
      </c>
      <c r="G123" s="16" t="s">
        <v>78</v>
      </c>
      <c r="H123" s="16" t="s">
        <v>114</v>
      </c>
      <c r="I123" s="16" t="s">
        <v>450</v>
      </c>
      <c r="J123" s="30">
        <v>217</v>
      </c>
    </row>
    <row r="124" spans="1:10" ht="16.5">
      <c r="A124" s="214" t="s">
        <v>260</v>
      </c>
      <c r="B124" s="215">
        <v>3</v>
      </c>
      <c r="C124" s="20"/>
      <c r="D124" s="23" t="s">
        <v>201</v>
      </c>
      <c r="E124" s="1" t="s">
        <v>133</v>
      </c>
      <c r="F124" s="217" t="s">
        <v>131</v>
      </c>
      <c r="G124" s="16" t="s">
        <v>78</v>
      </c>
      <c r="H124" s="16" t="s">
        <v>86</v>
      </c>
      <c r="I124" s="16" t="s">
        <v>452</v>
      </c>
      <c r="J124" s="30">
        <v>119</v>
      </c>
    </row>
    <row r="125" spans="1:10" ht="16.5">
      <c r="A125" s="214" t="s">
        <v>150</v>
      </c>
      <c r="B125" s="215">
        <v>3</v>
      </c>
      <c r="C125" s="20"/>
      <c r="D125" s="23" t="s">
        <v>77</v>
      </c>
      <c r="E125" s="1" t="s">
        <v>130</v>
      </c>
      <c r="F125" s="1" t="s">
        <v>131</v>
      </c>
      <c r="G125" s="16" t="s">
        <v>138</v>
      </c>
      <c r="H125" s="16" t="s">
        <v>82</v>
      </c>
      <c r="I125" s="16" t="s">
        <v>450</v>
      </c>
      <c r="J125" s="30">
        <v>223</v>
      </c>
    </row>
    <row r="126" spans="1:10" ht="16.5">
      <c r="A126" s="214" t="s">
        <v>516</v>
      </c>
      <c r="B126" s="215">
        <v>3</v>
      </c>
      <c r="C126" s="20"/>
      <c r="D126" s="23" t="s">
        <v>201</v>
      </c>
      <c r="E126" s="417" t="s">
        <v>134</v>
      </c>
      <c r="F126" s="16" t="s">
        <v>131</v>
      </c>
      <c r="G126" s="16" t="s">
        <v>106</v>
      </c>
      <c r="H126" s="16" t="s">
        <v>82</v>
      </c>
      <c r="I126" s="16" t="s">
        <v>458</v>
      </c>
      <c r="J126" s="30">
        <v>98</v>
      </c>
    </row>
    <row r="127" spans="1:10" ht="16.5">
      <c r="A127" s="214" t="s">
        <v>517</v>
      </c>
      <c r="B127" s="215">
        <v>3</v>
      </c>
      <c r="C127" s="20"/>
      <c r="D127" s="23" t="s">
        <v>87</v>
      </c>
      <c r="E127" s="1" t="s">
        <v>134</v>
      </c>
      <c r="F127" s="405" t="s">
        <v>131</v>
      </c>
      <c r="G127" s="16" t="s">
        <v>78</v>
      </c>
      <c r="H127" s="22" t="s">
        <v>86</v>
      </c>
      <c r="I127" s="22" t="s">
        <v>456</v>
      </c>
      <c r="J127" s="30">
        <v>86</v>
      </c>
    </row>
    <row r="128" spans="1:10" ht="16.5">
      <c r="A128" s="214" t="s">
        <v>261</v>
      </c>
      <c r="B128" s="215">
        <v>3</v>
      </c>
      <c r="C128" s="20"/>
      <c r="D128" s="23" t="s">
        <v>201</v>
      </c>
      <c r="E128" s="1" t="s">
        <v>133</v>
      </c>
      <c r="F128" s="405" t="s">
        <v>131</v>
      </c>
      <c r="G128" s="16" t="s">
        <v>83</v>
      </c>
      <c r="H128" s="16" t="s">
        <v>86</v>
      </c>
      <c r="I128" s="16" t="s">
        <v>452</v>
      </c>
      <c r="J128" s="30">
        <v>120</v>
      </c>
    </row>
    <row r="129" spans="1:10" ht="16.5">
      <c r="A129" s="214" t="s">
        <v>518</v>
      </c>
      <c r="B129" s="215">
        <v>3</v>
      </c>
      <c r="C129" s="20"/>
      <c r="D129" s="23" t="s">
        <v>109</v>
      </c>
      <c r="E129" s="1" t="s">
        <v>133</v>
      </c>
      <c r="F129" s="405" t="s">
        <v>79</v>
      </c>
      <c r="G129" s="16" t="s">
        <v>519</v>
      </c>
      <c r="H129" s="16" t="s">
        <v>81</v>
      </c>
      <c r="I129" s="16" t="s">
        <v>452</v>
      </c>
      <c r="J129" s="30">
        <v>121</v>
      </c>
    </row>
    <row r="130" spans="1:10" ht="16.5">
      <c r="A130" s="214" t="s">
        <v>262</v>
      </c>
      <c r="B130" s="215">
        <v>3</v>
      </c>
      <c r="C130" s="20"/>
      <c r="D130" s="23" t="s">
        <v>77</v>
      </c>
      <c r="E130" s="1" t="s">
        <v>462</v>
      </c>
      <c r="F130" s="405" t="s">
        <v>131</v>
      </c>
      <c r="G130" s="16" t="s">
        <v>78</v>
      </c>
      <c r="H130" s="16" t="s">
        <v>263</v>
      </c>
      <c r="I130" s="16" t="s">
        <v>450</v>
      </c>
      <c r="J130" s="30">
        <v>236</v>
      </c>
    </row>
    <row r="131" spans="1:10" ht="16.5">
      <c r="A131" s="214" t="s">
        <v>520</v>
      </c>
      <c r="B131" s="215">
        <v>3</v>
      </c>
      <c r="C131" s="20"/>
      <c r="D131" s="23" t="s">
        <v>215</v>
      </c>
      <c r="E131" s="1" t="s">
        <v>133</v>
      </c>
      <c r="F131" s="16" t="s">
        <v>131</v>
      </c>
      <c r="G131" s="16" t="s">
        <v>106</v>
      </c>
      <c r="H131" s="16" t="s">
        <v>170</v>
      </c>
      <c r="I131" s="16" t="s">
        <v>458</v>
      </c>
      <c r="J131" s="30">
        <v>100</v>
      </c>
    </row>
    <row r="132" spans="1:10" ht="16.5">
      <c r="A132" s="214" t="s">
        <v>521</v>
      </c>
      <c r="B132" s="215">
        <v>3</v>
      </c>
      <c r="C132" s="20"/>
      <c r="D132" s="440" t="s">
        <v>215</v>
      </c>
      <c r="E132" s="1" t="s">
        <v>130</v>
      </c>
      <c r="F132" s="422" t="s">
        <v>522</v>
      </c>
      <c r="G132" s="16" t="s">
        <v>106</v>
      </c>
      <c r="H132" s="16" t="s">
        <v>86</v>
      </c>
      <c r="I132" s="16" t="s">
        <v>477</v>
      </c>
      <c r="J132" s="30">
        <v>114</v>
      </c>
    </row>
    <row r="133" spans="1:10" ht="16.5">
      <c r="A133" s="214" t="s">
        <v>264</v>
      </c>
      <c r="B133" s="215">
        <v>3</v>
      </c>
      <c r="C133" s="20"/>
      <c r="D133" s="23"/>
      <c r="E133" s="1"/>
      <c r="F133" s="1"/>
      <c r="G133" s="16"/>
      <c r="H133" s="16"/>
      <c r="I133" s="16"/>
      <c r="J133" s="30"/>
    </row>
    <row r="134" spans="1:10" ht="16.5">
      <c r="A134" s="214" t="s">
        <v>523</v>
      </c>
      <c r="B134" s="215">
        <v>3</v>
      </c>
      <c r="C134" s="20"/>
      <c r="D134" s="23" t="s">
        <v>215</v>
      </c>
      <c r="E134" s="1" t="s">
        <v>155</v>
      </c>
      <c r="F134" s="16" t="s">
        <v>131</v>
      </c>
      <c r="G134" s="16" t="s">
        <v>524</v>
      </c>
      <c r="H134" s="16" t="s">
        <v>17</v>
      </c>
      <c r="I134" s="16" t="s">
        <v>458</v>
      </c>
      <c r="J134" s="30">
        <v>101</v>
      </c>
    </row>
    <row r="135" spans="1:10" ht="16.5">
      <c r="A135" s="214" t="s">
        <v>265</v>
      </c>
      <c r="B135" s="215">
        <v>3</v>
      </c>
      <c r="C135" s="20"/>
      <c r="D135" s="23" t="s">
        <v>87</v>
      </c>
      <c r="E135" s="1" t="s">
        <v>130</v>
      </c>
      <c r="F135" s="405" t="s">
        <v>131</v>
      </c>
      <c r="G135" s="16" t="s">
        <v>83</v>
      </c>
      <c r="H135" s="16" t="s">
        <v>81</v>
      </c>
      <c r="I135" s="16" t="s">
        <v>450</v>
      </c>
      <c r="J135" s="30">
        <v>245</v>
      </c>
    </row>
    <row r="136" spans="1:10" ht="16.5">
      <c r="A136" s="214" t="s">
        <v>266</v>
      </c>
      <c r="B136" s="215">
        <v>3</v>
      </c>
      <c r="C136" s="20"/>
      <c r="D136" s="23" t="s">
        <v>77</v>
      </c>
      <c r="E136" s="1" t="s">
        <v>133</v>
      </c>
      <c r="F136" s="405" t="s">
        <v>131</v>
      </c>
      <c r="G136" s="16" t="s">
        <v>78</v>
      </c>
      <c r="H136" s="16" t="s">
        <v>86</v>
      </c>
      <c r="I136" s="16" t="s">
        <v>452</v>
      </c>
      <c r="J136" s="30">
        <v>124</v>
      </c>
    </row>
    <row r="137" spans="1:10" ht="16.5">
      <c r="A137" s="214" t="s">
        <v>267</v>
      </c>
      <c r="B137" s="215">
        <v>3</v>
      </c>
      <c r="C137" s="20"/>
      <c r="D137" s="23" t="s">
        <v>109</v>
      </c>
      <c r="E137" s="1" t="s">
        <v>218</v>
      </c>
      <c r="F137" s="405" t="s">
        <v>131</v>
      </c>
      <c r="G137" s="16" t="s">
        <v>117</v>
      </c>
      <c r="H137" s="16" t="s">
        <v>81</v>
      </c>
      <c r="I137" s="16" t="s">
        <v>450</v>
      </c>
      <c r="J137" s="30">
        <v>249</v>
      </c>
    </row>
    <row r="138" spans="1:10" ht="16.5">
      <c r="A138" s="214" t="s">
        <v>285</v>
      </c>
      <c r="B138" s="215">
        <v>3</v>
      </c>
      <c r="C138" s="20"/>
      <c r="D138" s="23" t="s">
        <v>77</v>
      </c>
      <c r="E138" s="1" t="s">
        <v>268</v>
      </c>
      <c r="F138" s="405" t="s">
        <v>131</v>
      </c>
      <c r="G138" s="16" t="s">
        <v>269</v>
      </c>
      <c r="H138" s="16" t="s">
        <v>84</v>
      </c>
      <c r="I138" s="16" t="s">
        <v>450</v>
      </c>
      <c r="J138" s="30">
        <v>250</v>
      </c>
    </row>
    <row r="139" spans="1:10" ht="16.5">
      <c r="A139" s="214" t="s">
        <v>270</v>
      </c>
      <c r="B139" s="215">
        <v>3</v>
      </c>
      <c r="C139" s="20"/>
      <c r="D139" s="23" t="s">
        <v>77</v>
      </c>
      <c r="E139" s="1" t="s">
        <v>268</v>
      </c>
      <c r="F139" s="405" t="s">
        <v>131</v>
      </c>
      <c r="G139" s="16" t="s">
        <v>269</v>
      </c>
      <c r="H139" s="16" t="s">
        <v>84</v>
      </c>
      <c r="I139" s="16" t="s">
        <v>450</v>
      </c>
      <c r="J139" s="30">
        <v>250</v>
      </c>
    </row>
    <row r="140" spans="1:10" ht="16.5">
      <c r="A140" s="214" t="s">
        <v>271</v>
      </c>
      <c r="B140" s="215">
        <v>3</v>
      </c>
      <c r="C140" s="23" t="s">
        <v>315</v>
      </c>
      <c r="D140" s="23" t="s">
        <v>201</v>
      </c>
      <c r="E140" s="1" t="s">
        <v>133</v>
      </c>
      <c r="F140" s="405" t="s">
        <v>131</v>
      </c>
      <c r="G140" s="16" t="s">
        <v>78</v>
      </c>
      <c r="H140" s="16" t="s">
        <v>132</v>
      </c>
      <c r="I140" s="16" t="s">
        <v>450</v>
      </c>
      <c r="J140" s="421">
        <v>251</v>
      </c>
    </row>
    <row r="141" spans="1:10" ht="16.5">
      <c r="A141" s="214" t="s">
        <v>142</v>
      </c>
      <c r="B141" s="215">
        <v>3</v>
      </c>
      <c r="C141" s="20"/>
      <c r="D141" s="23" t="s">
        <v>201</v>
      </c>
      <c r="E141" s="1" t="s">
        <v>133</v>
      </c>
      <c r="F141" s="405" t="s">
        <v>131</v>
      </c>
      <c r="G141" s="16" t="s">
        <v>83</v>
      </c>
      <c r="H141" s="16" t="s">
        <v>84</v>
      </c>
      <c r="I141" s="16" t="s">
        <v>450</v>
      </c>
      <c r="J141" s="30">
        <v>252</v>
      </c>
    </row>
    <row r="142" spans="1:10" ht="16.5">
      <c r="A142" s="214" t="s">
        <v>272</v>
      </c>
      <c r="B142" s="215">
        <v>3</v>
      </c>
      <c r="C142" s="20"/>
      <c r="D142" s="23" t="s">
        <v>77</v>
      </c>
      <c r="E142" s="1" t="s">
        <v>136</v>
      </c>
      <c r="F142" s="405" t="s">
        <v>131</v>
      </c>
      <c r="G142" s="16" t="s">
        <v>78</v>
      </c>
      <c r="H142" s="16" t="s">
        <v>273</v>
      </c>
      <c r="I142" s="16" t="s">
        <v>450</v>
      </c>
      <c r="J142" s="30">
        <v>258</v>
      </c>
    </row>
    <row r="143" spans="1:10" ht="16.5">
      <c r="A143" s="214" t="s">
        <v>274</v>
      </c>
      <c r="B143" s="215">
        <v>3</v>
      </c>
      <c r="C143" s="20"/>
      <c r="D143" s="23" t="s">
        <v>85</v>
      </c>
      <c r="E143" s="1" t="s">
        <v>133</v>
      </c>
      <c r="F143" s="405" t="s">
        <v>131</v>
      </c>
      <c r="G143" s="16" t="s">
        <v>190</v>
      </c>
      <c r="H143" s="16" t="s">
        <v>86</v>
      </c>
      <c r="I143" s="16" t="s">
        <v>450</v>
      </c>
      <c r="J143" s="32">
        <v>263</v>
      </c>
    </row>
    <row r="144" spans="1:10" ht="16.5">
      <c r="A144" s="214" t="s">
        <v>525</v>
      </c>
      <c r="B144" s="215">
        <v>3</v>
      </c>
      <c r="C144" s="20"/>
      <c r="D144" s="23" t="s">
        <v>77</v>
      </c>
      <c r="E144" s="1" t="s">
        <v>133</v>
      </c>
      <c r="F144" s="405" t="s">
        <v>131</v>
      </c>
      <c r="G144" s="16" t="s">
        <v>78</v>
      </c>
      <c r="H144" s="16" t="s">
        <v>84</v>
      </c>
      <c r="I144" s="16" t="s">
        <v>450</v>
      </c>
      <c r="J144" s="30">
        <v>266</v>
      </c>
    </row>
    <row r="145" spans="1:10" ht="16.5">
      <c r="A145" s="214" t="s">
        <v>526</v>
      </c>
      <c r="B145" s="215">
        <v>3</v>
      </c>
      <c r="C145" s="20"/>
      <c r="D145" s="23" t="s">
        <v>85</v>
      </c>
      <c r="E145" s="1" t="s">
        <v>130</v>
      </c>
      <c r="F145" s="16" t="s">
        <v>131</v>
      </c>
      <c r="G145" s="16" t="s">
        <v>464</v>
      </c>
      <c r="H145" s="16" t="s">
        <v>82</v>
      </c>
      <c r="I145" s="16" t="s">
        <v>458</v>
      </c>
      <c r="J145" s="30">
        <v>105</v>
      </c>
    </row>
    <row r="146" spans="1:10" ht="16.5">
      <c r="A146" s="214" t="s">
        <v>275</v>
      </c>
      <c r="B146" s="215">
        <v>3</v>
      </c>
      <c r="C146" s="20"/>
      <c r="D146" s="23" t="s">
        <v>85</v>
      </c>
      <c r="E146" s="1" t="s">
        <v>130</v>
      </c>
      <c r="F146" s="405" t="s">
        <v>131</v>
      </c>
      <c r="G146" s="16" t="s">
        <v>78</v>
      </c>
      <c r="H146" s="16" t="s">
        <v>82</v>
      </c>
      <c r="I146" s="16" t="s">
        <v>450</v>
      </c>
      <c r="J146" s="30">
        <v>270</v>
      </c>
    </row>
    <row r="147" spans="1:10" ht="16.5">
      <c r="A147" s="214" t="s">
        <v>276</v>
      </c>
      <c r="B147" s="215">
        <v>3</v>
      </c>
      <c r="C147" s="20"/>
      <c r="D147" s="23" t="s">
        <v>77</v>
      </c>
      <c r="E147" s="1" t="s">
        <v>130</v>
      </c>
      <c r="F147" s="405" t="s">
        <v>131</v>
      </c>
      <c r="G147" s="16" t="s">
        <v>78</v>
      </c>
      <c r="H147" s="16" t="s">
        <v>82</v>
      </c>
      <c r="I147" s="16" t="s">
        <v>450</v>
      </c>
      <c r="J147" s="30">
        <v>270</v>
      </c>
    </row>
    <row r="148" spans="1:10" ht="16.5">
      <c r="A148" s="214" t="s">
        <v>143</v>
      </c>
      <c r="B148" s="215">
        <v>3</v>
      </c>
      <c r="C148" s="20"/>
      <c r="D148" s="23" t="s">
        <v>85</v>
      </c>
      <c r="E148" s="1" t="s">
        <v>130</v>
      </c>
      <c r="F148" s="405" t="s">
        <v>131</v>
      </c>
      <c r="G148" s="16" t="s">
        <v>78</v>
      </c>
      <c r="H148" s="16" t="s">
        <v>82</v>
      </c>
      <c r="I148" s="16" t="s">
        <v>450</v>
      </c>
      <c r="J148" s="30">
        <v>271</v>
      </c>
    </row>
    <row r="149" spans="1:10" ht="16.5">
      <c r="A149" s="214" t="s">
        <v>527</v>
      </c>
      <c r="B149" s="215">
        <v>3</v>
      </c>
      <c r="C149" s="20"/>
      <c r="D149" s="23" t="s">
        <v>85</v>
      </c>
      <c r="E149" s="1" t="s">
        <v>473</v>
      </c>
      <c r="F149" s="16" t="s">
        <v>131</v>
      </c>
      <c r="G149" s="16" t="s">
        <v>78</v>
      </c>
      <c r="H149" s="16" t="s">
        <v>82</v>
      </c>
      <c r="I149" s="16" t="s">
        <v>458</v>
      </c>
      <c r="J149" s="30">
        <v>105</v>
      </c>
    </row>
    <row r="150" spans="1:10" ht="16.5">
      <c r="A150" s="214" t="s">
        <v>528</v>
      </c>
      <c r="B150" s="215">
        <v>3</v>
      </c>
      <c r="C150" s="20"/>
      <c r="D150" s="23" t="s">
        <v>77</v>
      </c>
      <c r="E150" s="1" t="s">
        <v>133</v>
      </c>
      <c r="F150" s="405" t="s">
        <v>131</v>
      </c>
      <c r="G150" s="16" t="s">
        <v>106</v>
      </c>
      <c r="H150" s="16" t="s">
        <v>84</v>
      </c>
      <c r="I150" s="16" t="s">
        <v>453</v>
      </c>
      <c r="J150" s="112">
        <v>120</v>
      </c>
    </row>
    <row r="151" spans="1:10" ht="16.5">
      <c r="A151" s="214" t="s">
        <v>529</v>
      </c>
      <c r="B151" s="215">
        <v>3</v>
      </c>
      <c r="C151" s="20"/>
      <c r="D151" s="23" t="s">
        <v>85</v>
      </c>
      <c r="E151" s="1" t="s">
        <v>134</v>
      </c>
      <c r="F151" s="405" t="s">
        <v>131</v>
      </c>
      <c r="G151" s="418" t="s">
        <v>83</v>
      </c>
      <c r="H151" s="16" t="s">
        <v>81</v>
      </c>
      <c r="I151" s="16" t="s">
        <v>453</v>
      </c>
      <c r="J151" s="112">
        <v>121</v>
      </c>
    </row>
    <row r="152" spans="1:10" ht="16.5">
      <c r="A152" s="214" t="s">
        <v>277</v>
      </c>
      <c r="B152" s="215">
        <v>3</v>
      </c>
      <c r="C152" s="20"/>
      <c r="D152" s="23" t="s">
        <v>87</v>
      </c>
      <c r="E152" s="1" t="s">
        <v>130</v>
      </c>
      <c r="F152" s="405" t="s">
        <v>131</v>
      </c>
      <c r="G152" s="16" t="s">
        <v>138</v>
      </c>
      <c r="H152" s="16" t="s">
        <v>82</v>
      </c>
      <c r="I152" s="16" t="s">
        <v>450</v>
      </c>
      <c r="J152" s="30">
        <v>275</v>
      </c>
    </row>
    <row r="153" spans="1:10" ht="16.5">
      <c r="A153" s="214" t="s">
        <v>319</v>
      </c>
      <c r="B153" s="215">
        <v>3</v>
      </c>
      <c r="C153" s="23" t="s">
        <v>317</v>
      </c>
      <c r="D153" s="23" t="s">
        <v>201</v>
      </c>
      <c r="E153" s="1" t="s">
        <v>133</v>
      </c>
      <c r="F153" s="405" t="s">
        <v>131</v>
      </c>
      <c r="G153" s="16" t="s">
        <v>78</v>
      </c>
      <c r="H153" s="16" t="s">
        <v>144</v>
      </c>
      <c r="I153" s="16" t="s">
        <v>450</v>
      </c>
      <c r="J153" s="30">
        <v>280</v>
      </c>
    </row>
    <row r="154" spans="1:10" ht="16.5">
      <c r="A154" s="214" t="s">
        <v>278</v>
      </c>
      <c r="B154" s="215">
        <v>3</v>
      </c>
      <c r="C154" s="20"/>
      <c r="D154" s="23" t="s">
        <v>200</v>
      </c>
      <c r="E154" s="1" t="s">
        <v>133</v>
      </c>
      <c r="F154" s="405" t="s">
        <v>131</v>
      </c>
      <c r="G154" s="16" t="s">
        <v>97</v>
      </c>
      <c r="H154" s="16" t="s">
        <v>81</v>
      </c>
      <c r="I154" s="16" t="s">
        <v>450</v>
      </c>
      <c r="J154" s="30">
        <v>281</v>
      </c>
    </row>
    <row r="155" spans="1:10" ht="16.5">
      <c r="A155" s="214" t="s">
        <v>145</v>
      </c>
      <c r="B155" s="215">
        <v>3</v>
      </c>
      <c r="C155" s="20"/>
      <c r="D155" s="23" t="s">
        <v>201</v>
      </c>
      <c r="E155" s="1" t="s">
        <v>136</v>
      </c>
      <c r="F155" s="405" t="s">
        <v>131</v>
      </c>
      <c r="G155" s="16" t="s">
        <v>78</v>
      </c>
      <c r="H155" s="16" t="s">
        <v>82</v>
      </c>
      <c r="I155" s="16" t="s">
        <v>450</v>
      </c>
      <c r="J155" s="30">
        <v>284</v>
      </c>
    </row>
    <row r="156" spans="1:10" ht="16.5">
      <c r="A156" s="214" t="s">
        <v>279</v>
      </c>
      <c r="B156" s="215">
        <v>3</v>
      </c>
      <c r="C156" s="20"/>
      <c r="D156" s="23" t="s">
        <v>77</v>
      </c>
      <c r="E156" s="1" t="s">
        <v>130</v>
      </c>
      <c r="F156" s="405" t="s">
        <v>131</v>
      </c>
      <c r="G156" s="16" t="s">
        <v>78</v>
      </c>
      <c r="H156" s="16" t="s">
        <v>84</v>
      </c>
      <c r="I156" s="16" t="s">
        <v>452</v>
      </c>
      <c r="J156" s="30">
        <v>128</v>
      </c>
    </row>
    <row r="157" spans="1:10" ht="16.5">
      <c r="A157" s="214" t="s">
        <v>280</v>
      </c>
      <c r="B157" s="215">
        <v>3</v>
      </c>
      <c r="C157" s="20"/>
      <c r="D157" s="23" t="s">
        <v>85</v>
      </c>
      <c r="E157" s="1" t="s">
        <v>136</v>
      </c>
      <c r="F157" s="405" t="s">
        <v>153</v>
      </c>
      <c r="G157" s="16" t="s">
        <v>106</v>
      </c>
      <c r="H157" s="16" t="s">
        <v>86</v>
      </c>
      <c r="I157" s="16" t="s">
        <v>450</v>
      </c>
      <c r="J157" s="421">
        <v>286</v>
      </c>
    </row>
    <row r="158" spans="1:10" ht="16.5">
      <c r="A158" s="214" t="s">
        <v>530</v>
      </c>
      <c r="B158" s="215">
        <v>3</v>
      </c>
      <c r="C158" s="20"/>
      <c r="D158" s="21" t="s">
        <v>85</v>
      </c>
      <c r="E158" s="17" t="s">
        <v>218</v>
      </c>
      <c r="F158" s="422" t="s">
        <v>131</v>
      </c>
      <c r="G158" s="16" t="s">
        <v>106</v>
      </c>
      <c r="H158" s="16" t="s">
        <v>86</v>
      </c>
      <c r="I158" s="16" t="s">
        <v>471</v>
      </c>
      <c r="J158" s="441">
        <v>71</v>
      </c>
    </row>
    <row r="159" spans="1:10" ht="16.5">
      <c r="A159" s="214" t="s">
        <v>281</v>
      </c>
      <c r="B159" s="215">
        <v>4</v>
      </c>
      <c r="C159" s="20"/>
      <c r="D159" s="23" t="s">
        <v>109</v>
      </c>
      <c r="E159" s="1" t="s">
        <v>231</v>
      </c>
      <c r="F159" s="405" t="s">
        <v>131</v>
      </c>
      <c r="G159" s="16" t="s">
        <v>78</v>
      </c>
      <c r="H159" s="16" t="s">
        <v>84</v>
      </c>
      <c r="I159" s="16" t="s">
        <v>450</v>
      </c>
      <c r="J159" s="30">
        <v>294</v>
      </c>
    </row>
    <row r="160" spans="1:10" ht="16.5">
      <c r="A160" s="214" t="s">
        <v>146</v>
      </c>
      <c r="B160" s="215">
        <v>3</v>
      </c>
      <c r="C160" s="20"/>
      <c r="D160" s="23" t="s">
        <v>201</v>
      </c>
      <c r="E160" s="1" t="s">
        <v>136</v>
      </c>
      <c r="F160" s="405" t="s">
        <v>131</v>
      </c>
      <c r="G160" s="16" t="s">
        <v>78</v>
      </c>
      <c r="H160" s="16" t="s">
        <v>147</v>
      </c>
      <c r="I160" s="16" t="s">
        <v>450</v>
      </c>
      <c r="J160" s="30">
        <v>300</v>
      </c>
    </row>
    <row r="161" spans="1:10" ht="16.5">
      <c r="A161" s="214" t="s">
        <v>282</v>
      </c>
      <c r="B161" s="215">
        <v>3</v>
      </c>
      <c r="C161" s="20"/>
      <c r="D161" s="23" t="s">
        <v>201</v>
      </c>
      <c r="E161" s="1" t="s">
        <v>136</v>
      </c>
      <c r="F161" s="405" t="s">
        <v>131</v>
      </c>
      <c r="G161" s="16" t="s">
        <v>78</v>
      </c>
      <c r="H161" s="16" t="s">
        <v>84</v>
      </c>
      <c r="I161" s="16" t="s">
        <v>450</v>
      </c>
      <c r="J161" s="30">
        <v>300</v>
      </c>
    </row>
    <row r="162" spans="1:10" ht="16.5">
      <c r="A162" s="442" t="s">
        <v>148</v>
      </c>
      <c r="B162" s="219">
        <v>3</v>
      </c>
      <c r="C162" s="427"/>
      <c r="D162" s="221" t="s">
        <v>87</v>
      </c>
      <c r="E162" s="18" t="s">
        <v>136</v>
      </c>
      <c r="F162" s="439" t="s">
        <v>131</v>
      </c>
      <c r="G162" s="24" t="s">
        <v>138</v>
      </c>
      <c r="H162" s="24" t="s">
        <v>86</v>
      </c>
      <c r="I162" s="24" t="s">
        <v>450</v>
      </c>
      <c r="J162" s="225">
        <v>302</v>
      </c>
    </row>
    <row r="163" spans="1:10" ht="16.5">
      <c r="A163" s="243" t="s">
        <v>379</v>
      </c>
      <c r="B163" s="215">
        <v>4</v>
      </c>
      <c r="C163" s="20"/>
      <c r="D163" s="23" t="s">
        <v>85</v>
      </c>
      <c r="E163" s="1" t="s">
        <v>446</v>
      </c>
      <c r="F163" s="405" t="s">
        <v>131</v>
      </c>
      <c r="G163" s="16" t="s">
        <v>83</v>
      </c>
      <c r="H163" s="16" t="s">
        <v>81</v>
      </c>
      <c r="I163" s="16" t="s">
        <v>447</v>
      </c>
      <c r="J163" s="30">
        <v>84</v>
      </c>
    </row>
    <row r="164" spans="1:10" ht="16.5">
      <c r="A164" s="243" t="s">
        <v>380</v>
      </c>
      <c r="B164" s="215">
        <v>4</v>
      </c>
      <c r="C164" s="20"/>
      <c r="D164" s="29" t="s">
        <v>201</v>
      </c>
      <c r="E164" s="1" t="s">
        <v>155</v>
      </c>
      <c r="F164" s="22" t="s">
        <v>448</v>
      </c>
      <c r="G164" s="22" t="s">
        <v>83</v>
      </c>
      <c r="H164" s="22" t="s">
        <v>81</v>
      </c>
      <c r="I164" s="16" t="s">
        <v>449</v>
      </c>
      <c r="J164" s="30">
        <v>174</v>
      </c>
    </row>
    <row r="165" spans="1:10" ht="16.5">
      <c r="A165" s="243" t="s">
        <v>381</v>
      </c>
      <c r="B165" s="215">
        <v>4</v>
      </c>
      <c r="C165" s="20"/>
      <c r="D165" s="23" t="s">
        <v>201</v>
      </c>
      <c r="E165" s="1" t="s">
        <v>133</v>
      </c>
      <c r="F165" s="405" t="s">
        <v>131</v>
      </c>
      <c r="G165" s="16" t="s">
        <v>78</v>
      </c>
      <c r="H165" s="16" t="s">
        <v>84</v>
      </c>
      <c r="I165" s="16" t="s">
        <v>450</v>
      </c>
      <c r="J165" s="30">
        <v>196</v>
      </c>
    </row>
    <row r="166" spans="1:10" ht="16.5">
      <c r="A166" s="243" t="s">
        <v>382</v>
      </c>
      <c r="B166" s="215">
        <v>4</v>
      </c>
      <c r="C166" s="20"/>
      <c r="D166" s="23" t="s">
        <v>77</v>
      </c>
      <c r="E166" s="1" t="s">
        <v>133</v>
      </c>
      <c r="F166" s="405" t="s">
        <v>131</v>
      </c>
      <c r="G166" s="16" t="s">
        <v>451</v>
      </c>
      <c r="H166" s="16" t="s">
        <v>86</v>
      </c>
      <c r="I166" s="16" t="s">
        <v>452</v>
      </c>
      <c r="J166" s="30">
        <v>116</v>
      </c>
    </row>
    <row r="167" spans="1:10" ht="16.5">
      <c r="A167" s="243" t="s">
        <v>383</v>
      </c>
      <c r="B167" s="215">
        <v>4</v>
      </c>
      <c r="C167" s="20"/>
      <c r="D167" s="23" t="s">
        <v>109</v>
      </c>
      <c r="E167" s="417" t="s">
        <v>130</v>
      </c>
      <c r="F167" s="405" t="s">
        <v>448</v>
      </c>
      <c r="G167" s="418" t="s">
        <v>83</v>
      </c>
      <c r="H167" s="16" t="s">
        <v>86</v>
      </c>
      <c r="I167" s="16" t="s">
        <v>453</v>
      </c>
      <c r="J167" s="30">
        <v>98</v>
      </c>
    </row>
    <row r="168" spans="1:10" ht="16.5">
      <c r="A168" s="243" t="s">
        <v>384</v>
      </c>
      <c r="B168" s="215">
        <v>4</v>
      </c>
      <c r="C168" s="20"/>
      <c r="D168" s="29" t="s">
        <v>109</v>
      </c>
      <c r="E168" s="1" t="s">
        <v>130</v>
      </c>
      <c r="F168" s="22" t="s">
        <v>448</v>
      </c>
      <c r="G168" s="22" t="s">
        <v>83</v>
      </c>
      <c r="H168" s="22" t="s">
        <v>86</v>
      </c>
      <c r="I168" s="16" t="s">
        <v>454</v>
      </c>
      <c r="J168" s="30">
        <v>17</v>
      </c>
    </row>
    <row r="169" spans="1:10" ht="16.5">
      <c r="A169" s="243" t="s">
        <v>385</v>
      </c>
      <c r="B169" s="215">
        <v>4</v>
      </c>
      <c r="C169" s="20"/>
      <c r="D169" s="23" t="s">
        <v>85</v>
      </c>
      <c r="E169" s="417" t="s">
        <v>134</v>
      </c>
      <c r="F169" s="16" t="s">
        <v>131</v>
      </c>
      <c r="G169" s="418" t="s">
        <v>106</v>
      </c>
      <c r="H169" s="16" t="s">
        <v>114</v>
      </c>
      <c r="I169" s="16" t="s">
        <v>455</v>
      </c>
      <c r="J169" s="30">
        <v>93</v>
      </c>
    </row>
    <row r="170" spans="1:10" ht="16.5">
      <c r="A170" s="243" t="s">
        <v>386</v>
      </c>
      <c r="B170" s="215">
        <v>4</v>
      </c>
      <c r="C170" s="20"/>
      <c r="D170" s="23" t="s">
        <v>201</v>
      </c>
      <c r="E170" s="1" t="s">
        <v>134</v>
      </c>
      <c r="F170" s="405" t="s">
        <v>131</v>
      </c>
      <c r="G170" s="16" t="s">
        <v>83</v>
      </c>
      <c r="H170" s="22" t="s">
        <v>86</v>
      </c>
      <c r="I170" s="16" t="s">
        <v>456</v>
      </c>
      <c r="J170" s="30">
        <v>81</v>
      </c>
    </row>
    <row r="171" spans="1:10" ht="16.5">
      <c r="A171" s="243" t="s">
        <v>387</v>
      </c>
      <c r="B171" s="215">
        <v>4</v>
      </c>
      <c r="C171" s="20"/>
      <c r="D171" s="23" t="s">
        <v>200</v>
      </c>
      <c r="E171" s="417" t="s">
        <v>133</v>
      </c>
      <c r="F171" s="405" t="s">
        <v>131</v>
      </c>
      <c r="G171" s="16" t="s">
        <v>78</v>
      </c>
      <c r="H171" s="16" t="s">
        <v>82</v>
      </c>
      <c r="I171" s="16" t="s">
        <v>450</v>
      </c>
      <c r="J171" s="30">
        <v>206</v>
      </c>
    </row>
    <row r="172" spans="1:10" ht="16.5">
      <c r="A172" s="243" t="s">
        <v>388</v>
      </c>
      <c r="B172" s="215">
        <v>4</v>
      </c>
      <c r="C172" s="20"/>
      <c r="D172" s="23" t="s">
        <v>201</v>
      </c>
      <c r="E172" s="417" t="s">
        <v>130</v>
      </c>
      <c r="F172" s="419" t="s">
        <v>131</v>
      </c>
      <c r="G172" s="418" t="s">
        <v>78</v>
      </c>
      <c r="H172" s="418" t="s">
        <v>132</v>
      </c>
      <c r="I172" s="16" t="s">
        <v>457</v>
      </c>
      <c r="J172" s="30">
        <v>82</v>
      </c>
    </row>
    <row r="173" spans="1:10" ht="16.5">
      <c r="A173" s="243" t="s">
        <v>389</v>
      </c>
      <c r="B173" s="215">
        <v>4</v>
      </c>
      <c r="C173" s="20"/>
      <c r="D173" s="23" t="s">
        <v>200</v>
      </c>
      <c r="E173" s="1" t="s">
        <v>130</v>
      </c>
      <c r="F173" s="16" t="s">
        <v>131</v>
      </c>
      <c r="G173" s="418" t="s">
        <v>138</v>
      </c>
      <c r="H173" s="16" t="s">
        <v>82</v>
      </c>
      <c r="I173" s="16" t="s">
        <v>458</v>
      </c>
      <c r="J173" s="30">
        <v>92</v>
      </c>
    </row>
    <row r="174" spans="1:10" ht="16.5">
      <c r="A174" s="243" t="s">
        <v>390</v>
      </c>
      <c r="B174" s="215">
        <v>4</v>
      </c>
      <c r="C174" s="20"/>
      <c r="D174" s="23" t="s">
        <v>87</v>
      </c>
      <c r="E174" s="1" t="s">
        <v>155</v>
      </c>
      <c r="F174" s="405" t="s">
        <v>131</v>
      </c>
      <c r="G174" s="16" t="s">
        <v>97</v>
      </c>
      <c r="H174" s="16" t="s">
        <v>82</v>
      </c>
      <c r="I174" s="16" t="s">
        <v>456</v>
      </c>
      <c r="J174" s="30">
        <v>83</v>
      </c>
    </row>
    <row r="175" spans="1:10" ht="16.5">
      <c r="A175" s="243" t="s">
        <v>391</v>
      </c>
      <c r="B175" s="215">
        <v>4</v>
      </c>
      <c r="C175" s="20"/>
      <c r="D175" s="23" t="s">
        <v>87</v>
      </c>
      <c r="E175" s="1" t="s">
        <v>130</v>
      </c>
      <c r="F175" s="16" t="s">
        <v>131</v>
      </c>
      <c r="G175" s="16" t="s">
        <v>78</v>
      </c>
      <c r="H175" s="16" t="s">
        <v>114</v>
      </c>
      <c r="I175" s="16" t="s">
        <v>458</v>
      </c>
      <c r="J175" s="30">
        <v>94</v>
      </c>
    </row>
    <row r="176" spans="1:10" ht="16.5">
      <c r="A176" s="243" t="s">
        <v>392</v>
      </c>
      <c r="B176" s="215">
        <v>4</v>
      </c>
      <c r="C176" s="20"/>
      <c r="D176" s="23" t="s">
        <v>201</v>
      </c>
      <c r="E176" s="1" t="s">
        <v>130</v>
      </c>
      <c r="F176" s="405" t="s">
        <v>131</v>
      </c>
      <c r="G176" s="16" t="s">
        <v>78</v>
      </c>
      <c r="H176" s="16" t="s">
        <v>84</v>
      </c>
      <c r="I176" s="16" t="s">
        <v>447</v>
      </c>
      <c r="J176" s="30">
        <v>88</v>
      </c>
    </row>
    <row r="177" spans="1:10" ht="16.5">
      <c r="A177" s="243" t="s">
        <v>393</v>
      </c>
      <c r="B177" s="215">
        <v>4</v>
      </c>
      <c r="C177" s="20"/>
      <c r="D177" s="23" t="s">
        <v>215</v>
      </c>
      <c r="E177" s="1" t="s">
        <v>133</v>
      </c>
      <c r="F177" s="405" t="s">
        <v>131</v>
      </c>
      <c r="G177" s="16" t="s">
        <v>106</v>
      </c>
      <c r="H177" s="16" t="s">
        <v>86</v>
      </c>
      <c r="I177" s="16" t="s">
        <v>452</v>
      </c>
      <c r="J177" s="30">
        <v>118</v>
      </c>
    </row>
    <row r="178" spans="1:10" ht="16.5">
      <c r="A178" s="243" t="s">
        <v>394</v>
      </c>
      <c r="B178" s="215">
        <v>4</v>
      </c>
      <c r="C178" s="20"/>
      <c r="D178" s="23" t="s">
        <v>201</v>
      </c>
      <c r="E178" s="1" t="s">
        <v>136</v>
      </c>
      <c r="F178" s="405" t="s">
        <v>131</v>
      </c>
      <c r="G178" s="16" t="s">
        <v>117</v>
      </c>
      <c r="H178" s="16" t="s">
        <v>84</v>
      </c>
      <c r="I178" s="16" t="s">
        <v>450</v>
      </c>
      <c r="J178" s="30">
        <v>214</v>
      </c>
    </row>
    <row r="179" spans="1:10" ht="16.5">
      <c r="A179" s="243" t="s">
        <v>395</v>
      </c>
      <c r="B179" s="215">
        <v>4</v>
      </c>
      <c r="C179" s="20"/>
      <c r="D179" s="420" t="s">
        <v>85</v>
      </c>
      <c r="E179" s="417" t="s">
        <v>130</v>
      </c>
      <c r="F179" s="418" t="s">
        <v>131</v>
      </c>
      <c r="G179" s="418" t="s">
        <v>78</v>
      </c>
      <c r="H179" s="418" t="s">
        <v>82</v>
      </c>
      <c r="I179" s="16" t="s">
        <v>450</v>
      </c>
      <c r="J179" s="30">
        <v>215</v>
      </c>
    </row>
    <row r="180" spans="1:10" ht="16.5">
      <c r="A180" s="243" t="s">
        <v>396</v>
      </c>
      <c r="B180" s="215">
        <v>4</v>
      </c>
      <c r="C180" s="20"/>
      <c r="D180" s="23" t="s">
        <v>77</v>
      </c>
      <c r="E180" s="1" t="s">
        <v>133</v>
      </c>
      <c r="F180" s="405" t="s">
        <v>131</v>
      </c>
      <c r="G180" s="16" t="s">
        <v>78</v>
      </c>
      <c r="H180" s="16" t="s">
        <v>86</v>
      </c>
      <c r="I180" s="16" t="s">
        <v>452</v>
      </c>
      <c r="J180" s="30">
        <v>118</v>
      </c>
    </row>
    <row r="181" spans="1:10" ht="16.5">
      <c r="A181" s="243" t="s">
        <v>397</v>
      </c>
      <c r="B181" s="215">
        <v>4</v>
      </c>
      <c r="C181" s="20"/>
      <c r="D181" s="420" t="s">
        <v>200</v>
      </c>
      <c r="E181" s="417" t="s">
        <v>133</v>
      </c>
      <c r="F181" s="418" t="s">
        <v>131</v>
      </c>
      <c r="G181" s="418" t="s">
        <v>78</v>
      </c>
      <c r="H181" s="418" t="s">
        <v>81</v>
      </c>
      <c r="I181" s="16" t="s">
        <v>450</v>
      </c>
      <c r="J181" s="30">
        <v>217</v>
      </c>
    </row>
    <row r="182" spans="1:10" ht="16.5">
      <c r="A182" s="243" t="s">
        <v>398</v>
      </c>
      <c r="B182" s="215">
        <v>4</v>
      </c>
      <c r="C182" s="20"/>
      <c r="D182" s="23" t="s">
        <v>77</v>
      </c>
      <c r="E182" s="1" t="s">
        <v>130</v>
      </c>
      <c r="F182" s="405" t="s">
        <v>131</v>
      </c>
      <c r="G182" s="16" t="s">
        <v>138</v>
      </c>
      <c r="H182" s="16" t="s">
        <v>81</v>
      </c>
      <c r="I182" s="16" t="s">
        <v>450</v>
      </c>
      <c r="J182" s="30">
        <v>221</v>
      </c>
    </row>
    <row r="183" spans="1:10" ht="16.5">
      <c r="A183" s="243" t="s">
        <v>399</v>
      </c>
      <c r="B183" s="215">
        <v>4</v>
      </c>
      <c r="C183" s="20"/>
      <c r="D183" s="23" t="s">
        <v>109</v>
      </c>
      <c r="E183" s="1" t="s">
        <v>133</v>
      </c>
      <c r="F183" s="405" t="s">
        <v>131</v>
      </c>
      <c r="G183" s="16" t="s">
        <v>106</v>
      </c>
      <c r="H183" s="16" t="s">
        <v>86</v>
      </c>
      <c r="I183" s="16" t="s">
        <v>450</v>
      </c>
      <c r="J183" s="30">
        <v>221</v>
      </c>
    </row>
    <row r="184" spans="1:10" ht="16.5">
      <c r="A184" s="243" t="s">
        <v>400</v>
      </c>
      <c r="B184" s="215">
        <v>4</v>
      </c>
      <c r="C184" s="20"/>
      <c r="D184" s="23" t="s">
        <v>77</v>
      </c>
      <c r="E184" s="1" t="s">
        <v>218</v>
      </c>
      <c r="F184" s="405" t="s">
        <v>131</v>
      </c>
      <c r="G184" s="16" t="s">
        <v>106</v>
      </c>
      <c r="H184" s="16" t="s">
        <v>82</v>
      </c>
      <c r="I184" s="16" t="s">
        <v>450</v>
      </c>
      <c r="J184" s="30">
        <v>222</v>
      </c>
    </row>
    <row r="185" spans="1:10" ht="16.5">
      <c r="A185" s="243" t="s">
        <v>109</v>
      </c>
      <c r="B185" s="215">
        <v>4</v>
      </c>
      <c r="C185" s="20"/>
      <c r="D185" s="23" t="s">
        <v>109</v>
      </c>
      <c r="E185" s="1" t="s">
        <v>134</v>
      </c>
      <c r="F185" s="405" t="s">
        <v>156</v>
      </c>
      <c r="G185" s="16" t="s">
        <v>83</v>
      </c>
      <c r="H185" s="16" t="s">
        <v>82</v>
      </c>
      <c r="I185" s="16" t="s">
        <v>450</v>
      </c>
      <c r="J185" s="30">
        <v>224</v>
      </c>
    </row>
    <row r="186" spans="1:10" ht="16.5">
      <c r="A186" s="243" t="s">
        <v>376</v>
      </c>
      <c r="B186" s="215">
        <v>4</v>
      </c>
      <c r="C186" s="20"/>
      <c r="D186" s="23" t="s">
        <v>87</v>
      </c>
      <c r="E186" s="1" t="s">
        <v>133</v>
      </c>
      <c r="F186" s="405" t="s">
        <v>131</v>
      </c>
      <c r="G186" s="16" t="s">
        <v>83</v>
      </c>
      <c r="H186" s="16" t="s">
        <v>86</v>
      </c>
      <c r="I186" s="16" t="s">
        <v>450</v>
      </c>
      <c r="J186" s="30">
        <v>224</v>
      </c>
    </row>
    <row r="187" spans="1:10" ht="16.5">
      <c r="A187" s="243" t="s">
        <v>401</v>
      </c>
      <c r="B187" s="215">
        <v>4</v>
      </c>
      <c r="C187" s="20"/>
      <c r="D187" s="23" t="s">
        <v>87</v>
      </c>
      <c r="E187" s="1" t="s">
        <v>133</v>
      </c>
      <c r="F187" s="405" t="s">
        <v>153</v>
      </c>
      <c r="G187" s="16" t="s">
        <v>106</v>
      </c>
      <c r="H187" s="16" t="s">
        <v>17</v>
      </c>
      <c r="I187" s="16" t="s">
        <v>456</v>
      </c>
      <c r="J187" s="30">
        <v>85</v>
      </c>
    </row>
    <row r="188" spans="1:10" ht="16.5">
      <c r="A188" s="243" t="s">
        <v>402</v>
      </c>
      <c r="B188" s="215">
        <v>4</v>
      </c>
      <c r="C188" s="20"/>
      <c r="D188" s="23" t="s">
        <v>87</v>
      </c>
      <c r="E188" s="417" t="s">
        <v>130</v>
      </c>
      <c r="F188" s="419" t="s">
        <v>131</v>
      </c>
      <c r="G188" s="418" t="s">
        <v>138</v>
      </c>
      <c r="H188" s="418" t="s">
        <v>144</v>
      </c>
      <c r="I188" s="16" t="s">
        <v>459</v>
      </c>
      <c r="J188" s="30">
        <v>114</v>
      </c>
    </row>
    <row r="189" spans="1:10" ht="16.5">
      <c r="A189" s="243" t="s">
        <v>403</v>
      </c>
      <c r="B189" s="215">
        <v>4</v>
      </c>
      <c r="C189" s="20"/>
      <c r="D189" s="29" t="s">
        <v>201</v>
      </c>
      <c r="E189" s="1" t="s">
        <v>133</v>
      </c>
      <c r="F189" s="22" t="s">
        <v>131</v>
      </c>
      <c r="G189" s="22" t="s">
        <v>106</v>
      </c>
      <c r="H189" s="22" t="s">
        <v>82</v>
      </c>
      <c r="I189" s="16" t="s">
        <v>449</v>
      </c>
      <c r="J189" s="30">
        <v>174</v>
      </c>
    </row>
    <row r="190" spans="1:10" ht="16.5">
      <c r="A190" s="243" t="s">
        <v>404</v>
      </c>
      <c r="B190" s="215">
        <v>4</v>
      </c>
      <c r="C190" s="20"/>
      <c r="D190" s="23" t="s">
        <v>201</v>
      </c>
      <c r="E190" s="417" t="s">
        <v>130</v>
      </c>
      <c r="F190" s="405" t="s">
        <v>131</v>
      </c>
      <c r="G190" s="418" t="s">
        <v>78</v>
      </c>
      <c r="H190" s="418" t="s">
        <v>81</v>
      </c>
      <c r="I190" s="16" t="s">
        <v>455</v>
      </c>
      <c r="J190" s="30">
        <v>98</v>
      </c>
    </row>
    <row r="191" spans="1:10" ht="16.5">
      <c r="A191" s="243" t="s">
        <v>405</v>
      </c>
      <c r="B191" s="215">
        <v>4</v>
      </c>
      <c r="C191" s="20"/>
      <c r="D191" s="23" t="s">
        <v>77</v>
      </c>
      <c r="E191" s="1" t="s">
        <v>136</v>
      </c>
      <c r="F191" s="405" t="s">
        <v>131</v>
      </c>
      <c r="G191" s="16" t="s">
        <v>78</v>
      </c>
      <c r="H191" s="16" t="s">
        <v>84</v>
      </c>
      <c r="I191" s="16" t="s">
        <v>450</v>
      </c>
      <c r="J191" s="30">
        <v>233</v>
      </c>
    </row>
    <row r="192" spans="1:10" ht="16.5">
      <c r="A192" s="243" t="s">
        <v>406</v>
      </c>
      <c r="B192" s="215">
        <v>4</v>
      </c>
      <c r="C192" s="20"/>
      <c r="D192" s="23" t="s">
        <v>201</v>
      </c>
      <c r="E192" s="1" t="s">
        <v>133</v>
      </c>
      <c r="F192" s="405" t="s">
        <v>131</v>
      </c>
      <c r="G192" s="16" t="s">
        <v>106</v>
      </c>
      <c r="H192" s="16" t="s">
        <v>81</v>
      </c>
      <c r="I192" s="16" t="s">
        <v>450</v>
      </c>
      <c r="J192" s="30">
        <v>235</v>
      </c>
    </row>
    <row r="193" spans="1:10" ht="16.5">
      <c r="A193" s="243" t="s">
        <v>407</v>
      </c>
      <c r="B193" s="215">
        <v>4</v>
      </c>
      <c r="C193" s="20"/>
      <c r="D193" s="23" t="s">
        <v>109</v>
      </c>
      <c r="E193" s="1" t="s">
        <v>133</v>
      </c>
      <c r="F193" s="16" t="s">
        <v>131</v>
      </c>
      <c r="G193" s="16" t="s">
        <v>78</v>
      </c>
      <c r="H193" s="16" t="s">
        <v>132</v>
      </c>
      <c r="I193" s="16" t="s">
        <v>458</v>
      </c>
      <c r="J193" s="30">
        <v>100</v>
      </c>
    </row>
    <row r="194" spans="1:10" ht="16.5">
      <c r="A194" s="243" t="s">
        <v>408</v>
      </c>
      <c r="B194" s="215">
        <v>4</v>
      </c>
      <c r="C194" s="20"/>
      <c r="D194" s="23" t="s">
        <v>85</v>
      </c>
      <c r="E194" s="1" t="s">
        <v>130</v>
      </c>
      <c r="F194" s="405" t="s">
        <v>131</v>
      </c>
      <c r="G194" s="16" t="s">
        <v>106</v>
      </c>
      <c r="H194" s="22" t="s">
        <v>86</v>
      </c>
      <c r="I194" s="16" t="s">
        <v>456</v>
      </c>
      <c r="J194" s="30">
        <v>87</v>
      </c>
    </row>
    <row r="195" spans="1:10" ht="16.5">
      <c r="A195" s="243" t="s">
        <v>409</v>
      </c>
      <c r="B195" s="215">
        <v>4</v>
      </c>
      <c r="C195" s="20"/>
      <c r="D195" s="23" t="s">
        <v>85</v>
      </c>
      <c r="E195" s="1" t="s">
        <v>460</v>
      </c>
      <c r="F195" s="405" t="s">
        <v>131</v>
      </c>
      <c r="G195" s="16" t="s">
        <v>83</v>
      </c>
      <c r="H195" s="16" t="s">
        <v>84</v>
      </c>
      <c r="I195" s="16" t="s">
        <v>447</v>
      </c>
      <c r="J195" s="30">
        <v>97</v>
      </c>
    </row>
    <row r="196" spans="1:10" ht="16.5">
      <c r="A196" s="243" t="s">
        <v>410</v>
      </c>
      <c r="B196" s="215">
        <v>4</v>
      </c>
      <c r="C196" s="20"/>
      <c r="D196" s="23" t="s">
        <v>109</v>
      </c>
      <c r="E196" s="1" t="s">
        <v>461</v>
      </c>
      <c r="F196" s="405" t="s">
        <v>156</v>
      </c>
      <c r="G196" s="16" t="s">
        <v>83</v>
      </c>
      <c r="H196" s="16" t="s">
        <v>82</v>
      </c>
      <c r="I196" s="16" t="s">
        <v>447</v>
      </c>
      <c r="J196" s="30">
        <v>97</v>
      </c>
    </row>
    <row r="197" spans="1:10" ht="16.5">
      <c r="A197" s="243" t="s">
        <v>411</v>
      </c>
      <c r="B197" s="215">
        <v>4</v>
      </c>
      <c r="C197" s="20"/>
      <c r="D197" s="23" t="s">
        <v>87</v>
      </c>
      <c r="E197" s="1" t="s">
        <v>462</v>
      </c>
      <c r="F197" s="405" t="s">
        <v>131</v>
      </c>
      <c r="G197" s="16" t="s">
        <v>78</v>
      </c>
      <c r="H197" s="16" t="s">
        <v>144</v>
      </c>
      <c r="I197" s="16" t="s">
        <v>450</v>
      </c>
      <c r="J197" s="30">
        <v>243</v>
      </c>
    </row>
    <row r="198" spans="1:10" ht="16.5">
      <c r="A198" s="243" t="s">
        <v>412</v>
      </c>
      <c r="B198" s="215">
        <v>4</v>
      </c>
      <c r="C198" s="20"/>
      <c r="D198" s="23" t="s">
        <v>200</v>
      </c>
      <c r="E198" s="1" t="s">
        <v>130</v>
      </c>
      <c r="F198" s="16" t="s">
        <v>131</v>
      </c>
      <c r="G198" s="16" t="s">
        <v>78</v>
      </c>
      <c r="H198" s="16" t="s">
        <v>82</v>
      </c>
      <c r="I198" s="16" t="s">
        <v>450</v>
      </c>
      <c r="J198" s="30">
        <v>244</v>
      </c>
    </row>
    <row r="199" spans="1:10" ht="16.5">
      <c r="A199" s="243" t="s">
        <v>413</v>
      </c>
      <c r="B199" s="215">
        <v>4</v>
      </c>
      <c r="C199" s="20"/>
      <c r="D199" s="23" t="s">
        <v>77</v>
      </c>
      <c r="E199" s="1" t="s">
        <v>133</v>
      </c>
      <c r="F199" s="405" t="s">
        <v>131</v>
      </c>
      <c r="G199" s="16" t="s">
        <v>78</v>
      </c>
      <c r="H199" s="16" t="s">
        <v>86</v>
      </c>
      <c r="I199" s="16" t="s">
        <v>452</v>
      </c>
      <c r="J199" s="30">
        <v>123</v>
      </c>
    </row>
    <row r="200" spans="1:10" ht="16.5">
      <c r="A200" s="243" t="s">
        <v>414</v>
      </c>
      <c r="B200" s="215">
        <v>4</v>
      </c>
      <c r="C200" s="20"/>
      <c r="D200" s="420" t="s">
        <v>201</v>
      </c>
      <c r="E200" s="417" t="s">
        <v>218</v>
      </c>
      <c r="F200" s="418" t="s">
        <v>131</v>
      </c>
      <c r="G200" s="418" t="s">
        <v>106</v>
      </c>
      <c r="H200" s="418" t="s">
        <v>132</v>
      </c>
      <c r="I200" s="16" t="s">
        <v>450</v>
      </c>
      <c r="J200" s="30">
        <v>251</v>
      </c>
    </row>
    <row r="201" spans="1:10" ht="16.5">
      <c r="A201" s="243" t="s">
        <v>415</v>
      </c>
      <c r="B201" s="215">
        <v>4</v>
      </c>
      <c r="C201" s="20"/>
      <c r="D201" s="23" t="s">
        <v>77</v>
      </c>
      <c r="E201" s="1" t="s">
        <v>130</v>
      </c>
      <c r="F201" s="405" t="s">
        <v>131</v>
      </c>
      <c r="G201" s="16" t="s">
        <v>106</v>
      </c>
      <c r="H201" s="16" t="s">
        <v>112</v>
      </c>
      <c r="I201" s="16" t="s">
        <v>452</v>
      </c>
      <c r="J201" s="30">
        <v>125</v>
      </c>
    </row>
    <row r="202" spans="1:10" ht="16.5">
      <c r="A202" s="243" t="s">
        <v>416</v>
      </c>
      <c r="B202" s="215">
        <v>4</v>
      </c>
      <c r="C202" s="20"/>
      <c r="D202" s="23" t="s">
        <v>87</v>
      </c>
      <c r="E202" s="1" t="s">
        <v>154</v>
      </c>
      <c r="F202" s="419" t="s">
        <v>131</v>
      </c>
      <c r="G202" s="418" t="s">
        <v>78</v>
      </c>
      <c r="H202" s="418" t="s">
        <v>170</v>
      </c>
      <c r="I202" s="16" t="s">
        <v>463</v>
      </c>
      <c r="J202" s="30">
        <v>107</v>
      </c>
    </row>
    <row r="203" spans="1:10" ht="16.5">
      <c r="A203" s="243" t="s">
        <v>417</v>
      </c>
      <c r="B203" s="215">
        <v>4</v>
      </c>
      <c r="C203" s="20"/>
      <c r="D203" s="23" t="s">
        <v>85</v>
      </c>
      <c r="E203" s="1" t="s">
        <v>136</v>
      </c>
      <c r="F203" s="405" t="s">
        <v>131</v>
      </c>
      <c r="G203" s="16" t="s">
        <v>78</v>
      </c>
      <c r="H203" s="16" t="s">
        <v>82</v>
      </c>
      <c r="I203" s="16" t="s">
        <v>450</v>
      </c>
      <c r="J203" s="30">
        <v>257</v>
      </c>
    </row>
    <row r="204" spans="1:10" ht="16.5">
      <c r="A204" s="243" t="s">
        <v>418</v>
      </c>
      <c r="B204" s="215">
        <v>4</v>
      </c>
      <c r="C204" s="20"/>
      <c r="D204" s="23" t="s">
        <v>85</v>
      </c>
      <c r="E204" s="1" t="s">
        <v>133</v>
      </c>
      <c r="F204" s="405" t="s">
        <v>131</v>
      </c>
      <c r="G204" s="16" t="s">
        <v>106</v>
      </c>
      <c r="H204" s="16" t="s">
        <v>82</v>
      </c>
      <c r="I204" s="16" t="s">
        <v>450</v>
      </c>
      <c r="J204" s="30">
        <v>261</v>
      </c>
    </row>
    <row r="205" spans="1:10" ht="16.5">
      <c r="A205" s="243" t="s">
        <v>419</v>
      </c>
      <c r="B205" s="215">
        <v>4</v>
      </c>
      <c r="C205" s="20"/>
      <c r="D205" s="23" t="s">
        <v>77</v>
      </c>
      <c r="E205" s="1" t="s">
        <v>155</v>
      </c>
      <c r="F205" s="16" t="s">
        <v>131</v>
      </c>
      <c r="G205" s="16" t="s">
        <v>464</v>
      </c>
      <c r="H205" s="16" t="s">
        <v>132</v>
      </c>
      <c r="I205" s="16" t="s">
        <v>455</v>
      </c>
      <c r="J205" s="30">
        <v>101</v>
      </c>
    </row>
    <row r="206" spans="1:10" ht="16.5">
      <c r="A206" s="243" t="s">
        <v>420</v>
      </c>
      <c r="B206" s="215">
        <v>4</v>
      </c>
      <c r="C206" s="20"/>
      <c r="D206" s="23" t="s">
        <v>200</v>
      </c>
      <c r="E206" s="417" t="s">
        <v>133</v>
      </c>
      <c r="F206" s="16" t="s">
        <v>131</v>
      </c>
      <c r="G206" s="16" t="s">
        <v>78</v>
      </c>
      <c r="H206" s="16" t="s">
        <v>82</v>
      </c>
      <c r="I206" s="16" t="s">
        <v>450</v>
      </c>
      <c r="J206" s="30">
        <v>262</v>
      </c>
    </row>
    <row r="207" spans="1:10" ht="16.5">
      <c r="A207" s="243" t="s">
        <v>421</v>
      </c>
      <c r="B207" s="215">
        <v>4</v>
      </c>
      <c r="C207" s="20"/>
      <c r="D207" s="23" t="s">
        <v>77</v>
      </c>
      <c r="E207" s="1" t="s">
        <v>136</v>
      </c>
      <c r="F207" s="405" t="s">
        <v>156</v>
      </c>
      <c r="G207" s="16" t="s">
        <v>106</v>
      </c>
      <c r="H207" s="16" t="s">
        <v>132</v>
      </c>
      <c r="I207" s="16" t="s">
        <v>447</v>
      </c>
      <c r="J207" s="30">
        <v>101</v>
      </c>
    </row>
    <row r="208" spans="1:10" ht="16.5">
      <c r="A208" s="243" t="s">
        <v>422</v>
      </c>
      <c r="B208" s="215">
        <v>4</v>
      </c>
      <c r="C208" s="20"/>
      <c r="D208" s="23" t="s">
        <v>77</v>
      </c>
      <c r="E208" s="1" t="s">
        <v>133</v>
      </c>
      <c r="F208" s="419" t="s">
        <v>131</v>
      </c>
      <c r="G208" s="418" t="s">
        <v>96</v>
      </c>
      <c r="H208" s="418" t="s">
        <v>86</v>
      </c>
      <c r="I208" s="16" t="s">
        <v>465</v>
      </c>
      <c r="J208" s="30">
        <v>52</v>
      </c>
    </row>
    <row r="209" spans="1:10" ht="16.5">
      <c r="A209" s="243" t="s">
        <v>423</v>
      </c>
      <c r="B209" s="215">
        <v>4</v>
      </c>
      <c r="C209" s="20"/>
      <c r="D209" s="23" t="s">
        <v>201</v>
      </c>
      <c r="E209" s="1" t="s">
        <v>466</v>
      </c>
      <c r="F209" s="16" t="s">
        <v>156</v>
      </c>
      <c r="G209" s="16" t="s">
        <v>83</v>
      </c>
      <c r="H209" s="16" t="s">
        <v>82</v>
      </c>
      <c r="I209" s="16" t="s">
        <v>458</v>
      </c>
      <c r="J209" s="30">
        <v>105</v>
      </c>
    </row>
    <row r="210" spans="1:10" ht="16.5">
      <c r="A210" s="243" t="s">
        <v>424</v>
      </c>
      <c r="B210" s="215">
        <v>4</v>
      </c>
      <c r="C210" s="20"/>
      <c r="D210" s="23" t="s">
        <v>77</v>
      </c>
      <c r="E210" s="1" t="s">
        <v>133</v>
      </c>
      <c r="F210" s="405" t="s">
        <v>131</v>
      </c>
      <c r="G210" s="16" t="s">
        <v>97</v>
      </c>
      <c r="H210" s="16" t="s">
        <v>84</v>
      </c>
      <c r="I210" s="16" t="s">
        <v>450</v>
      </c>
      <c r="J210" s="30">
        <v>271</v>
      </c>
    </row>
    <row r="211" spans="1:10" ht="16.5">
      <c r="A211" s="243" t="s">
        <v>425</v>
      </c>
      <c r="B211" s="215">
        <v>4</v>
      </c>
      <c r="C211" s="20"/>
      <c r="D211" s="23" t="s">
        <v>85</v>
      </c>
      <c r="E211" s="1" t="s">
        <v>134</v>
      </c>
      <c r="F211" s="405" t="s">
        <v>131</v>
      </c>
      <c r="G211" s="16" t="s">
        <v>78</v>
      </c>
      <c r="H211" s="16" t="s">
        <v>82</v>
      </c>
      <c r="I211" s="16" t="s">
        <v>450</v>
      </c>
      <c r="J211" s="30">
        <v>272</v>
      </c>
    </row>
    <row r="212" spans="1:10" ht="16.5">
      <c r="A212" s="243" t="s">
        <v>426</v>
      </c>
      <c r="B212" s="215">
        <v>4</v>
      </c>
      <c r="C212" s="20"/>
      <c r="D212" s="23" t="s">
        <v>109</v>
      </c>
      <c r="E212" s="417" t="s">
        <v>134</v>
      </c>
      <c r="F212" s="405" t="s">
        <v>153</v>
      </c>
      <c r="G212" s="418" t="s">
        <v>138</v>
      </c>
      <c r="H212" s="418" t="s">
        <v>157</v>
      </c>
      <c r="I212" s="16" t="s">
        <v>459</v>
      </c>
      <c r="J212" s="30">
        <v>117</v>
      </c>
    </row>
    <row r="213" spans="1:10" ht="16.5">
      <c r="A213" s="443" t="s">
        <v>427</v>
      </c>
      <c r="B213" s="215">
        <v>4</v>
      </c>
      <c r="C213" s="20"/>
      <c r="D213" s="420" t="s">
        <v>85</v>
      </c>
      <c r="E213" s="417" t="s">
        <v>134</v>
      </c>
      <c r="F213" s="419" t="s">
        <v>131</v>
      </c>
      <c r="G213" s="418" t="s">
        <v>106</v>
      </c>
      <c r="H213" s="418" t="s">
        <v>170</v>
      </c>
      <c r="I213" s="16" t="s">
        <v>467</v>
      </c>
      <c r="J213" s="30">
        <v>57</v>
      </c>
    </row>
    <row r="214" spans="1:10" ht="16.5">
      <c r="A214" s="243" t="s">
        <v>428</v>
      </c>
      <c r="B214" s="215">
        <v>4</v>
      </c>
      <c r="C214" s="20"/>
      <c r="D214" s="23" t="s">
        <v>201</v>
      </c>
      <c r="E214" s="1" t="s">
        <v>133</v>
      </c>
      <c r="F214" s="405" t="s">
        <v>131</v>
      </c>
      <c r="G214" s="16" t="s">
        <v>78</v>
      </c>
      <c r="H214" s="16" t="s">
        <v>170</v>
      </c>
      <c r="I214" s="16" t="s">
        <v>452</v>
      </c>
      <c r="J214" s="30">
        <v>126</v>
      </c>
    </row>
    <row r="215" spans="1:10" ht="16.5">
      <c r="A215" s="243" t="s">
        <v>429</v>
      </c>
      <c r="B215" s="215">
        <v>4</v>
      </c>
      <c r="C215" s="20"/>
      <c r="D215" s="23" t="s">
        <v>85</v>
      </c>
      <c r="E215" s="1" t="s">
        <v>133</v>
      </c>
      <c r="F215" s="405" t="s">
        <v>131</v>
      </c>
      <c r="G215" s="16" t="s">
        <v>78</v>
      </c>
      <c r="H215" s="16" t="s">
        <v>468</v>
      </c>
      <c r="I215" s="16" t="s">
        <v>452</v>
      </c>
      <c r="J215" s="30">
        <v>127</v>
      </c>
    </row>
    <row r="216" spans="1:10" ht="16.5">
      <c r="A216" s="243" t="s">
        <v>430</v>
      </c>
      <c r="B216" s="215">
        <v>4</v>
      </c>
      <c r="C216" s="20"/>
      <c r="D216" s="23" t="s">
        <v>87</v>
      </c>
      <c r="E216" s="1" t="s">
        <v>136</v>
      </c>
      <c r="F216" s="405" t="s">
        <v>156</v>
      </c>
      <c r="G216" s="16" t="s">
        <v>106</v>
      </c>
      <c r="H216" s="16" t="s">
        <v>469</v>
      </c>
      <c r="I216" s="16" t="s">
        <v>450</v>
      </c>
      <c r="J216" s="30">
        <v>275</v>
      </c>
    </row>
    <row r="217" spans="1:10" ht="16.5">
      <c r="A217" s="243" t="s">
        <v>431</v>
      </c>
      <c r="B217" s="215">
        <v>4</v>
      </c>
      <c r="C217" s="20"/>
      <c r="D217" s="23" t="s">
        <v>77</v>
      </c>
      <c r="E217" s="1" t="s">
        <v>133</v>
      </c>
      <c r="F217" s="405" t="s">
        <v>131</v>
      </c>
      <c r="G217" s="16" t="s">
        <v>78</v>
      </c>
      <c r="H217" s="16" t="s">
        <v>84</v>
      </c>
      <c r="I217" s="16" t="s">
        <v>450</v>
      </c>
      <c r="J217" s="30">
        <v>282</v>
      </c>
    </row>
    <row r="218" spans="1:10" ht="16.5">
      <c r="A218" s="243" t="s">
        <v>432</v>
      </c>
      <c r="B218" s="215">
        <v>4</v>
      </c>
      <c r="C218" s="20"/>
      <c r="D218" s="23" t="s">
        <v>109</v>
      </c>
      <c r="E218" s="1" t="s">
        <v>130</v>
      </c>
      <c r="F218" s="405" t="s">
        <v>131</v>
      </c>
      <c r="G218" s="16" t="s">
        <v>83</v>
      </c>
      <c r="H218" s="16" t="s">
        <v>86</v>
      </c>
      <c r="I218" s="16" t="s">
        <v>452</v>
      </c>
      <c r="J218" s="30">
        <v>127</v>
      </c>
    </row>
    <row r="219" spans="1:10" ht="16.5">
      <c r="A219" s="243" t="s">
        <v>433</v>
      </c>
      <c r="B219" s="215">
        <v>4</v>
      </c>
      <c r="C219" s="20"/>
      <c r="D219" s="23" t="s">
        <v>87</v>
      </c>
      <c r="E219" s="1" t="s">
        <v>130</v>
      </c>
      <c r="F219" s="16" t="s">
        <v>131</v>
      </c>
      <c r="G219" s="22" t="s">
        <v>106</v>
      </c>
      <c r="H219" s="22" t="s">
        <v>81</v>
      </c>
      <c r="I219" s="16" t="s">
        <v>458</v>
      </c>
      <c r="J219" s="30">
        <v>108</v>
      </c>
    </row>
    <row r="220" spans="1:10" ht="16.5">
      <c r="A220" s="443" t="s">
        <v>434</v>
      </c>
      <c r="B220" s="215">
        <v>4</v>
      </c>
      <c r="C220" s="20"/>
      <c r="D220" s="420" t="s">
        <v>87</v>
      </c>
      <c r="E220" s="417" t="s">
        <v>130</v>
      </c>
      <c r="F220" s="419" t="s">
        <v>131</v>
      </c>
      <c r="G220" s="418" t="s">
        <v>106</v>
      </c>
      <c r="H220" s="418" t="s">
        <v>81</v>
      </c>
      <c r="I220" s="16" t="s">
        <v>467</v>
      </c>
      <c r="J220" s="30">
        <v>59</v>
      </c>
    </row>
    <row r="221" spans="1:10" ht="16.5">
      <c r="A221" s="443" t="s">
        <v>435</v>
      </c>
      <c r="B221" s="215">
        <v>4</v>
      </c>
      <c r="C221" s="20"/>
      <c r="D221" s="420" t="s">
        <v>87</v>
      </c>
      <c r="E221" s="417" t="s">
        <v>130</v>
      </c>
      <c r="F221" s="419" t="s">
        <v>131</v>
      </c>
      <c r="G221" s="418" t="s">
        <v>106</v>
      </c>
      <c r="H221" s="418" t="s">
        <v>81</v>
      </c>
      <c r="I221" s="16" t="s">
        <v>467</v>
      </c>
      <c r="J221" s="30">
        <v>59</v>
      </c>
    </row>
    <row r="222" spans="1:10" ht="16.5">
      <c r="A222" s="243" t="s">
        <v>436</v>
      </c>
      <c r="B222" s="215">
        <v>4</v>
      </c>
      <c r="C222" s="20"/>
      <c r="D222" s="23" t="s">
        <v>200</v>
      </c>
      <c r="E222" s="1" t="s">
        <v>470</v>
      </c>
      <c r="F222" s="405" t="s">
        <v>131</v>
      </c>
      <c r="G222" s="16" t="s">
        <v>78</v>
      </c>
      <c r="H222" s="16" t="s">
        <v>82</v>
      </c>
      <c r="I222" s="16" t="s">
        <v>447</v>
      </c>
      <c r="J222" s="30">
        <v>106</v>
      </c>
    </row>
    <row r="223" spans="1:10" ht="16.5">
      <c r="A223" s="243" t="s">
        <v>437</v>
      </c>
      <c r="B223" s="215">
        <v>4</v>
      </c>
      <c r="C223" s="20"/>
      <c r="D223" s="23" t="s">
        <v>85</v>
      </c>
      <c r="E223" s="1" t="s">
        <v>136</v>
      </c>
      <c r="F223" s="405" t="s">
        <v>153</v>
      </c>
      <c r="G223" s="16" t="s">
        <v>106</v>
      </c>
      <c r="H223" s="16" t="s">
        <v>86</v>
      </c>
      <c r="I223" s="16" t="s">
        <v>450</v>
      </c>
      <c r="J223" s="30">
        <v>286</v>
      </c>
    </row>
    <row r="224" spans="1:10" ht="16.5">
      <c r="A224" s="243" t="s">
        <v>438</v>
      </c>
      <c r="B224" s="215">
        <v>4</v>
      </c>
      <c r="C224" s="20"/>
      <c r="D224" s="21" t="s">
        <v>85</v>
      </c>
      <c r="E224" s="17" t="s">
        <v>218</v>
      </c>
      <c r="F224" s="422" t="s">
        <v>131</v>
      </c>
      <c r="G224" s="16" t="s">
        <v>106</v>
      </c>
      <c r="H224" s="16" t="s">
        <v>86</v>
      </c>
      <c r="I224" s="16" t="s">
        <v>471</v>
      </c>
      <c r="J224" s="30">
        <v>72</v>
      </c>
    </row>
    <row r="225" spans="1:10" ht="16.5">
      <c r="A225" s="243" t="s">
        <v>439</v>
      </c>
      <c r="B225" s="215">
        <v>4</v>
      </c>
      <c r="C225" s="20"/>
      <c r="D225" s="23" t="s">
        <v>201</v>
      </c>
      <c r="E225" s="417" t="s">
        <v>134</v>
      </c>
      <c r="F225" s="16" t="s">
        <v>131</v>
      </c>
      <c r="G225" s="16" t="s">
        <v>78</v>
      </c>
      <c r="H225" s="16" t="s">
        <v>472</v>
      </c>
      <c r="I225" s="16" t="s">
        <v>458</v>
      </c>
      <c r="J225" s="30">
        <v>109</v>
      </c>
    </row>
    <row r="226" spans="1:10" ht="16.5">
      <c r="A226" s="243" t="s">
        <v>440</v>
      </c>
      <c r="B226" s="215">
        <v>4</v>
      </c>
      <c r="C226" s="20"/>
      <c r="D226" s="23" t="s">
        <v>215</v>
      </c>
      <c r="E226" s="1" t="s">
        <v>473</v>
      </c>
      <c r="F226" s="16" t="s">
        <v>131</v>
      </c>
      <c r="G226" s="22" t="s">
        <v>106</v>
      </c>
      <c r="H226" s="16" t="s">
        <v>82</v>
      </c>
      <c r="I226" s="16" t="s">
        <v>458</v>
      </c>
      <c r="J226" s="30">
        <v>109</v>
      </c>
    </row>
    <row r="227" spans="1:10" ht="16.5">
      <c r="A227" s="243" t="s">
        <v>281</v>
      </c>
      <c r="B227" s="215">
        <v>4</v>
      </c>
      <c r="C227" s="20"/>
      <c r="D227" s="23" t="s">
        <v>109</v>
      </c>
      <c r="E227" s="1" t="s">
        <v>231</v>
      </c>
      <c r="F227" s="405" t="s">
        <v>131</v>
      </c>
      <c r="G227" s="16" t="s">
        <v>78</v>
      </c>
      <c r="H227" s="16" t="s">
        <v>84</v>
      </c>
      <c r="I227" s="16" t="s">
        <v>450</v>
      </c>
      <c r="J227" s="30">
        <v>294</v>
      </c>
    </row>
    <row r="228" spans="1:10" ht="16.5">
      <c r="A228" s="243" t="s">
        <v>441</v>
      </c>
      <c r="B228" s="215">
        <v>4</v>
      </c>
      <c r="C228" s="20"/>
      <c r="D228" s="23" t="s">
        <v>201</v>
      </c>
      <c r="E228" s="1" t="s">
        <v>130</v>
      </c>
      <c r="F228" s="405" t="s">
        <v>153</v>
      </c>
      <c r="G228" s="16" t="s">
        <v>78</v>
      </c>
      <c r="H228" s="16" t="s">
        <v>114</v>
      </c>
      <c r="I228" s="16" t="s">
        <v>456</v>
      </c>
      <c r="J228" s="30">
        <v>91</v>
      </c>
    </row>
    <row r="229" spans="1:10" ht="16.5">
      <c r="A229" s="243" t="s">
        <v>442</v>
      </c>
      <c r="B229" s="215">
        <v>4</v>
      </c>
      <c r="C229" s="20"/>
      <c r="D229" s="29" t="s">
        <v>87</v>
      </c>
      <c r="E229" s="1" t="s">
        <v>136</v>
      </c>
      <c r="F229" s="405" t="s">
        <v>131</v>
      </c>
      <c r="G229" s="16" t="s">
        <v>106</v>
      </c>
      <c r="H229" s="22" t="s">
        <v>84</v>
      </c>
      <c r="I229" s="16" t="s">
        <v>454</v>
      </c>
      <c r="J229" s="30">
        <v>233</v>
      </c>
    </row>
    <row r="230" spans="1:10" ht="16.5">
      <c r="A230" s="243" t="s">
        <v>443</v>
      </c>
      <c r="B230" s="215">
        <v>4</v>
      </c>
      <c r="C230" s="20"/>
      <c r="D230" s="23" t="s">
        <v>85</v>
      </c>
      <c r="E230" s="1" t="s">
        <v>136</v>
      </c>
      <c r="F230" s="419" t="s">
        <v>131</v>
      </c>
      <c r="G230" s="418" t="s">
        <v>138</v>
      </c>
      <c r="H230" s="418" t="s">
        <v>474</v>
      </c>
      <c r="I230" s="16" t="s">
        <v>463</v>
      </c>
      <c r="J230" s="30">
        <v>118</v>
      </c>
    </row>
    <row r="231" spans="1:10" ht="16.5">
      <c r="A231" s="243" t="s">
        <v>444</v>
      </c>
      <c r="B231" s="215">
        <v>4</v>
      </c>
      <c r="C231" s="20"/>
      <c r="D231" s="23" t="s">
        <v>201</v>
      </c>
      <c r="E231" s="1" t="s">
        <v>473</v>
      </c>
      <c r="F231" s="405" t="s">
        <v>131</v>
      </c>
      <c r="G231" s="16" t="s">
        <v>83</v>
      </c>
      <c r="H231" s="22" t="s">
        <v>86</v>
      </c>
      <c r="I231" s="16" t="s">
        <v>456</v>
      </c>
      <c r="J231" s="30">
        <v>92</v>
      </c>
    </row>
    <row r="232" spans="1:10" ht="17.25" thickBot="1">
      <c r="A232" s="444" t="s">
        <v>445</v>
      </c>
      <c r="B232" s="445">
        <v>4</v>
      </c>
      <c r="C232" s="428"/>
      <c r="D232" s="227" t="s">
        <v>109</v>
      </c>
      <c r="E232" s="35" t="s">
        <v>130</v>
      </c>
      <c r="F232" s="429" t="s">
        <v>131</v>
      </c>
      <c r="G232" s="228" t="s">
        <v>475</v>
      </c>
      <c r="H232" s="228" t="s">
        <v>82</v>
      </c>
      <c r="I232" s="228" t="s">
        <v>456</v>
      </c>
      <c r="J232" s="446">
        <v>92</v>
      </c>
    </row>
    <row r="233" spans="1:10" ht="16.5" thickTop="1"/>
  </sheetData>
  <sortState ref="A3:J222">
    <sortCondition ref="B3:B222"/>
    <sortCondition ref="A3:A222"/>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ColWidth="13" defaultRowHeight="16.5"/>
  <cols>
    <col min="1" max="1" width="21.125" style="296" bestFit="1" customWidth="1"/>
    <col min="2" max="2" width="6.25" style="296" bestFit="1" customWidth="1"/>
    <col min="3" max="3" width="4.125" style="296" bestFit="1" customWidth="1"/>
    <col min="4" max="4" width="6.375" style="293" bestFit="1" customWidth="1"/>
    <col min="5" max="5" width="2.25" style="293" bestFit="1" customWidth="1"/>
    <col min="6" max="6" width="13.5" style="232" bestFit="1" customWidth="1"/>
    <col min="7" max="7" width="3.5" style="232" bestFit="1" customWidth="1"/>
    <col min="8" max="8" width="3.375" style="232" bestFit="1" customWidth="1"/>
    <col min="9" max="9" width="3.875" style="232" bestFit="1" customWidth="1"/>
    <col min="10" max="10" width="3.625" style="232" bestFit="1" customWidth="1"/>
    <col min="11" max="14" width="3.5" style="232" bestFit="1" customWidth="1"/>
    <col min="15" max="15" width="2.375" style="232" customWidth="1"/>
    <col min="16" max="16" width="20.625" style="232" bestFit="1" customWidth="1"/>
    <col min="17" max="17" width="6.25" style="232" bestFit="1" customWidth="1"/>
    <col min="18" max="18" width="4.125" style="232" bestFit="1" customWidth="1"/>
    <col min="19" max="19" width="6.375" style="232" bestFit="1" customWidth="1"/>
    <col min="20" max="16384" width="13" style="232"/>
  </cols>
  <sheetData>
    <row r="1" spans="1:14" ht="24.75" thickTop="1" thickBot="1">
      <c r="A1" s="229" t="s">
        <v>107</v>
      </c>
      <c r="B1" s="230"/>
      <c r="C1" s="230"/>
      <c r="D1" s="231"/>
      <c r="E1" s="232"/>
      <c r="F1" s="233"/>
      <c r="G1" s="234" t="s">
        <v>178</v>
      </c>
      <c r="H1" s="235"/>
      <c r="I1" s="235"/>
      <c r="J1" s="236"/>
      <c r="K1" s="235"/>
      <c r="L1" s="235"/>
      <c r="M1" s="235"/>
      <c r="N1" s="236"/>
    </row>
    <row r="2" spans="1:14" ht="17.25" thickTop="1">
      <c r="A2" s="237" t="s">
        <v>91</v>
      </c>
      <c r="B2" s="238" t="s">
        <v>4</v>
      </c>
      <c r="C2" s="238" t="s">
        <v>125</v>
      </c>
      <c r="D2" s="239" t="s">
        <v>92</v>
      </c>
      <c r="E2" s="53"/>
      <c r="F2" s="233"/>
      <c r="G2" s="240" t="s">
        <v>179</v>
      </c>
      <c r="H2" s="241"/>
      <c r="I2" s="241"/>
      <c r="J2" s="241"/>
      <c r="K2" s="241"/>
      <c r="L2" s="241"/>
      <c r="M2" s="241"/>
      <c r="N2" s="242"/>
    </row>
    <row r="3" spans="1:14" ht="17.25" thickBot="1">
      <c r="A3" s="243" t="s">
        <v>159</v>
      </c>
      <c r="B3" s="244">
        <v>0</v>
      </c>
      <c r="C3" s="245">
        <f>10+B3+'Personal File'!$C$12</f>
        <v>13</v>
      </c>
      <c r="D3" s="246" t="s">
        <v>93</v>
      </c>
      <c r="E3" s="53"/>
      <c r="F3" s="233"/>
      <c r="G3" s="247" t="s">
        <v>180</v>
      </c>
      <c r="H3" s="248" t="s">
        <v>172</v>
      </c>
      <c r="I3" s="248" t="s">
        <v>173</v>
      </c>
      <c r="J3" s="248" t="s">
        <v>174</v>
      </c>
      <c r="K3" s="248" t="s">
        <v>175</v>
      </c>
      <c r="L3" s="248" t="s">
        <v>176</v>
      </c>
      <c r="M3" s="248" t="s">
        <v>177</v>
      </c>
      <c r="N3" s="249" t="s">
        <v>181</v>
      </c>
    </row>
    <row r="4" spans="1:14" ht="17.25" thickTop="1">
      <c r="A4" s="243" t="s">
        <v>164</v>
      </c>
      <c r="B4" s="244">
        <v>0</v>
      </c>
      <c r="C4" s="245">
        <f>10+B4+'Personal File'!$C$12</f>
        <v>13</v>
      </c>
      <c r="D4" s="246" t="s">
        <v>93</v>
      </c>
      <c r="E4" s="53"/>
      <c r="F4" s="250" t="s">
        <v>194</v>
      </c>
      <c r="G4" s="251">
        <v>6</v>
      </c>
      <c r="H4" s="252">
        <v>4</v>
      </c>
      <c r="I4" s="252">
        <v>3</v>
      </c>
      <c r="J4" s="252">
        <v>3</v>
      </c>
      <c r="K4" s="252">
        <v>2</v>
      </c>
      <c r="L4" s="253">
        <v>0</v>
      </c>
      <c r="M4" s="253">
        <v>0</v>
      </c>
      <c r="N4" s="254">
        <v>0</v>
      </c>
    </row>
    <row r="5" spans="1:14">
      <c r="A5" s="243" t="s">
        <v>164</v>
      </c>
      <c r="B5" s="244">
        <v>0</v>
      </c>
      <c r="C5" s="245">
        <f>10+B5+'Personal File'!$C$12</f>
        <v>13</v>
      </c>
      <c r="D5" s="246" t="s">
        <v>93</v>
      </c>
      <c r="E5" s="53"/>
      <c r="F5" s="255" t="s">
        <v>182</v>
      </c>
      <c r="G5" s="256">
        <v>0</v>
      </c>
      <c r="H5" s="257">
        <v>1</v>
      </c>
      <c r="I5" s="257">
        <v>1</v>
      </c>
      <c r="J5" s="257">
        <v>1</v>
      </c>
      <c r="K5" s="257">
        <v>0</v>
      </c>
      <c r="L5" s="258">
        <v>0</v>
      </c>
      <c r="M5" s="258">
        <v>0</v>
      </c>
      <c r="N5" s="259">
        <v>0</v>
      </c>
    </row>
    <row r="6" spans="1:14">
      <c r="A6" s="272" t="s">
        <v>161</v>
      </c>
      <c r="B6" s="244">
        <v>0</v>
      </c>
      <c r="C6" s="245">
        <f>10+B6+'Personal File'!$C$12</f>
        <v>13</v>
      </c>
      <c r="D6" s="246" t="s">
        <v>93</v>
      </c>
      <c r="E6" s="53"/>
      <c r="F6" s="255" t="s">
        <v>296</v>
      </c>
      <c r="G6" s="256">
        <v>0</v>
      </c>
      <c r="H6" s="257">
        <v>1</v>
      </c>
      <c r="I6" s="257">
        <v>1</v>
      </c>
      <c r="J6" s="257">
        <v>1</v>
      </c>
      <c r="K6" s="257">
        <v>1</v>
      </c>
      <c r="L6" s="258">
        <v>0</v>
      </c>
      <c r="M6" s="258">
        <v>0</v>
      </c>
      <c r="N6" s="259">
        <v>0</v>
      </c>
    </row>
    <row r="7" spans="1:14" ht="17.25" thickBot="1">
      <c r="A7" s="243" t="s">
        <v>166</v>
      </c>
      <c r="B7" s="244">
        <v>0</v>
      </c>
      <c r="C7" s="245">
        <f>10+B7+'Personal File'!$C$12</f>
        <v>13</v>
      </c>
      <c r="D7" s="246" t="s">
        <v>93</v>
      </c>
      <c r="E7" s="53"/>
      <c r="F7" s="263" t="s">
        <v>183</v>
      </c>
      <c r="G7" s="264">
        <f t="shared" ref="G7" si="0">SUM(G4:G6)</f>
        <v>6</v>
      </c>
      <c r="H7" s="265">
        <f>SUM(H4:H6)</f>
        <v>6</v>
      </c>
      <c r="I7" s="265">
        <f>SUM(I4:I6)</f>
        <v>5</v>
      </c>
      <c r="J7" s="265">
        <f>SUM(J4:J6)</f>
        <v>5</v>
      </c>
      <c r="K7" s="265">
        <f>SUM(K4:K6)</f>
        <v>3</v>
      </c>
      <c r="L7" s="266">
        <f t="shared" ref="L7:N7" si="1">SUM(L5:L6)</f>
        <v>0</v>
      </c>
      <c r="M7" s="266">
        <f t="shared" si="1"/>
        <v>0</v>
      </c>
      <c r="N7" s="267">
        <f t="shared" si="1"/>
        <v>0</v>
      </c>
    </row>
    <row r="8" spans="1:14" ht="18" thickTop="1" thickBot="1">
      <c r="A8" s="279" t="s">
        <v>167</v>
      </c>
      <c r="B8" s="261">
        <v>0</v>
      </c>
      <c r="C8" s="262">
        <f>10+B8+'Personal File'!$C$12</f>
        <v>13</v>
      </c>
      <c r="D8" s="448" t="s">
        <v>93</v>
      </c>
      <c r="E8" s="53"/>
    </row>
    <row r="9" spans="1:14" ht="24" thickTop="1">
      <c r="A9" s="243" t="s">
        <v>341</v>
      </c>
      <c r="B9" s="244">
        <v>1</v>
      </c>
      <c r="C9" s="245">
        <f>10+B9+'Personal File'!$C$12</f>
        <v>14</v>
      </c>
      <c r="D9" s="246" t="s">
        <v>561</v>
      </c>
      <c r="E9" s="53"/>
      <c r="F9" s="268" t="s">
        <v>349</v>
      </c>
      <c r="G9" s="269"/>
      <c r="H9" s="270"/>
      <c r="I9" s="271"/>
    </row>
    <row r="10" spans="1:14">
      <c r="A10" s="243" t="s">
        <v>211</v>
      </c>
      <c r="B10" s="244">
        <v>1</v>
      </c>
      <c r="C10" s="245">
        <f>10+B10+'Personal File'!$C$12</f>
        <v>14</v>
      </c>
      <c r="D10" s="246" t="s">
        <v>561</v>
      </c>
      <c r="E10" s="53"/>
      <c r="F10" s="273"/>
      <c r="G10" s="274"/>
      <c r="H10" s="274" t="s">
        <v>295</v>
      </c>
      <c r="I10" s="275">
        <f>'Personal File'!E3</f>
        <v>6</v>
      </c>
    </row>
    <row r="11" spans="1:14" ht="17.25" thickBot="1">
      <c r="A11" s="272" t="s">
        <v>211</v>
      </c>
      <c r="B11" s="244">
        <v>1</v>
      </c>
      <c r="C11" s="245">
        <f>10+B11+'Personal File'!$C$12</f>
        <v>14</v>
      </c>
      <c r="D11" s="246" t="s">
        <v>93</v>
      </c>
      <c r="E11" s="53"/>
      <c r="F11" s="276"/>
      <c r="G11" s="277"/>
      <c r="H11" s="277" t="s">
        <v>291</v>
      </c>
      <c r="I11" s="278">
        <f>3+'Personal File'!$C$13</f>
        <v>3</v>
      </c>
    </row>
    <row r="12" spans="1:14" ht="17.25" thickTop="1">
      <c r="A12" s="285" t="s">
        <v>118</v>
      </c>
      <c r="B12" s="244">
        <v>1</v>
      </c>
      <c r="C12" s="245">
        <f>10+B12+'Personal File'!$C$12</f>
        <v>14</v>
      </c>
      <c r="D12" s="246" t="s">
        <v>93</v>
      </c>
      <c r="E12" s="53"/>
      <c r="F12" s="280"/>
      <c r="G12" s="27"/>
      <c r="H12" s="27" t="s">
        <v>289</v>
      </c>
      <c r="I12" s="281">
        <f ca="1">RANDBETWEEN(1,20)</f>
        <v>5</v>
      </c>
    </row>
    <row r="13" spans="1:14">
      <c r="A13" s="272" t="s">
        <v>361</v>
      </c>
      <c r="B13" s="244">
        <v>1</v>
      </c>
      <c r="C13" s="245">
        <f>10+B13+'Personal File'!$C$12</f>
        <v>14</v>
      </c>
      <c r="D13" s="246" t="s">
        <v>561</v>
      </c>
      <c r="E13" s="53"/>
      <c r="F13" s="283"/>
      <c r="G13" s="25"/>
      <c r="H13" s="25" t="s">
        <v>292</v>
      </c>
      <c r="I13" s="284">
        <f ca="1">I12+'Personal File'!$C$13</f>
        <v>5</v>
      </c>
    </row>
    <row r="14" spans="1:14">
      <c r="A14" s="260" t="s">
        <v>113</v>
      </c>
      <c r="B14" s="261">
        <v>1</v>
      </c>
      <c r="C14" s="262">
        <f>10+B14+'Personal File'!$C$12</f>
        <v>14</v>
      </c>
      <c r="D14" s="448" t="s">
        <v>93</v>
      </c>
      <c r="E14" s="53"/>
      <c r="F14" s="286"/>
      <c r="G14" s="28"/>
      <c r="H14" s="28" t="s">
        <v>290</v>
      </c>
      <c r="I14" s="287">
        <f ca="1">RANDBETWEEN(1,6)+RANDBETWEEN(1,6)</f>
        <v>5</v>
      </c>
    </row>
    <row r="15" spans="1:14">
      <c r="A15" s="243" t="s">
        <v>135</v>
      </c>
      <c r="B15" s="92">
        <v>2</v>
      </c>
      <c r="C15" s="282">
        <f>10+B15+'Personal File'!$C$12</f>
        <v>15</v>
      </c>
      <c r="D15" s="246" t="s">
        <v>561</v>
      </c>
      <c r="E15" s="53"/>
      <c r="F15" s="288"/>
      <c r="G15" s="25"/>
      <c r="H15" s="25" t="s">
        <v>293</v>
      </c>
      <c r="I15" s="289">
        <f ca="1">I10+I14+'Personal File'!C13</f>
        <v>11</v>
      </c>
    </row>
    <row r="16" spans="1:14" ht="17.25" thickBot="1">
      <c r="A16" s="285" t="s">
        <v>318</v>
      </c>
      <c r="B16" s="92">
        <v>2</v>
      </c>
      <c r="C16" s="282">
        <f>10+B16+'Personal File'!$C$12</f>
        <v>15</v>
      </c>
      <c r="D16" s="246" t="s">
        <v>561</v>
      </c>
      <c r="E16" s="53"/>
      <c r="F16" s="290"/>
      <c r="G16" s="26"/>
      <c r="H16" s="26" t="s">
        <v>294</v>
      </c>
      <c r="I16" s="291">
        <v>1</v>
      </c>
    </row>
    <row r="17" spans="1:6" ht="17.25" thickTop="1">
      <c r="A17" s="243" t="s">
        <v>531</v>
      </c>
      <c r="B17" s="92">
        <v>2</v>
      </c>
      <c r="C17" s="282">
        <f>10+B17+'Personal File'!$C$12</f>
        <v>15</v>
      </c>
      <c r="D17" s="246" t="s">
        <v>93</v>
      </c>
      <c r="E17" s="53"/>
    </row>
    <row r="18" spans="1:6">
      <c r="A18" s="243" t="s">
        <v>244</v>
      </c>
      <c r="B18" s="92">
        <v>2</v>
      </c>
      <c r="C18" s="282">
        <f>10+B18+'Personal File'!$C$12</f>
        <v>15</v>
      </c>
      <c r="D18" s="246" t="s">
        <v>93</v>
      </c>
      <c r="E18" s="53"/>
      <c r="F18" s="80"/>
    </row>
    <row r="19" spans="1:6">
      <c r="A19" s="279" t="s">
        <v>532</v>
      </c>
      <c r="B19" s="100">
        <v>2</v>
      </c>
      <c r="C19" s="292">
        <f>10+B19+'Personal File'!$C$12</f>
        <v>15</v>
      </c>
      <c r="D19" s="448" t="s">
        <v>93</v>
      </c>
    </row>
    <row r="20" spans="1:6">
      <c r="A20" s="243" t="s">
        <v>150</v>
      </c>
      <c r="B20" s="92">
        <v>3</v>
      </c>
      <c r="C20" s="282">
        <f>10+B20+'Personal File'!$C$12</f>
        <v>16</v>
      </c>
      <c r="D20" s="246" t="s">
        <v>561</v>
      </c>
    </row>
    <row r="21" spans="1:6">
      <c r="A21" s="285" t="s">
        <v>375</v>
      </c>
      <c r="B21" s="92">
        <v>3</v>
      </c>
      <c r="C21" s="282">
        <f>10+B21+'Personal File'!$C$12</f>
        <v>16</v>
      </c>
      <c r="D21" s="246" t="s">
        <v>93</v>
      </c>
      <c r="F21" s="80"/>
    </row>
    <row r="22" spans="1:6">
      <c r="A22" s="243" t="s">
        <v>540</v>
      </c>
      <c r="B22" s="92">
        <v>3</v>
      </c>
      <c r="C22" s="282">
        <f>10+B22+'Personal File'!$C$12</f>
        <v>16</v>
      </c>
      <c r="D22" s="246" t="s">
        <v>561</v>
      </c>
      <c r="F22" s="80"/>
    </row>
    <row r="23" spans="1:6">
      <c r="A23" s="243" t="s">
        <v>285</v>
      </c>
      <c r="B23" s="92">
        <v>3</v>
      </c>
      <c r="C23" s="282">
        <f>10+B23+'Personal File'!$C$12</f>
        <v>16</v>
      </c>
      <c r="D23" s="246" t="s">
        <v>561</v>
      </c>
    </row>
    <row r="24" spans="1:6">
      <c r="A24" s="279" t="s">
        <v>528</v>
      </c>
      <c r="B24" s="100">
        <v>3</v>
      </c>
      <c r="C24" s="292">
        <f>10+B24+'Personal File'!$C$12</f>
        <v>16</v>
      </c>
      <c r="D24" s="448" t="s">
        <v>561</v>
      </c>
    </row>
    <row r="25" spans="1:6">
      <c r="A25" s="243" t="s">
        <v>376</v>
      </c>
      <c r="B25" s="92">
        <v>4</v>
      </c>
      <c r="C25" s="282">
        <f>10+B25+'Personal File'!$C$12</f>
        <v>17</v>
      </c>
      <c r="D25" s="246" t="s">
        <v>93</v>
      </c>
    </row>
    <row r="26" spans="1:6">
      <c r="A26" s="285" t="s">
        <v>376</v>
      </c>
      <c r="B26" s="92">
        <v>4</v>
      </c>
      <c r="C26" s="282">
        <f>10+B26+'Personal File'!$C$12</f>
        <v>17</v>
      </c>
      <c r="D26" s="246" t="s">
        <v>93</v>
      </c>
    </row>
    <row r="27" spans="1:6" ht="17.25" thickBot="1">
      <c r="A27" s="444" t="s">
        <v>541</v>
      </c>
      <c r="B27" s="294">
        <v>4</v>
      </c>
      <c r="C27" s="295">
        <f>10+B27+'Personal File'!$C$12</f>
        <v>17</v>
      </c>
      <c r="D27" s="447" t="s">
        <v>93</v>
      </c>
    </row>
    <row r="28" spans="1:6" ht="17.25" thickTop="1"/>
  </sheetData>
  <sortState ref="A3:D27">
    <sortCondition ref="B3:B27"/>
    <sortCondition ref="A3:A27"/>
  </sortState>
  <conditionalFormatting sqref="D27 D3:D25">
    <cfRule type="cellIs" dxfId="427" priority="458" stopIfTrue="1" operator="equal">
      <formula>"þ"</formula>
    </cfRule>
  </conditionalFormatting>
  <conditionalFormatting sqref="D9">
    <cfRule type="cellIs" dxfId="426" priority="435" stopIfTrue="1" operator="equal">
      <formula>"þ"</formula>
    </cfRule>
  </conditionalFormatting>
  <conditionalFormatting sqref="D9">
    <cfRule type="cellIs" dxfId="425" priority="427" stopIfTrue="1" operator="equal">
      <formula>"þ"</formula>
    </cfRule>
  </conditionalFormatting>
  <conditionalFormatting sqref="D8">
    <cfRule type="cellIs" dxfId="424" priority="425" stopIfTrue="1" operator="equal">
      <formula>"þ"</formula>
    </cfRule>
  </conditionalFormatting>
  <conditionalFormatting sqref="D7">
    <cfRule type="cellIs" dxfId="423" priority="418" stopIfTrue="1" operator="equal">
      <formula>"þ"</formula>
    </cfRule>
  </conditionalFormatting>
  <conditionalFormatting sqref="D9">
    <cfRule type="cellIs" dxfId="422" priority="415" stopIfTrue="1" operator="equal">
      <formula>"þ"</formula>
    </cfRule>
  </conditionalFormatting>
  <conditionalFormatting sqref="D11:D16">
    <cfRule type="cellIs" dxfId="421" priority="414" stopIfTrue="1" operator="equal">
      <formula>"þ"</formula>
    </cfRule>
  </conditionalFormatting>
  <conditionalFormatting sqref="D8">
    <cfRule type="cellIs" dxfId="420" priority="413" stopIfTrue="1" operator="equal">
      <formula>"þ"</formula>
    </cfRule>
  </conditionalFormatting>
  <conditionalFormatting sqref="D9">
    <cfRule type="cellIs" dxfId="419" priority="410" stopIfTrue="1" operator="equal">
      <formula>"þ"</formula>
    </cfRule>
  </conditionalFormatting>
  <conditionalFormatting sqref="D11:D16">
    <cfRule type="cellIs" dxfId="418" priority="409" stopIfTrue="1" operator="equal">
      <formula>"þ"</formula>
    </cfRule>
  </conditionalFormatting>
  <conditionalFormatting sqref="D11:D16">
    <cfRule type="cellIs" dxfId="417" priority="408" stopIfTrue="1" operator="equal">
      <formula>"þ"</formula>
    </cfRule>
  </conditionalFormatting>
  <conditionalFormatting sqref="D11:D16">
    <cfRule type="cellIs" dxfId="416" priority="407" stopIfTrue="1" operator="equal">
      <formula>"þ"</formula>
    </cfRule>
  </conditionalFormatting>
  <conditionalFormatting sqref="D13">
    <cfRule type="cellIs" dxfId="415" priority="405" stopIfTrue="1" operator="equal">
      <formula>"þ"</formula>
    </cfRule>
  </conditionalFormatting>
  <conditionalFormatting sqref="D9">
    <cfRule type="cellIs" dxfId="414" priority="404" stopIfTrue="1" operator="equal">
      <formula>"þ"</formula>
    </cfRule>
  </conditionalFormatting>
  <conditionalFormatting sqref="D9">
    <cfRule type="cellIs" dxfId="413" priority="401" stopIfTrue="1" operator="equal">
      <formula>"þ"</formula>
    </cfRule>
  </conditionalFormatting>
  <conditionalFormatting sqref="D11">
    <cfRule type="cellIs" dxfId="412" priority="400" stopIfTrue="1" operator="equal">
      <formula>"þ"</formula>
    </cfRule>
  </conditionalFormatting>
  <conditionalFormatting sqref="D8">
    <cfRule type="cellIs" dxfId="411" priority="399" stopIfTrue="1" operator="equal">
      <formula>"þ"</formula>
    </cfRule>
  </conditionalFormatting>
  <conditionalFormatting sqref="D11">
    <cfRule type="cellIs" dxfId="410" priority="398" stopIfTrue="1" operator="equal">
      <formula>"þ"</formula>
    </cfRule>
  </conditionalFormatting>
  <conditionalFormatting sqref="D11">
    <cfRule type="cellIs" dxfId="409" priority="397" stopIfTrue="1" operator="equal">
      <formula>"þ"</formula>
    </cfRule>
  </conditionalFormatting>
  <conditionalFormatting sqref="D9">
    <cfRule type="cellIs" dxfId="408" priority="395" stopIfTrue="1" operator="equal">
      <formula>"þ"</formula>
    </cfRule>
  </conditionalFormatting>
  <conditionalFormatting sqref="D11">
    <cfRule type="cellIs" dxfId="407" priority="394" stopIfTrue="1" operator="equal">
      <formula>"þ"</formula>
    </cfRule>
  </conditionalFormatting>
  <conditionalFormatting sqref="D11">
    <cfRule type="cellIs" dxfId="406" priority="393" stopIfTrue="1" operator="equal">
      <formula>"þ"</formula>
    </cfRule>
  </conditionalFormatting>
  <conditionalFormatting sqref="D11">
    <cfRule type="cellIs" dxfId="405" priority="391" stopIfTrue="1" operator="equal">
      <formula>"þ"</formula>
    </cfRule>
  </conditionalFormatting>
  <conditionalFormatting sqref="D14">
    <cfRule type="cellIs" dxfId="404" priority="390" stopIfTrue="1" operator="equal">
      <formula>"þ"</formula>
    </cfRule>
  </conditionalFormatting>
  <conditionalFormatting sqref="D11">
    <cfRule type="cellIs" dxfId="403" priority="388" stopIfTrue="1" operator="equal">
      <formula>"þ"</formula>
    </cfRule>
  </conditionalFormatting>
  <conditionalFormatting sqref="D11">
    <cfRule type="cellIs" dxfId="402" priority="387" stopIfTrue="1" operator="equal">
      <formula>"þ"</formula>
    </cfRule>
  </conditionalFormatting>
  <conditionalFormatting sqref="D11">
    <cfRule type="cellIs" dxfId="401" priority="386" stopIfTrue="1" operator="equal">
      <formula>"þ"</formula>
    </cfRule>
  </conditionalFormatting>
  <conditionalFormatting sqref="D11">
    <cfRule type="cellIs" dxfId="400" priority="385" stopIfTrue="1" operator="equal">
      <formula>"þ"</formula>
    </cfRule>
  </conditionalFormatting>
  <conditionalFormatting sqref="D11">
    <cfRule type="cellIs" dxfId="399" priority="384" stopIfTrue="1" operator="equal">
      <formula>"þ"</formula>
    </cfRule>
  </conditionalFormatting>
  <conditionalFormatting sqref="D11">
    <cfRule type="cellIs" dxfId="398" priority="383" stopIfTrue="1" operator="equal">
      <formula>"þ"</formula>
    </cfRule>
  </conditionalFormatting>
  <conditionalFormatting sqref="D14">
    <cfRule type="cellIs" dxfId="397" priority="382" stopIfTrue="1" operator="equal">
      <formula>"þ"</formula>
    </cfRule>
  </conditionalFormatting>
  <conditionalFormatting sqref="D11">
    <cfRule type="cellIs" dxfId="396" priority="381" stopIfTrue="1" operator="equal">
      <formula>"þ"</formula>
    </cfRule>
  </conditionalFormatting>
  <conditionalFormatting sqref="D11">
    <cfRule type="cellIs" dxfId="395" priority="380" stopIfTrue="1" operator="equal">
      <formula>"þ"</formula>
    </cfRule>
  </conditionalFormatting>
  <conditionalFormatting sqref="D12">
    <cfRule type="cellIs" dxfId="394" priority="379" stopIfTrue="1" operator="equal">
      <formula>"þ"</formula>
    </cfRule>
  </conditionalFormatting>
  <conditionalFormatting sqref="D12">
    <cfRule type="cellIs" dxfId="393" priority="378" stopIfTrue="1" operator="equal">
      <formula>"þ"</formula>
    </cfRule>
  </conditionalFormatting>
  <conditionalFormatting sqref="D12">
    <cfRule type="cellIs" dxfId="392" priority="377" stopIfTrue="1" operator="equal">
      <formula>"þ"</formula>
    </cfRule>
  </conditionalFormatting>
  <conditionalFormatting sqref="D11">
    <cfRule type="cellIs" dxfId="391" priority="376" stopIfTrue="1" operator="equal">
      <formula>"þ"</formula>
    </cfRule>
  </conditionalFormatting>
  <conditionalFormatting sqref="D12">
    <cfRule type="cellIs" dxfId="390" priority="375" stopIfTrue="1" operator="equal">
      <formula>"þ"</formula>
    </cfRule>
  </conditionalFormatting>
  <conditionalFormatting sqref="D12">
    <cfRule type="cellIs" dxfId="389" priority="374" stopIfTrue="1" operator="equal">
      <formula>"þ"</formula>
    </cfRule>
  </conditionalFormatting>
  <conditionalFormatting sqref="D11">
    <cfRule type="cellIs" dxfId="388" priority="373" stopIfTrue="1" operator="equal">
      <formula>"þ"</formula>
    </cfRule>
  </conditionalFormatting>
  <conditionalFormatting sqref="D12">
    <cfRule type="cellIs" dxfId="387" priority="372" stopIfTrue="1" operator="equal">
      <formula>"þ"</formula>
    </cfRule>
  </conditionalFormatting>
  <conditionalFormatting sqref="D15:D20">
    <cfRule type="cellIs" dxfId="386" priority="371" stopIfTrue="1" operator="equal">
      <formula>"þ"</formula>
    </cfRule>
  </conditionalFormatting>
  <conditionalFormatting sqref="D11">
    <cfRule type="cellIs" dxfId="385" priority="370" stopIfTrue="1" operator="equal">
      <formula>"þ"</formula>
    </cfRule>
  </conditionalFormatting>
  <conditionalFormatting sqref="D15:D20">
    <cfRule type="cellIs" dxfId="384" priority="369" stopIfTrue="1" operator="equal">
      <formula>"þ"</formula>
    </cfRule>
  </conditionalFormatting>
  <conditionalFormatting sqref="D15:D20">
    <cfRule type="cellIs" dxfId="383" priority="368" stopIfTrue="1" operator="equal">
      <formula>"þ"</formula>
    </cfRule>
  </conditionalFormatting>
  <conditionalFormatting sqref="D15:D20">
    <cfRule type="cellIs" dxfId="382" priority="367" stopIfTrue="1" operator="equal">
      <formula>"þ"</formula>
    </cfRule>
  </conditionalFormatting>
  <conditionalFormatting sqref="D15:D20">
    <cfRule type="cellIs" dxfId="381" priority="366" stopIfTrue="1" operator="equal">
      <formula>"þ"</formula>
    </cfRule>
  </conditionalFormatting>
  <conditionalFormatting sqref="D15:D20">
    <cfRule type="cellIs" dxfId="380" priority="365" stopIfTrue="1" operator="equal">
      <formula>"þ"</formula>
    </cfRule>
  </conditionalFormatting>
  <conditionalFormatting sqref="D15:D20">
    <cfRule type="cellIs" dxfId="379" priority="364" stopIfTrue="1" operator="equal">
      <formula>"þ"</formula>
    </cfRule>
  </conditionalFormatting>
  <conditionalFormatting sqref="D19">
    <cfRule type="cellIs" dxfId="378" priority="362" stopIfTrue="1" operator="equal">
      <formula>"þ"</formula>
    </cfRule>
  </conditionalFormatting>
  <conditionalFormatting sqref="D18">
    <cfRule type="cellIs" dxfId="377" priority="361" stopIfTrue="1" operator="equal">
      <formula>"þ"</formula>
    </cfRule>
  </conditionalFormatting>
  <conditionalFormatting sqref="D18">
    <cfRule type="cellIs" dxfId="376" priority="360" stopIfTrue="1" operator="equal">
      <formula>"þ"</formula>
    </cfRule>
  </conditionalFormatting>
  <conditionalFormatting sqref="D18">
    <cfRule type="cellIs" dxfId="375" priority="359" stopIfTrue="1" operator="equal">
      <formula>"þ"</formula>
    </cfRule>
  </conditionalFormatting>
  <conditionalFormatting sqref="D18">
    <cfRule type="cellIs" dxfId="374" priority="358" stopIfTrue="1" operator="equal">
      <formula>"þ"</formula>
    </cfRule>
  </conditionalFormatting>
  <conditionalFormatting sqref="D18">
    <cfRule type="cellIs" dxfId="373" priority="357" stopIfTrue="1" operator="equal">
      <formula>"þ"</formula>
    </cfRule>
  </conditionalFormatting>
  <conditionalFormatting sqref="D18">
    <cfRule type="cellIs" dxfId="372" priority="356" stopIfTrue="1" operator="equal">
      <formula>"þ"</formula>
    </cfRule>
  </conditionalFormatting>
  <conditionalFormatting sqref="D20">
    <cfRule type="cellIs" dxfId="371" priority="355" stopIfTrue="1" operator="equal">
      <formula>"þ"</formula>
    </cfRule>
  </conditionalFormatting>
  <conditionalFormatting sqref="D19">
    <cfRule type="cellIs" dxfId="370" priority="354" stopIfTrue="1" operator="equal">
      <formula>"þ"</formula>
    </cfRule>
  </conditionalFormatting>
  <conditionalFormatting sqref="D19">
    <cfRule type="cellIs" dxfId="369" priority="353" stopIfTrue="1" operator="equal">
      <formula>"þ"</formula>
    </cfRule>
  </conditionalFormatting>
  <conditionalFormatting sqref="D19">
    <cfRule type="cellIs" dxfId="368" priority="352" stopIfTrue="1" operator="equal">
      <formula>"þ"</formula>
    </cfRule>
  </conditionalFormatting>
  <conditionalFormatting sqref="D19">
    <cfRule type="cellIs" dxfId="367" priority="351" stopIfTrue="1" operator="equal">
      <formula>"þ"</formula>
    </cfRule>
  </conditionalFormatting>
  <conditionalFormatting sqref="D19">
    <cfRule type="cellIs" dxfId="366" priority="350" stopIfTrue="1" operator="equal">
      <formula>"þ"</formula>
    </cfRule>
  </conditionalFormatting>
  <conditionalFormatting sqref="D19">
    <cfRule type="cellIs" dxfId="365" priority="349" stopIfTrue="1" operator="equal">
      <formula>"þ"</formula>
    </cfRule>
  </conditionalFormatting>
  <conditionalFormatting sqref="D16">
    <cfRule type="cellIs" dxfId="364" priority="348" stopIfTrue="1" operator="equal">
      <formula>"þ"</formula>
    </cfRule>
  </conditionalFormatting>
  <conditionalFormatting sqref="D16">
    <cfRule type="cellIs" dxfId="363" priority="347" stopIfTrue="1" operator="equal">
      <formula>"þ"</formula>
    </cfRule>
  </conditionalFormatting>
  <conditionalFormatting sqref="D16">
    <cfRule type="cellIs" dxfId="362" priority="346" stopIfTrue="1" operator="equal">
      <formula>"þ"</formula>
    </cfRule>
  </conditionalFormatting>
  <conditionalFormatting sqref="D16">
    <cfRule type="cellIs" dxfId="361" priority="345" stopIfTrue="1" operator="equal">
      <formula>"þ"</formula>
    </cfRule>
  </conditionalFormatting>
  <conditionalFormatting sqref="D16">
    <cfRule type="cellIs" dxfId="360" priority="344" stopIfTrue="1" operator="equal">
      <formula>"þ"</formula>
    </cfRule>
  </conditionalFormatting>
  <conditionalFormatting sqref="D16">
    <cfRule type="cellIs" dxfId="359" priority="343" stopIfTrue="1" operator="equal">
      <formula>"þ"</formula>
    </cfRule>
  </conditionalFormatting>
  <conditionalFormatting sqref="D10">
    <cfRule type="cellIs" dxfId="358" priority="342" stopIfTrue="1" operator="equal">
      <formula>"þ"</formula>
    </cfRule>
  </conditionalFormatting>
  <conditionalFormatting sqref="D10">
    <cfRule type="cellIs" dxfId="357" priority="341" stopIfTrue="1" operator="equal">
      <formula>"þ"</formula>
    </cfRule>
  </conditionalFormatting>
  <conditionalFormatting sqref="D10">
    <cfRule type="cellIs" dxfId="356" priority="340" stopIfTrue="1" operator="equal">
      <formula>"þ"</formula>
    </cfRule>
  </conditionalFormatting>
  <conditionalFormatting sqref="D10">
    <cfRule type="cellIs" dxfId="355" priority="339" stopIfTrue="1" operator="equal">
      <formula>"þ"</formula>
    </cfRule>
  </conditionalFormatting>
  <conditionalFormatting sqref="D10">
    <cfRule type="cellIs" dxfId="354" priority="338" stopIfTrue="1" operator="equal">
      <formula>"þ"</formula>
    </cfRule>
  </conditionalFormatting>
  <conditionalFormatting sqref="D10">
    <cfRule type="cellIs" dxfId="353" priority="337" stopIfTrue="1" operator="equal">
      <formula>"þ"</formula>
    </cfRule>
  </conditionalFormatting>
  <conditionalFormatting sqref="D20">
    <cfRule type="cellIs" dxfId="352" priority="336" stopIfTrue="1" operator="equal">
      <formula>"þ"</formula>
    </cfRule>
  </conditionalFormatting>
  <conditionalFormatting sqref="D21">
    <cfRule type="cellIs" dxfId="351" priority="335" stopIfTrue="1" operator="equal">
      <formula>"þ"</formula>
    </cfRule>
  </conditionalFormatting>
  <conditionalFormatting sqref="D20">
    <cfRule type="cellIs" dxfId="350" priority="334" stopIfTrue="1" operator="equal">
      <formula>"þ"</formula>
    </cfRule>
  </conditionalFormatting>
  <conditionalFormatting sqref="D20">
    <cfRule type="cellIs" dxfId="349" priority="333" stopIfTrue="1" operator="equal">
      <formula>"þ"</formula>
    </cfRule>
  </conditionalFormatting>
  <conditionalFormatting sqref="D20">
    <cfRule type="cellIs" dxfId="348" priority="332" stopIfTrue="1" operator="equal">
      <formula>"þ"</formula>
    </cfRule>
  </conditionalFormatting>
  <conditionalFormatting sqref="D20">
    <cfRule type="cellIs" dxfId="347" priority="331" stopIfTrue="1" operator="equal">
      <formula>"þ"</formula>
    </cfRule>
  </conditionalFormatting>
  <conditionalFormatting sqref="D20">
    <cfRule type="cellIs" dxfId="346" priority="330" stopIfTrue="1" operator="equal">
      <formula>"þ"</formula>
    </cfRule>
  </conditionalFormatting>
  <conditionalFormatting sqref="D20">
    <cfRule type="cellIs" dxfId="345" priority="329" stopIfTrue="1" operator="equal">
      <formula>"þ"</formula>
    </cfRule>
  </conditionalFormatting>
  <conditionalFormatting sqref="D10">
    <cfRule type="cellIs" dxfId="344" priority="328" stopIfTrue="1" operator="equal">
      <formula>"þ"</formula>
    </cfRule>
  </conditionalFormatting>
  <conditionalFormatting sqref="D10">
    <cfRule type="cellIs" dxfId="343" priority="327" stopIfTrue="1" operator="equal">
      <formula>"þ"</formula>
    </cfRule>
  </conditionalFormatting>
  <conditionalFormatting sqref="D9">
    <cfRule type="cellIs" dxfId="342" priority="326" stopIfTrue="1" operator="equal">
      <formula>"þ"</formula>
    </cfRule>
  </conditionalFormatting>
  <conditionalFormatting sqref="D8">
    <cfRule type="cellIs" dxfId="341" priority="325" stopIfTrue="1" operator="equal">
      <formula>"þ"</formula>
    </cfRule>
  </conditionalFormatting>
  <conditionalFormatting sqref="D10">
    <cfRule type="cellIs" dxfId="340" priority="324" stopIfTrue="1" operator="equal">
      <formula>"þ"</formula>
    </cfRule>
  </conditionalFormatting>
  <conditionalFormatting sqref="D9">
    <cfRule type="cellIs" dxfId="339" priority="323" stopIfTrue="1" operator="equal">
      <formula>"þ"</formula>
    </cfRule>
  </conditionalFormatting>
  <conditionalFormatting sqref="D10">
    <cfRule type="cellIs" dxfId="338" priority="322" stopIfTrue="1" operator="equal">
      <formula>"þ"</formula>
    </cfRule>
  </conditionalFormatting>
  <conditionalFormatting sqref="D14">
    <cfRule type="cellIs" dxfId="337" priority="321" stopIfTrue="1" operator="equal">
      <formula>"þ"</formula>
    </cfRule>
  </conditionalFormatting>
  <conditionalFormatting sqref="D10">
    <cfRule type="cellIs" dxfId="336" priority="320" stopIfTrue="1" operator="equal">
      <formula>"þ"</formula>
    </cfRule>
  </conditionalFormatting>
  <conditionalFormatting sqref="D10">
    <cfRule type="cellIs" dxfId="335" priority="319" stopIfTrue="1" operator="equal">
      <formula>"þ"</formula>
    </cfRule>
  </conditionalFormatting>
  <conditionalFormatting sqref="D12">
    <cfRule type="cellIs" dxfId="334" priority="318" stopIfTrue="1" operator="equal">
      <formula>"þ"</formula>
    </cfRule>
  </conditionalFormatting>
  <conditionalFormatting sqref="D9">
    <cfRule type="cellIs" dxfId="333" priority="317" stopIfTrue="1" operator="equal">
      <formula>"þ"</formula>
    </cfRule>
  </conditionalFormatting>
  <conditionalFormatting sqref="D12">
    <cfRule type="cellIs" dxfId="332" priority="316" stopIfTrue="1" operator="equal">
      <formula>"þ"</formula>
    </cfRule>
  </conditionalFormatting>
  <conditionalFormatting sqref="D12">
    <cfRule type="cellIs" dxfId="331" priority="315" stopIfTrue="1" operator="equal">
      <formula>"þ"</formula>
    </cfRule>
  </conditionalFormatting>
  <conditionalFormatting sqref="D10">
    <cfRule type="cellIs" dxfId="330" priority="314" stopIfTrue="1" operator="equal">
      <formula>"þ"</formula>
    </cfRule>
  </conditionalFormatting>
  <conditionalFormatting sqref="D12">
    <cfRule type="cellIs" dxfId="329" priority="313" stopIfTrue="1" operator="equal">
      <formula>"þ"</formula>
    </cfRule>
  </conditionalFormatting>
  <conditionalFormatting sqref="D12">
    <cfRule type="cellIs" dxfId="328" priority="312" stopIfTrue="1" operator="equal">
      <formula>"þ"</formula>
    </cfRule>
  </conditionalFormatting>
  <conditionalFormatting sqref="D12">
    <cfRule type="cellIs" dxfId="327" priority="311" stopIfTrue="1" operator="equal">
      <formula>"þ"</formula>
    </cfRule>
  </conditionalFormatting>
  <conditionalFormatting sqref="D15">
    <cfRule type="cellIs" dxfId="326" priority="310" stopIfTrue="1" operator="equal">
      <formula>"þ"</formula>
    </cfRule>
  </conditionalFormatting>
  <conditionalFormatting sqref="D12">
    <cfRule type="cellIs" dxfId="325" priority="309" stopIfTrue="1" operator="equal">
      <formula>"þ"</formula>
    </cfRule>
  </conditionalFormatting>
  <conditionalFormatting sqref="D12">
    <cfRule type="cellIs" dxfId="324" priority="308" stopIfTrue="1" operator="equal">
      <formula>"þ"</formula>
    </cfRule>
  </conditionalFormatting>
  <conditionalFormatting sqref="D12">
    <cfRule type="cellIs" dxfId="323" priority="307" stopIfTrue="1" operator="equal">
      <formula>"þ"</formula>
    </cfRule>
  </conditionalFormatting>
  <conditionalFormatting sqref="D12">
    <cfRule type="cellIs" dxfId="322" priority="306" stopIfTrue="1" operator="equal">
      <formula>"þ"</formula>
    </cfRule>
  </conditionalFormatting>
  <conditionalFormatting sqref="D12">
    <cfRule type="cellIs" dxfId="321" priority="305" stopIfTrue="1" operator="equal">
      <formula>"þ"</formula>
    </cfRule>
  </conditionalFormatting>
  <conditionalFormatting sqref="D12">
    <cfRule type="cellIs" dxfId="320" priority="304" stopIfTrue="1" operator="equal">
      <formula>"þ"</formula>
    </cfRule>
  </conditionalFormatting>
  <conditionalFormatting sqref="D15">
    <cfRule type="cellIs" dxfId="319" priority="303" stopIfTrue="1" operator="equal">
      <formula>"þ"</formula>
    </cfRule>
  </conditionalFormatting>
  <conditionalFormatting sqref="D12">
    <cfRule type="cellIs" dxfId="318" priority="302" stopIfTrue="1" operator="equal">
      <formula>"þ"</formula>
    </cfRule>
  </conditionalFormatting>
  <conditionalFormatting sqref="D12">
    <cfRule type="cellIs" dxfId="317" priority="301" stopIfTrue="1" operator="equal">
      <formula>"þ"</formula>
    </cfRule>
  </conditionalFormatting>
  <conditionalFormatting sqref="D13">
    <cfRule type="cellIs" dxfId="316" priority="300" stopIfTrue="1" operator="equal">
      <formula>"þ"</formula>
    </cfRule>
  </conditionalFormatting>
  <conditionalFormatting sqref="D13">
    <cfRule type="cellIs" dxfId="315" priority="299" stopIfTrue="1" operator="equal">
      <formula>"þ"</formula>
    </cfRule>
  </conditionalFormatting>
  <conditionalFormatting sqref="D13">
    <cfRule type="cellIs" dxfId="314" priority="298" stopIfTrue="1" operator="equal">
      <formula>"þ"</formula>
    </cfRule>
  </conditionalFormatting>
  <conditionalFormatting sqref="D12">
    <cfRule type="cellIs" dxfId="313" priority="297" stopIfTrue="1" operator="equal">
      <formula>"þ"</formula>
    </cfRule>
  </conditionalFormatting>
  <conditionalFormatting sqref="D13">
    <cfRule type="cellIs" dxfId="312" priority="296" stopIfTrue="1" operator="equal">
      <formula>"þ"</formula>
    </cfRule>
  </conditionalFormatting>
  <conditionalFormatting sqref="D13">
    <cfRule type="cellIs" dxfId="311" priority="295" stopIfTrue="1" operator="equal">
      <formula>"þ"</formula>
    </cfRule>
  </conditionalFormatting>
  <conditionalFormatting sqref="D12">
    <cfRule type="cellIs" dxfId="310" priority="294" stopIfTrue="1" operator="equal">
      <formula>"þ"</formula>
    </cfRule>
  </conditionalFormatting>
  <conditionalFormatting sqref="D13">
    <cfRule type="cellIs" dxfId="309" priority="293" stopIfTrue="1" operator="equal">
      <formula>"þ"</formula>
    </cfRule>
  </conditionalFormatting>
  <conditionalFormatting sqref="D12">
    <cfRule type="cellIs" dxfId="308" priority="292" stopIfTrue="1" operator="equal">
      <formula>"þ"</formula>
    </cfRule>
  </conditionalFormatting>
  <conditionalFormatting sqref="D20">
    <cfRule type="cellIs" dxfId="307" priority="291" stopIfTrue="1" operator="equal">
      <formula>"þ"</formula>
    </cfRule>
  </conditionalFormatting>
  <conditionalFormatting sqref="D19">
    <cfRule type="cellIs" dxfId="306" priority="290" stopIfTrue="1" operator="equal">
      <formula>"þ"</formula>
    </cfRule>
  </conditionalFormatting>
  <conditionalFormatting sqref="D19">
    <cfRule type="cellIs" dxfId="305" priority="289" stopIfTrue="1" operator="equal">
      <formula>"þ"</formula>
    </cfRule>
  </conditionalFormatting>
  <conditionalFormatting sqref="D19">
    <cfRule type="cellIs" dxfId="304" priority="288" stopIfTrue="1" operator="equal">
      <formula>"þ"</formula>
    </cfRule>
  </conditionalFormatting>
  <conditionalFormatting sqref="D19">
    <cfRule type="cellIs" dxfId="303" priority="287" stopIfTrue="1" operator="equal">
      <formula>"þ"</formula>
    </cfRule>
  </conditionalFormatting>
  <conditionalFormatting sqref="D19">
    <cfRule type="cellIs" dxfId="302" priority="286" stopIfTrue="1" operator="equal">
      <formula>"þ"</formula>
    </cfRule>
  </conditionalFormatting>
  <conditionalFormatting sqref="D19">
    <cfRule type="cellIs" dxfId="301" priority="285" stopIfTrue="1" operator="equal">
      <formula>"þ"</formula>
    </cfRule>
  </conditionalFormatting>
  <conditionalFormatting sqref="D21">
    <cfRule type="cellIs" dxfId="300" priority="284" stopIfTrue="1" operator="equal">
      <formula>"þ"</formula>
    </cfRule>
  </conditionalFormatting>
  <conditionalFormatting sqref="D20">
    <cfRule type="cellIs" dxfId="299" priority="283" stopIfTrue="1" operator="equal">
      <formula>"þ"</formula>
    </cfRule>
  </conditionalFormatting>
  <conditionalFormatting sqref="D20">
    <cfRule type="cellIs" dxfId="298" priority="282" stopIfTrue="1" operator="equal">
      <formula>"þ"</formula>
    </cfRule>
  </conditionalFormatting>
  <conditionalFormatting sqref="D20">
    <cfRule type="cellIs" dxfId="297" priority="281" stopIfTrue="1" operator="equal">
      <formula>"þ"</formula>
    </cfRule>
  </conditionalFormatting>
  <conditionalFormatting sqref="D20">
    <cfRule type="cellIs" dxfId="296" priority="280" stopIfTrue="1" operator="equal">
      <formula>"þ"</formula>
    </cfRule>
  </conditionalFormatting>
  <conditionalFormatting sqref="D20">
    <cfRule type="cellIs" dxfId="295" priority="279" stopIfTrue="1" operator="equal">
      <formula>"þ"</formula>
    </cfRule>
  </conditionalFormatting>
  <conditionalFormatting sqref="D20">
    <cfRule type="cellIs" dxfId="294" priority="278" stopIfTrue="1" operator="equal">
      <formula>"þ"</formula>
    </cfRule>
  </conditionalFormatting>
  <conditionalFormatting sqref="D17">
    <cfRule type="cellIs" dxfId="293" priority="277" stopIfTrue="1" operator="equal">
      <formula>"þ"</formula>
    </cfRule>
  </conditionalFormatting>
  <conditionalFormatting sqref="D17">
    <cfRule type="cellIs" dxfId="292" priority="276" stopIfTrue="1" operator="equal">
      <formula>"þ"</formula>
    </cfRule>
  </conditionalFormatting>
  <conditionalFormatting sqref="D17">
    <cfRule type="cellIs" dxfId="291" priority="275" stopIfTrue="1" operator="equal">
      <formula>"þ"</formula>
    </cfRule>
  </conditionalFormatting>
  <conditionalFormatting sqref="D17">
    <cfRule type="cellIs" dxfId="290" priority="274" stopIfTrue="1" operator="equal">
      <formula>"þ"</formula>
    </cfRule>
  </conditionalFormatting>
  <conditionalFormatting sqref="D17">
    <cfRule type="cellIs" dxfId="289" priority="273" stopIfTrue="1" operator="equal">
      <formula>"þ"</formula>
    </cfRule>
  </conditionalFormatting>
  <conditionalFormatting sqref="D17">
    <cfRule type="cellIs" dxfId="288" priority="272" stopIfTrue="1" operator="equal">
      <formula>"þ"</formula>
    </cfRule>
  </conditionalFormatting>
  <conditionalFormatting sqref="D11">
    <cfRule type="cellIs" dxfId="287" priority="271" stopIfTrue="1" operator="equal">
      <formula>"þ"</formula>
    </cfRule>
  </conditionalFormatting>
  <conditionalFormatting sqref="D11">
    <cfRule type="cellIs" dxfId="286" priority="270" stopIfTrue="1" operator="equal">
      <formula>"þ"</formula>
    </cfRule>
  </conditionalFormatting>
  <conditionalFormatting sqref="D11">
    <cfRule type="cellIs" dxfId="285" priority="269" stopIfTrue="1" operator="equal">
      <formula>"þ"</formula>
    </cfRule>
  </conditionalFormatting>
  <conditionalFormatting sqref="D11">
    <cfRule type="cellIs" dxfId="284" priority="268" stopIfTrue="1" operator="equal">
      <formula>"þ"</formula>
    </cfRule>
  </conditionalFormatting>
  <conditionalFormatting sqref="D11">
    <cfRule type="cellIs" dxfId="283" priority="267" stopIfTrue="1" operator="equal">
      <formula>"þ"</formula>
    </cfRule>
  </conditionalFormatting>
  <conditionalFormatting sqref="D11">
    <cfRule type="cellIs" dxfId="282" priority="266" stopIfTrue="1" operator="equal">
      <formula>"þ"</formula>
    </cfRule>
  </conditionalFormatting>
  <conditionalFormatting sqref="D21">
    <cfRule type="cellIs" dxfId="281" priority="265" stopIfTrue="1" operator="equal">
      <formula>"þ"</formula>
    </cfRule>
  </conditionalFormatting>
  <conditionalFormatting sqref="D22">
    <cfRule type="cellIs" dxfId="280" priority="264" stopIfTrue="1" operator="equal">
      <formula>"þ"</formula>
    </cfRule>
  </conditionalFormatting>
  <conditionalFormatting sqref="D21">
    <cfRule type="cellIs" dxfId="279" priority="263" stopIfTrue="1" operator="equal">
      <formula>"þ"</formula>
    </cfRule>
  </conditionalFormatting>
  <conditionalFormatting sqref="D21">
    <cfRule type="cellIs" dxfId="278" priority="262" stopIfTrue="1" operator="equal">
      <formula>"þ"</formula>
    </cfRule>
  </conditionalFormatting>
  <conditionalFormatting sqref="D21">
    <cfRule type="cellIs" dxfId="277" priority="261" stopIfTrue="1" operator="equal">
      <formula>"þ"</formula>
    </cfRule>
  </conditionalFormatting>
  <conditionalFormatting sqref="D21">
    <cfRule type="cellIs" dxfId="276" priority="260" stopIfTrue="1" operator="equal">
      <formula>"þ"</formula>
    </cfRule>
  </conditionalFormatting>
  <conditionalFormatting sqref="D21">
    <cfRule type="cellIs" dxfId="275" priority="259" stopIfTrue="1" operator="equal">
      <formula>"þ"</formula>
    </cfRule>
  </conditionalFormatting>
  <conditionalFormatting sqref="D21">
    <cfRule type="cellIs" dxfId="274" priority="258" stopIfTrue="1" operator="equal">
      <formula>"þ"</formula>
    </cfRule>
  </conditionalFormatting>
  <conditionalFormatting sqref="D14">
    <cfRule type="cellIs" dxfId="273" priority="257" stopIfTrue="1" operator="equal">
      <formula>"þ"</formula>
    </cfRule>
  </conditionalFormatting>
  <conditionalFormatting sqref="D12">
    <cfRule type="cellIs" dxfId="272" priority="256" stopIfTrue="1" operator="equal">
      <formula>"þ"</formula>
    </cfRule>
  </conditionalFormatting>
  <conditionalFormatting sqref="D12">
    <cfRule type="cellIs" dxfId="271" priority="255" stopIfTrue="1" operator="equal">
      <formula>"þ"</formula>
    </cfRule>
  </conditionalFormatting>
  <conditionalFormatting sqref="D12">
    <cfRule type="cellIs" dxfId="270" priority="254" stopIfTrue="1" operator="equal">
      <formula>"þ"</formula>
    </cfRule>
  </conditionalFormatting>
  <conditionalFormatting sqref="D12">
    <cfRule type="cellIs" dxfId="269" priority="253" stopIfTrue="1" operator="equal">
      <formula>"þ"</formula>
    </cfRule>
  </conditionalFormatting>
  <conditionalFormatting sqref="D12">
    <cfRule type="cellIs" dxfId="268" priority="252" stopIfTrue="1" operator="equal">
      <formula>"þ"</formula>
    </cfRule>
  </conditionalFormatting>
  <conditionalFormatting sqref="D12">
    <cfRule type="cellIs" dxfId="267" priority="251" stopIfTrue="1" operator="equal">
      <formula>"þ"</formula>
    </cfRule>
  </conditionalFormatting>
  <conditionalFormatting sqref="D15">
    <cfRule type="cellIs" dxfId="266" priority="250" stopIfTrue="1" operator="equal">
      <formula>"þ"</formula>
    </cfRule>
  </conditionalFormatting>
  <conditionalFormatting sqref="D12">
    <cfRule type="cellIs" dxfId="265" priority="249" stopIfTrue="1" operator="equal">
      <formula>"þ"</formula>
    </cfRule>
  </conditionalFormatting>
  <conditionalFormatting sqref="D12">
    <cfRule type="cellIs" dxfId="264" priority="248" stopIfTrue="1" operator="equal">
      <formula>"þ"</formula>
    </cfRule>
  </conditionalFormatting>
  <conditionalFormatting sqref="D12">
    <cfRule type="cellIs" dxfId="263" priority="247" stopIfTrue="1" operator="equal">
      <formula>"þ"</formula>
    </cfRule>
  </conditionalFormatting>
  <conditionalFormatting sqref="D12">
    <cfRule type="cellIs" dxfId="262" priority="246" stopIfTrue="1" operator="equal">
      <formula>"þ"</formula>
    </cfRule>
  </conditionalFormatting>
  <conditionalFormatting sqref="D12">
    <cfRule type="cellIs" dxfId="261" priority="245" stopIfTrue="1" operator="equal">
      <formula>"þ"</formula>
    </cfRule>
  </conditionalFormatting>
  <conditionalFormatting sqref="D12">
    <cfRule type="cellIs" dxfId="260" priority="244" stopIfTrue="1" operator="equal">
      <formula>"þ"</formula>
    </cfRule>
  </conditionalFormatting>
  <conditionalFormatting sqref="D15">
    <cfRule type="cellIs" dxfId="259" priority="243" stopIfTrue="1" operator="equal">
      <formula>"þ"</formula>
    </cfRule>
  </conditionalFormatting>
  <conditionalFormatting sqref="D12">
    <cfRule type="cellIs" dxfId="258" priority="242" stopIfTrue="1" operator="equal">
      <formula>"þ"</formula>
    </cfRule>
  </conditionalFormatting>
  <conditionalFormatting sqref="D12">
    <cfRule type="cellIs" dxfId="257" priority="241" stopIfTrue="1" operator="equal">
      <formula>"þ"</formula>
    </cfRule>
  </conditionalFormatting>
  <conditionalFormatting sqref="D13">
    <cfRule type="cellIs" dxfId="256" priority="240" stopIfTrue="1" operator="equal">
      <formula>"þ"</formula>
    </cfRule>
  </conditionalFormatting>
  <conditionalFormatting sqref="D13">
    <cfRule type="cellIs" dxfId="255" priority="239" stopIfTrue="1" operator="equal">
      <formula>"þ"</formula>
    </cfRule>
  </conditionalFormatting>
  <conditionalFormatting sqref="D13">
    <cfRule type="cellIs" dxfId="254" priority="238" stopIfTrue="1" operator="equal">
      <formula>"þ"</formula>
    </cfRule>
  </conditionalFormatting>
  <conditionalFormatting sqref="D12">
    <cfRule type="cellIs" dxfId="253" priority="237" stopIfTrue="1" operator="equal">
      <formula>"þ"</formula>
    </cfRule>
  </conditionalFormatting>
  <conditionalFormatting sqref="D13">
    <cfRule type="cellIs" dxfId="252" priority="236" stopIfTrue="1" operator="equal">
      <formula>"þ"</formula>
    </cfRule>
  </conditionalFormatting>
  <conditionalFormatting sqref="D13">
    <cfRule type="cellIs" dxfId="251" priority="235" stopIfTrue="1" operator="equal">
      <formula>"þ"</formula>
    </cfRule>
  </conditionalFormatting>
  <conditionalFormatting sqref="D12">
    <cfRule type="cellIs" dxfId="250" priority="234" stopIfTrue="1" operator="equal">
      <formula>"þ"</formula>
    </cfRule>
  </conditionalFormatting>
  <conditionalFormatting sqref="D13">
    <cfRule type="cellIs" dxfId="249" priority="233" stopIfTrue="1" operator="equal">
      <formula>"þ"</formula>
    </cfRule>
  </conditionalFormatting>
  <conditionalFormatting sqref="D12">
    <cfRule type="cellIs" dxfId="248" priority="232" stopIfTrue="1" operator="equal">
      <formula>"þ"</formula>
    </cfRule>
  </conditionalFormatting>
  <conditionalFormatting sqref="D20">
    <cfRule type="cellIs" dxfId="247" priority="231" stopIfTrue="1" operator="equal">
      <formula>"þ"</formula>
    </cfRule>
  </conditionalFormatting>
  <conditionalFormatting sqref="D19">
    <cfRule type="cellIs" dxfId="246" priority="230" stopIfTrue="1" operator="equal">
      <formula>"þ"</formula>
    </cfRule>
  </conditionalFormatting>
  <conditionalFormatting sqref="D19">
    <cfRule type="cellIs" dxfId="245" priority="229" stopIfTrue="1" operator="equal">
      <formula>"þ"</formula>
    </cfRule>
  </conditionalFormatting>
  <conditionalFormatting sqref="D19">
    <cfRule type="cellIs" dxfId="244" priority="228" stopIfTrue="1" operator="equal">
      <formula>"þ"</formula>
    </cfRule>
  </conditionalFormatting>
  <conditionalFormatting sqref="D19">
    <cfRule type="cellIs" dxfId="243" priority="227" stopIfTrue="1" operator="equal">
      <formula>"þ"</formula>
    </cfRule>
  </conditionalFormatting>
  <conditionalFormatting sqref="D19">
    <cfRule type="cellIs" dxfId="242" priority="226" stopIfTrue="1" operator="equal">
      <formula>"þ"</formula>
    </cfRule>
  </conditionalFormatting>
  <conditionalFormatting sqref="D19">
    <cfRule type="cellIs" dxfId="241" priority="225" stopIfTrue="1" operator="equal">
      <formula>"þ"</formula>
    </cfRule>
  </conditionalFormatting>
  <conditionalFormatting sqref="D21">
    <cfRule type="cellIs" dxfId="240" priority="224" stopIfTrue="1" operator="equal">
      <formula>"þ"</formula>
    </cfRule>
  </conditionalFormatting>
  <conditionalFormatting sqref="D20">
    <cfRule type="cellIs" dxfId="239" priority="223" stopIfTrue="1" operator="equal">
      <formula>"þ"</formula>
    </cfRule>
  </conditionalFormatting>
  <conditionalFormatting sqref="D20">
    <cfRule type="cellIs" dxfId="238" priority="222" stopIfTrue="1" operator="equal">
      <formula>"þ"</formula>
    </cfRule>
  </conditionalFormatting>
  <conditionalFormatting sqref="D20">
    <cfRule type="cellIs" dxfId="237" priority="221" stopIfTrue="1" operator="equal">
      <formula>"þ"</formula>
    </cfRule>
  </conditionalFormatting>
  <conditionalFormatting sqref="D20">
    <cfRule type="cellIs" dxfId="236" priority="220" stopIfTrue="1" operator="equal">
      <formula>"þ"</formula>
    </cfRule>
  </conditionalFormatting>
  <conditionalFormatting sqref="D20">
    <cfRule type="cellIs" dxfId="235" priority="219" stopIfTrue="1" operator="equal">
      <formula>"þ"</formula>
    </cfRule>
  </conditionalFormatting>
  <conditionalFormatting sqref="D20">
    <cfRule type="cellIs" dxfId="234" priority="218" stopIfTrue="1" operator="equal">
      <formula>"þ"</formula>
    </cfRule>
  </conditionalFormatting>
  <conditionalFormatting sqref="D17">
    <cfRule type="cellIs" dxfId="233" priority="217" stopIfTrue="1" operator="equal">
      <formula>"þ"</formula>
    </cfRule>
  </conditionalFormatting>
  <conditionalFormatting sqref="D17">
    <cfRule type="cellIs" dxfId="232" priority="216" stopIfTrue="1" operator="equal">
      <formula>"þ"</formula>
    </cfRule>
  </conditionalFormatting>
  <conditionalFormatting sqref="D17">
    <cfRule type="cellIs" dxfId="231" priority="215" stopIfTrue="1" operator="equal">
      <formula>"þ"</formula>
    </cfRule>
  </conditionalFormatting>
  <conditionalFormatting sqref="D17">
    <cfRule type="cellIs" dxfId="230" priority="214" stopIfTrue="1" operator="equal">
      <formula>"þ"</formula>
    </cfRule>
  </conditionalFormatting>
  <conditionalFormatting sqref="D17">
    <cfRule type="cellIs" dxfId="229" priority="213" stopIfTrue="1" operator="equal">
      <formula>"þ"</formula>
    </cfRule>
  </conditionalFormatting>
  <conditionalFormatting sqref="D17">
    <cfRule type="cellIs" dxfId="228" priority="212" stopIfTrue="1" operator="equal">
      <formula>"þ"</formula>
    </cfRule>
  </conditionalFormatting>
  <conditionalFormatting sqref="D21">
    <cfRule type="cellIs" dxfId="227" priority="211" stopIfTrue="1" operator="equal">
      <formula>"þ"</formula>
    </cfRule>
  </conditionalFormatting>
  <conditionalFormatting sqref="D22">
    <cfRule type="cellIs" dxfId="226" priority="210" stopIfTrue="1" operator="equal">
      <formula>"þ"</formula>
    </cfRule>
  </conditionalFormatting>
  <conditionalFormatting sqref="D21">
    <cfRule type="cellIs" dxfId="225" priority="209" stopIfTrue="1" operator="equal">
      <formula>"þ"</formula>
    </cfRule>
  </conditionalFormatting>
  <conditionalFormatting sqref="D21">
    <cfRule type="cellIs" dxfId="224" priority="208" stopIfTrue="1" operator="equal">
      <formula>"þ"</formula>
    </cfRule>
  </conditionalFormatting>
  <conditionalFormatting sqref="D21">
    <cfRule type="cellIs" dxfId="223" priority="207" stopIfTrue="1" operator="equal">
      <formula>"þ"</formula>
    </cfRule>
  </conditionalFormatting>
  <conditionalFormatting sqref="D21">
    <cfRule type="cellIs" dxfId="222" priority="206" stopIfTrue="1" operator="equal">
      <formula>"þ"</formula>
    </cfRule>
  </conditionalFormatting>
  <conditionalFormatting sqref="D21">
    <cfRule type="cellIs" dxfId="221" priority="205" stopIfTrue="1" operator="equal">
      <formula>"þ"</formula>
    </cfRule>
  </conditionalFormatting>
  <conditionalFormatting sqref="D21">
    <cfRule type="cellIs" dxfId="220" priority="204" stopIfTrue="1" operator="equal">
      <formula>"þ"</formula>
    </cfRule>
  </conditionalFormatting>
  <conditionalFormatting sqref="D15">
    <cfRule type="cellIs" dxfId="219" priority="203" stopIfTrue="1" operator="equal">
      <formula>"þ"</formula>
    </cfRule>
  </conditionalFormatting>
  <conditionalFormatting sqref="D13">
    <cfRule type="cellIs" dxfId="218" priority="202" stopIfTrue="1" operator="equal">
      <formula>"þ"</formula>
    </cfRule>
  </conditionalFormatting>
  <conditionalFormatting sqref="D13">
    <cfRule type="cellIs" dxfId="217" priority="201" stopIfTrue="1" operator="equal">
      <formula>"þ"</formula>
    </cfRule>
  </conditionalFormatting>
  <conditionalFormatting sqref="D13">
    <cfRule type="cellIs" dxfId="216" priority="200" stopIfTrue="1" operator="equal">
      <formula>"þ"</formula>
    </cfRule>
  </conditionalFormatting>
  <conditionalFormatting sqref="D13">
    <cfRule type="cellIs" dxfId="215" priority="199" stopIfTrue="1" operator="equal">
      <formula>"þ"</formula>
    </cfRule>
  </conditionalFormatting>
  <conditionalFormatting sqref="D13">
    <cfRule type="cellIs" dxfId="214" priority="198" stopIfTrue="1" operator="equal">
      <formula>"þ"</formula>
    </cfRule>
  </conditionalFormatting>
  <conditionalFormatting sqref="D13">
    <cfRule type="cellIs" dxfId="213" priority="197" stopIfTrue="1" operator="equal">
      <formula>"þ"</formula>
    </cfRule>
  </conditionalFormatting>
  <conditionalFormatting sqref="D16">
    <cfRule type="cellIs" dxfId="212" priority="196" stopIfTrue="1" operator="equal">
      <formula>"þ"</formula>
    </cfRule>
  </conditionalFormatting>
  <conditionalFormatting sqref="D13">
    <cfRule type="cellIs" dxfId="211" priority="195" stopIfTrue="1" operator="equal">
      <formula>"þ"</formula>
    </cfRule>
  </conditionalFormatting>
  <conditionalFormatting sqref="D13">
    <cfRule type="cellIs" dxfId="210" priority="194" stopIfTrue="1" operator="equal">
      <formula>"þ"</formula>
    </cfRule>
  </conditionalFormatting>
  <conditionalFormatting sqref="D13">
    <cfRule type="cellIs" dxfId="209" priority="193" stopIfTrue="1" operator="equal">
      <formula>"þ"</formula>
    </cfRule>
  </conditionalFormatting>
  <conditionalFormatting sqref="D13">
    <cfRule type="cellIs" dxfId="208" priority="192" stopIfTrue="1" operator="equal">
      <formula>"þ"</formula>
    </cfRule>
  </conditionalFormatting>
  <conditionalFormatting sqref="D13">
    <cfRule type="cellIs" dxfId="207" priority="191" stopIfTrue="1" operator="equal">
      <formula>"þ"</formula>
    </cfRule>
  </conditionalFormatting>
  <conditionalFormatting sqref="D13">
    <cfRule type="cellIs" dxfId="206" priority="190" stopIfTrue="1" operator="equal">
      <formula>"þ"</formula>
    </cfRule>
  </conditionalFormatting>
  <conditionalFormatting sqref="D16">
    <cfRule type="cellIs" dxfId="205" priority="189" stopIfTrue="1" operator="equal">
      <formula>"þ"</formula>
    </cfRule>
  </conditionalFormatting>
  <conditionalFormatting sqref="D13">
    <cfRule type="cellIs" dxfId="204" priority="188" stopIfTrue="1" operator="equal">
      <formula>"þ"</formula>
    </cfRule>
  </conditionalFormatting>
  <conditionalFormatting sqref="D13">
    <cfRule type="cellIs" dxfId="203" priority="187" stopIfTrue="1" operator="equal">
      <formula>"þ"</formula>
    </cfRule>
  </conditionalFormatting>
  <conditionalFormatting sqref="D14">
    <cfRule type="cellIs" dxfId="202" priority="186" stopIfTrue="1" operator="equal">
      <formula>"þ"</formula>
    </cfRule>
  </conditionalFormatting>
  <conditionalFormatting sqref="D14">
    <cfRule type="cellIs" dxfId="201" priority="185" stopIfTrue="1" operator="equal">
      <formula>"þ"</formula>
    </cfRule>
  </conditionalFormatting>
  <conditionalFormatting sqref="D14">
    <cfRule type="cellIs" dxfId="200" priority="184" stopIfTrue="1" operator="equal">
      <formula>"þ"</formula>
    </cfRule>
  </conditionalFormatting>
  <conditionalFormatting sqref="D13">
    <cfRule type="cellIs" dxfId="199" priority="183" stopIfTrue="1" operator="equal">
      <formula>"þ"</formula>
    </cfRule>
  </conditionalFormatting>
  <conditionalFormatting sqref="D14">
    <cfRule type="cellIs" dxfId="198" priority="182" stopIfTrue="1" operator="equal">
      <formula>"þ"</formula>
    </cfRule>
  </conditionalFormatting>
  <conditionalFormatting sqref="D14">
    <cfRule type="cellIs" dxfId="197" priority="181" stopIfTrue="1" operator="equal">
      <formula>"þ"</formula>
    </cfRule>
  </conditionalFormatting>
  <conditionalFormatting sqref="D13">
    <cfRule type="cellIs" dxfId="196" priority="180" stopIfTrue="1" operator="equal">
      <formula>"þ"</formula>
    </cfRule>
  </conditionalFormatting>
  <conditionalFormatting sqref="D14">
    <cfRule type="cellIs" dxfId="195" priority="179" stopIfTrue="1" operator="equal">
      <formula>"þ"</formula>
    </cfRule>
  </conditionalFormatting>
  <conditionalFormatting sqref="D13">
    <cfRule type="cellIs" dxfId="194" priority="178" stopIfTrue="1" operator="equal">
      <formula>"þ"</formula>
    </cfRule>
  </conditionalFormatting>
  <conditionalFormatting sqref="D21">
    <cfRule type="cellIs" dxfId="193" priority="177" stopIfTrue="1" operator="equal">
      <formula>"þ"</formula>
    </cfRule>
  </conditionalFormatting>
  <conditionalFormatting sqref="D20">
    <cfRule type="cellIs" dxfId="192" priority="176" stopIfTrue="1" operator="equal">
      <formula>"þ"</formula>
    </cfRule>
  </conditionalFormatting>
  <conditionalFormatting sqref="D20">
    <cfRule type="cellIs" dxfId="191" priority="175" stopIfTrue="1" operator="equal">
      <formula>"þ"</formula>
    </cfRule>
  </conditionalFormatting>
  <conditionalFormatting sqref="D20">
    <cfRule type="cellIs" dxfId="190" priority="174" stopIfTrue="1" operator="equal">
      <formula>"þ"</formula>
    </cfRule>
  </conditionalFormatting>
  <conditionalFormatting sqref="D20">
    <cfRule type="cellIs" dxfId="189" priority="173" stopIfTrue="1" operator="equal">
      <formula>"þ"</formula>
    </cfRule>
  </conditionalFormatting>
  <conditionalFormatting sqref="D20">
    <cfRule type="cellIs" dxfId="188" priority="172" stopIfTrue="1" operator="equal">
      <formula>"þ"</formula>
    </cfRule>
  </conditionalFormatting>
  <conditionalFormatting sqref="D20">
    <cfRule type="cellIs" dxfId="187" priority="171" stopIfTrue="1" operator="equal">
      <formula>"þ"</formula>
    </cfRule>
  </conditionalFormatting>
  <conditionalFormatting sqref="D22">
    <cfRule type="cellIs" dxfId="186" priority="170" stopIfTrue="1" operator="equal">
      <formula>"þ"</formula>
    </cfRule>
  </conditionalFormatting>
  <conditionalFormatting sqref="D21">
    <cfRule type="cellIs" dxfId="185" priority="169" stopIfTrue="1" operator="equal">
      <formula>"þ"</formula>
    </cfRule>
  </conditionalFormatting>
  <conditionalFormatting sqref="D21">
    <cfRule type="cellIs" dxfId="184" priority="168" stopIfTrue="1" operator="equal">
      <formula>"þ"</formula>
    </cfRule>
  </conditionalFormatting>
  <conditionalFormatting sqref="D21">
    <cfRule type="cellIs" dxfId="183" priority="167" stopIfTrue="1" operator="equal">
      <formula>"þ"</formula>
    </cfRule>
  </conditionalFormatting>
  <conditionalFormatting sqref="D21">
    <cfRule type="cellIs" dxfId="182" priority="166" stopIfTrue="1" operator="equal">
      <formula>"þ"</formula>
    </cfRule>
  </conditionalFormatting>
  <conditionalFormatting sqref="D21">
    <cfRule type="cellIs" dxfId="181" priority="165" stopIfTrue="1" operator="equal">
      <formula>"þ"</formula>
    </cfRule>
  </conditionalFormatting>
  <conditionalFormatting sqref="D21">
    <cfRule type="cellIs" dxfId="180" priority="164" stopIfTrue="1" operator="equal">
      <formula>"þ"</formula>
    </cfRule>
  </conditionalFormatting>
  <conditionalFormatting sqref="D18">
    <cfRule type="cellIs" dxfId="179" priority="163" stopIfTrue="1" operator="equal">
      <formula>"þ"</formula>
    </cfRule>
  </conditionalFormatting>
  <conditionalFormatting sqref="D18">
    <cfRule type="cellIs" dxfId="178" priority="162" stopIfTrue="1" operator="equal">
      <formula>"þ"</formula>
    </cfRule>
  </conditionalFormatting>
  <conditionalFormatting sqref="D18">
    <cfRule type="cellIs" dxfId="177" priority="161" stopIfTrue="1" operator="equal">
      <formula>"þ"</formula>
    </cfRule>
  </conditionalFormatting>
  <conditionalFormatting sqref="D18">
    <cfRule type="cellIs" dxfId="176" priority="160" stopIfTrue="1" operator="equal">
      <formula>"þ"</formula>
    </cfRule>
  </conditionalFormatting>
  <conditionalFormatting sqref="D18">
    <cfRule type="cellIs" dxfId="175" priority="159" stopIfTrue="1" operator="equal">
      <formula>"þ"</formula>
    </cfRule>
  </conditionalFormatting>
  <conditionalFormatting sqref="D18">
    <cfRule type="cellIs" dxfId="174" priority="158" stopIfTrue="1" operator="equal">
      <formula>"þ"</formula>
    </cfRule>
  </conditionalFormatting>
  <conditionalFormatting sqref="D12">
    <cfRule type="cellIs" dxfId="173" priority="157" stopIfTrue="1" operator="equal">
      <formula>"þ"</formula>
    </cfRule>
  </conditionalFormatting>
  <conditionalFormatting sqref="D12">
    <cfRule type="cellIs" dxfId="172" priority="156" stopIfTrue="1" operator="equal">
      <formula>"þ"</formula>
    </cfRule>
  </conditionalFormatting>
  <conditionalFormatting sqref="D12">
    <cfRule type="cellIs" dxfId="171" priority="155" stopIfTrue="1" operator="equal">
      <formula>"þ"</formula>
    </cfRule>
  </conditionalFormatting>
  <conditionalFormatting sqref="D12">
    <cfRule type="cellIs" dxfId="170" priority="154" stopIfTrue="1" operator="equal">
      <formula>"þ"</formula>
    </cfRule>
  </conditionalFormatting>
  <conditionalFormatting sqref="D12">
    <cfRule type="cellIs" dxfId="169" priority="153" stopIfTrue="1" operator="equal">
      <formula>"þ"</formula>
    </cfRule>
  </conditionalFormatting>
  <conditionalFormatting sqref="D12">
    <cfRule type="cellIs" dxfId="168" priority="152" stopIfTrue="1" operator="equal">
      <formula>"þ"</formula>
    </cfRule>
  </conditionalFormatting>
  <conditionalFormatting sqref="D22">
    <cfRule type="cellIs" dxfId="167" priority="151" stopIfTrue="1" operator="equal">
      <formula>"þ"</formula>
    </cfRule>
  </conditionalFormatting>
  <conditionalFormatting sqref="D23">
    <cfRule type="cellIs" dxfId="166" priority="150" stopIfTrue="1" operator="equal">
      <formula>"þ"</formula>
    </cfRule>
  </conditionalFormatting>
  <conditionalFormatting sqref="D22">
    <cfRule type="cellIs" dxfId="165" priority="149" stopIfTrue="1" operator="equal">
      <formula>"þ"</formula>
    </cfRule>
  </conditionalFormatting>
  <conditionalFormatting sqref="D22">
    <cfRule type="cellIs" dxfId="164" priority="148" stopIfTrue="1" operator="equal">
      <formula>"þ"</formula>
    </cfRule>
  </conditionalFormatting>
  <conditionalFormatting sqref="D22">
    <cfRule type="cellIs" dxfId="163" priority="147" stopIfTrue="1" operator="equal">
      <formula>"þ"</formula>
    </cfRule>
  </conditionalFormatting>
  <conditionalFormatting sqref="D22">
    <cfRule type="cellIs" dxfId="162" priority="146" stopIfTrue="1" operator="equal">
      <formula>"þ"</formula>
    </cfRule>
  </conditionalFormatting>
  <conditionalFormatting sqref="D22">
    <cfRule type="cellIs" dxfId="161" priority="145" stopIfTrue="1" operator="equal">
      <formula>"þ"</formula>
    </cfRule>
  </conditionalFormatting>
  <conditionalFormatting sqref="D22">
    <cfRule type="cellIs" dxfId="160" priority="144" stopIfTrue="1" operator="equal">
      <formula>"þ"</formula>
    </cfRule>
  </conditionalFormatting>
  <conditionalFormatting sqref="D24">
    <cfRule type="cellIs" dxfId="159" priority="143" stopIfTrue="1" operator="equal">
      <formula>"þ"</formula>
    </cfRule>
  </conditionalFormatting>
  <conditionalFormatting sqref="D24">
    <cfRule type="cellIs" dxfId="158" priority="142" stopIfTrue="1" operator="equal">
      <formula>"þ"</formula>
    </cfRule>
  </conditionalFormatting>
  <conditionalFormatting sqref="D24">
    <cfRule type="cellIs" dxfId="157" priority="141" stopIfTrue="1" operator="equal">
      <formula>"þ"</formula>
    </cfRule>
  </conditionalFormatting>
  <conditionalFormatting sqref="D24">
    <cfRule type="cellIs" dxfId="156" priority="140" stopIfTrue="1" operator="equal">
      <formula>"þ"</formula>
    </cfRule>
  </conditionalFormatting>
  <conditionalFormatting sqref="D25">
    <cfRule type="cellIs" dxfId="155" priority="139" stopIfTrue="1" operator="equal">
      <formula>"þ"</formula>
    </cfRule>
  </conditionalFormatting>
  <conditionalFormatting sqref="D24">
    <cfRule type="cellIs" dxfId="154" priority="138" stopIfTrue="1" operator="equal">
      <formula>"þ"</formula>
    </cfRule>
  </conditionalFormatting>
  <conditionalFormatting sqref="D24">
    <cfRule type="cellIs" dxfId="153" priority="137" stopIfTrue="1" operator="equal">
      <formula>"þ"</formula>
    </cfRule>
  </conditionalFormatting>
  <conditionalFormatting sqref="D24">
    <cfRule type="cellIs" dxfId="152" priority="136" stopIfTrue="1" operator="equal">
      <formula>"þ"</formula>
    </cfRule>
  </conditionalFormatting>
  <conditionalFormatting sqref="D24">
    <cfRule type="cellIs" dxfId="151" priority="135" stopIfTrue="1" operator="equal">
      <formula>"þ"</formula>
    </cfRule>
  </conditionalFormatting>
  <conditionalFormatting sqref="D24">
    <cfRule type="cellIs" dxfId="150" priority="134" stopIfTrue="1" operator="equal">
      <formula>"þ"</formula>
    </cfRule>
  </conditionalFormatting>
  <conditionalFormatting sqref="D24">
    <cfRule type="cellIs" dxfId="149" priority="133" stopIfTrue="1" operator="equal">
      <formula>"þ"</formula>
    </cfRule>
  </conditionalFormatting>
  <conditionalFormatting sqref="D23">
    <cfRule type="cellIs" dxfId="148" priority="132" stopIfTrue="1" operator="equal">
      <formula>"þ"</formula>
    </cfRule>
  </conditionalFormatting>
  <conditionalFormatting sqref="D23">
    <cfRule type="cellIs" dxfId="147" priority="131" stopIfTrue="1" operator="equal">
      <formula>"þ"</formula>
    </cfRule>
  </conditionalFormatting>
  <conditionalFormatting sqref="D23">
    <cfRule type="cellIs" dxfId="146" priority="130" stopIfTrue="1" operator="equal">
      <formula>"þ"</formula>
    </cfRule>
  </conditionalFormatting>
  <conditionalFormatting sqref="D23">
    <cfRule type="cellIs" dxfId="145" priority="129" stopIfTrue="1" operator="equal">
      <formula>"þ"</formula>
    </cfRule>
  </conditionalFormatting>
  <conditionalFormatting sqref="D24">
    <cfRule type="cellIs" dxfId="144" priority="128" stopIfTrue="1" operator="equal">
      <formula>"þ"</formula>
    </cfRule>
  </conditionalFormatting>
  <conditionalFormatting sqref="D23">
    <cfRule type="cellIs" dxfId="143" priority="127" stopIfTrue="1" operator="equal">
      <formula>"þ"</formula>
    </cfRule>
  </conditionalFormatting>
  <conditionalFormatting sqref="D23">
    <cfRule type="cellIs" dxfId="142" priority="126" stopIfTrue="1" operator="equal">
      <formula>"þ"</formula>
    </cfRule>
  </conditionalFormatting>
  <conditionalFormatting sqref="D23">
    <cfRule type="cellIs" dxfId="141" priority="125" stopIfTrue="1" operator="equal">
      <formula>"þ"</formula>
    </cfRule>
  </conditionalFormatting>
  <conditionalFormatting sqref="D23">
    <cfRule type="cellIs" dxfId="140" priority="124" stopIfTrue="1" operator="equal">
      <formula>"þ"</formula>
    </cfRule>
  </conditionalFormatting>
  <conditionalFormatting sqref="D23">
    <cfRule type="cellIs" dxfId="139" priority="123" stopIfTrue="1" operator="equal">
      <formula>"þ"</formula>
    </cfRule>
  </conditionalFormatting>
  <conditionalFormatting sqref="D23">
    <cfRule type="cellIs" dxfId="138" priority="122" stopIfTrue="1" operator="equal">
      <formula>"þ"</formula>
    </cfRule>
  </conditionalFormatting>
  <conditionalFormatting sqref="D25">
    <cfRule type="cellIs" dxfId="137" priority="121" stopIfTrue="1" operator="equal">
      <formula>"þ"</formula>
    </cfRule>
  </conditionalFormatting>
  <conditionalFormatting sqref="D25">
    <cfRule type="cellIs" dxfId="136" priority="120" stopIfTrue="1" operator="equal">
      <formula>"þ"</formula>
    </cfRule>
  </conditionalFormatting>
  <conditionalFormatting sqref="D25">
    <cfRule type="cellIs" dxfId="135" priority="119" stopIfTrue="1" operator="equal">
      <formula>"þ"</formula>
    </cfRule>
  </conditionalFormatting>
  <conditionalFormatting sqref="D25">
    <cfRule type="cellIs" dxfId="134" priority="118" stopIfTrue="1" operator="equal">
      <formula>"þ"</formula>
    </cfRule>
  </conditionalFormatting>
  <conditionalFormatting sqref="D27">
    <cfRule type="cellIs" dxfId="133" priority="117" stopIfTrue="1" operator="equal">
      <formula>"þ"</formula>
    </cfRule>
  </conditionalFormatting>
  <conditionalFormatting sqref="D25">
    <cfRule type="cellIs" dxfId="132" priority="116" stopIfTrue="1" operator="equal">
      <formula>"þ"</formula>
    </cfRule>
  </conditionalFormatting>
  <conditionalFormatting sqref="D25">
    <cfRule type="cellIs" dxfId="131" priority="115" stopIfTrue="1" operator="equal">
      <formula>"þ"</formula>
    </cfRule>
  </conditionalFormatting>
  <conditionalFormatting sqref="D25">
    <cfRule type="cellIs" dxfId="130" priority="114" stopIfTrue="1" operator="equal">
      <formula>"þ"</formula>
    </cfRule>
  </conditionalFormatting>
  <conditionalFormatting sqref="D25">
    <cfRule type="cellIs" dxfId="129" priority="113" stopIfTrue="1" operator="equal">
      <formula>"þ"</formula>
    </cfRule>
  </conditionalFormatting>
  <conditionalFormatting sqref="D25">
    <cfRule type="cellIs" dxfId="128" priority="112" stopIfTrue="1" operator="equal">
      <formula>"þ"</formula>
    </cfRule>
  </conditionalFormatting>
  <conditionalFormatting sqref="D25">
    <cfRule type="cellIs" dxfId="127" priority="111" stopIfTrue="1" operator="equal">
      <formula>"þ"</formula>
    </cfRule>
  </conditionalFormatting>
  <conditionalFormatting sqref="D26">
    <cfRule type="cellIs" dxfId="126" priority="110" stopIfTrue="1" operator="equal">
      <formula>"þ"</formula>
    </cfRule>
  </conditionalFormatting>
  <conditionalFormatting sqref="D26">
    <cfRule type="cellIs" dxfId="125" priority="109" stopIfTrue="1" operator="equal">
      <formula>"þ"</formula>
    </cfRule>
  </conditionalFormatting>
  <conditionalFormatting sqref="D26">
    <cfRule type="cellIs" dxfId="124" priority="108" stopIfTrue="1" operator="equal">
      <formula>"þ"</formula>
    </cfRule>
  </conditionalFormatting>
  <conditionalFormatting sqref="D26">
    <cfRule type="cellIs" dxfId="123" priority="107" stopIfTrue="1" operator="equal">
      <formula>"þ"</formula>
    </cfRule>
  </conditionalFormatting>
  <conditionalFormatting sqref="D26">
    <cfRule type="cellIs" dxfId="122" priority="106" stopIfTrue="1" operator="equal">
      <formula>"þ"</formula>
    </cfRule>
  </conditionalFormatting>
  <conditionalFormatting sqref="D26">
    <cfRule type="cellIs" dxfId="121" priority="105" stopIfTrue="1" operator="equal">
      <formula>"þ"</formula>
    </cfRule>
  </conditionalFormatting>
  <conditionalFormatting sqref="D26">
    <cfRule type="cellIs" dxfId="120" priority="104" stopIfTrue="1" operator="equal">
      <formula>"þ"</formula>
    </cfRule>
  </conditionalFormatting>
  <conditionalFormatting sqref="D26">
    <cfRule type="cellIs" dxfId="119" priority="103" stopIfTrue="1" operator="equal">
      <formula>"þ"</formula>
    </cfRule>
  </conditionalFormatting>
  <conditionalFormatting sqref="D26">
    <cfRule type="cellIs" dxfId="118" priority="102" stopIfTrue="1" operator="equal">
      <formula>"þ"</formula>
    </cfRule>
  </conditionalFormatting>
  <conditionalFormatting sqref="D26">
    <cfRule type="cellIs" dxfId="117" priority="101" stopIfTrue="1" operator="equal">
      <formula>"þ"</formula>
    </cfRule>
  </conditionalFormatting>
  <conditionalFormatting sqref="D26">
    <cfRule type="cellIs" dxfId="116" priority="100" stopIfTrue="1" operator="equal">
      <formula>"þ"</formula>
    </cfRule>
  </conditionalFormatting>
  <conditionalFormatting sqref="D26">
    <cfRule type="cellIs" dxfId="115" priority="99" stopIfTrue="1" operator="equal">
      <formula>"þ"</formula>
    </cfRule>
  </conditionalFormatting>
  <conditionalFormatting sqref="D15">
    <cfRule type="cellIs" dxfId="114" priority="98" stopIfTrue="1" operator="equal">
      <formula>"þ"</formula>
    </cfRule>
  </conditionalFormatting>
  <conditionalFormatting sqref="D15">
    <cfRule type="cellIs" dxfId="113" priority="97" stopIfTrue="1" operator="equal">
      <formula>"þ"</formula>
    </cfRule>
  </conditionalFormatting>
  <conditionalFormatting sqref="D16">
    <cfRule type="cellIs" dxfId="112" priority="96" stopIfTrue="1" operator="equal">
      <formula>"þ"</formula>
    </cfRule>
  </conditionalFormatting>
  <conditionalFormatting sqref="D15">
    <cfRule type="cellIs" dxfId="111" priority="95" stopIfTrue="1" operator="equal">
      <formula>"þ"</formula>
    </cfRule>
  </conditionalFormatting>
  <conditionalFormatting sqref="D15">
    <cfRule type="cellIs" dxfId="110" priority="94" stopIfTrue="1" operator="equal">
      <formula>"þ"</formula>
    </cfRule>
  </conditionalFormatting>
  <conditionalFormatting sqref="D15">
    <cfRule type="cellIs" dxfId="109" priority="93" stopIfTrue="1" operator="equal">
      <formula>"þ"</formula>
    </cfRule>
  </conditionalFormatting>
  <conditionalFormatting sqref="D15">
    <cfRule type="cellIs" dxfId="108" priority="92" stopIfTrue="1" operator="equal">
      <formula>"þ"</formula>
    </cfRule>
  </conditionalFormatting>
  <conditionalFormatting sqref="D15">
    <cfRule type="cellIs" dxfId="107" priority="91" stopIfTrue="1" operator="equal">
      <formula>"þ"</formula>
    </cfRule>
  </conditionalFormatting>
  <conditionalFormatting sqref="D15">
    <cfRule type="cellIs" dxfId="106" priority="90" stopIfTrue="1" operator="equal">
      <formula>"þ"</formula>
    </cfRule>
  </conditionalFormatting>
  <conditionalFormatting sqref="D15">
    <cfRule type="cellIs" dxfId="105" priority="89" stopIfTrue="1" operator="equal">
      <formula>"þ"</formula>
    </cfRule>
  </conditionalFormatting>
  <conditionalFormatting sqref="D16">
    <cfRule type="cellIs" dxfId="104" priority="88" stopIfTrue="1" operator="equal">
      <formula>"þ"</formula>
    </cfRule>
  </conditionalFormatting>
  <conditionalFormatting sqref="D15">
    <cfRule type="cellIs" dxfId="103" priority="87" stopIfTrue="1" operator="equal">
      <formula>"þ"</formula>
    </cfRule>
  </conditionalFormatting>
  <conditionalFormatting sqref="D15">
    <cfRule type="cellIs" dxfId="102" priority="86" stopIfTrue="1" operator="equal">
      <formula>"þ"</formula>
    </cfRule>
  </conditionalFormatting>
  <conditionalFormatting sqref="D15">
    <cfRule type="cellIs" dxfId="101" priority="85" stopIfTrue="1" operator="equal">
      <formula>"þ"</formula>
    </cfRule>
  </conditionalFormatting>
  <conditionalFormatting sqref="D15">
    <cfRule type="cellIs" dxfId="100" priority="84" stopIfTrue="1" operator="equal">
      <formula>"þ"</formula>
    </cfRule>
  </conditionalFormatting>
  <conditionalFormatting sqref="D15">
    <cfRule type="cellIs" dxfId="99" priority="83" stopIfTrue="1" operator="equal">
      <formula>"þ"</formula>
    </cfRule>
  </conditionalFormatting>
  <conditionalFormatting sqref="D15">
    <cfRule type="cellIs" dxfId="98" priority="82" stopIfTrue="1" operator="equal">
      <formula>"þ"</formula>
    </cfRule>
  </conditionalFormatting>
  <conditionalFormatting sqref="D16">
    <cfRule type="cellIs" dxfId="97" priority="81" stopIfTrue="1" operator="equal">
      <formula>"þ"</formula>
    </cfRule>
  </conditionalFormatting>
  <conditionalFormatting sqref="D16">
    <cfRule type="cellIs" dxfId="96" priority="80" stopIfTrue="1" operator="equal">
      <formula>"þ"</formula>
    </cfRule>
  </conditionalFormatting>
  <conditionalFormatting sqref="D16">
    <cfRule type="cellIs" dxfId="95" priority="79" stopIfTrue="1" operator="equal">
      <formula>"þ"</formula>
    </cfRule>
  </conditionalFormatting>
  <conditionalFormatting sqref="D16">
    <cfRule type="cellIs" dxfId="94" priority="78" stopIfTrue="1" operator="equal">
      <formula>"þ"</formula>
    </cfRule>
  </conditionalFormatting>
  <conditionalFormatting sqref="D16">
    <cfRule type="cellIs" dxfId="93" priority="77" stopIfTrue="1" operator="equal">
      <formula>"þ"</formula>
    </cfRule>
  </conditionalFormatting>
  <conditionalFormatting sqref="D16">
    <cfRule type="cellIs" dxfId="92" priority="76" stopIfTrue="1" operator="equal">
      <formula>"þ"</formula>
    </cfRule>
  </conditionalFormatting>
  <conditionalFormatting sqref="D16">
    <cfRule type="cellIs" dxfId="91" priority="75" stopIfTrue="1" operator="equal">
      <formula>"þ"</formula>
    </cfRule>
  </conditionalFormatting>
  <conditionalFormatting sqref="D15">
    <cfRule type="cellIs" dxfId="90" priority="74" stopIfTrue="1" operator="equal">
      <formula>"þ"</formula>
    </cfRule>
  </conditionalFormatting>
  <conditionalFormatting sqref="D16">
    <cfRule type="cellIs" dxfId="89" priority="73" stopIfTrue="1" operator="equal">
      <formula>"þ"</formula>
    </cfRule>
  </conditionalFormatting>
  <conditionalFormatting sqref="D15">
    <cfRule type="cellIs" dxfId="88" priority="72" stopIfTrue="1" operator="equal">
      <formula>"þ"</formula>
    </cfRule>
  </conditionalFormatting>
  <conditionalFormatting sqref="D15">
    <cfRule type="cellIs" dxfId="87" priority="71" stopIfTrue="1" operator="equal">
      <formula>"þ"</formula>
    </cfRule>
  </conditionalFormatting>
  <conditionalFormatting sqref="D15">
    <cfRule type="cellIs" dxfId="86" priority="70" stopIfTrue="1" operator="equal">
      <formula>"þ"</formula>
    </cfRule>
  </conditionalFormatting>
  <conditionalFormatting sqref="D15">
    <cfRule type="cellIs" dxfId="85" priority="69" stopIfTrue="1" operator="equal">
      <formula>"þ"</formula>
    </cfRule>
  </conditionalFormatting>
  <conditionalFormatting sqref="D15">
    <cfRule type="cellIs" dxfId="84" priority="68" stopIfTrue="1" operator="equal">
      <formula>"þ"</formula>
    </cfRule>
  </conditionalFormatting>
  <conditionalFormatting sqref="D15">
    <cfRule type="cellIs" dxfId="83" priority="67" stopIfTrue="1" operator="equal">
      <formula>"þ"</formula>
    </cfRule>
  </conditionalFormatting>
  <conditionalFormatting sqref="D16">
    <cfRule type="cellIs" dxfId="82" priority="66" stopIfTrue="1" operator="equal">
      <formula>"þ"</formula>
    </cfRule>
  </conditionalFormatting>
  <conditionalFormatting sqref="D16">
    <cfRule type="cellIs" dxfId="81" priority="65" stopIfTrue="1" operator="equal">
      <formula>"þ"</formula>
    </cfRule>
  </conditionalFormatting>
  <conditionalFormatting sqref="D16">
    <cfRule type="cellIs" dxfId="80" priority="64" stopIfTrue="1" operator="equal">
      <formula>"þ"</formula>
    </cfRule>
  </conditionalFormatting>
  <conditionalFormatting sqref="D16">
    <cfRule type="cellIs" dxfId="79" priority="63" stopIfTrue="1" operator="equal">
      <formula>"þ"</formula>
    </cfRule>
  </conditionalFormatting>
  <conditionalFormatting sqref="D16">
    <cfRule type="cellIs" dxfId="78" priority="62" stopIfTrue="1" operator="equal">
      <formula>"þ"</formula>
    </cfRule>
  </conditionalFormatting>
  <conditionalFormatting sqref="D16">
    <cfRule type="cellIs" dxfId="77" priority="61" stopIfTrue="1" operator="equal">
      <formula>"þ"</formula>
    </cfRule>
  </conditionalFormatting>
  <conditionalFormatting sqref="D16">
    <cfRule type="cellIs" dxfId="76" priority="60" stopIfTrue="1" operator="equal">
      <formula>"þ"</formula>
    </cfRule>
  </conditionalFormatting>
  <conditionalFormatting sqref="D16">
    <cfRule type="cellIs" dxfId="75" priority="59" stopIfTrue="1" operator="equal">
      <formula>"þ"</formula>
    </cfRule>
  </conditionalFormatting>
  <conditionalFormatting sqref="D15">
    <cfRule type="cellIs" dxfId="74" priority="58" stopIfTrue="1" operator="equal">
      <formula>"þ"</formula>
    </cfRule>
  </conditionalFormatting>
  <conditionalFormatting sqref="D15">
    <cfRule type="cellIs" dxfId="73" priority="57" stopIfTrue="1" operator="equal">
      <formula>"þ"</formula>
    </cfRule>
  </conditionalFormatting>
  <conditionalFormatting sqref="D15">
    <cfRule type="cellIs" dxfId="72" priority="56" stopIfTrue="1" operator="equal">
      <formula>"þ"</formula>
    </cfRule>
  </conditionalFormatting>
  <conditionalFormatting sqref="D15">
    <cfRule type="cellIs" dxfId="71" priority="55" stopIfTrue="1" operator="equal">
      <formula>"þ"</formula>
    </cfRule>
  </conditionalFormatting>
  <conditionalFormatting sqref="D15">
    <cfRule type="cellIs" dxfId="70" priority="54" stopIfTrue="1" operator="equal">
      <formula>"þ"</formula>
    </cfRule>
  </conditionalFormatting>
  <conditionalFormatting sqref="D15">
    <cfRule type="cellIs" dxfId="69" priority="53" stopIfTrue="1" operator="equal">
      <formula>"þ"</formula>
    </cfRule>
  </conditionalFormatting>
  <conditionalFormatting sqref="D16">
    <cfRule type="cellIs" dxfId="68" priority="52" stopIfTrue="1" operator="equal">
      <formula>"þ"</formula>
    </cfRule>
  </conditionalFormatting>
  <conditionalFormatting sqref="D16">
    <cfRule type="cellIs" dxfId="67" priority="51" stopIfTrue="1" operator="equal">
      <formula>"þ"</formula>
    </cfRule>
  </conditionalFormatting>
  <conditionalFormatting sqref="D16">
    <cfRule type="cellIs" dxfId="66" priority="50" stopIfTrue="1" operator="equal">
      <formula>"þ"</formula>
    </cfRule>
  </conditionalFormatting>
  <conditionalFormatting sqref="D16">
    <cfRule type="cellIs" dxfId="65" priority="49" stopIfTrue="1" operator="equal">
      <formula>"þ"</formula>
    </cfRule>
  </conditionalFormatting>
  <conditionalFormatting sqref="D16">
    <cfRule type="cellIs" dxfId="64" priority="48" stopIfTrue="1" operator="equal">
      <formula>"þ"</formula>
    </cfRule>
  </conditionalFormatting>
  <conditionalFormatting sqref="D16">
    <cfRule type="cellIs" dxfId="63" priority="47" stopIfTrue="1" operator="equal">
      <formula>"þ"</formula>
    </cfRule>
  </conditionalFormatting>
  <conditionalFormatting sqref="D13">
    <cfRule type="cellIs" dxfId="62" priority="46" stopIfTrue="1" operator="equal">
      <formula>"þ"</formula>
    </cfRule>
  </conditionalFormatting>
  <conditionalFormatting sqref="D13">
    <cfRule type="cellIs" dxfId="61" priority="45" stopIfTrue="1" operator="equal">
      <formula>"þ"</formula>
    </cfRule>
  </conditionalFormatting>
  <conditionalFormatting sqref="D13">
    <cfRule type="cellIs" dxfId="60" priority="44" stopIfTrue="1" operator="equal">
      <formula>"þ"</formula>
    </cfRule>
  </conditionalFormatting>
  <conditionalFormatting sqref="D13">
    <cfRule type="cellIs" dxfId="59" priority="43" stopIfTrue="1" operator="equal">
      <formula>"þ"</formula>
    </cfRule>
  </conditionalFormatting>
  <conditionalFormatting sqref="D13">
    <cfRule type="cellIs" dxfId="58" priority="42" stopIfTrue="1" operator="equal">
      <formula>"þ"</formula>
    </cfRule>
  </conditionalFormatting>
  <conditionalFormatting sqref="D13">
    <cfRule type="cellIs" dxfId="57" priority="41" stopIfTrue="1" operator="equal">
      <formula>"þ"</formula>
    </cfRule>
  </conditionalFormatting>
  <conditionalFormatting sqref="D13">
    <cfRule type="cellIs" dxfId="56" priority="40" stopIfTrue="1" operator="equal">
      <formula>"þ"</formula>
    </cfRule>
  </conditionalFormatting>
  <conditionalFormatting sqref="D13">
    <cfRule type="cellIs" dxfId="55" priority="39" stopIfTrue="1" operator="equal">
      <formula>"þ"</formula>
    </cfRule>
  </conditionalFormatting>
  <conditionalFormatting sqref="D13">
    <cfRule type="cellIs" dxfId="54" priority="38" stopIfTrue="1" operator="equal">
      <formula>"þ"</formula>
    </cfRule>
  </conditionalFormatting>
  <conditionalFormatting sqref="D13">
    <cfRule type="cellIs" dxfId="53" priority="37" stopIfTrue="1" operator="equal">
      <formula>"þ"</formula>
    </cfRule>
  </conditionalFormatting>
  <conditionalFormatting sqref="D13">
    <cfRule type="cellIs" dxfId="52" priority="36" stopIfTrue="1" operator="equal">
      <formula>"þ"</formula>
    </cfRule>
  </conditionalFormatting>
  <conditionalFormatting sqref="D13">
    <cfRule type="cellIs" dxfId="51" priority="35" stopIfTrue="1" operator="equal">
      <formula>"þ"</formula>
    </cfRule>
  </conditionalFormatting>
  <conditionalFormatting sqref="D13">
    <cfRule type="cellIs" dxfId="50" priority="34" stopIfTrue="1" operator="equal">
      <formula>"þ"</formula>
    </cfRule>
  </conditionalFormatting>
  <conditionalFormatting sqref="D13">
    <cfRule type="cellIs" dxfId="49" priority="33" stopIfTrue="1" operator="equal">
      <formula>"þ"</formula>
    </cfRule>
  </conditionalFormatting>
  <conditionalFormatting sqref="D13">
    <cfRule type="cellIs" dxfId="48" priority="32" stopIfTrue="1" operator="equal">
      <formula>"þ"</formula>
    </cfRule>
  </conditionalFormatting>
  <conditionalFormatting sqref="D13">
    <cfRule type="cellIs" dxfId="47" priority="31" stopIfTrue="1" operator="equal">
      <formula>"þ"</formula>
    </cfRule>
  </conditionalFormatting>
  <conditionalFormatting sqref="D13">
    <cfRule type="cellIs" dxfId="46" priority="30" stopIfTrue="1" operator="equal">
      <formula>"þ"</formula>
    </cfRule>
  </conditionalFormatting>
  <conditionalFormatting sqref="D13">
    <cfRule type="cellIs" dxfId="45" priority="29" stopIfTrue="1" operator="equal">
      <formula>"þ"</formula>
    </cfRule>
  </conditionalFormatting>
  <conditionalFormatting sqref="D13">
    <cfRule type="cellIs" dxfId="44" priority="28" stopIfTrue="1" operator="equal">
      <formula>"þ"</formula>
    </cfRule>
  </conditionalFormatting>
  <conditionalFormatting sqref="D13">
    <cfRule type="cellIs" dxfId="43" priority="27" stopIfTrue="1" operator="equal">
      <formula>"þ"</formula>
    </cfRule>
  </conditionalFormatting>
  <conditionalFormatting sqref="D13">
    <cfRule type="cellIs" dxfId="42" priority="26" stopIfTrue="1" operator="equal">
      <formula>"þ"</formula>
    </cfRule>
  </conditionalFormatting>
  <conditionalFormatting sqref="D13">
    <cfRule type="cellIs" dxfId="41" priority="25" stopIfTrue="1" operator="equal">
      <formula>"þ"</formula>
    </cfRule>
  </conditionalFormatting>
  <conditionalFormatting sqref="D13">
    <cfRule type="cellIs" dxfId="40" priority="24" stopIfTrue="1" operator="equal">
      <formula>"þ"</formula>
    </cfRule>
  </conditionalFormatting>
  <conditionalFormatting sqref="D13">
    <cfRule type="cellIs" dxfId="39" priority="23" stopIfTrue="1" operator="equal">
      <formula>"þ"</formula>
    </cfRule>
  </conditionalFormatting>
  <conditionalFormatting sqref="D13">
    <cfRule type="cellIs" dxfId="38" priority="22" stopIfTrue="1" operator="equal">
      <formula>"þ"</formula>
    </cfRule>
  </conditionalFormatting>
  <conditionalFormatting sqref="D13">
    <cfRule type="cellIs" dxfId="37" priority="21" stopIfTrue="1" operator="equal">
      <formula>"þ"</formula>
    </cfRule>
  </conditionalFormatting>
  <conditionalFormatting sqref="D13">
    <cfRule type="cellIs" dxfId="36" priority="20" stopIfTrue="1" operator="equal">
      <formula>"þ"</formula>
    </cfRule>
  </conditionalFormatting>
  <conditionalFormatting sqref="D13">
    <cfRule type="cellIs" dxfId="35" priority="19" stopIfTrue="1" operator="equal">
      <formula>"þ"</formula>
    </cfRule>
  </conditionalFormatting>
  <conditionalFormatting sqref="D13">
    <cfRule type="cellIs" dxfId="34" priority="18" stopIfTrue="1" operator="equal">
      <formula>"þ"</formula>
    </cfRule>
  </conditionalFormatting>
  <conditionalFormatting sqref="D13">
    <cfRule type="cellIs" dxfId="33" priority="17" stopIfTrue="1" operator="equal">
      <formula>"þ"</formula>
    </cfRule>
  </conditionalFormatting>
  <conditionalFormatting sqref="D13">
    <cfRule type="cellIs" dxfId="32" priority="16" stopIfTrue="1" operator="equal">
      <formula>"þ"</formula>
    </cfRule>
  </conditionalFormatting>
  <conditionalFormatting sqref="D13">
    <cfRule type="cellIs" dxfId="31" priority="15" stopIfTrue="1" operator="equal">
      <formula>"þ"</formula>
    </cfRule>
  </conditionalFormatting>
  <conditionalFormatting sqref="D13">
    <cfRule type="cellIs" dxfId="30" priority="14" stopIfTrue="1" operator="equal">
      <formula>"þ"</formula>
    </cfRule>
  </conditionalFormatting>
  <conditionalFormatting sqref="D13">
    <cfRule type="cellIs" dxfId="29" priority="13" stopIfTrue="1" operator="equal">
      <formula>"þ"</formula>
    </cfRule>
  </conditionalFormatting>
  <conditionalFormatting sqref="D13">
    <cfRule type="cellIs" dxfId="28" priority="12" stopIfTrue="1" operator="equal">
      <formula>"þ"</formula>
    </cfRule>
  </conditionalFormatting>
  <conditionalFormatting sqref="D13">
    <cfRule type="cellIs" dxfId="27" priority="11" stopIfTrue="1" operator="equal">
      <formula>"þ"</formula>
    </cfRule>
  </conditionalFormatting>
  <conditionalFormatting sqref="D13">
    <cfRule type="cellIs" dxfId="26" priority="10" stopIfTrue="1" operator="equal">
      <formula>"þ"</formula>
    </cfRule>
  </conditionalFormatting>
  <conditionalFormatting sqref="D13">
    <cfRule type="cellIs" dxfId="25" priority="9" stopIfTrue="1" operator="equal">
      <formula>"þ"</formula>
    </cfRule>
  </conditionalFormatting>
  <conditionalFormatting sqref="D13">
    <cfRule type="cellIs" dxfId="24" priority="8" stopIfTrue="1" operator="equal">
      <formula>"þ"</formula>
    </cfRule>
  </conditionalFormatting>
  <conditionalFormatting sqref="D13">
    <cfRule type="cellIs" dxfId="23" priority="7" stopIfTrue="1" operator="equal">
      <formula>"þ"</formula>
    </cfRule>
  </conditionalFormatting>
  <conditionalFormatting sqref="D13">
    <cfRule type="cellIs" dxfId="22" priority="6" stopIfTrue="1" operator="equal">
      <formula>"þ"</formula>
    </cfRule>
  </conditionalFormatting>
  <conditionalFormatting sqref="D13">
    <cfRule type="cellIs" dxfId="21" priority="5" stopIfTrue="1" operator="equal">
      <formula>"þ"</formula>
    </cfRule>
  </conditionalFormatting>
  <conditionalFormatting sqref="D13">
    <cfRule type="cellIs" dxfId="20" priority="4" stopIfTrue="1" operator="equal">
      <formula>"þ"</formula>
    </cfRule>
  </conditionalFormatting>
  <conditionalFormatting sqref="D13">
    <cfRule type="cellIs" dxfId="19" priority="3" stopIfTrue="1" operator="equal">
      <formula>"þ"</formula>
    </cfRule>
  </conditionalFormatting>
  <conditionalFormatting sqref="D13">
    <cfRule type="cellIs" dxfId="18" priority="2" stopIfTrue="1" operator="equal">
      <formula>"þ"</formula>
    </cfRule>
  </conditionalFormatting>
  <conditionalFormatting sqref="D13">
    <cfRule type="cellIs" dxfId="17"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
  <sheetViews>
    <sheetView showGridLines="0" workbookViewId="0"/>
  </sheetViews>
  <sheetFormatPr defaultColWidth="8.625" defaultRowHeight="16.5"/>
  <cols>
    <col min="1" max="1" width="31.375" style="293" customWidth="1"/>
    <col min="2" max="2" width="1.875" style="296" customWidth="1"/>
    <col min="3" max="3" width="32.75" style="232" bestFit="1" customWidth="1"/>
    <col min="4" max="4" width="8.625" style="298"/>
    <col min="5" max="16384" width="8.625" style="232"/>
  </cols>
  <sheetData>
    <row r="1" spans="1:3" ht="24.75" thickTop="1" thickBot="1">
      <c r="A1" s="297" t="s">
        <v>184</v>
      </c>
      <c r="B1" s="232"/>
      <c r="C1" s="297" t="s">
        <v>123</v>
      </c>
    </row>
    <row r="2" spans="1:3" ht="17.25" thickBot="1">
      <c r="A2" s="299" t="s">
        <v>301</v>
      </c>
      <c r="B2" s="232"/>
      <c r="C2" s="300" t="s">
        <v>311</v>
      </c>
    </row>
    <row r="3" spans="1:3" ht="21.75" thickTop="1" thickBot="1">
      <c r="A3" s="301" t="s">
        <v>377</v>
      </c>
      <c r="B3" s="232"/>
      <c r="C3" s="302" t="s">
        <v>286</v>
      </c>
    </row>
    <row r="4" spans="1:3" ht="17.25" thickBot="1">
      <c r="A4" s="303" t="s">
        <v>363</v>
      </c>
      <c r="B4" s="232"/>
      <c r="C4" s="304" t="s">
        <v>557</v>
      </c>
    </row>
    <row r="5" spans="1:3" ht="18" thickTop="1" thickBot="1">
      <c r="B5" s="232"/>
      <c r="C5" s="305" t="s">
        <v>313</v>
      </c>
    </row>
    <row r="6" spans="1:3" ht="24.75" thickTop="1" thickBot="1">
      <c r="A6" s="10" t="s">
        <v>126</v>
      </c>
      <c r="B6" s="232"/>
      <c r="C6" s="304" t="s">
        <v>558</v>
      </c>
    </row>
    <row r="7" spans="1:3">
      <c r="A7" s="306" t="s">
        <v>560</v>
      </c>
      <c r="B7" s="232"/>
      <c r="C7" s="408" t="s">
        <v>302</v>
      </c>
    </row>
    <row r="8" spans="1:3">
      <c r="A8" s="36" t="s">
        <v>367</v>
      </c>
      <c r="B8" s="232"/>
      <c r="C8" s="407" t="s">
        <v>559</v>
      </c>
    </row>
    <row r="9" spans="1:3" ht="17.25" thickBot="1">
      <c r="A9" s="36" t="s">
        <v>576</v>
      </c>
      <c r="B9" s="232"/>
      <c r="C9" s="303" t="str">
        <f>CONCATENATE("Freedom of Movement ",SUM('Personal File'!E3:E4)," rounds/day")</f>
        <v>Freedom of Movement 8 rounds/day</v>
      </c>
    </row>
    <row r="10" spans="1:3" ht="18" thickTop="1" thickBot="1">
      <c r="A10" s="308" t="s">
        <v>314</v>
      </c>
      <c r="B10" s="232"/>
    </row>
    <row r="11" spans="1:3" ht="24.75" thickTop="1" thickBot="1">
      <c r="B11" s="232"/>
      <c r="C11" s="11" t="s">
        <v>94</v>
      </c>
    </row>
    <row r="12" spans="1:3" ht="24.75" thickTop="1" thickBot="1">
      <c r="A12" s="34" t="s">
        <v>321</v>
      </c>
      <c r="B12" s="232"/>
      <c r="C12" s="307" t="s">
        <v>328</v>
      </c>
    </row>
    <row r="13" spans="1:3">
      <c r="A13" s="309" t="s">
        <v>320</v>
      </c>
    </row>
    <row r="14" spans="1:3">
      <c r="A14" s="36" t="s">
        <v>322</v>
      </c>
    </row>
    <row r="15" spans="1:3" ht="17.25" thickBot="1">
      <c r="A15" s="310" t="s">
        <v>323</v>
      </c>
    </row>
    <row r="16" spans="1:3" ht="17.25"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6"/>
  <sheetViews>
    <sheetView showGridLines="0" zoomScaleNormal="100" workbookViewId="0"/>
  </sheetViews>
  <sheetFormatPr defaultColWidth="13" defaultRowHeight="15.75"/>
  <cols>
    <col min="1" max="1" width="25.625" style="312" customWidth="1"/>
    <col min="2" max="2" width="8.625" style="312" customWidth="1"/>
    <col min="3" max="3" width="6" style="312" bestFit="1" customWidth="1"/>
    <col min="4" max="4" width="8.25" style="312" customWidth="1"/>
    <col min="5" max="5" width="8.375" style="312" customWidth="1"/>
    <col min="6" max="6" width="8.375" style="312" bestFit="1" customWidth="1"/>
    <col min="7" max="9" width="5.625" style="312" customWidth="1"/>
    <col min="10" max="10" width="6.25" style="312" bestFit="1" customWidth="1"/>
    <col min="11" max="11" width="17.625" style="312" bestFit="1" customWidth="1"/>
    <col min="12" max="12" width="2.25" style="312" customWidth="1"/>
    <col min="13" max="13" width="7.375" style="43" bestFit="1" customWidth="1"/>
    <col min="14" max="16384" width="13" style="43"/>
  </cols>
  <sheetData>
    <row r="1" spans="1:13" ht="24" thickBot="1">
      <c r="A1" s="311" t="s">
        <v>24</v>
      </c>
      <c r="B1" s="311"/>
      <c r="C1" s="311"/>
      <c r="D1" s="311"/>
      <c r="E1" s="311"/>
      <c r="F1" s="311"/>
      <c r="G1" s="311"/>
      <c r="H1" s="311"/>
      <c r="I1" s="311"/>
      <c r="J1" s="311"/>
      <c r="K1" s="311"/>
      <c r="M1" s="311"/>
    </row>
    <row r="2" spans="1:13" ht="17.25" thickTop="1" thickBot="1">
      <c r="A2" s="313" t="s">
        <v>5</v>
      </c>
      <c r="B2" s="314" t="s">
        <v>6</v>
      </c>
      <c r="C2" s="314" t="s">
        <v>27</v>
      </c>
      <c r="D2" s="314" t="s">
        <v>28</v>
      </c>
      <c r="E2" s="315" t="s">
        <v>70</v>
      </c>
      <c r="F2" s="314" t="s">
        <v>25</v>
      </c>
      <c r="G2" s="314" t="s">
        <v>29</v>
      </c>
      <c r="H2" s="316" t="s">
        <v>127</v>
      </c>
      <c r="I2" s="317" t="s">
        <v>187</v>
      </c>
      <c r="J2" s="316" t="s">
        <v>103</v>
      </c>
      <c r="K2" s="318" t="s">
        <v>101</v>
      </c>
      <c r="M2" s="319" t="s">
        <v>365</v>
      </c>
    </row>
    <row r="3" spans="1:13" s="543" customFormat="1">
      <c r="A3" s="544" t="s">
        <v>359</v>
      </c>
      <c r="B3" s="552" t="s">
        <v>368</v>
      </c>
      <c r="C3" s="553" t="str">
        <f>CONCATENATE('Personal File'!$C$8," +4")</f>
        <v>+4 +4</v>
      </c>
      <c r="D3" s="554" t="s">
        <v>358</v>
      </c>
      <c r="E3" s="554" t="s">
        <v>185</v>
      </c>
      <c r="F3" s="382" t="s">
        <v>186</v>
      </c>
      <c r="G3" s="555">
        <v>6</v>
      </c>
      <c r="H3" s="482" t="str">
        <f>CONCATENATE("+",'Personal File'!$B$6+'Personal File'!$C$8+D3)</f>
        <v>+8</v>
      </c>
      <c r="I3" s="483">
        <f t="shared" ref="I3" ca="1" si="0">RANDBETWEEN(1,20)</f>
        <v>10</v>
      </c>
      <c r="J3" s="484">
        <f t="shared" ref="J3" ca="1" si="1">(I3+H3)</f>
        <v>18</v>
      </c>
      <c r="K3" s="556"/>
      <c r="L3" s="542"/>
      <c r="M3" s="565">
        <v>300</v>
      </c>
    </row>
    <row r="4" spans="1:13" ht="16.5" thickBot="1">
      <c r="A4" s="549" t="s">
        <v>539</v>
      </c>
      <c r="B4" s="550" t="s">
        <v>538</v>
      </c>
      <c r="C4" s="550" t="s">
        <v>538</v>
      </c>
      <c r="D4" s="550" t="s">
        <v>64</v>
      </c>
      <c r="E4" s="550" t="s">
        <v>538</v>
      </c>
      <c r="F4" s="551" t="s">
        <v>538</v>
      </c>
      <c r="G4" s="557" t="s">
        <v>538</v>
      </c>
      <c r="H4" s="545" t="str">
        <f>CONCATENATE("+",'Personal File'!$B$6+'Personal File'!$C$8+D4)</f>
        <v>+7</v>
      </c>
      <c r="I4" s="546">
        <f t="shared" ref="I4" ca="1" si="2">RANDBETWEEN(1,20)</f>
        <v>13</v>
      </c>
      <c r="J4" s="547">
        <f ca="1">(I4+H4)</f>
        <v>20</v>
      </c>
      <c r="K4" s="548"/>
      <c r="M4" s="449"/>
    </row>
    <row r="5" spans="1:13" ht="6" customHeight="1" thickTop="1" thickBot="1">
      <c r="M5" s="312"/>
    </row>
    <row r="6" spans="1:13" ht="17.25" thickTop="1" thickBot="1">
      <c r="A6" s="313" t="s">
        <v>8</v>
      </c>
      <c r="B6" s="314" t="s">
        <v>9</v>
      </c>
      <c r="C6" s="314" t="s">
        <v>27</v>
      </c>
      <c r="D6" s="314" t="s">
        <v>28</v>
      </c>
      <c r="E6" s="315" t="s">
        <v>70</v>
      </c>
      <c r="F6" s="314" t="s">
        <v>10</v>
      </c>
      <c r="G6" s="314" t="s">
        <v>29</v>
      </c>
      <c r="H6" s="316" t="s">
        <v>127</v>
      </c>
      <c r="I6" s="317" t="s">
        <v>187</v>
      </c>
      <c r="J6" s="316" t="s">
        <v>103</v>
      </c>
      <c r="K6" s="318" t="s">
        <v>101</v>
      </c>
      <c r="M6" s="319" t="s">
        <v>365</v>
      </c>
    </row>
    <row r="7" spans="1:13">
      <c r="A7" s="561" t="s">
        <v>542</v>
      </c>
      <c r="B7" s="558" t="s">
        <v>565</v>
      </c>
      <c r="C7" s="471" t="str">
        <f>CONCATENATE('Personal File'!$C$8," +2")</f>
        <v>+4 +2</v>
      </c>
      <c r="D7" s="566">
        <v>2</v>
      </c>
      <c r="E7" s="470" t="s">
        <v>325</v>
      </c>
      <c r="F7" s="472" t="s">
        <v>326</v>
      </c>
      <c r="G7" s="473">
        <v>3</v>
      </c>
      <c r="H7" s="474" t="str">
        <f>CONCATENATE("+",'Personal File'!$B$6+'Personal File'!$C$9+D7+1-2)</f>
        <v>+7</v>
      </c>
      <c r="I7" s="475">
        <f ca="1">RANDBETWEEN(1,20)</f>
        <v>12</v>
      </c>
      <c r="J7" s="476">
        <f t="shared" ref="J7:J10" ca="1" si="3">(I7+H7)</f>
        <v>19</v>
      </c>
      <c r="K7" s="465" t="s">
        <v>566</v>
      </c>
      <c r="M7" s="450">
        <v>9400</v>
      </c>
    </row>
    <row r="8" spans="1:13">
      <c r="A8" s="477" t="s">
        <v>562</v>
      </c>
      <c r="B8" s="559" t="s">
        <v>565</v>
      </c>
      <c r="C8" s="478" t="str">
        <f>CONCATENATE('Personal File'!$C$8," +2")</f>
        <v>+4 +2</v>
      </c>
      <c r="D8" s="567">
        <v>2</v>
      </c>
      <c r="E8" s="479"/>
      <c r="F8" s="480"/>
      <c r="G8" s="481"/>
      <c r="H8" s="482" t="str">
        <f>CONCATENATE("+",'Personal File'!$B$6+'Personal File'!$C$9+D8+1-2)</f>
        <v>+7</v>
      </c>
      <c r="I8" s="483">
        <f t="shared" ref="I8:I13" ca="1" si="4">RANDBETWEEN(1,20)</f>
        <v>20</v>
      </c>
      <c r="J8" s="484">
        <f t="shared" ca="1" si="3"/>
        <v>27</v>
      </c>
      <c r="K8" s="466" t="s">
        <v>566</v>
      </c>
      <c r="M8" s="451"/>
    </row>
    <row r="9" spans="1:13">
      <c r="A9" s="485" t="s">
        <v>563</v>
      </c>
      <c r="B9" s="560" t="s">
        <v>565</v>
      </c>
      <c r="C9" s="486" t="str">
        <f>CONCATENATE('Personal File'!$C$8," +2")</f>
        <v>+4 +2</v>
      </c>
      <c r="D9" s="568">
        <v>2</v>
      </c>
      <c r="E9" s="487"/>
      <c r="F9" s="488"/>
      <c r="G9" s="489"/>
      <c r="H9" s="490" t="str">
        <f>CONCATENATE("+",'Personal File'!$B$6+'Personal File'!$C$9+D9+1-2-5)</f>
        <v>+2</v>
      </c>
      <c r="I9" s="491">
        <f t="shared" ca="1" si="4"/>
        <v>18</v>
      </c>
      <c r="J9" s="492">
        <f t="shared" ca="1" si="3"/>
        <v>20</v>
      </c>
      <c r="K9" s="467" t="s">
        <v>566</v>
      </c>
      <c r="M9" s="451"/>
    </row>
    <row r="10" spans="1:13">
      <c r="A10" s="496" t="s">
        <v>542</v>
      </c>
      <c r="B10" s="560" t="s">
        <v>565</v>
      </c>
      <c r="C10" s="486" t="str">
        <f>CONCATENATE('Personal File'!$C$8," +2")</f>
        <v>+4 +2</v>
      </c>
      <c r="D10" s="568">
        <v>2</v>
      </c>
      <c r="E10" s="493" t="s">
        <v>325</v>
      </c>
      <c r="F10" s="494" t="s">
        <v>326</v>
      </c>
      <c r="G10" s="495">
        <v>3</v>
      </c>
      <c r="H10" s="490" t="str">
        <f>CONCATENATE("+",'Personal File'!$B$6+'Personal File'!$C$9+D10+1)</f>
        <v>+9</v>
      </c>
      <c r="I10" s="491">
        <f t="shared" ca="1" si="4"/>
        <v>15</v>
      </c>
      <c r="J10" s="492">
        <f t="shared" ca="1" si="3"/>
        <v>24</v>
      </c>
      <c r="K10" s="467" t="s">
        <v>566</v>
      </c>
      <c r="M10" s="451"/>
    </row>
    <row r="11" spans="1:13">
      <c r="A11" s="496" t="s">
        <v>543</v>
      </c>
      <c r="B11" s="562" t="s">
        <v>537</v>
      </c>
      <c r="C11" s="535"/>
      <c r="D11" s="535"/>
      <c r="E11" s="536"/>
      <c r="F11" s="537"/>
      <c r="G11" s="497"/>
      <c r="H11" s="538"/>
      <c r="I11" s="539"/>
      <c r="J11" s="540"/>
      <c r="K11" s="541"/>
      <c r="M11" s="452">
        <v>3000</v>
      </c>
    </row>
    <row r="12" spans="1:13">
      <c r="A12" s="498" t="s">
        <v>366</v>
      </c>
      <c r="B12" s="499" t="s">
        <v>565</v>
      </c>
      <c r="C12" s="500">
        <f>ROUNDDOWN(SUM('Personal File'!$E$3:$E$4)/3,0)</f>
        <v>2</v>
      </c>
      <c r="D12" s="499">
        <v>0</v>
      </c>
      <c r="E12" s="499" t="s">
        <v>325</v>
      </c>
      <c r="F12" s="499" t="s">
        <v>326</v>
      </c>
      <c r="G12" s="501">
        <v>0</v>
      </c>
      <c r="H12" s="501" t="str">
        <f>CONCATENATE("+",'Personal File'!$B$6+'Personal File'!$C$12+D12+1)</f>
        <v>+7</v>
      </c>
      <c r="I12" s="502">
        <f t="shared" ca="1" si="4"/>
        <v>14</v>
      </c>
      <c r="J12" s="503">
        <f t="shared" ref="J12:J13" ca="1" si="5">(I12+H12)</f>
        <v>21</v>
      </c>
      <c r="K12" s="468" t="s">
        <v>566</v>
      </c>
      <c r="M12" s="453"/>
    </row>
    <row r="13" spans="1:13" ht="16.5" thickBot="1">
      <c r="A13" s="504" t="s">
        <v>378</v>
      </c>
      <c r="B13" s="505" t="s">
        <v>565</v>
      </c>
      <c r="C13" s="506">
        <f>ROUNDDOWN(SUM('Personal File'!$E$3:$E$4)/3,0)</f>
        <v>2</v>
      </c>
      <c r="D13" s="505">
        <v>0</v>
      </c>
      <c r="E13" s="505" t="s">
        <v>325</v>
      </c>
      <c r="F13" s="505" t="s">
        <v>326</v>
      </c>
      <c r="G13" s="507">
        <v>0</v>
      </c>
      <c r="H13" s="507" t="str">
        <f>CONCATENATE("+",'Personal File'!$B$6+'Personal File'!$C$12+D13+1-5)</f>
        <v>+2</v>
      </c>
      <c r="I13" s="508">
        <f t="shared" ca="1" si="4"/>
        <v>16</v>
      </c>
      <c r="J13" s="509">
        <f t="shared" ca="1" si="5"/>
        <v>18</v>
      </c>
      <c r="K13" s="469" t="s">
        <v>566</v>
      </c>
      <c r="M13" s="454"/>
    </row>
    <row r="14" spans="1:13" ht="6" customHeight="1" thickTop="1" thickBot="1">
      <c r="D14" s="320"/>
      <c r="E14" s="320"/>
      <c r="G14" s="321"/>
      <c r="H14" s="321"/>
      <c r="I14" s="321"/>
      <c r="J14" s="321"/>
      <c r="M14" s="321"/>
    </row>
    <row r="15" spans="1:13" ht="17.25" thickTop="1" thickBot="1">
      <c r="A15" s="313" t="s">
        <v>75</v>
      </c>
      <c r="B15" s="314" t="s">
        <v>18</v>
      </c>
      <c r="C15" s="314" t="s">
        <v>36</v>
      </c>
      <c r="D15" s="314" t="s">
        <v>103</v>
      </c>
      <c r="E15" s="314" t="s">
        <v>104</v>
      </c>
      <c r="F15" s="314" t="s">
        <v>105</v>
      </c>
      <c r="G15" s="314" t="s">
        <v>29</v>
      </c>
      <c r="H15" s="322" t="s">
        <v>101</v>
      </c>
      <c r="I15" s="323"/>
      <c r="J15" s="323"/>
      <c r="K15" s="324"/>
      <c r="M15" s="319" t="s">
        <v>365</v>
      </c>
    </row>
    <row r="16" spans="1:13">
      <c r="A16" s="531" t="s">
        <v>544</v>
      </c>
      <c r="B16" s="532">
        <v>6</v>
      </c>
      <c r="C16" s="532">
        <v>6</v>
      </c>
      <c r="D16" s="532">
        <v>0</v>
      </c>
      <c r="E16" s="533">
        <v>0.1</v>
      </c>
      <c r="F16" s="532" t="s">
        <v>190</v>
      </c>
      <c r="G16" s="534">
        <v>10</v>
      </c>
      <c r="H16" s="325" t="s">
        <v>533</v>
      </c>
      <c r="I16" s="325"/>
      <c r="J16" s="325"/>
      <c r="K16" s="326"/>
      <c r="M16" s="455">
        <v>5100</v>
      </c>
    </row>
    <row r="17" spans="1:13" ht="16.5" thickBot="1">
      <c r="A17" s="510"/>
      <c r="B17" s="511"/>
      <c r="C17" s="512"/>
      <c r="D17" s="511"/>
      <c r="E17" s="513"/>
      <c r="F17" s="511"/>
      <c r="G17" s="514"/>
      <c r="H17" s="327"/>
      <c r="I17" s="327"/>
      <c r="J17" s="327"/>
      <c r="K17" s="328"/>
      <c r="M17" s="456"/>
    </row>
    <row r="18" spans="1:13" ht="6.75" customHeight="1" thickTop="1" thickBot="1">
      <c r="M18" s="312"/>
    </row>
    <row r="19" spans="1:13" ht="17.25" thickTop="1" thickBot="1">
      <c r="A19" s="329"/>
      <c r="B19" s="321"/>
      <c r="C19" s="330" t="s">
        <v>76</v>
      </c>
      <c r="D19" s="323"/>
      <c r="E19" s="331"/>
      <c r="F19" s="322" t="s">
        <v>7</v>
      </c>
      <c r="G19" s="314" t="s">
        <v>29</v>
      </c>
      <c r="H19" s="316" t="s">
        <v>127</v>
      </c>
      <c r="I19" s="322" t="s">
        <v>101</v>
      </c>
      <c r="J19" s="323"/>
      <c r="K19" s="324"/>
      <c r="M19" s="319" t="s">
        <v>365</v>
      </c>
    </row>
    <row r="20" spans="1:13">
      <c r="A20" s="329"/>
      <c r="B20" s="321"/>
      <c r="C20" s="332" t="s">
        <v>306</v>
      </c>
      <c r="D20" s="333"/>
      <c r="E20" s="523"/>
      <c r="F20" s="515">
        <v>100</v>
      </c>
      <c r="G20" s="516">
        <f t="shared" ref="G20:G21" si="6">(F20*3)/20</f>
        <v>15</v>
      </c>
      <c r="H20" s="517" t="s">
        <v>64</v>
      </c>
      <c r="I20" s="334"/>
      <c r="J20" s="334"/>
      <c r="K20" s="335"/>
      <c r="M20" s="457">
        <v>0</v>
      </c>
    </row>
    <row r="21" spans="1:13">
      <c r="A21" s="329"/>
      <c r="B21" s="321"/>
      <c r="C21" s="336" t="s">
        <v>570</v>
      </c>
      <c r="D21" s="337"/>
      <c r="E21" s="524"/>
      <c r="F21" s="518">
        <v>50</v>
      </c>
      <c r="G21" s="577">
        <f t="shared" si="6"/>
        <v>7.5</v>
      </c>
      <c r="H21" s="578" t="s">
        <v>547</v>
      </c>
      <c r="I21" s="338"/>
      <c r="J21" s="338"/>
      <c r="K21" s="339"/>
      <c r="M21" s="579" t="s">
        <v>569</v>
      </c>
    </row>
    <row r="22" spans="1:13">
      <c r="A22" s="329"/>
      <c r="B22" s="321"/>
      <c r="C22" s="336" t="s">
        <v>334</v>
      </c>
      <c r="D22" s="337"/>
      <c r="E22" s="524"/>
      <c r="F22" s="518">
        <v>50</v>
      </c>
      <c r="G22" s="495">
        <f t="shared" ref="G22:G23" si="7">(F22*3)/20</f>
        <v>7.5</v>
      </c>
      <c r="H22" s="519" t="s">
        <v>64</v>
      </c>
      <c r="I22" s="338"/>
      <c r="J22" s="338"/>
      <c r="K22" s="339"/>
      <c r="M22" s="452">
        <v>50</v>
      </c>
    </row>
    <row r="23" spans="1:13">
      <c r="A23" s="329"/>
      <c r="B23" s="321"/>
      <c r="C23" s="340" t="s">
        <v>333</v>
      </c>
      <c r="D23" s="341"/>
      <c r="E23" s="525"/>
      <c r="F23" s="520">
        <v>50</v>
      </c>
      <c r="G23" s="495">
        <f t="shared" si="7"/>
        <v>7.5</v>
      </c>
      <c r="H23" s="519" t="s">
        <v>64</v>
      </c>
      <c r="I23" s="342"/>
      <c r="J23" s="342"/>
      <c r="K23" s="343"/>
      <c r="M23" s="452">
        <v>50</v>
      </c>
    </row>
    <row r="24" spans="1:13" ht="16.5" thickBot="1">
      <c r="C24" s="344" t="s">
        <v>332</v>
      </c>
      <c r="D24" s="345"/>
      <c r="E24" s="526"/>
      <c r="F24" s="521">
        <v>100</v>
      </c>
      <c r="G24" s="514">
        <f>(F24*3)/20</f>
        <v>15</v>
      </c>
      <c r="H24" s="522" t="s">
        <v>64</v>
      </c>
      <c r="I24" s="346" t="s">
        <v>567</v>
      </c>
      <c r="J24" s="346"/>
      <c r="K24" s="347"/>
      <c r="M24" s="456">
        <v>0</v>
      </c>
    </row>
    <row r="25" spans="1:13" ht="6" customHeight="1" thickTop="1" thickBot="1">
      <c r="M25" s="312"/>
    </row>
    <row r="26" spans="1:13" ht="17.25" thickTop="1" thickBot="1">
      <c r="C26" s="330" t="s">
        <v>346</v>
      </c>
      <c r="D26" s="323"/>
      <c r="E26" s="323"/>
      <c r="F26" s="323"/>
      <c r="G26" s="348" t="s">
        <v>7</v>
      </c>
      <c r="H26" s="348" t="s">
        <v>4</v>
      </c>
      <c r="I26" s="348" t="s">
        <v>347</v>
      </c>
      <c r="J26" s="322" t="s">
        <v>101</v>
      </c>
      <c r="K26" s="324"/>
      <c r="M26" s="319" t="s">
        <v>365</v>
      </c>
    </row>
    <row r="27" spans="1:13">
      <c r="C27" s="349" t="s">
        <v>534</v>
      </c>
      <c r="D27" s="350"/>
      <c r="E27" s="350"/>
      <c r="F27" s="350"/>
      <c r="G27" s="528">
        <v>2</v>
      </c>
      <c r="H27" s="528">
        <v>3</v>
      </c>
      <c r="I27" s="528">
        <v>5</v>
      </c>
      <c r="J27" s="334"/>
      <c r="K27" s="351"/>
      <c r="M27" s="452">
        <f>G27*1050</f>
        <v>2100</v>
      </c>
    </row>
    <row r="28" spans="1:13">
      <c r="C28" s="580" t="s">
        <v>571</v>
      </c>
      <c r="D28" s="581"/>
      <c r="E28" s="581"/>
      <c r="F28" s="581"/>
      <c r="G28" s="582">
        <v>1</v>
      </c>
      <c r="H28" s="582">
        <v>5</v>
      </c>
      <c r="I28" s="582">
        <v>9</v>
      </c>
      <c r="J28" s="338"/>
      <c r="K28" s="583"/>
      <c r="M28" s="452" t="s">
        <v>569</v>
      </c>
    </row>
    <row r="29" spans="1:13">
      <c r="C29" s="352" t="s">
        <v>535</v>
      </c>
      <c r="D29" s="353"/>
      <c r="E29" s="353"/>
      <c r="F29" s="353"/>
      <c r="G29" s="529">
        <v>2</v>
      </c>
      <c r="H29" s="529">
        <v>3</v>
      </c>
      <c r="I29" s="529">
        <v>5</v>
      </c>
      <c r="J29" s="342"/>
      <c r="K29" s="354"/>
      <c r="M29" s="452">
        <f>G29*750</f>
        <v>1500</v>
      </c>
    </row>
    <row r="30" spans="1:13">
      <c r="C30" s="355" t="s">
        <v>568</v>
      </c>
      <c r="D30" s="356"/>
      <c r="E30" s="356"/>
      <c r="F30" s="356"/>
      <c r="G30" s="530">
        <v>1</v>
      </c>
      <c r="H30" s="530">
        <v>4</v>
      </c>
      <c r="I30" s="530">
        <v>7</v>
      </c>
      <c r="J30" s="527"/>
      <c r="K30" s="357"/>
      <c r="M30" s="458" t="s">
        <v>569</v>
      </c>
    </row>
    <row r="31" spans="1:13">
      <c r="C31" s="355" t="s">
        <v>572</v>
      </c>
      <c r="D31" s="356"/>
      <c r="E31" s="356"/>
      <c r="F31" s="356"/>
      <c r="G31" s="530">
        <v>1</v>
      </c>
      <c r="H31" s="530">
        <v>3</v>
      </c>
      <c r="I31" s="530">
        <v>5</v>
      </c>
      <c r="J31" s="527"/>
      <c r="K31" s="357"/>
      <c r="M31" s="458" t="s">
        <v>569</v>
      </c>
    </row>
    <row r="32" spans="1:13">
      <c r="C32" s="355" t="s">
        <v>536</v>
      </c>
      <c r="D32" s="356"/>
      <c r="E32" s="356"/>
      <c r="F32" s="356"/>
      <c r="G32" s="530">
        <v>1</v>
      </c>
      <c r="H32" s="530">
        <v>2</v>
      </c>
      <c r="I32" s="530">
        <v>3</v>
      </c>
      <c r="J32" s="527"/>
      <c r="K32" s="357"/>
      <c r="M32" s="458">
        <v>300</v>
      </c>
    </row>
    <row r="33" spans="3:13">
      <c r="C33" s="355" t="s">
        <v>548</v>
      </c>
      <c r="D33" s="356"/>
      <c r="E33" s="356"/>
      <c r="F33" s="356"/>
      <c r="G33" s="530">
        <v>1</v>
      </c>
      <c r="H33" s="530">
        <v>1</v>
      </c>
      <c r="I33" s="530">
        <v>1</v>
      </c>
      <c r="J33" s="527"/>
      <c r="K33" s="357"/>
      <c r="M33" s="458">
        <v>50</v>
      </c>
    </row>
    <row r="34" spans="3:13">
      <c r="C34" s="355" t="s">
        <v>549</v>
      </c>
      <c r="D34" s="356"/>
      <c r="E34" s="356"/>
      <c r="F34" s="356"/>
      <c r="G34" s="530">
        <v>1</v>
      </c>
      <c r="H34" s="530">
        <v>1</v>
      </c>
      <c r="I34" s="530">
        <v>1</v>
      </c>
      <c r="J34" s="527"/>
      <c r="K34" s="357"/>
      <c r="M34" s="458">
        <v>50</v>
      </c>
    </row>
    <row r="35" spans="3:13">
      <c r="C35" s="355" t="s">
        <v>550</v>
      </c>
      <c r="D35" s="356"/>
      <c r="E35" s="356"/>
      <c r="F35" s="356"/>
      <c r="G35" s="530">
        <v>1</v>
      </c>
      <c r="H35" s="530">
        <v>1</v>
      </c>
      <c r="I35" s="530">
        <v>1</v>
      </c>
      <c r="J35" s="527"/>
      <c r="K35" s="357"/>
      <c r="M35" s="458">
        <v>50</v>
      </c>
    </row>
    <row r="36" spans="3:13">
      <c r="C36" s="355" t="s">
        <v>551</v>
      </c>
      <c r="D36" s="356"/>
      <c r="E36" s="356"/>
      <c r="F36" s="356"/>
      <c r="G36" s="530">
        <v>1</v>
      </c>
      <c r="H36" s="530">
        <v>2</v>
      </c>
      <c r="I36" s="530">
        <v>3</v>
      </c>
      <c r="J36" s="527"/>
      <c r="K36" s="357"/>
      <c r="M36" s="458">
        <v>300</v>
      </c>
    </row>
    <row r="37" spans="3:13" ht="16.5" thickBot="1">
      <c r="C37" s="358" t="s">
        <v>546</v>
      </c>
      <c r="D37" s="345"/>
      <c r="E37" s="345"/>
      <c r="F37" s="345"/>
      <c r="G37" s="522" t="s">
        <v>547</v>
      </c>
      <c r="H37" s="522" t="s">
        <v>553</v>
      </c>
      <c r="I37" s="522" t="s">
        <v>554</v>
      </c>
      <c r="J37" s="346"/>
      <c r="K37" s="328"/>
      <c r="M37" s="456">
        <v>750</v>
      </c>
    </row>
    <row r="38" spans="3:13" ht="16.5" thickTop="1">
      <c r="M38" s="459"/>
    </row>
    <row r="39" spans="3:13">
      <c r="C39" s="359"/>
      <c r="K39" s="85" t="s">
        <v>369</v>
      </c>
      <c r="L39" s="359"/>
      <c r="M39" s="460">
        <f>SUM(M4:M37)</f>
        <v>22700</v>
      </c>
    </row>
    <row r="40" spans="3:13">
      <c r="M40" s="312"/>
    </row>
    <row r="41" spans="3:13">
      <c r="M41" s="312"/>
    </row>
    <row r="42" spans="3:13">
      <c r="M42" s="312"/>
    </row>
    <row r="43" spans="3:13">
      <c r="M43" s="312"/>
    </row>
    <row r="44" spans="3:13">
      <c r="M44" s="312"/>
    </row>
    <row r="45" spans="3:13">
      <c r="M45" s="312"/>
    </row>
    <row r="46" spans="3:13">
      <c r="M46" s="312"/>
    </row>
  </sheetData>
  <phoneticPr fontId="0" type="noConversion"/>
  <conditionalFormatting sqref="B17">
    <cfRule type="cellIs" dxfId="16" priority="23" operator="equal">
      <formula>2</formula>
    </cfRule>
  </conditionalFormatting>
  <conditionalFormatting sqref="I4">
    <cfRule type="cellIs" dxfId="15" priority="19" operator="equal">
      <formula>20</formula>
    </cfRule>
    <cfRule type="cellIs" dxfId="14" priority="20" operator="equal">
      <formula>1</formula>
    </cfRule>
  </conditionalFormatting>
  <conditionalFormatting sqref="I13">
    <cfRule type="cellIs" dxfId="13" priority="17" operator="equal">
      <formula>20</formula>
    </cfRule>
    <cfRule type="cellIs" dxfId="12" priority="18" operator="equal">
      <formula>1</formula>
    </cfRule>
  </conditionalFormatting>
  <conditionalFormatting sqref="I7">
    <cfRule type="cellIs" dxfId="11" priority="15" operator="equal">
      <formula>20</formula>
    </cfRule>
    <cfRule type="cellIs" dxfId="10" priority="16" operator="equal">
      <formula>1</formula>
    </cfRule>
  </conditionalFormatting>
  <conditionalFormatting sqref="I8">
    <cfRule type="cellIs" dxfId="9" priority="13" operator="equal">
      <formula>20</formula>
    </cfRule>
    <cfRule type="cellIs" dxfId="8" priority="14" operator="equal">
      <formula>1</formula>
    </cfRule>
  </conditionalFormatting>
  <conditionalFormatting sqref="I10:I11">
    <cfRule type="cellIs" dxfId="7" priority="9" operator="equal">
      <formula>20</formula>
    </cfRule>
    <cfRule type="cellIs" dxfId="6" priority="10" operator="equal">
      <formula>1</formula>
    </cfRule>
  </conditionalFormatting>
  <conditionalFormatting sqref="I9">
    <cfRule type="cellIs" dxfId="5" priority="7" operator="equal">
      <formula>20</formula>
    </cfRule>
    <cfRule type="cellIs" dxfId="4" priority="8" operator="equal">
      <formula>1</formula>
    </cfRule>
  </conditionalFormatting>
  <conditionalFormatting sqref="I12">
    <cfRule type="cellIs" dxfId="3" priority="5" operator="equal">
      <formula>20</formula>
    </cfRule>
    <cfRule type="cellIs" dxfId="2" priority="6" operator="equal">
      <formula>1</formula>
    </cfRule>
  </conditionalFormatting>
  <conditionalFormatting sqref="I3">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6"/>
  <sheetViews>
    <sheetView showGridLines="0" workbookViewId="0"/>
  </sheetViews>
  <sheetFormatPr defaultColWidth="13" defaultRowHeight="15.75"/>
  <cols>
    <col min="1" max="1" width="28.125" style="312" bestFit="1" customWidth="1"/>
    <col min="2" max="2" width="4.5" style="312" bestFit="1" customWidth="1"/>
    <col min="3" max="3" width="5.625" style="321" bestFit="1" customWidth="1"/>
    <col min="4" max="5" width="26.625" style="43" customWidth="1"/>
    <col min="6" max="6" width="2.375" style="312" customWidth="1"/>
    <col min="7" max="7" width="7.375" style="43" bestFit="1" customWidth="1"/>
    <col min="8" max="8" width="7.75" style="312" bestFit="1" customWidth="1"/>
    <col min="9" max="16384" width="13" style="43"/>
  </cols>
  <sheetData>
    <row r="1" spans="1:8" ht="24" thickBot="1">
      <c r="A1" s="311" t="s">
        <v>98</v>
      </c>
      <c r="B1" s="311"/>
      <c r="C1" s="360"/>
      <c r="D1" s="311"/>
      <c r="E1" s="311"/>
    </row>
    <row r="2" spans="1:8" s="312" customFormat="1" ht="17.25" thickTop="1" thickBot="1">
      <c r="A2" s="361" t="s">
        <v>99</v>
      </c>
      <c r="B2" s="361" t="s">
        <v>7</v>
      </c>
      <c r="C2" s="362" t="s">
        <v>29</v>
      </c>
      <c r="D2" s="363" t="s">
        <v>100</v>
      </c>
      <c r="E2" s="364" t="s">
        <v>101</v>
      </c>
      <c r="G2" s="365" t="s">
        <v>365</v>
      </c>
    </row>
    <row r="3" spans="1:8">
      <c r="A3" s="366" t="s">
        <v>308</v>
      </c>
      <c r="B3" s="367">
        <v>1</v>
      </c>
      <c r="C3" s="368" t="s">
        <v>309</v>
      </c>
      <c r="D3" s="369"/>
      <c r="E3" s="370"/>
      <c r="G3" s="371">
        <v>0</v>
      </c>
    </row>
    <row r="4" spans="1:8">
      <c r="A4" s="403" t="s">
        <v>307</v>
      </c>
      <c r="B4" s="404">
        <v>1</v>
      </c>
      <c r="C4" s="396">
        <v>0</v>
      </c>
      <c r="D4" s="415"/>
      <c r="E4" s="370"/>
      <c r="G4" s="372">
        <v>0</v>
      </c>
    </row>
    <row r="5" spans="1:8">
      <c r="A5" s="584" t="s">
        <v>573</v>
      </c>
      <c r="B5" s="585">
        <v>1</v>
      </c>
      <c r="C5" s="368">
        <v>0</v>
      </c>
      <c r="D5" s="586" t="s">
        <v>574</v>
      </c>
      <c r="E5" s="587"/>
      <c r="F5" s="386"/>
      <c r="G5" s="588" t="s">
        <v>569</v>
      </c>
    </row>
    <row r="6" spans="1:8">
      <c r="A6" s="563" t="s">
        <v>552</v>
      </c>
      <c r="B6" s="564">
        <v>1</v>
      </c>
      <c r="C6" s="368">
        <v>1</v>
      </c>
      <c r="D6" s="415" t="s">
        <v>555</v>
      </c>
      <c r="E6" s="370"/>
      <c r="G6" s="464">
        <v>60</v>
      </c>
    </row>
    <row r="7" spans="1:8" ht="16.5" thickBot="1">
      <c r="A7" s="414" t="s">
        <v>545</v>
      </c>
      <c r="B7" s="374">
        <v>1</v>
      </c>
      <c r="C7" s="375">
        <v>0</v>
      </c>
      <c r="D7" s="569" t="s">
        <v>556</v>
      </c>
      <c r="E7" s="377"/>
      <c r="G7" s="378">
        <v>4000</v>
      </c>
      <c r="H7" s="386"/>
    </row>
    <row r="8" spans="1:8" ht="24.75" thickTop="1" thickBot="1">
      <c r="A8" s="311" t="s">
        <v>102</v>
      </c>
      <c r="B8" s="311"/>
      <c r="C8" s="379"/>
      <c r="D8" s="311"/>
      <c r="E8" s="380"/>
      <c r="G8" s="379"/>
    </row>
    <row r="9" spans="1:8" ht="17.25" thickTop="1" thickBot="1">
      <c r="A9" s="361" t="s">
        <v>99</v>
      </c>
      <c r="B9" s="361" t="s">
        <v>7</v>
      </c>
      <c r="C9" s="362" t="s">
        <v>29</v>
      </c>
      <c r="D9" s="363" t="s">
        <v>100</v>
      </c>
      <c r="E9" s="364" t="s">
        <v>101</v>
      </c>
      <c r="G9" s="365" t="s">
        <v>365</v>
      </c>
    </row>
    <row r="10" spans="1:8">
      <c r="A10" s="381" t="s">
        <v>335</v>
      </c>
      <c r="B10" s="382">
        <v>1</v>
      </c>
      <c r="C10" s="383">
        <v>2</v>
      </c>
      <c r="D10" s="384"/>
      <c r="E10" s="385"/>
      <c r="F10" s="386"/>
      <c r="G10" s="387">
        <v>0</v>
      </c>
    </row>
    <row r="11" spans="1:8">
      <c r="A11" s="388" t="s">
        <v>364</v>
      </c>
      <c r="B11" s="389">
        <v>6</v>
      </c>
      <c r="C11" s="390">
        <v>0.5</v>
      </c>
      <c r="D11" s="391"/>
      <c r="E11" s="392"/>
      <c r="F11" s="386"/>
      <c r="G11" s="393">
        <v>0</v>
      </c>
    </row>
    <row r="12" spans="1:8">
      <c r="A12" s="394" t="s">
        <v>340</v>
      </c>
      <c r="B12" s="395">
        <v>1</v>
      </c>
      <c r="C12" s="396">
        <v>0</v>
      </c>
      <c r="D12" s="397"/>
      <c r="E12" s="398"/>
      <c r="F12" s="386"/>
      <c r="G12" s="399">
        <v>0</v>
      </c>
    </row>
    <row r="13" spans="1:8">
      <c r="A13" s="394" t="s">
        <v>337</v>
      </c>
      <c r="B13" s="395">
        <v>1</v>
      </c>
      <c r="C13" s="396">
        <v>0</v>
      </c>
      <c r="D13" s="400"/>
      <c r="E13" s="398"/>
      <c r="F13" s="386"/>
      <c r="G13" s="399">
        <v>0</v>
      </c>
    </row>
    <row r="14" spans="1:8">
      <c r="A14" s="394" t="s">
        <v>353</v>
      </c>
      <c r="B14" s="395">
        <v>1</v>
      </c>
      <c r="C14" s="396">
        <v>0</v>
      </c>
      <c r="D14" s="397"/>
      <c r="E14" s="398"/>
      <c r="F14" s="386"/>
      <c r="G14" s="399">
        <v>0</v>
      </c>
    </row>
    <row r="15" spans="1:8">
      <c r="A15" s="394" t="s">
        <v>354</v>
      </c>
      <c r="B15" s="395">
        <v>1</v>
      </c>
      <c r="C15" s="396">
        <v>0</v>
      </c>
      <c r="D15" s="400"/>
      <c r="E15" s="398"/>
      <c r="F15" s="386"/>
      <c r="G15" s="399">
        <v>0</v>
      </c>
    </row>
    <row r="16" spans="1:8">
      <c r="A16" s="394" t="s">
        <v>310</v>
      </c>
      <c r="B16" s="395">
        <v>1</v>
      </c>
      <c r="C16" s="401">
        <v>0</v>
      </c>
      <c r="D16" s="397"/>
      <c r="E16" s="398"/>
      <c r="G16" s="402">
        <v>0</v>
      </c>
    </row>
    <row r="17" spans="1:7">
      <c r="A17" s="394" t="s">
        <v>351</v>
      </c>
      <c r="B17" s="395">
        <v>1</v>
      </c>
      <c r="C17" s="396">
        <v>0</v>
      </c>
      <c r="D17" s="400"/>
      <c r="E17" s="398"/>
      <c r="G17" s="399">
        <v>0</v>
      </c>
    </row>
    <row r="18" spans="1:7">
      <c r="A18" s="394" t="s">
        <v>352</v>
      </c>
      <c r="B18" s="395">
        <v>2</v>
      </c>
      <c r="C18" s="396">
        <f>B18/5</f>
        <v>0.4</v>
      </c>
      <c r="D18" s="397"/>
      <c r="E18" s="398"/>
      <c r="G18" s="399">
        <v>0</v>
      </c>
    </row>
    <row r="19" spans="1:7">
      <c r="A19" s="394" t="s">
        <v>355</v>
      </c>
      <c r="B19" s="395">
        <v>1</v>
      </c>
      <c r="C19" s="396">
        <v>0</v>
      </c>
      <c r="D19" s="400"/>
      <c r="E19" s="398"/>
      <c r="G19" s="399">
        <v>0</v>
      </c>
    </row>
    <row r="20" spans="1:7">
      <c r="A20" s="394" t="s">
        <v>338</v>
      </c>
      <c r="B20" s="395">
        <v>2</v>
      </c>
      <c r="C20" s="396">
        <v>1</v>
      </c>
      <c r="D20" s="400"/>
      <c r="E20" s="398"/>
      <c r="G20" s="399">
        <v>0</v>
      </c>
    </row>
    <row r="21" spans="1:7">
      <c r="A21" s="394" t="s">
        <v>339</v>
      </c>
      <c r="B21" s="395">
        <v>1</v>
      </c>
      <c r="C21" s="396">
        <v>5</v>
      </c>
      <c r="D21" s="397" t="s">
        <v>190</v>
      </c>
      <c r="E21" s="398"/>
      <c r="G21" s="399">
        <v>0</v>
      </c>
    </row>
    <row r="22" spans="1:7">
      <c r="A22" s="394" t="s">
        <v>350</v>
      </c>
      <c r="B22" s="395">
        <v>2</v>
      </c>
      <c r="C22" s="396">
        <f>B22*0.2</f>
        <v>0.4</v>
      </c>
      <c r="D22" s="400"/>
      <c r="E22" s="398"/>
      <c r="G22" s="399">
        <v>0</v>
      </c>
    </row>
    <row r="23" spans="1:7" ht="16.5" thickBot="1">
      <c r="A23" s="373" t="s">
        <v>336</v>
      </c>
      <c r="B23" s="374">
        <v>1</v>
      </c>
      <c r="C23" s="375">
        <v>4</v>
      </c>
      <c r="D23" s="376"/>
      <c r="E23" s="377"/>
      <c r="G23" s="378">
        <v>0</v>
      </c>
    </row>
    <row r="24" spans="1:7" ht="9" customHeight="1" thickTop="1"/>
    <row r="25" spans="1:7">
      <c r="E25" s="85" t="s">
        <v>369</v>
      </c>
      <c r="F25" s="359"/>
      <c r="G25" s="406">
        <f>SUM(G3:G23)</f>
        <v>4060</v>
      </c>
    </row>
    <row r="26" spans="1:7">
      <c r="E26" s="85" t="s">
        <v>370</v>
      </c>
      <c r="G26" s="321">
        <f>G25+Martial!M39</f>
        <v>26760</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Solonor</vt:lpstr>
      <vt:lpstr>Spells</vt:lpstr>
      <vt:lpstr>Feats</vt:lpstr>
      <vt:lpstr>Martial</vt:lpstr>
      <vt:lpstr>Equipment</vt:lpstr>
      <vt:lpstr>'Personal File'!Print_Area</vt:lpstr>
      <vt:lpstr>Skills!Print_Area</vt:lpstr>
      <vt:lpstr>Solonor!Print_Area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2013-10-18T14:33:00Z</cp:lastPrinted>
  <dcterms:created xsi:type="dcterms:W3CDTF">2000-10-24T15:39:59Z</dcterms:created>
  <dcterms:modified xsi:type="dcterms:W3CDTF">2014-07-29T15:03:28Z</dcterms:modified>
</cp:coreProperties>
</file>