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105" yWindow="165" windowWidth="11910" windowHeight="10545" tabRatio="638"/>
  </bookViews>
  <sheets>
    <sheet name="Personal File" sheetId="4" r:id="rId1"/>
    <sheet name="Skills" sheetId="15" r:id="rId2"/>
    <sheet name="Solonor" sheetId="18" r:id="rId3"/>
    <sheet name="Spells" sheetId="26" r:id="rId4"/>
    <sheet name="Feats" sheetId="20" r:id="rId5"/>
    <sheet name="Martial" sheetId="6" r:id="rId6"/>
    <sheet name="Equipment" sheetId="19" r:id="rId7"/>
  </sheets>
  <definedNames>
    <definedName name="OLE_LINK1" localSheetId="4">Feats!#REF!</definedName>
    <definedName name="OLE_LINK1" localSheetId="3">Spells!#REF!</definedName>
    <definedName name="_xlnm.Print_Area" localSheetId="6">Equipment!#REF!</definedName>
    <definedName name="_xlnm.Print_Area" localSheetId="4">Feats!#REF!</definedName>
    <definedName name="_xlnm.Print_Area" localSheetId="5">Martial!#REF!</definedName>
    <definedName name="_xlnm.Print_Area" localSheetId="0">'Personal File'!$A$1:$H$22</definedName>
    <definedName name="_xlnm.Print_Area" localSheetId="1">Skills!$A$1:$K$28</definedName>
    <definedName name="_xlnm.Print_Area" localSheetId="2">Solonor!$A$1:$I$42</definedName>
    <definedName name="_xlnm.Print_Area" localSheetId="3">Spells!#REF!</definedName>
  </definedNames>
  <calcPr calcId="145621"/>
</workbook>
</file>

<file path=xl/calcChain.xml><?xml version="1.0" encoding="utf-8"?>
<calcChain xmlns="http://schemas.openxmlformats.org/spreadsheetml/2006/main">
  <c r="C27" i="26" l="1"/>
  <c r="C29" i="26"/>
  <c r="C30" i="26"/>
  <c r="B6" i="4" l="1"/>
  <c r="B8" i="4" l="1"/>
  <c r="B10" i="4" l="1"/>
  <c r="B13" i="4" l="1"/>
  <c r="E11" i="4"/>
  <c r="E12" i="4" l="1"/>
  <c r="H8" i="6" l="1"/>
  <c r="I9" i="6"/>
  <c r="H9" i="6"/>
  <c r="D9" i="6"/>
  <c r="J9" i="6" l="1"/>
  <c r="D11" i="6" l="1"/>
  <c r="D10" i="6"/>
  <c r="D8" i="6"/>
  <c r="D7" i="6"/>
  <c r="B9" i="4" l="1"/>
  <c r="C19" i="26" l="1"/>
  <c r="C20" i="26"/>
  <c r="C21" i="26"/>
  <c r="C22" i="26"/>
  <c r="C23" i="26"/>
  <c r="C24" i="26"/>
  <c r="C25" i="26"/>
  <c r="C26" i="26"/>
  <c r="C28" i="26"/>
  <c r="H29" i="15" l="1"/>
  <c r="L7" i="26" l="1"/>
  <c r="E43" i="15"/>
  <c r="G21" i="6" l="1"/>
  <c r="G22" i="6"/>
  <c r="M28" i="6" l="1"/>
  <c r="M30" i="6"/>
  <c r="H40" i="15" l="1"/>
  <c r="H39" i="15"/>
  <c r="H38" i="15"/>
  <c r="H37" i="15"/>
  <c r="H36" i="15"/>
  <c r="H35" i="15"/>
  <c r="H34" i="15"/>
  <c r="H33" i="15"/>
  <c r="H32" i="15"/>
  <c r="H31" i="15"/>
  <c r="H30" i="15"/>
  <c r="H28" i="15"/>
  <c r="H27" i="15"/>
  <c r="H26" i="15"/>
  <c r="H25" i="15"/>
  <c r="H24" i="15"/>
  <c r="H23" i="15"/>
  <c r="H22" i="15"/>
  <c r="H21" i="15"/>
  <c r="H20" i="15"/>
  <c r="H19" i="15"/>
  <c r="H18" i="15"/>
  <c r="H17" i="15"/>
  <c r="H16" i="15"/>
  <c r="H15" i="15"/>
  <c r="H14" i="15"/>
  <c r="H13" i="15"/>
  <c r="H12" i="15"/>
  <c r="I3" i="6" l="1"/>
  <c r="H3" i="15" l="1"/>
  <c r="H4" i="15"/>
  <c r="I7" i="6" l="1"/>
  <c r="I8" i="6"/>
  <c r="I10" i="6"/>
  <c r="I11" i="6"/>
  <c r="C13" i="6" l="1"/>
  <c r="C14" i="6"/>
  <c r="I13" i="6" l="1"/>
  <c r="B43" i="15" l="1"/>
  <c r="C9" i="20"/>
  <c r="G25" i="19" l="1"/>
  <c r="M40" i="6"/>
  <c r="G26" i="19" l="1"/>
  <c r="K7" i="26"/>
  <c r="I12" i="26" l="1"/>
  <c r="I14" i="26" l="1"/>
  <c r="I10" i="26"/>
  <c r="I14" i="6" l="1"/>
  <c r="J7" i="26" l="1"/>
  <c r="C18" i="19" l="1"/>
  <c r="C22" i="19"/>
  <c r="I7" i="26" l="1"/>
  <c r="G23" i="6" l="1"/>
  <c r="G24" i="6"/>
  <c r="G25" i="6"/>
  <c r="G7" i="26" l="1"/>
  <c r="H7" i="26"/>
  <c r="M7" i="26"/>
  <c r="N7" i="26"/>
  <c r="H41" i="15" l="1"/>
  <c r="H11" i="15"/>
  <c r="H10" i="15"/>
  <c r="H9" i="15"/>
  <c r="H8" i="15"/>
  <c r="E9" i="4" l="1"/>
  <c r="I4" i="6" l="1"/>
  <c r="H5" i="15" l="1"/>
  <c r="C13" i="4" l="1"/>
  <c r="C12" i="4"/>
  <c r="C4" i="26" s="1"/>
  <c r="C11" i="4"/>
  <c r="D25" i="15" s="1"/>
  <c r="C10" i="4"/>
  <c r="C9" i="4"/>
  <c r="C8" i="4"/>
  <c r="C9" i="6" s="1"/>
  <c r="D3" i="15" l="1"/>
  <c r="E10" i="4"/>
  <c r="H7" i="6"/>
  <c r="J7" i="6" s="1"/>
  <c r="H10" i="6"/>
  <c r="J10" i="6" s="1"/>
  <c r="C11" i="6"/>
  <c r="C8" i="6"/>
  <c r="C7" i="6"/>
  <c r="C10" i="6"/>
  <c r="C3" i="6"/>
  <c r="H3" i="6"/>
  <c r="J3" i="6" s="1"/>
  <c r="H4" i="6"/>
  <c r="J4" i="6" s="1"/>
  <c r="E3" i="15"/>
  <c r="G3" i="15"/>
  <c r="I3" i="15" s="1"/>
  <c r="H14" i="6"/>
  <c r="J14" i="6" s="1"/>
  <c r="H13" i="6"/>
  <c r="J13" i="6" s="1"/>
  <c r="D4" i="15"/>
  <c r="H11" i="6"/>
  <c r="J11" i="6" s="1"/>
  <c r="J8" i="6"/>
  <c r="C13" i="26"/>
  <c r="C9" i="26"/>
  <c r="C16" i="26"/>
  <c r="C8" i="26"/>
  <c r="C14" i="26"/>
  <c r="C12" i="26"/>
  <c r="C15" i="26"/>
  <c r="C18" i="26"/>
  <c r="C3" i="26"/>
  <c r="C6" i="26"/>
  <c r="C11" i="26"/>
  <c r="C17" i="26"/>
  <c r="C7" i="26"/>
  <c r="C10" i="26"/>
  <c r="I11" i="26"/>
  <c r="I13" i="26"/>
  <c r="I15" i="26"/>
  <c r="B7" i="4"/>
  <c r="E25" i="15"/>
  <c r="G25" i="15"/>
  <c r="I25" i="15" s="1"/>
  <c r="C5" i="26"/>
  <c r="D5" i="15"/>
  <c r="H42" i="15"/>
  <c r="H7" i="15"/>
  <c r="H6" i="15"/>
  <c r="E4" i="15" l="1"/>
  <c r="G4" i="15"/>
  <c r="I4" i="15" s="1"/>
  <c r="E13" i="4"/>
  <c r="E5" i="15"/>
  <c r="G5" i="15"/>
  <c r="I5" i="15" s="1"/>
  <c r="D24" i="15" l="1"/>
  <c r="E24" i="15" l="1"/>
  <c r="G24" i="15"/>
  <c r="I24" i="15" s="1"/>
  <c r="D30" i="15"/>
  <c r="E30" i="15" l="1"/>
  <c r="G30" i="15"/>
  <c r="I30" i="15" s="1"/>
  <c r="D36" i="15"/>
  <c r="D19" i="15"/>
  <c r="D38" i="15"/>
  <c r="D35" i="15"/>
  <c r="D40" i="15"/>
  <c r="D37" i="15"/>
  <c r="D39" i="15"/>
  <c r="D32" i="15"/>
  <c r="D41" i="15"/>
  <c r="D28" i="15"/>
  <c r="D34" i="15"/>
  <c r="D14" i="15"/>
  <c r="D12" i="15"/>
  <c r="D42" i="15"/>
  <c r="D33" i="15"/>
  <c r="D31" i="15"/>
  <c r="D29" i="15"/>
  <c r="D27" i="15"/>
  <c r="D26" i="15"/>
  <c r="D23" i="15"/>
  <c r="D22" i="15"/>
  <c r="D21" i="15"/>
  <c r="D20" i="15"/>
  <c r="D18" i="15"/>
  <c r="D17" i="15"/>
  <c r="D16" i="15"/>
  <c r="D15" i="15"/>
  <c r="D13" i="15"/>
  <c r="D11" i="15"/>
  <c r="D10" i="15"/>
  <c r="D9" i="15"/>
  <c r="D8" i="15"/>
  <c r="D7" i="15"/>
  <c r="D6" i="15"/>
  <c r="E7" i="15" l="1"/>
  <c r="G7" i="15"/>
  <c r="I7" i="15" s="1"/>
  <c r="E11" i="15"/>
  <c r="G11" i="15"/>
  <c r="I11" i="15" s="1"/>
  <c r="E6" i="15"/>
  <c r="G6" i="15"/>
  <c r="I6" i="15" s="1"/>
  <c r="E8" i="15"/>
  <c r="G8" i="15"/>
  <c r="I8" i="15" s="1"/>
  <c r="E10" i="15"/>
  <c r="G10" i="15"/>
  <c r="I10" i="15" s="1"/>
  <c r="E13" i="15"/>
  <c r="G13" i="15"/>
  <c r="I13" i="15" s="1"/>
  <c r="E16" i="15"/>
  <c r="G16" i="15"/>
  <c r="I16" i="15" s="1"/>
  <c r="E18" i="15"/>
  <c r="G18" i="15"/>
  <c r="I18" i="15" s="1"/>
  <c r="E21" i="15"/>
  <c r="G21" i="15"/>
  <c r="I21" i="15" s="1"/>
  <c r="E23" i="15"/>
  <c r="G23" i="15"/>
  <c r="I23" i="15" s="1"/>
  <c r="E27" i="15"/>
  <c r="G27" i="15"/>
  <c r="I27" i="15" s="1"/>
  <c r="E31" i="15"/>
  <c r="G31" i="15"/>
  <c r="I31" i="15" s="1"/>
  <c r="E42" i="15"/>
  <c r="G42" i="15"/>
  <c r="I42" i="15" s="1"/>
  <c r="E14" i="15"/>
  <c r="G14" i="15"/>
  <c r="I14" i="15" s="1"/>
  <c r="E28" i="15"/>
  <c r="G28" i="15"/>
  <c r="I28" i="15" s="1"/>
  <c r="E32" i="15"/>
  <c r="G32" i="15"/>
  <c r="I32" i="15" s="1"/>
  <c r="E37" i="15"/>
  <c r="G37" i="15"/>
  <c r="I37" i="15" s="1"/>
  <c r="E35" i="15"/>
  <c r="G35" i="15"/>
  <c r="I35" i="15" s="1"/>
  <c r="E19" i="15"/>
  <c r="G19" i="15"/>
  <c r="I19" i="15" s="1"/>
  <c r="E9" i="15"/>
  <c r="G9" i="15"/>
  <c r="I9" i="15" s="1"/>
  <c r="E15" i="15"/>
  <c r="G15" i="15"/>
  <c r="I15" i="15" s="1"/>
  <c r="E17" i="15"/>
  <c r="G17" i="15"/>
  <c r="I17" i="15" s="1"/>
  <c r="E20" i="15"/>
  <c r="G20" i="15"/>
  <c r="I20" i="15" s="1"/>
  <c r="E22" i="15"/>
  <c r="G22" i="15"/>
  <c r="I22" i="15" s="1"/>
  <c r="E26" i="15"/>
  <c r="G26" i="15"/>
  <c r="I26" i="15" s="1"/>
  <c r="E29" i="15"/>
  <c r="G29" i="15"/>
  <c r="I29" i="15" s="1"/>
  <c r="E33" i="15"/>
  <c r="G33" i="15"/>
  <c r="I33" i="15" s="1"/>
  <c r="E12" i="15"/>
  <c r="G12" i="15"/>
  <c r="I12" i="15" s="1"/>
  <c r="E34" i="15"/>
  <c r="G34" i="15"/>
  <c r="I34" i="15" s="1"/>
  <c r="E41" i="15"/>
  <c r="G41" i="15"/>
  <c r="I41" i="15" s="1"/>
  <c r="E39" i="15"/>
  <c r="G39" i="15"/>
  <c r="I39" i="15" s="1"/>
  <c r="E40" i="15"/>
  <c r="G40" i="15"/>
  <c r="I40" i="15" s="1"/>
  <c r="E38" i="15"/>
  <c r="G38" i="15"/>
  <c r="I38" i="15" s="1"/>
  <c r="E36" i="15"/>
  <c r="G36" i="15"/>
  <c r="I36" i="15" s="1"/>
</calcChain>
</file>

<file path=xl/comments1.xml><?xml version="1.0" encoding="utf-8"?>
<comments xmlns="http://schemas.openxmlformats.org/spreadsheetml/2006/main">
  <authors>
    <author>Alexis Álvarez</author>
  </authors>
  <commentList>
    <comment ref="C4" authorId="0">
      <text>
        <r>
          <rPr>
            <sz val="12"/>
            <color indexed="81"/>
            <rFont val="Times New Roman"/>
            <family val="1"/>
          </rPr>
          <t>Seeker of the Misty Isle</t>
        </r>
      </text>
    </comment>
    <comment ref="C6" authorId="0">
      <text>
        <r>
          <rPr>
            <sz val="12"/>
            <color indexed="81"/>
            <rFont val="Times New Roman"/>
            <family val="1"/>
          </rPr>
          <t>BAB 5 (</t>
        </r>
        <r>
          <rPr>
            <i/>
            <sz val="12"/>
            <color indexed="81"/>
            <rFont val="Times New Roman"/>
            <family val="1"/>
          </rPr>
          <t>divine power</t>
        </r>
        <r>
          <rPr>
            <sz val="12"/>
            <color indexed="81"/>
            <rFont val="Times New Roman"/>
            <family val="1"/>
          </rPr>
          <t xml:space="preserve"> BAB = ECL)
</t>
        </r>
        <r>
          <rPr>
            <i/>
            <sz val="12"/>
            <color indexed="81"/>
            <rFont val="Times New Roman"/>
            <family val="1"/>
          </rPr>
          <t>divine favor +2</t>
        </r>
        <r>
          <rPr>
            <sz val="12"/>
            <color indexed="81"/>
            <rFont val="Times New Roman"/>
            <family val="1"/>
          </rPr>
          <t xml:space="preserve">
</t>
        </r>
        <r>
          <rPr>
            <i/>
            <sz val="12"/>
            <color indexed="81"/>
            <rFont val="Times New Roman"/>
            <family val="1"/>
          </rPr>
          <t>bless +1   haste +1   shaken -2</t>
        </r>
      </text>
    </comment>
    <comment ref="B8" authorId="0">
      <text>
        <r>
          <rPr>
            <i/>
            <sz val="12"/>
            <color indexed="81"/>
            <rFont val="Times New Roman"/>
            <family val="1"/>
          </rPr>
          <t>divine power +6 
bull’s strength +4
draconic might +5</t>
        </r>
      </text>
    </comment>
    <comment ref="E8" authorId="0">
      <text>
        <r>
          <rPr>
            <sz val="12"/>
            <color indexed="81"/>
            <rFont val="Times New Roman"/>
            <family val="1"/>
          </rPr>
          <t>See PHB 162</t>
        </r>
      </text>
    </comment>
    <comment ref="B9" authorId="0">
      <text>
        <r>
          <rPr>
            <sz val="12"/>
            <color indexed="81"/>
            <rFont val="Times New Roman"/>
            <family val="1"/>
          </rPr>
          <t xml:space="preserve">16 + 4 </t>
        </r>
        <r>
          <rPr>
            <i/>
            <sz val="12"/>
            <color indexed="81"/>
            <rFont val="Times New Roman"/>
            <family val="1"/>
          </rPr>
          <t>cat’s grace</t>
        </r>
      </text>
    </comment>
    <comment ref="B10" authorId="0">
      <text>
        <r>
          <rPr>
            <i/>
            <sz val="12"/>
            <color indexed="81"/>
            <rFont val="Times New Roman"/>
            <family val="1"/>
          </rPr>
          <t>divine power +6 
bull’s strength +4
draconic might +5</t>
        </r>
      </text>
    </comment>
    <comment ref="E10" authorId="0">
      <text>
        <r>
          <rPr>
            <sz val="12"/>
            <color indexed="81"/>
            <rFont val="Times New Roman"/>
            <family val="1"/>
          </rPr>
          <t>[(6 * 8 Cleric) * 75%] + [(3 * 8 Seeker) * 75%] + (9 * 1 Con)</t>
        </r>
      </text>
    </comment>
    <comment ref="E11" authorId="0">
      <text>
        <r>
          <rPr>
            <i/>
            <sz val="12"/>
            <color indexed="81"/>
            <rFont val="Times New Roman"/>
            <family val="1"/>
          </rPr>
          <t xml:space="preserve">cat’s grace </t>
        </r>
        <r>
          <rPr>
            <sz val="12"/>
            <color indexed="81"/>
            <rFont val="Times New Roman"/>
            <family val="1"/>
          </rPr>
          <t>bonus included;
+2 prot. f. evil</t>
        </r>
      </text>
    </comment>
    <comment ref="E12" authorId="0">
      <text>
        <r>
          <rPr>
            <i/>
            <sz val="12"/>
            <color indexed="81"/>
            <rFont val="Times New Roman"/>
            <family val="1"/>
          </rPr>
          <t>draconic might natural armor +2</t>
        </r>
      </text>
    </comment>
    <comment ref="B13" authorId="0">
      <text>
        <r>
          <rPr>
            <i/>
            <sz val="12"/>
            <color indexed="81"/>
            <rFont val="Times New Roman"/>
            <family val="1"/>
          </rPr>
          <t>divine power +6 
bull’s strength +4
draconic might +5</t>
        </r>
      </text>
    </comment>
  </commentList>
</comments>
</file>

<file path=xl/comments2.xml><?xml version="1.0" encoding="utf-8"?>
<comments xmlns="http://schemas.openxmlformats.org/spreadsheetml/2006/main">
  <authors>
    <author>Alexis Álvarez</author>
  </authors>
  <commentList>
    <comment ref="F3" authorId="0">
      <text>
        <r>
          <rPr>
            <i/>
            <sz val="12"/>
            <color indexed="81"/>
            <rFont val="Times New Roman"/>
            <family val="1"/>
          </rPr>
          <t>nightshield</t>
        </r>
      </text>
    </comment>
    <comment ref="F4" authorId="0">
      <text>
        <r>
          <rPr>
            <i/>
            <sz val="12"/>
            <color indexed="81"/>
            <rFont val="Times New Roman"/>
            <family val="1"/>
          </rPr>
          <t>nightshield</t>
        </r>
      </text>
    </comment>
    <comment ref="F5" authorId="0">
      <text>
        <r>
          <rPr>
            <i/>
            <sz val="12"/>
            <color indexed="81"/>
            <rFont val="Times New Roman"/>
            <family val="1"/>
          </rPr>
          <t>nightshield</t>
        </r>
      </text>
    </comment>
    <comment ref="F26" authorId="0">
      <text>
        <r>
          <rPr>
            <sz val="12"/>
            <color indexed="81"/>
            <rFont val="Times New Roman"/>
            <family val="1"/>
          </rPr>
          <t>Elf bonus</t>
        </r>
      </text>
    </comment>
    <comment ref="F32" authorId="0">
      <text>
        <r>
          <rPr>
            <sz val="12"/>
            <color indexed="81"/>
            <rFont val="Times New Roman"/>
            <family val="1"/>
          </rPr>
          <t>Elf bonus</t>
        </r>
      </text>
    </comment>
    <comment ref="F37" authorId="0">
      <text>
        <r>
          <rPr>
            <sz val="12"/>
            <color indexed="81"/>
            <rFont val="Times New Roman"/>
            <family val="1"/>
          </rPr>
          <t>Elf bonus</t>
        </r>
      </text>
    </comment>
  </commentList>
</comments>
</file>

<file path=xl/comments3.xml><?xml version="1.0" encoding="utf-8"?>
<comments xmlns="http://schemas.openxmlformats.org/spreadsheetml/2006/main">
  <authors>
    <author>Alexis Álvarez</author>
  </authors>
  <commentList>
    <comment ref="E9" authorId="0">
      <text>
        <r>
          <rPr>
            <sz val="12"/>
            <color indexed="81"/>
            <rFont val="Times New Roman"/>
            <family val="1"/>
          </rPr>
          <t>Sulphur or phosphorous</t>
        </r>
      </text>
    </comment>
    <comment ref="E11" authorId="0">
      <text>
        <r>
          <rPr>
            <sz val="12"/>
            <color indexed="81"/>
            <rFont val="Times New Roman"/>
            <family val="1"/>
          </rPr>
          <t>Copper wire</t>
        </r>
      </text>
    </comment>
    <comment ref="E14" authorId="0">
      <text>
        <r>
          <rPr>
            <sz val="12"/>
            <color indexed="81"/>
            <rFont val="Times New Roman"/>
            <family val="1"/>
          </rPr>
          <t>Prism, lens, or monocle</t>
        </r>
      </text>
    </comment>
    <comment ref="E24" authorId="0">
      <text>
        <r>
          <rPr>
            <sz val="12"/>
            <color indexed="81"/>
            <rFont val="Times New Roman"/>
            <family val="1"/>
          </rPr>
          <t>Bacteria culture</t>
        </r>
      </text>
    </comment>
    <comment ref="E37" authorId="0">
      <text>
        <r>
          <rPr>
            <sz val="12"/>
            <color indexed="81"/>
            <rFont val="Times New Roman"/>
            <family val="1"/>
          </rPr>
          <t>Imbued weapon</t>
        </r>
      </text>
    </comment>
    <comment ref="E44" authorId="0">
      <text>
        <r>
          <rPr>
            <sz val="12"/>
            <color indexed="81"/>
            <rFont val="Times New Roman"/>
            <family val="1"/>
          </rPr>
          <t>Parchment w/ holy text</t>
        </r>
      </text>
    </comment>
    <comment ref="E47" authorId="0">
      <text>
        <r>
          <rPr>
            <sz val="12"/>
            <color indexed="81"/>
            <rFont val="Times New Roman"/>
            <family val="1"/>
          </rPr>
          <t>Humanoid phalanges</t>
        </r>
      </text>
    </comment>
    <comment ref="E49" authorId="0">
      <text>
        <r>
          <rPr>
            <sz val="12"/>
            <color indexed="81"/>
            <rFont val="Times New Roman"/>
            <family val="1"/>
          </rPr>
          <t>piece of string &amp; bit of wood</t>
        </r>
      </text>
    </comment>
    <comment ref="E51" authorId="0">
      <text>
        <r>
          <rPr>
            <sz val="12"/>
            <color indexed="81"/>
            <rFont val="Times New Roman"/>
            <family val="1"/>
          </rPr>
          <t>25 gp of sticks and bones</t>
        </r>
      </text>
    </comment>
    <comment ref="E57" authorId="0">
      <text>
        <r>
          <rPr>
            <sz val="12"/>
            <color indexed="81"/>
            <rFont val="Times New Roman"/>
            <family val="1"/>
          </rPr>
          <t>Pinch of cat fur</t>
        </r>
      </text>
    </comment>
    <comment ref="E59" authorId="0">
      <text>
        <r>
          <rPr>
            <sz val="12"/>
            <color indexed="81"/>
            <rFont val="Times New Roman"/>
            <family val="1"/>
          </rPr>
          <t>Holy water, silver dust.</t>
        </r>
      </text>
    </comment>
    <comment ref="E72" authorId="0">
      <text>
        <r>
          <rPr>
            <sz val="12"/>
            <color indexed="81"/>
            <rFont val="Times New Roman"/>
            <family val="1"/>
          </rPr>
          <t>Eagle feathers or droppings</t>
        </r>
      </text>
    </comment>
    <comment ref="E78" authorId="0">
      <text>
        <r>
          <rPr>
            <sz val="12"/>
            <color indexed="81"/>
            <rFont val="Times New Roman"/>
            <family val="1"/>
          </rPr>
          <t>Dumathoin symbol, salt, copper pieces</t>
        </r>
      </text>
    </comment>
    <comment ref="E84" authorId="0">
      <text>
        <r>
          <rPr>
            <sz val="12"/>
            <color indexed="81"/>
            <rFont val="Times New Roman"/>
            <family val="1"/>
          </rPr>
          <t>Feathers or pinch of owl droppings</t>
        </r>
      </text>
    </comment>
    <comment ref="E85" authorId="0">
      <text>
        <r>
          <rPr>
            <sz val="12"/>
            <color indexed="81"/>
            <rFont val="Times New Roman"/>
            <family val="1"/>
          </rPr>
          <t>Silver wire knot</t>
        </r>
      </text>
    </comment>
    <comment ref="E90" authorId="0">
      <text>
        <r>
          <rPr>
            <sz val="12"/>
            <color indexed="81"/>
            <rFont val="Times New Roman"/>
            <family val="1"/>
          </rPr>
          <t>25 gp of sticks and bones</t>
        </r>
      </text>
    </comment>
    <comment ref="E93" authorId="0">
      <text/>
    </comment>
    <comment ref="E100" authorId="0">
      <text>
        <r>
          <rPr>
            <sz val="12"/>
            <color indexed="81"/>
            <rFont val="Times New Roman"/>
            <family val="1"/>
          </rPr>
          <t>A tiny bag, a small (not lit) candle, and a carved bone from any humanoid.</t>
        </r>
      </text>
    </comment>
    <comment ref="E105" authorId="0">
      <text/>
    </comment>
    <comment ref="E107" authorId="0">
      <text>
        <r>
          <rPr>
            <sz val="12"/>
            <color indexed="81"/>
            <rFont val="Times New Roman"/>
            <family val="1"/>
          </rPr>
          <t>Black onyx gem</t>
        </r>
      </text>
    </comment>
    <comment ref="E108" authorId="0">
      <text>
        <r>
          <rPr>
            <sz val="12"/>
            <color indexed="81"/>
            <rFont val="Times New Roman"/>
            <family val="1"/>
          </rPr>
          <t>Stone earth from home plane</t>
        </r>
      </text>
    </comment>
    <comment ref="E110" authorId="0">
      <text>
        <r>
          <rPr>
            <sz val="12"/>
            <color indexed="81"/>
            <rFont val="Times New Roman"/>
            <family val="1"/>
          </rPr>
          <t>ruby dust &amp; blood</t>
        </r>
      </text>
    </comment>
    <comment ref="E119" authorId="0">
      <text>
        <r>
          <rPr>
            <sz val="12"/>
            <color indexed="81"/>
            <rFont val="Times New Roman"/>
            <family val="1"/>
          </rPr>
          <t>Phosphorous, sulfur, or other combustible powder</t>
        </r>
      </text>
    </comment>
    <comment ref="E126" authorId="0">
      <text>
        <r>
          <rPr>
            <sz val="12"/>
            <color indexed="81"/>
            <rFont val="Times New Roman"/>
            <family val="1"/>
          </rPr>
          <t>magic potion</t>
        </r>
      </text>
    </comment>
    <comment ref="E127" authorId="0">
      <text>
        <r>
          <rPr>
            <sz val="12"/>
            <color indexed="81"/>
            <rFont val="Times New Roman"/>
            <family val="1"/>
          </rPr>
          <t>phosphorous</t>
        </r>
      </text>
    </comment>
    <comment ref="E130" authorId="0">
      <text>
        <r>
          <rPr>
            <sz val="12"/>
            <color indexed="81"/>
            <rFont val="Times New Roman"/>
            <family val="1"/>
          </rPr>
          <t>Dumathoin symbol</t>
        </r>
      </text>
    </comment>
    <comment ref="E137" authorId="0">
      <text>
        <r>
          <rPr>
            <sz val="12"/>
            <color indexed="81"/>
            <rFont val="Times New Roman"/>
            <family val="1"/>
          </rPr>
          <t>Holy symbol</t>
        </r>
      </text>
    </comment>
    <comment ref="E138" authorId="0">
      <text>
        <r>
          <rPr>
            <sz val="12"/>
            <color indexed="81"/>
            <rFont val="Times New Roman"/>
            <family val="1"/>
          </rPr>
          <t>Metal object with which to outline circle</t>
        </r>
      </text>
    </comment>
    <comment ref="E139" authorId="0">
      <text>
        <r>
          <rPr>
            <sz val="12"/>
            <color indexed="81"/>
            <rFont val="Times New Roman"/>
            <family val="1"/>
          </rPr>
          <t>Metal object with which to outline circle</t>
        </r>
      </text>
    </comment>
    <comment ref="E142" authorId="0">
      <text>
        <r>
          <rPr>
            <sz val="12"/>
            <color indexed="81"/>
            <rFont val="Times New Roman"/>
            <family val="1"/>
          </rPr>
          <t>Chameleon skin</t>
        </r>
      </text>
    </comment>
    <comment ref="E151" authorId="0">
      <text>
        <r>
          <rPr>
            <sz val="12"/>
            <color indexed="81"/>
            <rFont val="Times New Roman"/>
            <family val="1"/>
          </rPr>
          <t>small dagger</t>
        </r>
      </text>
    </comment>
    <comment ref="E155" authorId="0">
      <text/>
    </comment>
    <comment ref="E157" authorId="0">
      <text>
        <r>
          <rPr>
            <sz val="12"/>
            <rFont val="Times New Roman"/>
            <family val="1"/>
          </rPr>
          <t>Bag and candle</t>
        </r>
      </text>
    </comment>
    <comment ref="E158" authorId="0">
      <text>
        <r>
          <rPr>
            <sz val="12"/>
            <color indexed="81"/>
            <rFont val="Times New Roman"/>
            <family val="1"/>
          </rPr>
          <t>A tiny bag, a small (not lit) candle, and a carved bone from any humanoid.</t>
        </r>
      </text>
    </comment>
    <comment ref="E159" authorId="0">
      <text/>
    </comment>
    <comment ref="E160" authorId="0">
      <text/>
    </comment>
    <comment ref="E161" authorId="0">
      <text/>
    </comment>
    <comment ref="E162" authorId="0">
      <text/>
    </comment>
    <comment ref="E163" authorId="0">
      <text>
        <r>
          <rPr>
            <sz val="12"/>
            <color indexed="81"/>
            <rFont val="Times New Roman"/>
            <family val="1"/>
          </rPr>
          <t>heart of a dwarven child</t>
        </r>
      </text>
    </comment>
    <comment ref="E169" authorId="0">
      <text>
        <r>
          <rPr>
            <sz val="12"/>
            <color indexed="81"/>
            <rFont val="Times New Roman"/>
            <family val="1"/>
          </rPr>
          <t>Flawless, 250-GP gemstone</t>
        </r>
      </text>
    </comment>
    <comment ref="E170" authorId="0">
      <text>
        <r>
          <rPr>
            <sz val="12"/>
            <color indexed="81"/>
            <rFont val="Times New Roman"/>
            <family val="1"/>
          </rPr>
          <t>bird of prey talon</t>
        </r>
      </text>
    </comment>
    <comment ref="E178" authorId="0">
      <text/>
    </comment>
    <comment ref="E184" authorId="0">
      <text>
        <r>
          <rPr>
            <sz val="12"/>
            <color indexed="81"/>
            <rFont val="Times New Roman"/>
            <family val="1"/>
          </rPr>
          <t>Item distasteful to target</t>
        </r>
      </text>
    </comment>
    <comment ref="E185" authorId="0">
      <text>
        <r>
          <rPr>
            <sz val="12"/>
            <color indexed="81"/>
            <rFont val="Times New Roman"/>
            <family val="1"/>
          </rPr>
          <t>Herbal inhalant applied under nostrils, smoked, or imbibed</t>
        </r>
      </text>
    </comment>
    <comment ref="E191" authorId="0">
      <text/>
    </comment>
    <comment ref="E195" authorId="0">
      <text>
        <r>
          <rPr>
            <sz val="12"/>
            <color indexed="81"/>
            <rFont val="Times New Roman"/>
            <family val="1"/>
          </rPr>
          <t>heart of an elven child</t>
        </r>
      </text>
    </comment>
    <comment ref="E197" authorId="0">
      <text>
        <r>
          <rPr>
            <sz val="12"/>
            <color indexed="81"/>
            <rFont val="Times New Roman"/>
            <family val="1"/>
          </rPr>
          <t>Dumathoin symbol</t>
        </r>
      </text>
    </comment>
    <comment ref="E200" authorId="0">
      <text>
        <r>
          <rPr>
            <sz val="12"/>
            <color indexed="81"/>
            <rFont val="Times New Roman"/>
            <family val="1"/>
          </rPr>
          <t>Item distasteful to target</t>
        </r>
      </text>
    </comment>
    <comment ref="E203" authorId="0">
      <text>
        <r>
          <rPr>
            <sz val="12"/>
            <color indexed="81"/>
            <rFont val="Times New Roman"/>
            <family val="1"/>
          </rPr>
          <t>Charcoal</t>
        </r>
      </text>
    </comment>
    <comment ref="E207" authorId="0">
      <text>
        <r>
          <rPr>
            <sz val="12"/>
            <color indexed="81"/>
            <rFont val="Times New Roman"/>
            <family val="1"/>
          </rPr>
          <t>humanoid brain tissue</t>
        </r>
      </text>
    </comment>
    <comment ref="E211" authorId="0">
      <text>
        <r>
          <rPr>
            <sz val="12"/>
            <color indexed="81"/>
            <rFont val="Times New Roman"/>
            <family val="1"/>
          </rPr>
          <t>Parchment w/ unholy text</t>
        </r>
      </text>
    </comment>
    <comment ref="E212" authorId="0">
      <text>
        <r>
          <rPr>
            <sz val="12"/>
            <color indexed="81"/>
            <rFont val="Times New Roman"/>
            <family val="1"/>
          </rPr>
          <t>dandelion fluff and herbs</t>
        </r>
      </text>
    </comment>
    <comment ref="E213" authorId="0">
      <text>
        <r>
          <rPr>
            <sz val="12"/>
            <color indexed="81"/>
            <rFont val="Times New Roman"/>
            <family val="1"/>
          </rPr>
          <t>Vial of holy water</t>
        </r>
      </text>
    </comment>
    <comment ref="E216" authorId="0">
      <text/>
    </comment>
    <comment ref="E223" authorId="0">
      <text>
        <r>
          <rPr>
            <sz val="12"/>
            <rFont val="Times New Roman"/>
            <family val="1"/>
          </rPr>
          <t>Bag and candle</t>
        </r>
      </text>
    </comment>
    <comment ref="E224" authorId="0">
      <text>
        <r>
          <rPr>
            <sz val="12"/>
            <color indexed="81"/>
            <rFont val="Times New Roman"/>
            <family val="1"/>
          </rPr>
          <t>A tiny bag, a small (not lit) candle, and a carved bone from any humanoid.</t>
        </r>
      </text>
    </comment>
    <comment ref="E225" authorId="0">
      <text>
        <r>
          <rPr>
            <sz val="12"/>
            <color indexed="81"/>
            <rFont val="Times New Roman"/>
            <family val="1"/>
          </rPr>
          <t>flask of wine and loaf of bread</t>
        </r>
      </text>
    </comment>
    <comment ref="E227" authorId="0">
      <text/>
    </comment>
    <comment ref="E229" authorId="0">
      <text>
        <r>
          <rPr>
            <sz val="12"/>
            <color indexed="81"/>
            <rFont val="Times New Roman"/>
            <family val="1"/>
          </rPr>
          <t>25 GPs' worth of powdered silver</t>
        </r>
      </text>
    </comment>
    <comment ref="E230" authorId="0">
      <text>
        <r>
          <rPr>
            <sz val="12"/>
            <color indexed="81"/>
            <rFont val="Times New Roman"/>
            <family val="1"/>
          </rPr>
          <t>handful of sand</t>
        </r>
      </text>
    </comment>
  </commentList>
</comments>
</file>

<file path=xl/comments4.xml><?xml version="1.0" encoding="utf-8"?>
<comments xmlns="http://schemas.openxmlformats.org/spreadsheetml/2006/main">
  <authors>
    <author>Alexis Álvarez</author>
  </authors>
  <commentList>
    <comment ref="A2" authorId="0">
      <text>
        <r>
          <rPr>
            <sz val="12"/>
            <color indexed="81"/>
            <rFont val="Times New Roman"/>
            <family val="1"/>
          </rPr>
          <t xml:space="preserve">You are skilled at timing and aiming ranged attacks.
</t>
        </r>
        <r>
          <rPr>
            <b/>
            <sz val="12"/>
            <color indexed="81"/>
            <rFont val="Times New Roman"/>
            <family val="1"/>
          </rPr>
          <t xml:space="preserve">Prerequisite:  </t>
        </r>
        <r>
          <rPr>
            <sz val="12"/>
            <color indexed="81"/>
            <rFont val="Times New Roman"/>
            <family val="1"/>
          </rPr>
          <t xml:space="preserve">Point Blank Shot.
</t>
        </r>
        <r>
          <rPr>
            <b/>
            <sz val="12"/>
            <color indexed="81"/>
            <rFont val="Times New Roman"/>
            <family val="1"/>
          </rPr>
          <t xml:space="preserve">Benefit:  </t>
        </r>
        <r>
          <rPr>
            <sz val="12"/>
            <color indexed="81"/>
            <rFont val="Times New Roman"/>
            <family val="1"/>
          </rPr>
          <t xml:space="preserve">You can shoot or throw ranged weapons at an opponent engaged in melee without taking the standard –4 penalty on your attack roll (see Shooting or Throwing into a Melee, page 140).
</t>
        </r>
        <r>
          <rPr>
            <b/>
            <sz val="12"/>
            <color indexed="81"/>
            <rFont val="Times New Roman"/>
            <family val="1"/>
          </rPr>
          <t xml:space="preserve">Special:  </t>
        </r>
        <r>
          <rPr>
            <sz val="12"/>
            <color indexed="81"/>
            <rFont val="Times New Roman"/>
            <family val="1"/>
          </rPr>
          <t>A fighter may select Precise Shot as one of his fighter bonus feats (see page 38).
PHB 98</t>
        </r>
      </text>
    </comment>
    <comment ref="A3" authorId="0">
      <text>
        <r>
          <rPr>
            <sz val="12"/>
            <color indexed="81"/>
            <rFont val="Times New Roman"/>
            <family val="1"/>
          </rPr>
          <t xml:space="preserve">Your zeal on the battlefield allows you to deal extra damage in combat.
</t>
        </r>
        <r>
          <rPr>
            <b/>
            <sz val="12"/>
            <color indexed="81"/>
            <rFont val="Times New Roman"/>
            <family val="1"/>
          </rPr>
          <t xml:space="preserve">Prerequisites:  </t>
        </r>
        <r>
          <rPr>
            <sz val="12"/>
            <color indexed="81"/>
            <rFont val="Times New Roman"/>
            <family val="1"/>
          </rPr>
          <t xml:space="preserve">Ability to cast 4th-level spells, access to the War domain.
</t>
        </r>
        <r>
          <rPr>
            <b/>
            <sz val="12"/>
            <color indexed="81"/>
            <rFont val="Times New Roman"/>
            <family val="1"/>
          </rPr>
          <t xml:space="preserve">Benefit:  </t>
        </r>
        <r>
          <rPr>
            <sz val="12"/>
            <color indexed="81"/>
            <rFont val="Times New Roman"/>
            <family val="1"/>
          </rPr>
          <t>As long as you have a 4th-level or higher War domain spell available to cast, you gain a bonus on your weapon damage rolls equal to the level of the highest-level War spell you have available to cast.
As a secondary benefit, you gain a +1 competence bonus to your caster level when casting force spells.
Complete Adventurer 60</t>
        </r>
      </text>
    </comment>
    <comment ref="A4" authorId="0">
      <text>
        <r>
          <rPr>
            <sz val="12"/>
            <color indexed="81"/>
            <rFont val="Times New Roman"/>
            <family val="1"/>
          </rPr>
          <t xml:space="preserve">You can use ranged weapons with exceptional speed.
</t>
        </r>
        <r>
          <rPr>
            <b/>
            <sz val="12"/>
            <color indexed="81"/>
            <rFont val="Times New Roman"/>
            <family val="1"/>
          </rPr>
          <t xml:space="preserve">Prerequisites:  </t>
        </r>
        <r>
          <rPr>
            <sz val="12"/>
            <color indexed="81"/>
            <rFont val="Times New Roman"/>
            <family val="1"/>
          </rPr>
          <t xml:space="preserve">Dex 13, Point Blank Shot.
</t>
        </r>
        <r>
          <rPr>
            <b/>
            <sz val="12"/>
            <color indexed="81"/>
            <rFont val="Times New Roman"/>
            <family val="1"/>
          </rPr>
          <t xml:space="preserve">Benefit:  </t>
        </r>
        <r>
          <rPr>
            <sz val="12"/>
            <color indexed="81"/>
            <rFont val="Times New Roman"/>
            <family val="1"/>
          </rPr>
          <t xml:space="preserve">You can get one extra attack per round with a ranged weapon.  The attack is at your highest base attack bonus, but each attack you make in that round (the extra one and the normal ones) takes a –2 penalty.  You must use the full attack action (see page 143) to use this feat.
</t>
        </r>
        <r>
          <rPr>
            <b/>
            <sz val="12"/>
            <color indexed="81"/>
            <rFont val="Times New Roman"/>
            <family val="1"/>
          </rPr>
          <t xml:space="preserve">Special:  </t>
        </r>
        <r>
          <rPr>
            <sz val="12"/>
            <color indexed="81"/>
            <rFont val="Times New Roman"/>
            <family val="1"/>
          </rPr>
          <t>A fighter may select Rapid Shot as one of his fighter bonus feats (see page 38).
A 2nd-level ranger who has chosen the archery combat style is treated as having Rapid Shot, even if he does not have the prerequisites for it, but only when he is wearing light or no armor (see page 48).
PHB 99</t>
        </r>
      </text>
    </comment>
    <comment ref="C4" authorId="0">
      <text>
        <r>
          <rPr>
            <b/>
            <sz val="12"/>
            <color indexed="81"/>
            <rFont val="Times New Roman"/>
            <family val="1"/>
          </rPr>
          <t>Elf Domain Spells</t>
        </r>
        <r>
          <rPr>
            <sz val="12"/>
            <color indexed="81"/>
            <rFont val="Times New Roman"/>
            <family val="1"/>
          </rPr>
          <t xml:space="preserve">
1 True strike
2 Cat’s grace
3 Snare
4 Tree stride
5 Commune with nature
6 Find the path
7 Liveoak
8 Sunburst
9 Antipathy
FRCS 63</t>
        </r>
      </text>
    </comment>
    <comment ref="A5" authorId="0">
      <text>
        <r>
          <rPr>
            <sz val="12"/>
            <rFont val="Times New Roman"/>
            <family val="1"/>
          </rPr>
          <t xml:space="preserve">You can cast spells that last longer than normal.
</t>
        </r>
        <r>
          <rPr>
            <b/>
            <sz val="12"/>
            <color indexed="81"/>
            <rFont val="Times New Roman"/>
            <family val="1"/>
          </rPr>
          <t xml:space="preserve">Benefit:  </t>
        </r>
        <r>
          <rPr>
            <sz val="12"/>
            <rFont val="Times New Roman"/>
            <family val="1"/>
          </rPr>
          <t>An extended spell lasts twice as long as normal.  A spell with a duration of concentration, instantaneous, or permanent is not affected by this feat.  An extended spell uses up a spell slot one level higher than the spell’s actual level.
PHB 94</t>
        </r>
      </text>
    </comment>
    <comment ref="C5" authorId="0">
      <text>
        <r>
          <rPr>
            <sz val="12"/>
            <color indexed="81"/>
            <rFont val="Times New Roman"/>
            <family val="1"/>
          </rPr>
          <t xml:space="preserve">You are skilled at making well-placed shots with ranged weapons at close range.
</t>
        </r>
        <r>
          <rPr>
            <b/>
            <sz val="12"/>
            <color indexed="81"/>
            <rFont val="Times New Roman"/>
            <family val="1"/>
          </rPr>
          <t xml:space="preserve">Benefit:  </t>
        </r>
        <r>
          <rPr>
            <sz val="12"/>
            <color indexed="81"/>
            <rFont val="Times New Roman"/>
            <family val="1"/>
          </rPr>
          <t xml:space="preserve">You get a +1 bonus on attack and damage rolls with ranged weapons at ranges of up to 30 feet.
</t>
        </r>
        <r>
          <rPr>
            <b/>
            <sz val="12"/>
            <color indexed="81"/>
            <rFont val="Times New Roman"/>
            <family val="1"/>
          </rPr>
          <t xml:space="preserve">Special:  </t>
        </r>
        <r>
          <rPr>
            <sz val="12"/>
            <color indexed="81"/>
            <rFont val="Times New Roman"/>
            <family val="1"/>
          </rPr>
          <t>A fighter may select Point Blank Shot as one of his fighter bonus feats (see page 38).
PHB 98</t>
        </r>
      </text>
    </comment>
    <comment ref="C6" authorId="0">
      <text>
        <r>
          <rPr>
            <b/>
            <sz val="12"/>
            <color indexed="81"/>
            <rFont val="Times New Roman"/>
            <family val="1"/>
          </rPr>
          <t>War Domain Spells</t>
        </r>
        <r>
          <rPr>
            <sz val="12"/>
            <color indexed="81"/>
            <rFont val="Times New Roman"/>
            <family val="1"/>
          </rPr>
          <t xml:space="preserve">
1 Magic Weapon: Weapon gains +1 bonus.
2 Spiritual Weapon: Magical weapon attacks on its own.
3 Magic Vestment: Armor or shield gains +1 enhancement per four levels.
4 Divine Power: You gain attack bonus, +6 to Str, and 1 hp/level.
5 Flame Strike: Smite foes with divine fire (1d6/level damage).
6 Blade Barrier: Wall of blades deals 1d6/level damage.
7 Power Word Blind: Blinds creature with 200 hp or less.
8 Power Word Stun: Stuns creature with 150 hp or less.
9 Power Word Kill: Kills creature with 100 hp or less.
PHB 189</t>
        </r>
      </text>
    </comment>
    <comment ref="C7" authorId="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 ref="C8" authorId="0">
      <text>
        <r>
          <rPr>
            <b/>
            <sz val="12"/>
            <color indexed="81"/>
            <rFont val="Times New Roman"/>
            <family val="1"/>
          </rPr>
          <t>From Seeker of Misty Isle (level 1)
Travel Domain Spells</t>
        </r>
        <r>
          <rPr>
            <sz val="12"/>
            <color indexed="81"/>
            <rFont val="Times New Roman"/>
            <family val="1"/>
          </rPr>
          <t xml:space="preserve">
1 Longstrider: Increases your speed.
2 Locate Object: Senses direction toward object (specific or type).
3 Fly: Subject flies at speed of 60 ft.
4 Dimension Door: Teleports you short distance.
5 Teleport: Instantly transports you as far as 100 miles/level.
6 Find the Path: Shows most direct way to a location.
7 Teleport, Greater: As teleport, but no range limit and no off-target
arrival.
8 Phase Door: Creates an invisible passage through wood or stone.
9 Astral Projection M: Projects you and companions onto Astral
Plane.
PHB 188</t>
        </r>
      </text>
    </comment>
    <comment ref="A9" authorId="0">
      <text>
        <r>
          <rPr>
            <sz val="12"/>
            <color indexed="81"/>
            <rFont val="Times New Roman"/>
            <family val="1"/>
          </rPr>
          <t>Longsword, rapier, longbow (including composite longbow), and shortbow (including composite shortbow) as bonus feats. Elves esteem the arts of swordplay and archery, so all elves are familiar with these weapons.
PHB 16</t>
        </r>
      </text>
    </comment>
  </commentList>
</comments>
</file>

<file path=xl/comments5.xml><?xml version="1.0" encoding="utf-8"?>
<comments xmlns="http://schemas.openxmlformats.org/spreadsheetml/2006/main">
  <authors>
    <author>Alexis Álvarez</author>
  </authors>
  <commentList>
    <comment ref="C3" authorId="0">
      <text>
        <r>
          <rPr>
            <sz val="12"/>
            <color indexed="81"/>
            <rFont val="Times New Roman"/>
            <family val="1"/>
          </rPr>
          <t>+2 Strength; + 4 Holy Warrior; +1 Divine Favor</t>
        </r>
      </text>
    </comment>
    <comment ref="A7" authorId="0">
      <text>
        <r>
          <rPr>
            <b/>
            <sz val="12"/>
            <color indexed="81"/>
            <rFont val="Times New Roman"/>
            <family val="1"/>
          </rPr>
          <t xml:space="preserve">Price (Item Level): </t>
        </r>
        <r>
          <rPr>
            <sz val="12"/>
            <color indexed="81"/>
            <rFont val="Times New Roman"/>
            <family val="1"/>
          </rPr>
          <t xml:space="preserve"> 3,400 gp (8th)
</t>
        </r>
        <r>
          <rPr>
            <b/>
            <sz val="12"/>
            <color indexed="81"/>
            <rFont val="Times New Roman"/>
            <family val="1"/>
          </rPr>
          <t xml:space="preserve">Body Slot:  </t>
        </r>
        <r>
          <rPr>
            <sz val="12"/>
            <color indexed="81"/>
            <rFont val="Times New Roman"/>
            <family val="1"/>
          </rPr>
          <t xml:space="preserve">— (held)
</t>
        </r>
        <r>
          <rPr>
            <b/>
            <sz val="12"/>
            <color indexed="81"/>
            <rFont val="Times New Roman"/>
            <family val="1"/>
          </rPr>
          <t xml:space="preserve">Caster Level:  </t>
        </r>
        <r>
          <rPr>
            <sz val="12"/>
            <color indexed="81"/>
            <rFont val="Times New Roman"/>
            <family val="1"/>
          </rPr>
          <t xml:space="preserve">20th
</t>
        </r>
        <r>
          <rPr>
            <b/>
            <sz val="12"/>
            <color indexed="81"/>
            <rFont val="Times New Roman"/>
            <family val="1"/>
          </rPr>
          <t xml:space="preserve">Aura:  </t>
        </r>
        <r>
          <rPr>
            <sz val="12"/>
            <color indexed="81"/>
            <rFont val="Times New Roman"/>
            <family val="1"/>
          </rPr>
          <t xml:space="preserve">Strong; (DC 25) evocation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xml:space="preserve">3 lb.
This elegant composite longbow is carved of rowan and inlaid with silver tracery in an elven design.  Its tips are shod with silver, and its grip is wound with blue metal wire.
When you wield this bow, it functions as a +1 composite longbow if you are chaotic good, neutral good, or chaotic neutral.  It adjusts its pull automatically, allowing you to add your full Strength bonus to your damage roll with each arrow fired.
</t>
        </r>
        <r>
          <rPr>
            <b/>
            <sz val="12"/>
            <color indexed="81"/>
            <rFont val="Times New Roman"/>
            <family val="1"/>
          </rPr>
          <t xml:space="preserve">Relic Power:  </t>
        </r>
        <r>
          <rPr>
            <sz val="12"/>
            <color indexed="81"/>
            <rFont val="Times New Roman"/>
            <family val="1"/>
          </rPr>
          <t xml:space="preserve">If you have established the proper divine connection, this bow gains the frost and drow bane weapon properties (DMG 224).
To use the relic power, you must worship Corellon Larethian and either sacrifi ce a 5th-level divine spell slot or have the True Believer feat and at least 9 HD.
</t>
        </r>
        <r>
          <rPr>
            <b/>
            <sz val="12"/>
            <color indexed="81"/>
            <rFont val="Times New Roman"/>
            <family val="1"/>
          </rPr>
          <t xml:space="preserve">Lore:  </t>
        </r>
        <r>
          <rPr>
            <sz val="12"/>
            <color indexed="81"/>
            <rFont val="Times New Roman"/>
            <family val="1"/>
          </rPr>
          <t xml:space="preserve">Corellon Larethian gave the original bow of the wintermoon to the elf hero Seskaya more than two thousand years ago, but his clerics have since made several copies (Knowledge [religion] DC 20).
</t>
        </r>
        <r>
          <rPr>
            <b/>
            <sz val="12"/>
            <color indexed="81"/>
            <rFont val="Times New Roman"/>
            <family val="1"/>
          </rPr>
          <t xml:space="preserve">Prerequisites:  </t>
        </r>
        <r>
          <rPr>
            <sz val="12"/>
            <color indexed="81"/>
            <rFont val="Times New Roman"/>
            <family val="1"/>
          </rPr>
          <t xml:space="preserve">Craft Magic Arms and Armor, Sanctify Relic, </t>
        </r>
        <r>
          <rPr>
            <i/>
            <sz val="12"/>
            <color indexed="81"/>
            <rFont val="Times New Roman"/>
            <family val="1"/>
          </rPr>
          <t>ice storm, summon monster I</t>
        </r>
        <r>
          <rPr>
            <sz val="12"/>
            <color indexed="81"/>
            <rFont val="Times New Roman"/>
            <family val="1"/>
          </rPr>
          <t xml:space="preserve">.
</t>
        </r>
        <r>
          <rPr>
            <b/>
            <sz val="12"/>
            <color indexed="81"/>
            <rFont val="Times New Roman"/>
            <family val="1"/>
          </rPr>
          <t xml:space="preserve">Cost to Create:  </t>
        </r>
        <r>
          <rPr>
            <sz val="12"/>
            <color indexed="81"/>
            <rFont val="Times New Roman"/>
            <family val="1"/>
          </rPr>
          <t>1,500 gp (plus 400 gp for masterwork composite longbow), 120 XP, 3 days.
MIC 48</t>
        </r>
      </text>
    </comment>
    <comment ref="C7" authorId="0">
      <text>
        <r>
          <rPr>
            <sz val="12"/>
            <color indexed="81"/>
            <rFont val="Times New Roman"/>
            <family val="1"/>
          </rPr>
          <t>+2 Weapon; +2 Strength; + 4 Holy Warrior; +1 Divine Favor</t>
        </r>
      </text>
    </comment>
    <comment ref="D7" authorId="0">
      <text>
        <r>
          <rPr>
            <sz val="12"/>
            <color indexed="81"/>
            <rFont val="Times New Roman"/>
            <family val="1"/>
          </rPr>
          <t>+2 Weapon</t>
        </r>
      </text>
    </comment>
    <comment ref="C8" authorId="0">
      <text>
        <r>
          <rPr>
            <sz val="12"/>
            <color indexed="81"/>
            <rFont val="Times New Roman"/>
            <family val="1"/>
          </rPr>
          <t>+2 Weapon; +2 Strength; + 4 Holy Warrior; +1 Divine Favor</t>
        </r>
      </text>
    </comment>
    <comment ref="D8" authorId="0">
      <text>
        <r>
          <rPr>
            <sz val="12"/>
            <color indexed="81"/>
            <rFont val="Times New Roman"/>
            <family val="1"/>
          </rPr>
          <t>+2 Weapon</t>
        </r>
      </text>
    </comment>
    <comment ref="C9" authorId="0">
      <text>
        <r>
          <rPr>
            <sz val="12"/>
            <color indexed="81"/>
            <rFont val="Times New Roman"/>
            <family val="1"/>
          </rPr>
          <t>+2 Weapon; +2 Strength; + 4 Holy Warrior; +1 Divine Favor</t>
        </r>
      </text>
    </comment>
    <comment ref="D9" authorId="0">
      <text>
        <r>
          <rPr>
            <sz val="12"/>
            <color indexed="81"/>
            <rFont val="Times New Roman"/>
            <family val="1"/>
          </rPr>
          <t>+2 Weapon</t>
        </r>
      </text>
    </comment>
    <comment ref="C10" authorId="0">
      <text>
        <r>
          <rPr>
            <sz val="12"/>
            <color indexed="81"/>
            <rFont val="Times New Roman"/>
            <family val="1"/>
          </rPr>
          <t>+2 Weapon; +2 Strength; + 4 Holy Warrior; +1 Divine Favor</t>
        </r>
      </text>
    </comment>
    <comment ref="D10" authorId="0">
      <text>
        <r>
          <rPr>
            <sz val="12"/>
            <color indexed="81"/>
            <rFont val="Times New Roman"/>
            <family val="1"/>
          </rPr>
          <t>+2 Weapon</t>
        </r>
      </text>
    </comment>
    <comment ref="C11" authorId="0">
      <text>
        <r>
          <rPr>
            <sz val="12"/>
            <color indexed="81"/>
            <rFont val="Times New Roman"/>
            <family val="1"/>
          </rPr>
          <t>+2 Weapon; +2 Strength; + 4 Holy Warrior; +1 Divine Favor</t>
        </r>
      </text>
    </comment>
    <comment ref="D11" authorId="0">
      <text>
        <r>
          <rPr>
            <sz val="12"/>
            <color indexed="81"/>
            <rFont val="Times New Roman"/>
            <family val="1"/>
          </rPr>
          <t>+2 Weapon</t>
        </r>
      </text>
    </comment>
    <comment ref="D16" authorId="0">
      <text>
        <r>
          <rPr>
            <sz val="12"/>
            <color indexed="81"/>
            <rFont val="Times New Roman"/>
            <family val="1"/>
          </rPr>
          <t>Balance, Climb, Escape Artist, Hide, Jump, Move Silently, Sleight of Hand, Tumble.</t>
        </r>
      </text>
    </comment>
  </commentList>
</comments>
</file>

<file path=xl/comments6.xml><?xml version="1.0" encoding="utf-8"?>
<comments xmlns="http://schemas.openxmlformats.org/spreadsheetml/2006/main">
  <authors>
    <author>Alexis Álvarez</author>
  </authors>
  <commentList>
    <comment ref="A7" authorId="0">
      <text>
        <r>
          <rPr>
            <sz val="12"/>
            <color indexed="81"/>
            <rFont val="Times New Roman"/>
            <family val="1"/>
          </rPr>
          <t>This ring might seem to be a ring of spell storing upon first examination.  However, while it allows a single spell of 1st through 6th level to be cast into it, that spell cannot be cast out of the ring again. Instead, should that spell ever be cast upon the wearer, the spell is immediately countered, as a counterspell action, requiring no action (or even knowledge) on the wearer’s part.  Once so used, the spell cast within the ring is gone.  A new spell (or the same one as before) may be placed in it again.
DMG 230</t>
        </r>
      </text>
    </comment>
  </commentList>
</comments>
</file>

<file path=xl/sharedStrings.xml><?xml version="1.0" encoding="utf-8"?>
<sst xmlns="http://schemas.openxmlformats.org/spreadsheetml/2006/main" count="2056" uniqueCount="582">
  <si>
    <t>Race:</t>
  </si>
  <si>
    <t>Sex:</t>
  </si>
  <si>
    <t>Strength:</t>
  </si>
  <si>
    <t>Dexterity:</t>
  </si>
  <si>
    <t>Level</t>
  </si>
  <si>
    <t>Melee Weapon</t>
  </si>
  <si>
    <t>Dmg</t>
  </si>
  <si>
    <t>Qty.</t>
  </si>
  <si>
    <t>Ranged Weapon</t>
  </si>
  <si>
    <t>Dmg.</t>
  </si>
  <si>
    <t>Rng.</t>
  </si>
  <si>
    <t>Skills</t>
  </si>
  <si>
    <t>Charisma:</t>
  </si>
  <si>
    <t>Constitution:</t>
  </si>
  <si>
    <t>Intelligence:</t>
  </si>
  <si>
    <t>Hit Points:</t>
  </si>
  <si>
    <t>Wisdom:</t>
  </si>
  <si>
    <t>Concentration</t>
  </si>
  <si>
    <t>AC Mod.</t>
  </si>
  <si>
    <t>Handle Animal</t>
  </si>
  <si>
    <t>Move Silently</t>
  </si>
  <si>
    <t>Ride</t>
  </si>
  <si>
    <t>Search</t>
  </si>
  <si>
    <t>Swim</t>
  </si>
  <si>
    <t>Weapons and Armor</t>
  </si>
  <si>
    <t>Type</t>
  </si>
  <si>
    <t>Duration</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</si>
  <si>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</si>
  <si>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</si>
  <si>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</si>
  <si>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</si>
  <si>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</si>
  <si>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</si>
  <si>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</si>
  <si>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</si>
  <si>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</si>
  <si>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</si>
  <si>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</si>
  <si>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</si>
  <si>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</si>
  <si>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</si>
  <si>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</si>
  <si>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</si>
  <si>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</si>
  <si>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</si>
  <si>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</si>
  <si>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</si>
  <si>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</si>
  <si>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</si>
  <si>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</si>
  <si>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</si>
  <si>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</si>
  <si>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</si>
  <si>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</si>
  <si>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</si>
  <si>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</si>
  <si>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</si>
  <si>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</si>
  <si>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</si>
  <si>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</si>
  <si>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</si>
  <si>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</si>
  <si>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</si>
  <si>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</si>
  <si>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</si>
  <si>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Modified AC:</t>
  </si>
  <si>
    <t>Class:</t>
  </si>
  <si>
    <t>Level:</t>
  </si>
  <si>
    <t>Alignment:</t>
  </si>
  <si>
    <t>Total</t>
  </si>
  <si>
    <t>Critical</t>
  </si>
  <si>
    <t>Range</t>
  </si>
  <si>
    <t>Fortitude</t>
  </si>
  <si>
    <t>Reflex</t>
  </si>
  <si>
    <t>Will</t>
  </si>
  <si>
    <t>Armor &amp; Shield</t>
  </si>
  <si>
    <t>Missiles</t>
  </si>
  <si>
    <t>Abjuration</t>
  </si>
  <si>
    <t>Touch</t>
  </si>
  <si>
    <t>1 minute</t>
  </si>
  <si>
    <t>Universal</t>
  </si>
  <si>
    <t>1 min/lvl</t>
  </si>
  <si>
    <t>Instant</t>
  </si>
  <si>
    <t>Personal</t>
  </si>
  <si>
    <t>10 min/lvl</t>
  </si>
  <si>
    <t>Conjuration</t>
  </si>
  <si>
    <t>1 rnd/lvl</t>
  </si>
  <si>
    <t>Evocation</t>
  </si>
  <si>
    <t>Lb. Capacity:</t>
  </si>
  <si>
    <t>Lb. Carried:</t>
  </si>
  <si>
    <t>Base Speed:</t>
  </si>
  <si>
    <t>Spell</t>
  </si>
  <si>
    <t>Cast?</t>
  </si>
  <si>
    <t>¨</t>
  </si>
  <si>
    <t>Languages</t>
  </si>
  <si>
    <t>School</t>
  </si>
  <si>
    <t>60’</t>
  </si>
  <si>
    <t>10’</t>
  </si>
  <si>
    <t>Equipment Worn</t>
  </si>
  <si>
    <t>Item</t>
  </si>
  <si>
    <t>Effects/</t>
  </si>
  <si>
    <t>Notes</t>
  </si>
  <si>
    <t>Equipment Carried</t>
  </si>
  <si>
    <t>Check</t>
  </si>
  <si>
    <t>Arcane</t>
  </si>
  <si>
    <t>Speed</t>
  </si>
  <si>
    <t>25’ + 2½’/lvl</t>
  </si>
  <si>
    <t>Prepared Spells</t>
  </si>
  <si>
    <t>Speak Language</t>
  </si>
  <si>
    <t>Divination</t>
  </si>
  <si>
    <t>Cure Light Wounds</t>
  </si>
  <si>
    <t>Endure Elements</t>
  </si>
  <si>
    <t>24 hours</t>
  </si>
  <si>
    <t>Obscuring Mist</t>
  </si>
  <si>
    <t>1 day/lvl</t>
  </si>
  <si>
    <t>Speak with Animals</t>
  </si>
  <si>
    <t>30’ radius</t>
  </si>
  <si>
    <t>400’ + 40’/lvl</t>
  </si>
  <si>
    <t>Sleight of Hand</t>
  </si>
  <si>
    <t>Survival</t>
  </si>
  <si>
    <t>Craft:  (type)</t>
  </si>
  <si>
    <t>Attack Bonus:</t>
  </si>
  <si>
    <t>Class Features</t>
  </si>
  <si>
    <t>Touch AC:</t>
  </si>
  <si>
    <t>DC</t>
  </si>
  <si>
    <t>Weapon Proficiencies</t>
  </si>
  <si>
    <t>Atk</t>
  </si>
  <si>
    <t>Components</t>
  </si>
  <si>
    <t>Casting</t>
  </si>
  <si>
    <t>V S</t>
  </si>
  <si>
    <t>1 SA</t>
  </si>
  <si>
    <t>1 hr/lvl</t>
  </si>
  <si>
    <t>V S DF</t>
  </si>
  <si>
    <t>V S M</t>
  </si>
  <si>
    <t>Bull’s Strength</t>
  </si>
  <si>
    <t>V S M/DF</t>
  </si>
  <si>
    <t>Delay Poison</t>
  </si>
  <si>
    <t>100’ + 10’/lvl</t>
  </si>
  <si>
    <t>Contagion</t>
  </si>
  <si>
    <t>Cure Moderate Wounds</t>
  </si>
  <si>
    <t>Daylight</t>
  </si>
  <si>
    <t>Meld into Stone</t>
  </si>
  <si>
    <t>Remove Disease</t>
  </si>
  <si>
    <t>special</t>
  </si>
  <si>
    <t>Stone Shape</t>
  </si>
  <si>
    <t>Water Breathing</t>
  </si>
  <si>
    <t>2 hrs/lvl</t>
  </si>
  <si>
    <t>Wind Wall</t>
  </si>
  <si>
    <t>Cure Serious Wounds</t>
  </si>
  <si>
    <t>Dispel Magic</t>
  </si>
  <si>
    <t>Body Ward</t>
  </si>
  <si>
    <t>Divine Presence</t>
  </si>
  <si>
    <t>1 FR</t>
  </si>
  <si>
    <t>V S F</t>
  </si>
  <si>
    <t>V</t>
  </si>
  <si>
    <t>10 minutes</t>
  </si>
  <si>
    <t>1 round</t>
  </si>
  <si>
    <t>1 hour</t>
  </si>
  <si>
    <t>Create Water</t>
  </si>
  <si>
    <t>Detect Poison</t>
  </si>
  <si>
    <t>Light</t>
  </si>
  <si>
    <t>10 min.</t>
  </si>
  <si>
    <t>Cure Minor Wounds</t>
  </si>
  <si>
    <t>Detect Magic</t>
  </si>
  <si>
    <t>Guidance</t>
  </si>
  <si>
    <t>Mending</t>
  </si>
  <si>
    <t>Read Magic</t>
  </si>
  <si>
    <t>Resistance</t>
  </si>
  <si>
    <t>V M</t>
  </si>
  <si>
    <t>Permanent</t>
  </si>
  <si>
    <t>PHB 297</t>
  </si>
  <si>
    <t>1st</t>
  </si>
  <si>
    <t>2nd</t>
  </si>
  <si>
    <t>3rd</t>
  </si>
  <si>
    <t>4th</t>
  </si>
  <si>
    <t>5th</t>
  </si>
  <si>
    <t>6th</t>
  </si>
  <si>
    <t>Spells per Day</t>
  </si>
  <si>
    <t>Spell Level</t>
  </si>
  <si>
    <t>0th</t>
  </si>
  <si>
    <t>7th</t>
  </si>
  <si>
    <t>Wisdom Bonus</t>
  </si>
  <si>
    <t>Total Divine</t>
  </si>
  <si>
    <t>Feats</t>
  </si>
  <si>
    <t>x2</t>
  </si>
  <si>
    <t>Bludgeon</t>
  </si>
  <si>
    <t>Roll</t>
  </si>
  <si>
    <t>Skill/Save</t>
  </si>
  <si>
    <t>Actual Speed:</t>
  </si>
  <si>
    <t>30’</t>
  </si>
  <si>
    <t>50’</t>
  </si>
  <si>
    <t>FF AC:</t>
  </si>
  <si>
    <t>Chaotic Good</t>
  </si>
  <si>
    <t>Cleric Spells</t>
  </si>
  <si>
    <t>cleric 1</t>
  </si>
  <si>
    <t>Cleric</t>
  </si>
  <si>
    <t>Aid</t>
  </si>
  <si>
    <t>Shield of Faith</t>
  </si>
  <si>
    <t>Domain</t>
  </si>
  <si>
    <t>Necromancy</t>
  </si>
  <si>
    <t>Transmutation</t>
  </si>
  <si>
    <t>Message</t>
  </si>
  <si>
    <t>Purify Food &amp; Drink</t>
  </si>
  <si>
    <t>0’</t>
  </si>
  <si>
    <t>Command</t>
  </si>
  <si>
    <t>Comprehend Lang.</t>
  </si>
  <si>
    <t>Curse Water</t>
  </si>
  <si>
    <t>Deathwatch</t>
  </si>
  <si>
    <t>Detect Law</t>
  </si>
  <si>
    <t>Detect Undead</t>
  </si>
  <si>
    <t>Divine Favor</t>
  </si>
  <si>
    <t>Doom</t>
  </si>
  <si>
    <t>Entropic Shield</t>
  </si>
  <si>
    <t>Impede</t>
  </si>
  <si>
    <t>Enchantment</t>
  </si>
  <si>
    <t>1 hour/lvl</t>
  </si>
  <si>
    <t>Magic Weapon</t>
  </si>
  <si>
    <t>V S F/DF</t>
  </si>
  <si>
    <t>Protection from Law</t>
  </si>
  <si>
    <t>Sanctuary</t>
  </si>
  <si>
    <t>Summon Monster I</t>
  </si>
  <si>
    <t>Summon Undead I</t>
  </si>
  <si>
    <t>Unseen Servant</t>
  </si>
  <si>
    <t>Augury/Oracle</t>
  </si>
  <si>
    <t>Bewildering Substitution</t>
  </si>
  <si>
    <t>Illusion</t>
  </si>
  <si>
    <t>Bewildering Visions</t>
  </si>
  <si>
    <t>Calm Emotions</t>
  </si>
  <si>
    <t>Conduit of Life</t>
  </si>
  <si>
    <t>Darkness</t>
  </si>
  <si>
    <t>V M/DF</t>
  </si>
  <si>
    <t>Death Knell</t>
  </si>
  <si>
    <t>Desecrate</t>
  </si>
  <si>
    <t>Enthrall</t>
  </si>
  <si>
    <t>Execration</t>
  </si>
  <si>
    <t>Find Traps</t>
  </si>
  <si>
    <t>Gentle Repose</t>
  </si>
  <si>
    <t>Hold Person</t>
  </si>
  <si>
    <t>Lore of the Gods</t>
  </si>
  <si>
    <t>Make Whole</t>
  </si>
  <si>
    <t>Remove Paralysis</t>
  </si>
  <si>
    <t>Shatter</t>
  </si>
  <si>
    <t>Shield Other</t>
  </si>
  <si>
    <t>Silence</t>
  </si>
  <si>
    <t>Sound Burst</t>
  </si>
  <si>
    <t>Spiritual Weapon</t>
  </si>
  <si>
    <t>Substitute Domain</t>
  </si>
  <si>
    <t>Summon Monster II</t>
  </si>
  <si>
    <t>Summon Undead II</t>
  </si>
  <si>
    <t>Turn Anathema</t>
  </si>
  <si>
    <t>Undetectable Alignment</t>
  </si>
  <si>
    <t>Zone of Truth</t>
  </si>
  <si>
    <t>Animate Dead</t>
  </si>
  <si>
    <t>Bestow Curse</t>
  </si>
  <si>
    <t>Bolster Aura</t>
  </si>
  <si>
    <t>Continual Flame</t>
  </si>
  <si>
    <t>Create Food &amp; Water</t>
  </si>
  <si>
    <t>60’ radius</t>
  </si>
  <si>
    <t>Deeper Darkness</t>
  </si>
  <si>
    <t>Deific Bastion</t>
  </si>
  <si>
    <t>Footsteps of the Divine</t>
  </si>
  <si>
    <t>Glyph of Warding</t>
  </si>
  <si>
    <t>Discharge</t>
  </si>
  <si>
    <t>Illusory Script</t>
  </si>
  <si>
    <t>Invisibility Purge</t>
  </si>
  <si>
    <t>Light of Wisdom</t>
  </si>
  <si>
    <t>Locate Object</t>
  </si>
  <si>
    <t>M</t>
  </si>
  <si>
    <t>10’ radius</t>
  </si>
  <si>
    <t>Magic Circle v Law</t>
  </si>
  <si>
    <t>Magic Vestment</t>
  </si>
  <si>
    <t>Obscure Object</t>
  </si>
  <si>
    <t>8 hours</t>
  </si>
  <si>
    <t>Prayer</t>
  </si>
  <si>
    <t>Rem. Blind/Deafness</t>
  </si>
  <si>
    <t>Remove Curse</t>
  </si>
  <si>
    <t>Searing Light</t>
  </si>
  <si>
    <t>Speak with Dead</t>
  </si>
  <si>
    <t>Subdue Aura</t>
  </si>
  <si>
    <t>Summon Monster III</t>
  </si>
  <si>
    <t>Tongues</t>
  </si>
  <si>
    <t>Water Walk</t>
  </si>
  <si>
    <t>Detect Evil</t>
  </si>
  <si>
    <t>Protection from Evil</t>
  </si>
  <si>
    <t>Magic Circle v Evil</t>
  </si>
  <si>
    <t>Domain Powers</t>
  </si>
  <si>
    <t>Knowledge:  Religion</t>
  </si>
  <si>
    <t>Summon Holy Symbol</t>
  </si>
  <si>
    <t>1d20 Roll</t>
  </si>
  <si>
    <t>2d6 Roll</t>
  </si>
  <si>
    <t>Turns/Day</t>
  </si>
  <si>
    <t>Turn Check</t>
  </si>
  <si>
    <t>Turn Dmg.</t>
  </si>
  <si>
    <t>Turns Used</t>
  </si>
  <si>
    <t>Max HD Turned</t>
  </si>
  <si>
    <t>Domain Spell</t>
  </si>
  <si>
    <t>Jadin</t>
  </si>
  <si>
    <t>Lazarin</t>
  </si>
  <si>
    <t>Played by Bill Kmet</t>
  </si>
  <si>
    <t>Snow Elf</t>
  </si>
  <si>
    <t>1st:  Precise Shot</t>
  </si>
  <si>
    <t>Weapon Focus:  Longbow</t>
  </si>
  <si>
    <t>Knowledge:  Arcana</t>
  </si>
  <si>
    <t>Blessed Aim</t>
  </si>
  <si>
    <t>True Strike</t>
  </si>
  <si>
    <t>Arrows</t>
  </si>
  <si>
    <t>Holy Symbol of Solonor Thelandira</t>
  </si>
  <si>
    <t>Cleric’s Vestments</t>
  </si>
  <si>
    <t>six</t>
  </si>
  <si>
    <t>Magic Weapon Oil</t>
  </si>
  <si>
    <t>Turn Undead</t>
  </si>
  <si>
    <t>Spells Granted by Solonor Thelandira</t>
  </si>
  <si>
    <t>Point Blank Shot</t>
  </si>
  <si>
    <t>Longbow (from War domain)</t>
  </si>
  <si>
    <t>War</t>
  </si>
  <si>
    <t>V F</t>
  </si>
  <si>
    <t>Elf</t>
  </si>
  <si>
    <t>Cat’s Grace</t>
  </si>
  <si>
    <t>Snare</t>
  </si>
  <si>
    <t>+2 versus Enchantments</t>
  </si>
  <si>
    <t>Racial Abilities</t>
  </si>
  <si>
    <t>Immunity to Sleep</t>
  </si>
  <si>
    <t>Low-light Vision</t>
  </si>
  <si>
    <t>2</t>
  </si>
  <si>
    <t>x3</t>
  </si>
  <si>
    <t>110’</t>
  </si>
  <si>
    <t>Male</t>
  </si>
  <si>
    <t>Common, Elven, Dwarven</t>
  </si>
  <si>
    <t>Perform:  [type]</t>
  </si>
  <si>
    <t>Profession:  [type]</t>
  </si>
  <si>
    <t>cleric 2</t>
  </si>
  <si>
    <t>Blunt Arrows</t>
  </si>
  <si>
    <t>Serpent’s Tongue Arrows</t>
  </si>
  <si>
    <t>Dragon’s Breath Arrows</t>
  </si>
  <si>
    <t>Backpack</t>
  </si>
  <si>
    <t>Waterskin</t>
  </si>
  <si>
    <t>Flint &amp; Steel</t>
  </si>
  <si>
    <t>Sacks</t>
  </si>
  <si>
    <t>Silk Rope</t>
  </si>
  <si>
    <t>Flask</t>
  </si>
  <si>
    <t>Bless</t>
  </si>
  <si>
    <t>Guiding Light</t>
  </si>
  <si>
    <t>Ebon Eyes</t>
  </si>
  <si>
    <t>Sign</t>
  </si>
  <si>
    <t>Light of Lunia</t>
  </si>
  <si>
    <t>Scrolls and Potions</t>
  </si>
  <si>
    <t>CLev</t>
  </si>
  <si>
    <t>cleric 3</t>
  </si>
  <si>
    <t>Turning Undead</t>
  </si>
  <si>
    <t>Smokesticks</t>
  </si>
  <si>
    <t>Mirror, Steel</t>
  </si>
  <si>
    <t>Oil Flask</t>
  </si>
  <si>
    <t>Ink (1 oz. vial)</t>
  </si>
  <si>
    <t>Inkpen</t>
  </si>
  <si>
    <t>Parchment</t>
  </si>
  <si>
    <t>cleric 4</t>
  </si>
  <si>
    <t>cleric 5</t>
  </si>
  <si>
    <t>+1</t>
  </si>
  <si>
    <t>MW Morningstar</t>
  </si>
  <si>
    <t>Nimbus of Light</t>
  </si>
  <si>
    <t>Nightshield</t>
  </si>
  <si>
    <t>Initiative:</t>
  </si>
  <si>
    <t>6th:  Rapid Shot</t>
  </si>
  <si>
    <t>Kuo-toa Charms</t>
  </si>
  <si>
    <t>Value</t>
  </si>
  <si>
    <t>Spiritual Longbow</t>
  </si>
  <si>
    <t>Elven Weapons</t>
  </si>
  <si>
    <t>1d8+</t>
  </si>
  <si>
    <t>Equity on this page:</t>
  </si>
  <si>
    <t>Total Equity:</t>
  </si>
  <si>
    <t>Seeker</t>
  </si>
  <si>
    <t>Class Skill from Travel Domain</t>
  </si>
  <si>
    <t>cleric 6</t>
  </si>
  <si>
    <t>seeker 1</t>
  </si>
  <si>
    <t>Fly</t>
  </si>
  <si>
    <t>Divine Power</t>
  </si>
  <si>
    <t>3rd:  Holy Warrior</t>
  </si>
  <si>
    <t>2nd Shot</t>
  </si>
  <si>
    <t>Abyssal Might</t>
  </si>
  <si>
    <t>Aerial Alacrity</t>
  </si>
  <si>
    <t>Air Walk</t>
  </si>
  <si>
    <t>Aligned Aura</t>
  </si>
  <si>
    <t>Assay Resistance</t>
  </si>
  <si>
    <t>Assay Spell Resistance</t>
  </si>
  <si>
    <t>Astral Hospice</t>
  </si>
  <si>
    <t>Beast Claws</t>
  </si>
  <si>
    <t>Blight</t>
  </si>
  <si>
    <t>Blindsight</t>
  </si>
  <si>
    <t>Blood of the Martyr</t>
  </si>
  <si>
    <t>Castigate</t>
  </si>
  <si>
    <t>Celestial Brilliance</t>
  </si>
  <si>
    <t>Claws of the Savage</t>
  </si>
  <si>
    <t>Confound</t>
  </si>
  <si>
    <t>Control Water</t>
  </si>
  <si>
    <t>Cure Critical Wounds</t>
  </si>
  <si>
    <t>Dampen Magic</t>
  </si>
  <si>
    <t>Death Ward</t>
  </si>
  <si>
    <t>Dimensional Anchor</t>
  </si>
  <si>
    <t>Discern Lies</t>
  </si>
  <si>
    <t>Dismissal</t>
  </si>
  <si>
    <t>Divine Storm</t>
  </si>
  <si>
    <t>Dragon Blight</t>
  </si>
  <si>
    <t>Dust to Dust</t>
  </si>
  <si>
    <t>Focus Touchstone Energy</t>
  </si>
  <si>
    <t>Freedom of Movement</t>
  </si>
  <si>
    <t>Giant Vermin</t>
  </si>
  <si>
    <t>Greater Status</t>
  </si>
  <si>
    <t>Harrier</t>
  </si>
  <si>
    <t>Hell’s Power</t>
  </si>
  <si>
    <t>Identify Transgressor</t>
  </si>
  <si>
    <t>Imbue w Spell Ability</t>
  </si>
  <si>
    <t>Inflict Critical Wounds</t>
  </si>
  <si>
    <t>Light of Purity</t>
  </si>
  <si>
    <t>Magic Weapon, Greater</t>
  </si>
  <si>
    <t>Moral Façade</t>
  </si>
  <si>
    <t>Nchaser’s Glowing Orb</t>
  </si>
  <si>
    <t>Neutralize Poison</t>
  </si>
  <si>
    <t>Planar Ally, Lesser</t>
  </si>
  <si>
    <t>Planar Tolerance</t>
  </si>
  <si>
    <t>Poison</t>
  </si>
  <si>
    <t>Psychic Poison</t>
  </si>
  <si>
    <t>Recitation</t>
  </si>
  <si>
    <t>Remove Fatigue</t>
  </si>
  <si>
    <t>Repel Vermin</t>
  </si>
  <si>
    <t>Restoration</t>
  </si>
  <si>
    <t>Revelation</t>
  </si>
  <si>
    <t>Runic Marker</t>
  </si>
  <si>
    <t>Sacred Item</t>
  </si>
  <si>
    <t>Seed of Life</t>
  </si>
  <si>
    <t>Sending</t>
  </si>
  <si>
    <t>Spell Immunity</t>
  </si>
  <si>
    <t>Spiritual Advisor</t>
  </si>
  <si>
    <t>Stars of Arvandor</t>
  </si>
  <si>
    <t>Stars of Mystra</t>
  </si>
  <si>
    <t>Stars of Selûne</t>
  </si>
  <si>
    <t>Stop Heart</t>
  </si>
  <si>
    <t>Summon Monster IV</t>
  </si>
  <si>
    <t>Summon Undead IV</t>
  </si>
  <si>
    <t>Sustain</t>
  </si>
  <si>
    <t>Sword of Conscience</t>
  </si>
  <si>
    <t>Unfailing Endurance</t>
  </si>
  <si>
    <t>Wall of Good</t>
  </si>
  <si>
    <t>Wall of Sand</t>
  </si>
  <si>
    <t>Weapon of the Deity</t>
  </si>
  <si>
    <t>Weather Eye</t>
  </si>
  <si>
    <t>V S M Demon</t>
  </si>
  <si>
    <t>Book of Vile Darkness</t>
  </si>
  <si>
    <t>Swift</t>
  </si>
  <si>
    <t>Races of the Wild</t>
  </si>
  <si>
    <t>PHB</t>
  </si>
  <si>
    <t>20’ or 60’</t>
  </si>
  <si>
    <t>Complete Champion</t>
  </si>
  <si>
    <t>Complete Arcane</t>
  </si>
  <si>
    <t>Spell Compendium</t>
  </si>
  <si>
    <t>Planar Handbook</t>
  </si>
  <si>
    <t>Defenders of the Faith</t>
  </si>
  <si>
    <t>Magic of Faerûn</t>
  </si>
  <si>
    <t>Book of Exalted Deeds</t>
  </si>
  <si>
    <t>Dragons of Faerûn</t>
  </si>
  <si>
    <t>V S M Devil</t>
  </si>
  <si>
    <t>V S Drug Locat.</t>
  </si>
  <si>
    <t>V S DF0 min</t>
  </si>
  <si>
    <t>Player’s Guide to Faerûn</t>
  </si>
  <si>
    <t>20’</t>
  </si>
  <si>
    <t>Unapproachable East</t>
  </si>
  <si>
    <t>S</t>
  </si>
  <si>
    <t>Champions of Valor</t>
  </si>
  <si>
    <t>10+1 rnd/lvl</t>
  </si>
  <si>
    <t>12 hours</t>
  </si>
  <si>
    <t>S Drug</t>
  </si>
  <si>
    <t>Libris Mortis</t>
  </si>
  <si>
    <t>6 hrs/lvl</t>
  </si>
  <si>
    <t>V DF</t>
  </si>
  <si>
    <t>Conc. + 1/lvl</t>
  </si>
  <si>
    <t>1+1 mile/lvl</t>
  </si>
  <si>
    <t>Complete Divine</t>
  </si>
  <si>
    <t>PHB II</t>
  </si>
  <si>
    <t>Reference</t>
  </si>
  <si>
    <t>Page</t>
  </si>
  <si>
    <t>Amanuensis</t>
  </si>
  <si>
    <t>No Light</t>
  </si>
  <si>
    <t>Virtue</t>
  </si>
  <si>
    <t>Blade of Blood</t>
  </si>
  <si>
    <t>Consecrate</t>
  </si>
  <si>
    <t>Divine Flame</t>
  </si>
  <si>
    <t>15’</t>
  </si>
  <si>
    <t>Deific Vengeance</t>
  </si>
  <si>
    <t>Divine Insight</t>
  </si>
  <si>
    <t>Complete Adventurer</t>
  </si>
  <si>
    <t>Divine Zephyr</t>
  </si>
  <si>
    <t>Eagle’s Splendor</t>
  </si>
  <si>
    <t>Ease Pain</t>
  </si>
  <si>
    <t>S DF</t>
  </si>
  <si>
    <t>Estanna’s Stew</t>
  </si>
  <si>
    <t>Interfaith Blessing</t>
  </si>
  <si>
    <t>Restoration, Lesser</t>
  </si>
  <si>
    <t>Owl’s Wisdom</t>
  </si>
  <si>
    <t>Master Cavalier</t>
  </si>
  <si>
    <t>Portal Well</t>
  </si>
  <si>
    <t>Resist Energy</t>
  </si>
  <si>
    <t>Soul Ward</t>
  </si>
  <si>
    <t>Stay the Hand</t>
  </si>
  <si>
    <t>Status</t>
  </si>
  <si>
    <t>Sweet Water</t>
  </si>
  <si>
    <t>Wave of Grief</t>
  </si>
  <si>
    <t>S M</t>
  </si>
  <si>
    <t>Affliction</t>
  </si>
  <si>
    <t>Attune Form</t>
  </si>
  <si>
    <t>Bladebane</t>
  </si>
  <si>
    <t>Blessed Sight</t>
  </si>
  <si>
    <t>Blindness/Deafness</t>
  </si>
  <si>
    <t>Briar Web</t>
  </si>
  <si>
    <t>Chain of Eyes</t>
  </si>
  <si>
    <t>Circle Dance</t>
  </si>
  <si>
    <t>Curse of the Brute</t>
  </si>
  <si>
    <t>Energize Potion</t>
  </si>
  <si>
    <t>Flame of Faith</t>
  </si>
  <si>
    <t>Forest Eyes</t>
  </si>
  <si>
    <t>Unlimited</t>
  </si>
  <si>
    <t>Heart’s Ease</t>
  </si>
  <si>
    <t>Hesitate</t>
  </si>
  <si>
    <t>1 IA</t>
  </si>
  <si>
    <t>Inspired Aim</t>
  </si>
  <si>
    <t>40’</t>
  </si>
  <si>
    <t>Protection from Energy</t>
  </si>
  <si>
    <t>Refreshment</t>
  </si>
  <si>
    <t>Remove Nausea</t>
  </si>
  <si>
    <t>Resist Energy, Mass</t>
  </si>
  <si>
    <t>Ring of Blades</t>
  </si>
  <si>
    <t>Summon Undead III</t>
  </si>
  <si>
    <t>Divine Protection</t>
  </si>
  <si>
    <t>DMG 220</t>
  </si>
  <si>
    <t>Potion of Good Hope</t>
  </si>
  <si>
    <t>Potion of Haste</t>
  </si>
  <si>
    <t>Potion of Invisibility</t>
  </si>
  <si>
    <t>+1d6</t>
  </si>
  <si>
    <t>-</t>
  </si>
  <si>
    <t>Grapple</t>
  </si>
  <si>
    <t>Bow of the Wintermoon +2</t>
  </si>
  <si>
    <t>Crystal of Electricity Assault</t>
  </si>
  <si>
    <t>Mithral Chain Shirt +2</t>
  </si>
  <si>
    <t>Ring of Counterspell</t>
  </si>
  <si>
    <t>Potion of Fly</t>
  </si>
  <si>
    <t>1</t>
  </si>
  <si>
    <t>Potion of Sanctuary</t>
  </si>
  <si>
    <t>Potion of Hide from Undead</t>
  </si>
  <si>
    <t>Potion of Hide from Animals</t>
  </si>
  <si>
    <t>Potion of Spider Climb</t>
  </si>
  <si>
    <t>MW Potion Belt</t>
  </si>
  <si>
    <t>3</t>
  </si>
  <si>
    <t>5</t>
  </si>
  <si>
    <t>Holds 10 vials</t>
  </si>
  <si>
    <r>
      <t xml:space="preserve">Spell:  </t>
    </r>
    <r>
      <rPr>
        <i/>
        <sz val="12"/>
        <rFont val="Times New Roman"/>
        <family val="1"/>
      </rPr>
      <t>dispel magic</t>
    </r>
  </si>
  <si>
    <t>Domain 1:  Elf</t>
  </si>
  <si>
    <t>Domain 2:  War</t>
  </si>
  <si>
    <t>Domain 3:  Travel</t>
  </si>
  <si>
    <t>All Armor and Shields (not tower)</t>
  </si>
  <si>
    <t>1d8</t>
  </si>
  <si>
    <t>+1 within 30’</t>
  </si>
  <si>
    <t>Bludgeoning damage</t>
  </si>
  <si>
    <t>Scroll of Divine Power</t>
  </si>
  <si>
    <t>bonus</t>
  </si>
  <si>
    <t>Dragonbane +1</t>
  </si>
  <si>
    <t>Scroll of Righteous Might</t>
  </si>
  <si>
    <t>Scroll of Cloak of Bravery</t>
  </si>
  <si>
    <t>Ring of Fire Resistance, Minor</t>
  </si>
  <si>
    <t>Resist Fire 10</t>
  </si>
  <si>
    <t>seeker 2</t>
  </si>
  <si>
    <t>seeker 3</t>
  </si>
  <si>
    <t>9th:  Extend Spell</t>
  </si>
  <si>
    <t>Remove Fear</t>
  </si>
  <si>
    <t>Divine Favor (extended)</t>
  </si>
  <si>
    <t>Magic Circle vs Evil</t>
  </si>
  <si>
    <t>Mass Resist Energy</t>
  </si>
  <si>
    <t>Mass Shield of Faith</t>
  </si>
  <si>
    <t>þ</t>
  </si>
  <si>
    <t>3rd Shot, Rapid Firing</t>
  </si>
  <si>
    <r>
      <t xml:space="preserve">4th Shot, </t>
    </r>
    <r>
      <rPr>
        <b/>
        <i/>
        <sz val="12"/>
        <rFont val="Times New Roman"/>
        <family val="1"/>
      </rPr>
      <t>divine power</t>
    </r>
  </si>
  <si>
    <t>Flame Strike</t>
  </si>
  <si>
    <t>+1 haste</t>
  </si>
  <si>
    <r>
      <t>58</t>
    </r>
    <r>
      <rPr>
        <sz val="13"/>
        <rFont val="Times New Roman"/>
        <family val="1"/>
      </rPr>
      <t>/</t>
    </r>
    <r>
      <rPr>
        <sz val="13"/>
        <color indexed="51"/>
        <rFont val="Times New Roman"/>
        <family val="1"/>
      </rPr>
      <t>116</t>
    </r>
    <r>
      <rPr>
        <sz val="13"/>
        <rFont val="Times New Roman"/>
        <family val="1"/>
      </rPr>
      <t>/</t>
    </r>
    <r>
      <rPr>
        <sz val="13"/>
        <color indexed="10"/>
        <rFont val="Times New Roman"/>
        <family val="1"/>
      </rPr>
      <t>175</t>
    </r>
  </si>
  <si>
    <t>Simple Weapons, Martial Weapons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</si>
</sst>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6">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sz val="13"/>
      <name val="Wingdings"/>
      <charset val="2"/>
    </font>
    <font>
      <i/>
      <sz val="12"/>
      <color indexed="42"/>
      <name val="Times New Roman"/>
      <family val="1"/>
    </font>
    <font>
      <i/>
      <sz val="22"/>
      <color indexed="11"/>
      <name val="Times New Roman"/>
      <family val="1"/>
    </font>
    <font>
      <i/>
      <sz val="22"/>
      <color rgb="FF00FF00"/>
      <name val="Times New Roman"/>
      <family val="1"/>
    </font>
    <font>
      <sz val="10"/>
      <name val="Arial"/>
      <family val="2"/>
    </font>
    <font>
      <i/>
      <sz val="18"/>
      <color indexed="12"/>
      <name val="Times New Roman"/>
      <family val="1"/>
    </font>
    <font>
      <b/>
      <sz val="12"/>
      <color theme="0"/>
      <name val="Times New Roman"/>
      <family val="1"/>
    </font>
    <font>
      <sz val="12"/>
      <name val="Times New Roman"/>
      <family val="1"/>
      <charset val="1"/>
    </font>
    <font>
      <b/>
      <sz val="13"/>
      <color rgb="FF00CC00"/>
      <name val="Times New Roman"/>
      <family val="1"/>
    </font>
    <font>
      <sz val="13"/>
      <color rgb="FFFFC000"/>
      <name val="Times New Roman"/>
      <family val="1"/>
    </font>
    <font>
      <b/>
      <sz val="12"/>
      <color indexed="81"/>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b/>
      <sz val="13"/>
      <color rgb="FF00B050"/>
      <name val="Times New Roman"/>
      <family val="1"/>
    </font>
    <font>
      <i/>
      <sz val="18"/>
      <color indexed="53"/>
      <name val="Times New Roman"/>
      <family val="1"/>
    </font>
    <font>
      <i/>
      <sz val="18"/>
      <color indexed="10"/>
      <name val="Times New Roman"/>
      <family val="1"/>
    </font>
    <font>
      <i/>
      <sz val="18"/>
      <color indexed="57"/>
      <name val="Times New Roman"/>
      <family val="1"/>
    </font>
    <font>
      <i/>
      <sz val="18"/>
      <color rgb="FF0000FF"/>
      <name val="Times New Roman"/>
      <family val="1"/>
    </font>
    <font>
      <sz val="13"/>
      <color rgb="FF0000FF"/>
      <name val="Times New Roman"/>
      <family val="1"/>
    </font>
    <font>
      <b/>
      <i/>
      <sz val="16"/>
      <color theme="0"/>
      <name val="Times New Roman"/>
      <family val="1"/>
    </font>
    <font>
      <b/>
      <sz val="12"/>
      <color rgb="FF0000FF"/>
      <name val="Times New Roman"/>
      <family val="1"/>
    </font>
    <font>
      <sz val="12"/>
      <color rgb="FF0000FF"/>
      <name val="Times New Roman"/>
      <family val="1"/>
    </font>
    <font>
      <sz val="13"/>
      <color rgb="FFFF0000"/>
      <name val="Times New Roman"/>
      <family val="1"/>
    </font>
    <font>
      <i/>
      <sz val="12"/>
      <color indexed="81"/>
      <name val="Times New Roman"/>
      <family val="1"/>
    </font>
    <font>
      <i/>
      <sz val="20"/>
      <color indexed="17"/>
      <name val="Times New Roman"/>
      <family val="1"/>
    </font>
    <font>
      <i/>
      <sz val="20"/>
      <color rgb="FF0000FF"/>
      <name val="Times New Roman"/>
      <family val="1"/>
    </font>
    <font>
      <b/>
      <i/>
      <sz val="12"/>
      <name val="Times New Roman"/>
      <family val="1"/>
    </font>
    <font>
      <i/>
      <sz val="12"/>
      <name val="Times New Roman"/>
      <family val="1"/>
    </font>
  </fonts>
  <fills count="22">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9"/>
        <bgColor indexed="55"/>
      </patternFill>
    </fill>
    <fill>
      <patternFill patternType="solid">
        <fgColor indexed="42"/>
        <bgColor indexed="64"/>
      </patternFill>
    </fill>
    <fill>
      <patternFill patternType="solid">
        <fgColor indexed="11"/>
        <bgColor indexed="64"/>
      </patternFill>
    </fill>
    <fill>
      <patternFill patternType="solid">
        <fgColor rgb="FFCCFFCC"/>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7030A0"/>
        <bgColor indexed="64"/>
      </patternFill>
    </fill>
    <fill>
      <patternFill patternType="solid">
        <fgColor rgb="FF0000FF"/>
        <bgColor indexed="64"/>
      </patternFill>
    </fill>
    <fill>
      <patternFill patternType="solid">
        <fgColor indexed="12"/>
        <bgColor indexed="64"/>
      </patternFill>
    </fill>
    <fill>
      <patternFill patternType="solid">
        <fgColor rgb="FF66FF33"/>
        <bgColor indexed="64"/>
      </patternFill>
    </fill>
    <fill>
      <patternFill patternType="solid">
        <fgColor theme="0" tint="-0.249977111117893"/>
        <bgColor indexed="55"/>
      </patternFill>
    </fill>
    <fill>
      <patternFill patternType="solid">
        <fgColor rgb="FFFFFF00"/>
        <bgColor indexed="64"/>
      </patternFill>
    </fill>
    <fill>
      <patternFill patternType="solid">
        <fgColor theme="7" tint="0.59999389629810485"/>
        <bgColor indexed="64"/>
      </patternFill>
    </fill>
    <fill>
      <patternFill patternType="solid">
        <fgColor theme="7" tint="0.39997558519241921"/>
        <bgColor indexed="64"/>
      </patternFill>
    </fill>
  </fills>
  <borders count="137">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right style="hair">
        <color indexed="64"/>
      </right>
      <top style="hair">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style="double">
        <color indexed="64"/>
      </right>
      <top style="double">
        <color indexed="64"/>
      </top>
      <bottom style="hair">
        <color indexed="64"/>
      </bottom>
      <diagonal/>
    </border>
    <border>
      <left/>
      <right style="hair">
        <color indexed="64"/>
      </right>
      <top style="hair">
        <color indexed="64"/>
      </top>
      <bottom style="double">
        <color indexed="64"/>
      </bottom>
      <diagonal/>
    </border>
    <border>
      <left style="double">
        <color indexed="64"/>
      </left>
      <right/>
      <top style="double">
        <color indexed="64"/>
      </top>
      <bottom style="thick">
        <color theme="9" tint="-0.499984740745262"/>
      </bottom>
      <diagonal/>
    </border>
    <border>
      <left/>
      <right/>
      <top style="double">
        <color indexed="64"/>
      </top>
      <bottom style="thick">
        <color theme="9" tint="-0.499984740745262"/>
      </bottom>
      <diagonal/>
    </border>
    <border>
      <left/>
      <right style="double">
        <color indexed="64"/>
      </right>
      <top style="double">
        <color indexed="64"/>
      </top>
      <bottom style="thick">
        <color theme="9" tint="-0.499984740745262"/>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
      <left style="thin">
        <color indexed="64"/>
      </left>
      <right style="double">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thin">
        <color indexed="64"/>
      </right>
      <top/>
      <bottom style="thin">
        <color indexed="64"/>
      </bottom>
      <diagonal/>
    </border>
    <border>
      <left style="double">
        <color indexed="64"/>
      </left>
      <right style="double">
        <color indexed="64"/>
      </right>
      <top style="hair">
        <color indexed="64"/>
      </top>
      <bottom/>
      <diagonal/>
    </border>
    <border>
      <left style="thin">
        <color indexed="64"/>
      </left>
      <right style="thin">
        <color indexed="64"/>
      </right>
      <top style="thin">
        <color indexed="64"/>
      </top>
      <bottom/>
      <diagonal/>
    </border>
    <border>
      <left style="double">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double">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hair">
        <color indexed="64"/>
      </top>
      <bottom style="hair">
        <color indexed="64"/>
      </bottom>
      <diagonal/>
    </border>
    <border>
      <left style="thin">
        <color indexed="64"/>
      </left>
      <right/>
      <top style="thin">
        <color indexed="64"/>
      </top>
      <bottom style="double">
        <color indexed="64"/>
      </bottom>
      <diagonal/>
    </border>
    <border>
      <left/>
      <right style="medium">
        <color auto="1"/>
      </right>
      <top style="thin">
        <color indexed="64"/>
      </top>
      <bottom style="double">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double">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thin">
        <color indexed="64"/>
      </left>
      <right/>
      <top style="thin">
        <color indexed="64"/>
      </top>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style="double">
        <color indexed="64"/>
      </left>
      <right style="hair">
        <color indexed="64"/>
      </right>
      <top style="medium">
        <color indexed="64"/>
      </top>
      <bottom/>
      <diagonal/>
    </border>
    <border>
      <left style="hair">
        <color indexed="64"/>
      </left>
      <right style="hair">
        <color indexed="64"/>
      </right>
      <top style="medium">
        <color indexed="64"/>
      </top>
      <bottom/>
      <diagonal/>
    </border>
    <border>
      <left style="double">
        <color indexed="64"/>
      </left>
      <right style="hair">
        <color indexed="64"/>
      </right>
      <top/>
      <bottom/>
      <diagonal/>
    </border>
    <border>
      <left style="hair">
        <color indexed="64"/>
      </left>
      <right style="hair">
        <color indexed="64"/>
      </right>
      <top/>
      <bottom/>
      <diagonal/>
    </border>
    <border>
      <left style="double">
        <color indexed="64"/>
      </left>
      <right style="hair">
        <color indexed="64"/>
      </right>
      <top/>
      <bottom style="double">
        <color indexed="64"/>
      </bottom>
      <diagonal/>
    </border>
    <border>
      <left style="hair">
        <color indexed="64"/>
      </left>
      <right style="hair">
        <color indexed="64"/>
      </right>
      <top/>
      <bottom style="double">
        <color indexed="64"/>
      </bottom>
      <diagonal/>
    </border>
    <border>
      <left/>
      <right style="hair">
        <color indexed="64"/>
      </right>
      <top style="medium">
        <color indexed="64"/>
      </top>
      <bottom style="hair">
        <color indexed="64"/>
      </bottom>
      <diagonal/>
    </border>
    <border>
      <left/>
      <right style="hair">
        <color indexed="64"/>
      </right>
      <top/>
      <bottom style="hair">
        <color indexed="64"/>
      </bottom>
      <diagonal/>
    </border>
    <border>
      <left/>
      <right style="hair">
        <color indexed="64"/>
      </right>
      <top style="medium">
        <color indexed="64"/>
      </top>
      <bottom/>
      <diagonal/>
    </border>
    <border>
      <left/>
      <right style="hair">
        <color indexed="64"/>
      </right>
      <top/>
      <bottom/>
      <diagonal/>
    </border>
    <border>
      <left/>
      <right style="hair">
        <color indexed="64"/>
      </right>
      <top style="hair">
        <color indexed="64"/>
      </top>
      <bottom/>
      <diagonal/>
    </border>
    <border>
      <left style="hair">
        <color indexed="64"/>
      </left>
      <right/>
      <top style="hair">
        <color indexed="64"/>
      </top>
      <bottom/>
      <diagonal/>
    </border>
  </borders>
  <cellStyleXfs count="9">
    <xf numFmtId="0" fontId="0" fillId="0" borderId="0"/>
    <xf numFmtId="0" fontId="32" fillId="0" borderId="0" applyNumberFormat="0" applyFill="0" applyBorder="0" applyAlignment="0" applyProtection="0">
      <alignment vertical="top"/>
      <protection locked="0"/>
    </xf>
    <xf numFmtId="9" fontId="1" fillId="0" borderId="0" applyFont="0" applyFill="0" applyBorder="0" applyAlignment="0" applyProtection="0"/>
    <xf numFmtId="9" fontId="4" fillId="0" borderId="0" applyFont="0" applyFill="0" applyBorder="0" applyAlignment="0" applyProtection="0"/>
    <xf numFmtId="0" fontId="38" fillId="0" borderId="0"/>
    <xf numFmtId="0" fontId="1" fillId="0" borderId="0"/>
    <xf numFmtId="0" fontId="41" fillId="0" borderId="0"/>
    <xf numFmtId="0" fontId="1" fillId="0" borderId="0"/>
    <xf numFmtId="0" fontId="1" fillId="0" borderId="0"/>
  </cellStyleXfs>
  <cellXfs count="593">
    <xf numFmtId="0" fontId="0" fillId="0" borderId="0" xfId="0"/>
    <xf numFmtId="9" fontId="6" fillId="0" borderId="28" xfId="2" applyFont="1" applyFill="1" applyBorder="1" applyAlignment="1">
      <alignment horizontal="center" vertical="center" shrinkToFit="1"/>
    </xf>
    <xf numFmtId="0" fontId="11" fillId="3" borderId="72" xfId="0" applyFont="1" applyFill="1" applyBorder="1" applyAlignment="1">
      <alignment horizontal="centerContinuous" vertical="center"/>
    </xf>
    <xf numFmtId="0" fontId="11" fillId="3" borderId="44" xfId="0" applyFont="1" applyFill="1" applyBorder="1" applyAlignment="1">
      <alignment horizontal="center" vertical="center"/>
    </xf>
    <xf numFmtId="0" fontId="11" fillId="3" borderId="44" xfId="0" applyFont="1" applyFill="1" applyBorder="1" applyAlignment="1">
      <alignment horizontal="center" vertical="center" wrapText="1"/>
    </xf>
    <xf numFmtId="0" fontId="11" fillId="3" borderId="44" xfId="0" applyNumberFormat="1" applyFont="1" applyFill="1" applyBorder="1" applyAlignment="1">
      <alignment horizontal="center" vertical="center" wrapText="1"/>
    </xf>
    <xf numFmtId="0" fontId="48" fillId="14" borderId="43" xfId="0" applyNumberFormat="1" applyFont="1" applyFill="1" applyBorder="1" applyAlignment="1">
      <alignment horizontal="center" vertical="center" wrapText="1"/>
    </xf>
    <xf numFmtId="0" fontId="11" fillId="3" borderId="44" xfId="0" applyNumberFormat="1" applyFont="1" applyFill="1" applyBorder="1" applyAlignment="1">
      <alignment horizontal="center" vertical="center"/>
    </xf>
    <xf numFmtId="0" fontId="11" fillId="3" borderId="73" xfId="0" applyFont="1" applyFill="1" applyBorder="1" applyAlignment="1">
      <alignment horizontal="center" vertical="center"/>
    </xf>
    <xf numFmtId="0" fontId="3" fillId="0" borderId="0" xfId="0" applyFont="1" applyBorder="1" applyAlignment="1">
      <alignment vertical="center"/>
    </xf>
    <xf numFmtId="0" fontId="53" fillId="0" borderId="36" xfId="0" applyFont="1" applyBorder="1" applyAlignment="1">
      <alignment horizontal="centerContinuous" vertical="center" wrapText="1"/>
    </xf>
    <xf numFmtId="0" fontId="54" fillId="0" borderId="36" xfId="0" applyFont="1" applyBorder="1" applyAlignment="1">
      <alignment horizontal="centerContinuous" vertical="center" wrapText="1"/>
    </xf>
    <xf numFmtId="0" fontId="11" fillId="16" borderId="22" xfId="8" applyFont="1" applyFill="1" applyBorder="1" applyAlignment="1">
      <alignment horizontal="centerContinuous" vertical="center" wrapText="1"/>
    </xf>
    <xf numFmtId="0" fontId="11" fillId="16" borderId="23" xfId="8" applyFont="1" applyFill="1" applyBorder="1" applyAlignment="1">
      <alignment horizontal="center" vertical="center" wrapText="1"/>
    </xf>
    <xf numFmtId="0" fontId="11" fillId="16" borderId="23" xfId="8" applyFont="1" applyFill="1" applyBorder="1" applyAlignment="1">
      <alignment horizontal="center" vertical="center"/>
    </xf>
    <xf numFmtId="0" fontId="6" fillId="0" borderId="27" xfId="8" applyFont="1" applyFill="1" applyBorder="1" applyAlignment="1">
      <alignment horizontal="center" vertical="center" shrinkToFit="1"/>
    </xf>
    <xf numFmtId="0" fontId="6" fillId="0" borderId="28" xfId="2" applyNumberFormat="1" applyFont="1" applyFill="1" applyBorder="1" applyAlignment="1">
      <alignment horizontal="center" vertical="center" shrinkToFit="1"/>
    </xf>
    <xf numFmtId="9" fontId="6" fillId="0" borderId="28" xfId="2" applyFont="1" applyBorder="1" applyAlignment="1">
      <alignment horizontal="center" vertical="center" shrinkToFit="1"/>
    </xf>
    <xf numFmtId="9" fontId="6" fillId="0" borderId="14" xfId="2" applyFont="1" applyFill="1" applyBorder="1" applyAlignment="1">
      <alignment horizontal="center" vertical="center" shrinkToFit="1"/>
    </xf>
    <xf numFmtId="0" fontId="6" fillId="0" borderId="27" xfId="8" applyFont="1" applyBorder="1" applyAlignment="1">
      <alignment horizontal="center" vertical="center" wrapText="1"/>
    </xf>
    <xf numFmtId="0" fontId="6" fillId="11" borderId="27" xfId="8" applyFont="1" applyFill="1" applyBorder="1" applyAlignment="1">
      <alignment horizontal="center" vertical="center"/>
    </xf>
    <xf numFmtId="9" fontId="6" fillId="0" borderId="27" xfId="2" applyFont="1" applyBorder="1" applyAlignment="1">
      <alignment horizontal="center" vertical="center" shrinkToFit="1"/>
    </xf>
    <xf numFmtId="0" fontId="6" fillId="0" borderId="28" xfId="2" applyNumberFormat="1" applyFont="1" applyBorder="1" applyAlignment="1">
      <alignment horizontal="center" vertical="center" shrinkToFit="1"/>
    </xf>
    <xf numFmtId="9" fontId="6" fillId="0" borderId="27" xfId="2" applyFont="1" applyFill="1" applyBorder="1" applyAlignment="1">
      <alignment horizontal="center" vertical="center" shrinkToFit="1"/>
    </xf>
    <xf numFmtId="0" fontId="6" fillId="0" borderId="14" xfId="2" applyNumberFormat="1" applyFont="1" applyFill="1" applyBorder="1" applyAlignment="1">
      <alignment horizontal="center" vertical="center" shrinkToFit="1"/>
    </xf>
    <xf numFmtId="0" fontId="3" fillId="0" borderId="78" xfId="0" applyFont="1" applyFill="1" applyBorder="1" applyAlignment="1">
      <alignment horizontal="right" vertical="center"/>
    </xf>
    <xf numFmtId="0" fontId="3" fillId="0" borderId="80" xfId="0" applyFont="1" applyFill="1" applyBorder="1" applyAlignment="1">
      <alignment horizontal="right" vertical="center"/>
    </xf>
    <xf numFmtId="0" fontId="49" fillId="15" borderId="99" xfId="0" applyFont="1" applyFill="1" applyBorder="1" applyAlignment="1">
      <alignment horizontal="right" vertical="center"/>
    </xf>
    <xf numFmtId="0" fontId="49" fillId="15" borderId="78" xfId="0" applyFont="1" applyFill="1" applyBorder="1" applyAlignment="1">
      <alignment horizontal="right" vertical="center"/>
    </xf>
    <xf numFmtId="0" fontId="6" fillId="0" borderId="27" xfId="0" applyFont="1" applyBorder="1" applyAlignment="1">
      <alignment horizontal="center" vertical="center" shrinkToFit="1"/>
    </xf>
    <xf numFmtId="0" fontId="6" fillId="0" borderId="29" xfId="0" applyNumberFormat="1" applyFont="1" applyFill="1" applyBorder="1" applyAlignment="1">
      <alignment horizontal="center" vertical="center" wrapText="1"/>
    </xf>
    <xf numFmtId="0" fontId="1" fillId="0" borderId="28" xfId="2" applyNumberFormat="1" applyFont="1" applyFill="1" applyBorder="1" applyAlignment="1">
      <alignment horizontal="center" vertical="center" shrinkToFit="1"/>
    </xf>
    <xf numFmtId="0" fontId="6" fillId="0" borderId="29" xfId="0" quotePrefix="1" applyNumberFormat="1" applyFont="1" applyFill="1" applyBorder="1" applyAlignment="1">
      <alignment horizontal="center" vertical="center" wrapText="1"/>
    </xf>
    <xf numFmtId="0" fontId="6" fillId="0" borderId="29" xfId="8" applyNumberFormat="1" applyFont="1" applyFill="1" applyBorder="1" applyAlignment="1">
      <alignment horizontal="center" vertical="center" wrapText="1"/>
    </xf>
    <xf numFmtId="0" fontId="24" fillId="0" borderId="36" xfId="0" applyFont="1" applyBorder="1" applyAlignment="1">
      <alignment horizontal="centerContinuous" vertical="center" wrapText="1"/>
    </xf>
    <xf numFmtId="9" fontId="6" fillId="0" borderId="54" xfId="2" applyFont="1" applyFill="1" applyBorder="1" applyAlignment="1">
      <alignment horizontal="center" vertical="center" shrinkToFit="1"/>
    </xf>
    <xf numFmtId="0" fontId="6" fillId="0" borderId="62" xfId="0" applyFont="1" applyFill="1" applyBorder="1" applyAlignment="1">
      <alignment horizontal="centerContinuous" vertical="center"/>
    </xf>
    <xf numFmtId="0" fontId="36" fillId="2" borderId="69" xfId="0" applyFont="1" applyFill="1" applyBorder="1" applyAlignment="1">
      <alignment horizontal="right" vertical="center"/>
    </xf>
    <xf numFmtId="0" fontId="37" fillId="2" borderId="70" xfId="0" applyFont="1" applyFill="1" applyBorder="1" applyAlignment="1">
      <alignment horizontal="left" vertical="center"/>
    </xf>
    <xf numFmtId="0" fontId="19" fillId="2" borderId="70" xfId="0" applyFont="1" applyFill="1" applyBorder="1" applyAlignment="1">
      <alignment horizontal="left" vertical="center"/>
    </xf>
    <xf numFmtId="0" fontId="3" fillId="2" borderId="70" xfId="0" applyFont="1" applyFill="1" applyBorder="1" applyAlignment="1">
      <alignment horizontal="centerContinuous" vertical="center"/>
    </xf>
    <xf numFmtId="0" fontId="4" fillId="2" borderId="70" xfId="0" applyFont="1" applyFill="1" applyBorder="1" applyAlignment="1">
      <alignment horizontal="centerContinuous" vertical="center"/>
    </xf>
    <xf numFmtId="0" fontId="35" fillId="2" borderId="71" xfId="1" applyFont="1" applyFill="1" applyBorder="1" applyAlignment="1" applyProtection="1">
      <alignment horizontal="right" vertical="center"/>
    </xf>
    <xf numFmtId="0" fontId="4" fillId="0" borderId="0" xfId="0" applyFont="1" applyBorder="1" applyAlignment="1">
      <alignment vertical="center"/>
    </xf>
    <xf numFmtId="0" fontId="5" fillId="0" borderId="1" xfId="0" applyFont="1" applyBorder="1" applyAlignment="1">
      <alignment horizontal="right" vertical="center"/>
    </xf>
    <xf numFmtId="0" fontId="6" fillId="0" borderId="0" xfId="0" applyFont="1" applyBorder="1" applyAlignment="1">
      <alignment horizontal="centerContinuous" vertical="center"/>
    </xf>
    <xf numFmtId="0" fontId="5" fillId="0" borderId="0" xfId="0" applyFont="1" applyBorder="1" applyAlignment="1">
      <alignment horizontal="right" vertical="center"/>
    </xf>
    <xf numFmtId="0" fontId="6" fillId="0" borderId="0" xfId="0" applyFont="1" applyBorder="1" applyAlignment="1">
      <alignment horizontal="center" vertical="center"/>
    </xf>
    <xf numFmtId="0" fontId="0" fillId="0" borderId="0" xfId="0" applyAlignment="1">
      <alignment vertical="center"/>
    </xf>
    <xf numFmtId="0" fontId="6" fillId="0" borderId="2" xfId="0" applyFont="1" applyBorder="1" applyAlignment="1">
      <alignment horizontal="left" vertical="center"/>
    </xf>
    <xf numFmtId="0" fontId="5" fillId="4" borderId="74" xfId="0" applyFont="1" applyFill="1" applyBorder="1" applyAlignment="1">
      <alignment horizontal="right" vertical="center"/>
    </xf>
    <xf numFmtId="0" fontId="5" fillId="4" borderId="75" xfId="0" applyFont="1" applyFill="1" applyBorder="1" applyAlignment="1">
      <alignment horizontal="right" vertical="center"/>
    </xf>
    <xf numFmtId="49" fontId="6" fillId="0" borderId="76" xfId="0" applyNumberFormat="1" applyFont="1" applyFill="1" applyBorder="1" applyAlignment="1">
      <alignment horizontal="center" vertical="center"/>
    </xf>
    <xf numFmtId="0" fontId="6" fillId="0" borderId="0" xfId="0" applyFont="1" applyBorder="1" applyAlignment="1">
      <alignment horizontal="left" vertical="center"/>
    </xf>
    <xf numFmtId="0" fontId="5" fillId="4" borderId="11" xfId="0" applyFont="1" applyFill="1" applyBorder="1" applyAlignment="1">
      <alignment horizontal="right" vertical="center"/>
    </xf>
    <xf numFmtId="0" fontId="51" fillId="4" borderId="32" xfId="0" applyFont="1" applyFill="1" applyBorder="1" applyAlignment="1">
      <alignment horizontal="right" vertical="center"/>
    </xf>
    <xf numFmtId="0" fontId="6" fillId="0" borderId="12" xfId="0" applyFont="1" applyFill="1" applyBorder="1" applyAlignment="1">
      <alignment horizontal="center" vertical="center"/>
    </xf>
    <xf numFmtId="0" fontId="7" fillId="2" borderId="13" xfId="0" applyFont="1" applyFill="1" applyBorder="1" applyAlignment="1">
      <alignment horizontal="right" vertical="center"/>
    </xf>
    <xf numFmtId="0" fontId="7" fillId="4" borderId="59" xfId="0" applyFont="1" applyFill="1" applyBorder="1" applyAlignment="1">
      <alignment horizontal="right" vertical="center"/>
    </xf>
    <xf numFmtId="0" fontId="12" fillId="2" borderId="4" xfId="0" applyFont="1" applyFill="1" applyBorder="1" applyAlignment="1">
      <alignment horizontal="right" vertical="center"/>
    </xf>
    <xf numFmtId="49" fontId="25" fillId="0" borderId="14" xfId="0" applyNumberFormat="1" applyFont="1" applyBorder="1" applyAlignment="1">
      <alignment horizontal="center" vertical="center"/>
    </xf>
    <xf numFmtId="0" fontId="7" fillId="4" borderId="57" xfId="0" applyFont="1" applyFill="1" applyBorder="1" applyAlignment="1">
      <alignment horizontal="right" vertical="center"/>
    </xf>
    <xf numFmtId="164" fontId="5" fillId="9" borderId="31" xfId="0" applyNumberFormat="1" applyFont="1" applyFill="1" applyBorder="1" applyAlignment="1">
      <alignment horizontal="center" vertical="center"/>
    </xf>
    <xf numFmtId="0" fontId="9" fillId="2" borderId="4" xfId="0" applyFont="1" applyFill="1" applyBorder="1" applyAlignment="1">
      <alignment horizontal="right" vertical="center"/>
    </xf>
    <xf numFmtId="0" fontId="8" fillId="0" borderId="3" xfId="0" quotePrefix="1" applyFont="1" applyBorder="1" applyAlignment="1">
      <alignment horizontal="center" vertical="center"/>
    </xf>
    <xf numFmtId="49" fontId="25" fillId="0" borderId="3" xfId="0" applyNumberFormat="1" applyFont="1" applyBorder="1" applyAlignment="1">
      <alignment horizontal="center" vertical="center"/>
    </xf>
    <xf numFmtId="0" fontId="5" fillId="0" borderId="30" xfId="0" applyFont="1" applyBorder="1" applyAlignment="1">
      <alignment horizontal="center" vertical="center"/>
    </xf>
    <xf numFmtId="0" fontId="42" fillId="2" borderId="4" xfId="0" applyFont="1" applyFill="1" applyBorder="1" applyAlignment="1">
      <alignment horizontal="right" vertical="center"/>
    </xf>
    <xf numFmtId="0" fontId="10" fillId="4" borderId="57" xfId="0" applyFont="1" applyFill="1" applyBorder="1" applyAlignment="1">
      <alignment horizontal="right" vertical="center"/>
    </xf>
    <xf numFmtId="0" fontId="21" fillId="2" borderId="4" xfId="0" applyFont="1" applyFill="1" applyBorder="1" applyAlignment="1">
      <alignment horizontal="right" vertical="center"/>
    </xf>
    <xf numFmtId="0" fontId="13" fillId="2" borderId="15" xfId="0" applyFont="1" applyFill="1" applyBorder="1" applyAlignment="1">
      <alignment horizontal="right" vertical="center"/>
    </xf>
    <xf numFmtId="49" fontId="25" fillId="0" borderId="26" xfId="0" applyNumberFormat="1" applyFont="1" applyBorder="1" applyAlignment="1">
      <alignment horizontal="center" vertical="center"/>
    </xf>
    <xf numFmtId="0" fontId="10" fillId="4" borderId="58" xfId="0" applyFont="1" applyFill="1" applyBorder="1" applyAlignment="1">
      <alignment horizontal="right" vertical="center"/>
    </xf>
    <xf numFmtId="49" fontId="6" fillId="0" borderId="12" xfId="0" applyNumberFormat="1" applyFont="1" applyBorder="1" applyAlignment="1">
      <alignment horizontal="center"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1" xfId="0" applyFont="1" applyBorder="1" applyAlignment="1">
      <alignment vertical="center"/>
    </xf>
    <xf numFmtId="0" fontId="6" fillId="0" borderId="0" xfId="0" applyFont="1" applyBorder="1" applyAlignment="1">
      <alignment vertical="center"/>
    </xf>
    <xf numFmtId="0" fontId="6" fillId="0" borderId="2"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3" fillId="0" borderId="0" xfId="0" applyFont="1" applyBorder="1" applyAlignment="1">
      <alignment horizontal="right" vertical="center"/>
    </xf>
    <xf numFmtId="0" fontId="4" fillId="0" borderId="0" xfId="0" applyFont="1" applyBorder="1" applyAlignment="1">
      <alignment horizontal="left" vertical="center"/>
    </xf>
    <xf numFmtId="0" fontId="62" fillId="0" borderId="25" xfId="0" applyFont="1" applyBorder="1" applyAlignment="1">
      <alignment horizontal="centerContinuous" vertical="center"/>
    </xf>
    <xf numFmtId="0" fontId="14" fillId="0" borderId="0" xfId="0" applyFont="1" applyBorder="1" applyAlignment="1">
      <alignment horizontal="centerContinuous" vertical="center"/>
    </xf>
    <xf numFmtId="0" fontId="14" fillId="0" borderId="0" xfId="0" applyNumberFormat="1" applyFont="1" applyBorder="1" applyAlignment="1">
      <alignment horizontal="centerContinuous" vertical="center"/>
    </xf>
    <xf numFmtId="0" fontId="45" fillId="0" borderId="1" xfId="0" applyFont="1" applyFill="1" applyBorder="1" applyAlignment="1">
      <alignment vertical="center"/>
    </xf>
    <xf numFmtId="0" fontId="5" fillId="0" borderId="27" xfId="0" applyFont="1" applyFill="1" applyBorder="1" applyAlignment="1">
      <alignment horizontal="center" vertical="center"/>
    </xf>
    <xf numFmtId="0" fontId="6" fillId="0" borderId="27" xfId="0" applyFont="1" applyFill="1" applyBorder="1" applyAlignment="1">
      <alignment horizontal="center" vertical="center"/>
    </xf>
    <xf numFmtId="1" fontId="6" fillId="0" borderId="27" xfId="0" applyNumberFormat="1" applyFont="1" applyFill="1" applyBorder="1" applyAlignment="1">
      <alignment horizontal="center" vertical="center" wrapText="1"/>
    </xf>
    <xf numFmtId="0" fontId="43" fillId="14" borderId="28" xfId="0" applyNumberFormat="1" applyFont="1" applyFill="1" applyBorder="1" applyAlignment="1">
      <alignment horizontal="center" vertical="center"/>
    </xf>
    <xf numFmtId="0" fontId="6" fillId="0" borderId="2" xfId="0" quotePrefix="1" applyFont="1" applyFill="1" applyBorder="1" applyAlignment="1">
      <alignment horizontal="center" vertical="center"/>
    </xf>
    <xf numFmtId="0" fontId="47" fillId="0" borderId="1" xfId="0" applyFont="1" applyFill="1" applyBorder="1" applyAlignment="1">
      <alignment vertical="center"/>
    </xf>
    <xf numFmtId="0" fontId="12" fillId="0" borderId="28" xfId="0" applyNumberFormat="1" applyFont="1" applyFill="1" applyBorder="1" applyAlignment="1">
      <alignment horizontal="center" vertical="center"/>
    </xf>
    <xf numFmtId="0" fontId="46" fillId="0" borderId="37" xfId="0" applyFont="1" applyFill="1" applyBorder="1" applyAlignment="1">
      <alignment vertical="center"/>
    </xf>
    <xf numFmtId="0" fontId="5" fillId="0" borderId="53" xfId="0" applyFont="1" applyFill="1" applyBorder="1" applyAlignment="1">
      <alignment horizontal="center" vertical="center"/>
    </xf>
    <xf numFmtId="0" fontId="6" fillId="0" borderId="53" xfId="0" applyFont="1" applyFill="1" applyBorder="1" applyAlignment="1">
      <alignment horizontal="center" vertical="center"/>
    </xf>
    <xf numFmtId="0" fontId="48" fillId="0" borderId="53" xfId="0" applyFont="1" applyFill="1" applyBorder="1" applyAlignment="1">
      <alignment horizontal="center" vertical="center" wrapText="1"/>
    </xf>
    <xf numFmtId="1" fontId="6" fillId="0" borderId="53" xfId="0" applyNumberFormat="1" applyFont="1" applyFill="1" applyBorder="1" applyAlignment="1">
      <alignment horizontal="center" vertical="center" wrapText="1"/>
    </xf>
    <xf numFmtId="0" fontId="43" fillId="14" borderId="53" xfId="0" applyNumberFormat="1" applyFont="1" applyFill="1" applyBorder="1" applyAlignment="1">
      <alignment horizontal="center" vertical="center"/>
    </xf>
    <xf numFmtId="0" fontId="6" fillId="0" borderId="39" xfId="0" quotePrefix="1" applyFont="1" applyFill="1" applyBorder="1" applyAlignment="1">
      <alignment horizontal="center" vertical="center"/>
    </xf>
    <xf numFmtId="0" fontId="10" fillId="0" borderId="1" xfId="0" applyFont="1" applyFill="1" applyBorder="1" applyAlignment="1">
      <alignment vertical="center"/>
    </xf>
    <xf numFmtId="0" fontId="6" fillId="0" borderId="27" xfId="0" applyNumberFormat="1" applyFont="1" applyFill="1" applyBorder="1" applyAlignment="1">
      <alignment horizontal="center" vertical="center"/>
    </xf>
    <xf numFmtId="49" fontId="15" fillId="0" borderId="27" xfId="0" applyNumberFormat="1" applyFont="1" applyFill="1" applyBorder="1" applyAlignment="1">
      <alignment horizontal="center" vertical="center"/>
    </xf>
    <xf numFmtId="0" fontId="15" fillId="0" borderId="28" xfId="0" applyNumberFormat="1" applyFont="1" applyFill="1" applyBorder="1" applyAlignment="1">
      <alignment horizontal="center" vertical="center"/>
    </xf>
    <xf numFmtId="0" fontId="10" fillId="0" borderId="28" xfId="0" applyNumberFormat="1" applyFont="1" applyFill="1" applyBorder="1" applyAlignment="1">
      <alignment horizontal="center" vertical="center"/>
    </xf>
    <xf numFmtId="0" fontId="6" fillId="0" borderId="28" xfId="0" applyNumberFormat="1" applyFont="1" applyFill="1" applyBorder="1" applyAlignment="1">
      <alignment horizontal="center" vertical="center"/>
    </xf>
    <xf numFmtId="49" fontId="6" fillId="0" borderId="28" xfId="0" applyNumberFormat="1" applyFont="1" applyFill="1" applyBorder="1" applyAlignment="1">
      <alignment horizontal="center" vertical="center"/>
    </xf>
    <xf numFmtId="0" fontId="6" fillId="0" borderId="29" xfId="0" applyNumberFormat="1" applyFont="1" applyFill="1" applyBorder="1" applyAlignment="1">
      <alignment horizontal="center" vertical="center"/>
    </xf>
    <xf numFmtId="0" fontId="18" fillId="0" borderId="0" xfId="0" applyFont="1" applyBorder="1" applyAlignment="1">
      <alignment vertical="center"/>
    </xf>
    <xf numFmtId="0" fontId="12" fillId="0" borderId="1" xfId="0" applyFont="1" applyFill="1" applyBorder="1" applyAlignment="1">
      <alignment vertical="center"/>
    </xf>
    <xf numFmtId="49" fontId="23" fillId="0" borderId="27" xfId="0" applyNumberFormat="1" applyFont="1" applyFill="1" applyBorder="1" applyAlignment="1">
      <alignment horizontal="center" vertical="center"/>
    </xf>
    <xf numFmtId="0" fontId="23" fillId="0" borderId="28" xfId="0" applyNumberFormat="1" applyFont="1" applyFill="1" applyBorder="1" applyAlignment="1">
      <alignment horizontal="center" vertical="center"/>
    </xf>
    <xf numFmtId="0" fontId="31" fillId="0" borderId="0" xfId="0" applyFont="1" applyBorder="1" applyAlignment="1">
      <alignment vertical="center"/>
    </xf>
    <xf numFmtId="0" fontId="13" fillId="0" borderId="1" xfId="0" applyFont="1" applyFill="1" applyBorder="1" applyAlignment="1">
      <alignment vertical="center"/>
    </xf>
    <xf numFmtId="49" fontId="22" fillId="0" borderId="27" xfId="0" applyNumberFormat="1" applyFont="1" applyFill="1" applyBorder="1" applyAlignment="1">
      <alignment horizontal="center" vertical="center"/>
    </xf>
    <xf numFmtId="0" fontId="22" fillId="0" borderId="28" xfId="0" applyNumberFormat="1" applyFont="1" applyFill="1" applyBorder="1" applyAlignment="1">
      <alignment horizontal="center" vertical="center"/>
    </xf>
    <xf numFmtId="0" fontId="13" fillId="0" borderId="28" xfId="0" applyNumberFormat="1" applyFont="1" applyFill="1" applyBorder="1" applyAlignment="1">
      <alignment horizontal="center" vertical="center"/>
    </xf>
    <xf numFmtId="0" fontId="29" fillId="0" borderId="0" xfId="0" applyFont="1" applyBorder="1" applyAlignment="1">
      <alignment vertical="center"/>
    </xf>
    <xf numFmtId="0" fontId="7" fillId="0" borderId="1" xfId="0" applyFont="1" applyFill="1" applyBorder="1" applyAlignment="1">
      <alignment vertical="center"/>
    </xf>
    <xf numFmtId="49" fontId="16" fillId="0" borderId="27" xfId="0" applyNumberFormat="1" applyFont="1" applyFill="1" applyBorder="1" applyAlignment="1">
      <alignment horizontal="center" vertical="center"/>
    </xf>
    <xf numFmtId="0" fontId="16" fillId="0" borderId="28" xfId="0" applyNumberFormat="1" applyFont="1" applyFill="1" applyBorder="1" applyAlignment="1">
      <alignment horizontal="center" vertical="center"/>
    </xf>
    <xf numFmtId="0" fontId="7" fillId="0" borderId="28" xfId="0" applyNumberFormat="1" applyFont="1" applyFill="1" applyBorder="1" applyAlignment="1">
      <alignment horizontal="center" vertical="center"/>
    </xf>
    <xf numFmtId="0" fontId="28" fillId="0" borderId="0" xfId="0" applyFont="1" applyBorder="1" applyAlignment="1">
      <alignment vertical="center"/>
    </xf>
    <xf numFmtId="0" fontId="9" fillId="8" borderId="1" xfId="0" applyFont="1" applyFill="1" applyBorder="1" applyAlignment="1">
      <alignment vertical="center"/>
    </xf>
    <xf numFmtId="0" fontId="6" fillId="8" borderId="27" xfId="0" applyNumberFormat="1" applyFont="1" applyFill="1" applyBorder="1" applyAlignment="1">
      <alignment horizontal="center" vertical="center"/>
    </xf>
    <xf numFmtId="49" fontId="26" fillId="8" borderId="27" xfId="0" applyNumberFormat="1" applyFont="1" applyFill="1" applyBorder="1" applyAlignment="1">
      <alignment horizontal="center" vertical="center"/>
    </xf>
    <xf numFmtId="0" fontId="26" fillId="8" borderId="28" xfId="0" applyNumberFormat="1" applyFont="1" applyFill="1" applyBorder="1" applyAlignment="1">
      <alignment horizontal="center" vertical="center"/>
    </xf>
    <xf numFmtId="0" fontId="9" fillId="8" borderId="28" xfId="0" applyNumberFormat="1" applyFont="1" applyFill="1" applyBorder="1" applyAlignment="1">
      <alignment horizontal="center" vertical="center"/>
    </xf>
    <xf numFmtId="49" fontId="6" fillId="8" borderId="28" xfId="0" applyNumberFormat="1" applyFont="1" applyFill="1" applyBorder="1" applyAlignment="1">
      <alignment horizontal="center" vertical="center"/>
    </xf>
    <xf numFmtId="0" fontId="6" fillId="8" borderId="29" xfId="0" applyNumberFormat="1" applyFont="1" applyFill="1" applyBorder="1" applyAlignment="1">
      <alignment horizontal="center" vertical="center"/>
    </xf>
    <xf numFmtId="0" fontId="10" fillId="5" borderId="1" xfId="0" applyFont="1" applyFill="1" applyBorder="1" applyAlignment="1">
      <alignment vertical="center"/>
    </xf>
    <xf numFmtId="0" fontId="6" fillId="5" borderId="27" xfId="0" applyNumberFormat="1" applyFont="1" applyFill="1" applyBorder="1" applyAlignment="1">
      <alignment horizontal="center" vertical="center"/>
    </xf>
    <xf numFmtId="49" fontId="15" fillId="5" borderId="27" xfId="0" applyNumberFormat="1" applyFont="1" applyFill="1" applyBorder="1" applyAlignment="1">
      <alignment horizontal="center" vertical="center"/>
    </xf>
    <xf numFmtId="0" fontId="15" fillId="5" borderId="28" xfId="0" applyNumberFormat="1" applyFont="1" applyFill="1" applyBorder="1" applyAlignment="1">
      <alignment horizontal="center" vertical="center"/>
    </xf>
    <xf numFmtId="0" fontId="10" fillId="5" borderId="28" xfId="0" applyNumberFormat="1" applyFont="1" applyFill="1" applyBorder="1" applyAlignment="1">
      <alignment horizontal="center" vertical="center"/>
    </xf>
    <xf numFmtId="49" fontId="6" fillId="5" borderId="28" xfId="0" applyNumberFormat="1" applyFont="1" applyFill="1" applyBorder="1" applyAlignment="1">
      <alignment horizontal="center" vertical="center"/>
    </xf>
    <xf numFmtId="0" fontId="6" fillId="5" borderId="29" xfId="0" applyNumberFormat="1" applyFont="1" applyFill="1" applyBorder="1" applyAlignment="1">
      <alignment horizontal="center" vertical="center"/>
    </xf>
    <xf numFmtId="0" fontId="30" fillId="0" borderId="0" xfId="0" applyFont="1" applyBorder="1" applyAlignment="1">
      <alignment vertical="center"/>
    </xf>
    <xf numFmtId="0" fontId="6" fillId="0" borderId="29" xfId="0" quotePrefix="1" applyNumberFormat="1" applyFont="1" applyFill="1" applyBorder="1" applyAlignment="1">
      <alignment horizontal="center" vertical="center"/>
    </xf>
    <xf numFmtId="0" fontId="10" fillId="6" borderId="1" xfId="0" applyFont="1" applyFill="1" applyBorder="1" applyAlignment="1">
      <alignment vertical="center"/>
    </xf>
    <xf numFmtId="0" fontId="6" fillId="6" borderId="27" xfId="0" applyNumberFormat="1" applyFont="1" applyFill="1" applyBorder="1" applyAlignment="1">
      <alignment horizontal="center" vertical="center"/>
    </xf>
    <xf numFmtId="49" fontId="15" fillId="6" borderId="27" xfId="0" applyNumberFormat="1" applyFont="1" applyFill="1" applyBorder="1" applyAlignment="1">
      <alignment horizontal="center" vertical="center"/>
    </xf>
    <xf numFmtId="0" fontId="15" fillId="6" borderId="28" xfId="0" applyNumberFormat="1" applyFont="1" applyFill="1" applyBorder="1" applyAlignment="1">
      <alignment horizontal="center" vertical="center"/>
    </xf>
    <xf numFmtId="0" fontId="10" fillId="6" borderId="28" xfId="0" applyNumberFormat="1" applyFont="1" applyFill="1" applyBorder="1" applyAlignment="1">
      <alignment horizontal="center" vertical="center"/>
    </xf>
    <xf numFmtId="49" fontId="6" fillId="6" borderId="28" xfId="0" applyNumberFormat="1" applyFont="1" applyFill="1" applyBorder="1" applyAlignment="1">
      <alignment horizontal="center" vertical="center"/>
    </xf>
    <xf numFmtId="0" fontId="6" fillId="6" borderId="29" xfId="0" applyNumberFormat="1" applyFont="1" applyFill="1" applyBorder="1" applyAlignment="1">
      <alignment horizontal="center" vertical="center"/>
    </xf>
    <xf numFmtId="0" fontId="21" fillId="10" borderId="1" xfId="0" applyFont="1" applyFill="1" applyBorder="1" applyAlignment="1">
      <alignment vertical="center"/>
    </xf>
    <xf numFmtId="0" fontId="6" fillId="10" borderId="27" xfId="0" applyNumberFormat="1" applyFont="1" applyFill="1" applyBorder="1" applyAlignment="1">
      <alignment horizontal="center" vertical="center"/>
    </xf>
    <xf numFmtId="49" fontId="27" fillId="10" borderId="27" xfId="0" applyNumberFormat="1" applyFont="1" applyFill="1" applyBorder="1" applyAlignment="1">
      <alignment horizontal="center" vertical="center"/>
    </xf>
    <xf numFmtId="0" fontId="27" fillId="10" borderId="28" xfId="0" applyNumberFormat="1" applyFont="1" applyFill="1" applyBorder="1" applyAlignment="1">
      <alignment horizontal="center" vertical="center"/>
    </xf>
    <xf numFmtId="0" fontId="21" fillId="10" borderId="28" xfId="0" applyNumberFormat="1" applyFont="1" applyFill="1" applyBorder="1" applyAlignment="1">
      <alignment horizontal="center" vertical="center"/>
    </xf>
    <xf numFmtId="49" fontId="6" fillId="10" borderId="28" xfId="0" applyNumberFormat="1" applyFont="1" applyFill="1" applyBorder="1" applyAlignment="1">
      <alignment horizontal="center" vertical="center"/>
    </xf>
    <xf numFmtId="0" fontId="6" fillId="10" borderId="29" xfId="0" applyNumberFormat="1" applyFont="1" applyFill="1" applyBorder="1" applyAlignment="1">
      <alignment horizontal="center" vertical="center"/>
    </xf>
    <xf numFmtId="0" fontId="13" fillId="6" borderId="1" xfId="0" applyFont="1" applyFill="1" applyBorder="1" applyAlignment="1">
      <alignment vertical="center"/>
    </xf>
    <xf numFmtId="49" fontId="22" fillId="7" borderId="27" xfId="0" applyNumberFormat="1" applyFont="1" applyFill="1" applyBorder="1" applyAlignment="1">
      <alignment horizontal="center" vertical="center"/>
    </xf>
    <xf numFmtId="0" fontId="22" fillId="7" borderId="28" xfId="0" applyNumberFormat="1" applyFont="1" applyFill="1" applyBorder="1" applyAlignment="1">
      <alignment horizontal="center" vertical="center"/>
    </xf>
    <xf numFmtId="0" fontId="13" fillId="6" borderId="28" xfId="0" applyNumberFormat="1" applyFont="1" applyFill="1" applyBorder="1" applyAlignment="1">
      <alignment horizontal="center" vertical="center"/>
    </xf>
    <xf numFmtId="0" fontId="10" fillId="8" borderId="1" xfId="0" applyFont="1" applyFill="1" applyBorder="1" applyAlignment="1">
      <alignment vertical="center"/>
    </xf>
    <xf numFmtId="49" fontId="15" fillId="8" borderId="27" xfId="0" applyNumberFormat="1" applyFont="1" applyFill="1" applyBorder="1" applyAlignment="1">
      <alignment horizontal="center" vertical="center"/>
    </xf>
    <xf numFmtId="0" fontId="15" fillId="8" borderId="28" xfId="0" applyNumberFormat="1" applyFont="1" applyFill="1" applyBorder="1" applyAlignment="1">
      <alignment horizontal="center" vertical="center"/>
    </xf>
    <xf numFmtId="0" fontId="10" fillId="8" borderId="28" xfId="0" applyNumberFormat="1" applyFont="1" applyFill="1" applyBorder="1" applyAlignment="1">
      <alignment horizontal="center" vertical="center"/>
    </xf>
    <xf numFmtId="0" fontId="21" fillId="0" borderId="1" xfId="0" applyFont="1" applyFill="1" applyBorder="1" applyAlignment="1">
      <alignment vertical="center"/>
    </xf>
    <xf numFmtId="49" fontId="27" fillId="0" borderId="27" xfId="0" applyNumberFormat="1" applyFont="1" applyFill="1" applyBorder="1" applyAlignment="1">
      <alignment horizontal="center" vertical="center"/>
    </xf>
    <xf numFmtId="0" fontId="27" fillId="0" borderId="28" xfId="0" applyNumberFormat="1" applyFont="1" applyFill="1" applyBorder="1" applyAlignment="1">
      <alignment horizontal="center" vertical="center"/>
    </xf>
    <xf numFmtId="0" fontId="21" fillId="0" borderId="28" xfId="0" applyNumberFormat="1" applyFont="1" applyFill="1" applyBorder="1" applyAlignment="1">
      <alignment horizontal="center" vertical="center"/>
    </xf>
    <xf numFmtId="0" fontId="12" fillId="5" borderId="1" xfId="0" applyFont="1" applyFill="1" applyBorder="1" applyAlignment="1">
      <alignment vertical="center"/>
    </xf>
    <xf numFmtId="49" fontId="23" fillId="5" borderId="27" xfId="0" applyNumberFormat="1" applyFont="1" applyFill="1" applyBorder="1" applyAlignment="1">
      <alignment horizontal="center" vertical="center"/>
    </xf>
    <xf numFmtId="0" fontId="23" fillId="5" borderId="28" xfId="0" applyNumberFormat="1" applyFont="1" applyFill="1" applyBorder="1" applyAlignment="1">
      <alignment horizontal="center" vertical="center"/>
    </xf>
    <xf numFmtId="0" fontId="12" fillId="5" borderId="28" xfId="0" applyNumberFormat="1" applyFont="1" applyFill="1" applyBorder="1" applyAlignment="1">
      <alignment horizontal="center" vertical="center"/>
    </xf>
    <xf numFmtId="0" fontId="13" fillId="10" borderId="1" xfId="0" applyFont="1" applyFill="1" applyBorder="1" applyAlignment="1">
      <alignment vertical="center"/>
    </xf>
    <xf numFmtId="49" fontId="22" fillId="10" borderId="27" xfId="0" applyNumberFormat="1" applyFont="1" applyFill="1" applyBorder="1" applyAlignment="1">
      <alignment horizontal="center" vertical="center"/>
    </xf>
    <xf numFmtId="0" fontId="22" fillId="10" borderId="28" xfId="0" applyNumberFormat="1" applyFont="1" applyFill="1" applyBorder="1" applyAlignment="1">
      <alignment horizontal="center" vertical="center"/>
    </xf>
    <xf numFmtId="0" fontId="13" fillId="10" borderId="28" xfId="0" applyNumberFormat="1" applyFont="1" applyFill="1" applyBorder="1" applyAlignment="1">
      <alignment horizontal="center" vertical="center"/>
    </xf>
    <xf numFmtId="0" fontId="13" fillId="11" borderId="1" xfId="0" applyFont="1" applyFill="1" applyBorder="1" applyAlignment="1">
      <alignment vertical="center"/>
    </xf>
    <xf numFmtId="0" fontId="6" fillId="11" borderId="27" xfId="0" applyNumberFormat="1" applyFont="1" applyFill="1" applyBorder="1" applyAlignment="1">
      <alignment horizontal="center" vertical="center"/>
    </xf>
    <xf numFmtId="49" fontId="27" fillId="11" borderId="27" xfId="0" applyNumberFormat="1" applyFont="1" applyFill="1" applyBorder="1" applyAlignment="1">
      <alignment horizontal="center" vertical="center"/>
    </xf>
    <xf numFmtId="0" fontId="27" fillId="11" borderId="28" xfId="0" applyNumberFormat="1" applyFont="1" applyFill="1" applyBorder="1" applyAlignment="1">
      <alignment horizontal="center" vertical="center"/>
    </xf>
    <xf numFmtId="0" fontId="21" fillId="11" borderId="28" xfId="0" applyNumberFormat="1" applyFont="1" applyFill="1" applyBorder="1" applyAlignment="1">
      <alignment horizontal="center" vertical="center"/>
    </xf>
    <xf numFmtId="49" fontId="6" fillId="11" borderId="28" xfId="0" applyNumberFormat="1" applyFont="1" applyFill="1" applyBorder="1" applyAlignment="1">
      <alignment horizontal="center" vertical="center"/>
    </xf>
    <xf numFmtId="49" fontId="6" fillId="18" borderId="28" xfId="0" applyNumberFormat="1" applyFont="1" applyFill="1" applyBorder="1" applyAlignment="1">
      <alignment horizontal="center" vertical="center"/>
    </xf>
    <xf numFmtId="0" fontId="6" fillId="11" borderId="29" xfId="0" applyNumberFormat="1" applyFont="1" applyFill="1" applyBorder="1" applyAlignment="1">
      <alignment horizontal="center" vertical="center"/>
    </xf>
    <xf numFmtId="0" fontId="10" fillId="11" borderId="1" xfId="0" applyFont="1" applyFill="1" applyBorder="1" applyAlignment="1">
      <alignment vertical="center"/>
    </xf>
    <xf numFmtId="49" fontId="15" fillId="11" borderId="27" xfId="0" applyNumberFormat="1" applyFont="1" applyFill="1" applyBorder="1" applyAlignment="1">
      <alignment horizontal="center" vertical="center"/>
    </xf>
    <xf numFmtId="0" fontId="15" fillId="11" borderId="28" xfId="0" applyNumberFormat="1" applyFont="1" applyFill="1" applyBorder="1" applyAlignment="1">
      <alignment horizontal="center" vertical="center"/>
    </xf>
    <xf numFmtId="0" fontId="10" fillId="11" borderId="28" xfId="0" applyNumberFormat="1" applyFont="1" applyFill="1" applyBorder="1" applyAlignment="1">
      <alignment horizontal="center" vertical="center"/>
    </xf>
    <xf numFmtId="0" fontId="6" fillId="11" borderId="29" xfId="0" quotePrefix="1" applyNumberFormat="1" applyFont="1" applyFill="1" applyBorder="1" applyAlignment="1">
      <alignment horizontal="center" vertical="center"/>
    </xf>
    <xf numFmtId="0" fontId="12" fillId="4" borderId="1" xfId="0" applyFont="1" applyFill="1" applyBorder="1" applyAlignment="1">
      <alignment vertical="center"/>
    </xf>
    <xf numFmtId="0" fontId="6" fillId="4" borderId="27" xfId="0" applyNumberFormat="1" applyFont="1" applyFill="1" applyBorder="1" applyAlignment="1">
      <alignment horizontal="center" vertical="center"/>
    </xf>
    <xf numFmtId="49" fontId="23" fillId="4" borderId="27" xfId="0" applyNumberFormat="1" applyFont="1" applyFill="1" applyBorder="1" applyAlignment="1">
      <alignment horizontal="center" vertical="center"/>
    </xf>
    <xf numFmtId="0" fontId="23" fillId="4" borderId="28" xfId="0" applyNumberFormat="1" applyFont="1" applyFill="1" applyBorder="1" applyAlignment="1">
      <alignment horizontal="center" vertical="center"/>
    </xf>
    <xf numFmtId="0" fontId="12" fillId="4" borderId="28" xfId="0" applyNumberFormat="1" applyFont="1" applyFill="1" applyBorder="1" applyAlignment="1">
      <alignment horizontal="center" vertical="center"/>
    </xf>
    <xf numFmtId="0" fontId="6" fillId="4" borderId="29" xfId="0" applyNumberFormat="1" applyFont="1" applyFill="1" applyBorder="1" applyAlignment="1">
      <alignment horizontal="center" vertical="center"/>
    </xf>
    <xf numFmtId="0" fontId="13" fillId="5" borderId="1" xfId="0" applyFont="1" applyFill="1" applyBorder="1" applyAlignment="1">
      <alignment vertical="center"/>
    </xf>
    <xf numFmtId="49" fontId="22" fillId="5" borderId="27" xfId="0" applyNumberFormat="1" applyFont="1" applyFill="1" applyBorder="1" applyAlignment="1">
      <alignment horizontal="center" vertical="center"/>
    </xf>
    <xf numFmtId="0" fontId="22" fillId="5" borderId="28" xfId="0" applyNumberFormat="1" applyFont="1" applyFill="1" applyBorder="1" applyAlignment="1">
      <alignment horizontal="center" vertical="center"/>
    </xf>
    <xf numFmtId="0" fontId="13" fillId="5" borderId="28" xfId="0" applyNumberFormat="1" applyFont="1" applyFill="1" applyBorder="1" applyAlignment="1">
      <alignment horizontal="center" vertical="center"/>
    </xf>
    <xf numFmtId="0" fontId="12" fillId="0" borderId="8" xfId="0" applyFont="1" applyFill="1" applyBorder="1" applyAlignment="1">
      <alignment vertical="center"/>
    </xf>
    <xf numFmtId="0" fontId="6" fillId="0" borderId="52" xfId="0" applyNumberFormat="1" applyFont="1" applyFill="1" applyBorder="1" applyAlignment="1">
      <alignment horizontal="center" vertical="center"/>
    </xf>
    <xf numFmtId="49" fontId="23" fillId="0" borderId="52" xfId="0" applyNumberFormat="1" applyFont="1" applyFill="1" applyBorder="1" applyAlignment="1">
      <alignment horizontal="center" vertical="center"/>
    </xf>
    <xf numFmtId="0" fontId="23" fillId="0" borderId="54" xfId="0" applyNumberFormat="1" applyFont="1" applyFill="1" applyBorder="1" applyAlignment="1">
      <alignment horizontal="center" vertical="center"/>
    </xf>
    <xf numFmtId="0" fontId="12" fillId="0" borderId="54" xfId="0" applyNumberFormat="1" applyFont="1" applyFill="1" applyBorder="1" applyAlignment="1">
      <alignment horizontal="center" vertical="center"/>
    </xf>
    <xf numFmtId="49" fontId="6" fillId="0" borderId="54" xfId="0" applyNumberFormat="1" applyFont="1" applyFill="1" applyBorder="1" applyAlignment="1">
      <alignment horizontal="center" vertical="center"/>
    </xf>
    <xf numFmtId="0" fontId="43" fillId="14" borderId="52" xfId="0" applyNumberFormat="1" applyFont="1" applyFill="1" applyBorder="1" applyAlignment="1">
      <alignment horizontal="center" vertical="center"/>
    </xf>
    <xf numFmtId="0" fontId="6" fillId="0" borderId="41" xfId="0" applyNumberFormat="1"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4" fillId="0" borderId="0" xfId="0" applyNumberFormat="1" applyFont="1" applyBorder="1" applyAlignment="1">
      <alignment horizontal="left" vertical="center"/>
    </xf>
    <xf numFmtId="0" fontId="1" fillId="0" borderId="0" xfId="0" applyFont="1" applyBorder="1" applyAlignment="1">
      <alignment horizontal="left" vertical="center"/>
    </xf>
    <xf numFmtId="0" fontId="63" fillId="0" borderId="25" xfId="0" applyFont="1" applyBorder="1" applyAlignment="1">
      <alignment horizontal="centerContinuous" vertical="center"/>
    </xf>
    <xf numFmtId="0" fontId="26" fillId="0" borderId="1" xfId="8" applyFont="1" applyFill="1" applyBorder="1" applyAlignment="1">
      <alignment horizontal="center" vertical="center" shrinkToFit="1"/>
    </xf>
    <xf numFmtId="0" fontId="6" fillId="0" borderId="27" xfId="8" applyFont="1" applyFill="1" applyBorder="1" applyAlignment="1">
      <alignment horizontal="center" vertical="center" wrapText="1"/>
    </xf>
    <xf numFmtId="0" fontId="1" fillId="0" borderId="28" xfId="0" applyFont="1" applyFill="1" applyBorder="1" applyAlignment="1">
      <alignment horizontal="center" vertical="center" shrinkToFit="1"/>
    </xf>
    <xf numFmtId="0" fontId="6" fillId="0" borderId="28" xfId="8" applyFont="1" applyFill="1" applyBorder="1" applyAlignment="1">
      <alignment horizontal="center" vertical="center" wrapText="1"/>
    </xf>
    <xf numFmtId="0" fontId="26" fillId="0" borderId="37" xfId="8" applyFont="1" applyFill="1" applyBorder="1" applyAlignment="1">
      <alignment horizontal="center" vertical="center" shrinkToFit="1"/>
    </xf>
    <xf numFmtId="0" fontId="6" fillId="0" borderId="53" xfId="8" applyFont="1" applyFill="1" applyBorder="1" applyAlignment="1">
      <alignment horizontal="center" vertical="center" wrapText="1"/>
    </xf>
    <xf numFmtId="0" fontId="6" fillId="11" borderId="53" xfId="8" applyFont="1" applyFill="1" applyBorder="1" applyAlignment="1">
      <alignment horizontal="center" vertical="center"/>
    </xf>
    <xf numFmtId="9" fontId="6" fillId="0" borderId="53" xfId="2" applyFont="1" applyFill="1" applyBorder="1" applyAlignment="1">
      <alignment horizontal="center" vertical="center" shrinkToFit="1"/>
    </xf>
    <xf numFmtId="0" fontId="26" fillId="0" borderId="91" xfId="8" applyFont="1" applyFill="1" applyBorder="1" applyAlignment="1">
      <alignment horizontal="center" vertical="center" shrinkToFit="1"/>
    </xf>
    <xf numFmtId="0" fontId="6" fillId="0" borderId="53" xfId="8" applyFont="1" applyBorder="1" applyAlignment="1">
      <alignment horizontal="center" vertical="center" wrapText="1"/>
    </xf>
    <xf numFmtId="0" fontId="6" fillId="0" borderId="14" xfId="0" applyFont="1" applyFill="1" applyBorder="1" applyAlignment="1">
      <alignment horizontal="center" vertical="center" shrinkToFit="1"/>
    </xf>
    <xf numFmtId="0" fontId="6" fillId="0" borderId="40" xfId="0" applyNumberFormat="1" applyFont="1" applyFill="1" applyBorder="1" applyAlignment="1">
      <alignment horizontal="center" vertical="center" wrapText="1"/>
    </xf>
    <xf numFmtId="0" fontId="6" fillId="0" borderId="28" xfId="0" applyFont="1" applyFill="1" applyBorder="1" applyAlignment="1">
      <alignment horizontal="center" vertical="center" wrapText="1"/>
    </xf>
    <xf numFmtId="9" fontId="6" fillId="0" borderId="52" xfId="2" applyFont="1" applyFill="1" applyBorder="1" applyAlignment="1">
      <alignment horizontal="center" vertical="center" shrinkToFit="1"/>
    </xf>
    <xf numFmtId="0" fontId="6" fillId="0" borderId="54" xfId="2" applyNumberFormat="1" applyFont="1" applyFill="1" applyBorder="1" applyAlignment="1">
      <alignment horizontal="center" vertical="center" shrinkToFit="1"/>
    </xf>
    <xf numFmtId="0" fontId="55" fillId="0" borderId="33" xfId="0" applyFont="1" applyBorder="1" applyAlignment="1">
      <alignment horizontal="centerContinuous" vertical="center" wrapText="1"/>
    </xf>
    <xf numFmtId="0" fontId="5" fillId="0" borderId="34" xfId="0" applyFont="1" applyBorder="1" applyAlignment="1">
      <alignment horizontal="centerContinuous" vertical="center" wrapText="1"/>
    </xf>
    <xf numFmtId="0" fontId="5" fillId="0" borderId="35" xfId="0" applyFont="1" applyBorder="1" applyAlignment="1">
      <alignment horizontal="centerContinuous" vertical="center" wrapText="1"/>
    </xf>
    <xf numFmtId="0" fontId="6" fillId="0" borderId="0" xfId="0" applyFont="1" applyBorder="1" applyAlignment="1">
      <alignment vertical="center" wrapText="1"/>
    </xf>
    <xf numFmtId="0" fontId="1" fillId="0" borderId="0" xfId="0" applyFont="1" applyBorder="1" applyAlignment="1">
      <alignment vertical="center" wrapText="1"/>
    </xf>
    <xf numFmtId="0" fontId="55" fillId="0" borderId="0" xfId="0" applyFont="1" applyBorder="1" applyAlignment="1">
      <alignment horizontal="centerContinuous" vertical="center" wrapText="1"/>
    </xf>
    <xf numFmtId="0" fontId="14" fillId="0" borderId="0" xfId="0" applyFont="1" applyBorder="1" applyAlignment="1">
      <alignment horizontal="centerContinuous" vertical="center" wrapText="1"/>
    </xf>
    <xf numFmtId="0" fontId="39" fillId="0" borderId="0" xfId="0" applyFont="1" applyBorder="1" applyAlignment="1">
      <alignment horizontal="centerContinuous" vertical="center" wrapText="1"/>
    </xf>
    <xf numFmtId="0" fontId="11" fillId="15" borderId="37" xfId="0" applyFont="1" applyFill="1" applyBorder="1" applyAlignment="1">
      <alignment horizontal="centerContinuous" vertical="center" wrapText="1"/>
    </xf>
    <xf numFmtId="0" fontId="11" fillId="15" borderId="38" xfId="0" applyFont="1" applyFill="1" applyBorder="1" applyAlignment="1">
      <alignment horizontal="center" vertical="center" wrapText="1"/>
    </xf>
    <xf numFmtId="0" fontId="11" fillId="15" borderId="39" xfId="0" applyFont="1" applyFill="1" applyBorder="1" applyAlignment="1">
      <alignment horizontal="center" vertical="center" wrapText="1"/>
    </xf>
    <xf numFmtId="0" fontId="3" fillId="0" borderId="5" xfId="0" applyFont="1" applyBorder="1" applyAlignment="1">
      <alignment horizontal="centerContinuous" vertical="center"/>
    </xf>
    <xf numFmtId="0" fontId="1" fillId="0" borderId="6" xfId="0" applyFont="1" applyBorder="1" applyAlignment="1">
      <alignment horizontal="centerContinuous" vertical="center" wrapText="1"/>
    </xf>
    <xf numFmtId="0" fontId="1" fillId="0" borderId="7" xfId="0" applyFont="1" applyBorder="1" applyAlignment="1">
      <alignment horizontal="centerContinuous" vertical="center" wrapText="1"/>
    </xf>
    <xf numFmtId="0" fontId="56" fillId="0" borderId="1" xfId="0" applyFont="1" applyFill="1" applyBorder="1" applyAlignment="1">
      <alignment horizontal="center" vertical="center" shrinkToFit="1"/>
    </xf>
    <xf numFmtId="0" fontId="6" fillId="0" borderId="27" xfId="0" applyFont="1" applyBorder="1" applyAlignment="1">
      <alignment horizontal="center" vertical="center"/>
    </xf>
    <xf numFmtId="0" fontId="34" fillId="9" borderId="29" xfId="2" applyNumberFormat="1" applyFont="1" applyFill="1" applyBorder="1" applyAlignment="1">
      <alignment horizontal="center" vertical="center" shrinkToFi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7" xfId="0" applyFont="1" applyBorder="1" applyAlignment="1">
      <alignment horizontal="right" vertical="center" wrapText="1"/>
    </xf>
    <xf numFmtId="0" fontId="1" fillId="0" borderId="64" xfId="0" applyFont="1" applyBorder="1" applyAlignment="1">
      <alignment horizontal="center" vertical="center" wrapText="1"/>
    </xf>
    <xf numFmtId="0" fontId="1" fillId="0" borderId="65" xfId="0" applyFont="1" applyBorder="1" applyAlignment="1">
      <alignment horizontal="center" vertical="center" wrapText="1"/>
    </xf>
    <xf numFmtId="0" fontId="1" fillId="12" borderId="65" xfId="0" applyFont="1" applyFill="1" applyBorder="1" applyAlignment="1">
      <alignment horizontal="center" vertical="center" wrapText="1"/>
    </xf>
    <xf numFmtId="0" fontId="1" fillId="12" borderId="66" xfId="0" applyFont="1" applyFill="1" applyBorder="1" applyAlignment="1">
      <alignment horizontal="center" vertical="center" wrapText="1"/>
    </xf>
    <xf numFmtId="0" fontId="3" fillId="0" borderId="42" xfId="0" applyFont="1" applyBorder="1" applyAlignment="1">
      <alignment horizontal="right" vertical="center" wrapText="1"/>
    </xf>
    <xf numFmtId="0" fontId="1" fillId="0" borderId="63" xfId="0" applyFont="1" applyBorder="1" applyAlignment="1">
      <alignment horizontal="center" vertical="center" wrapText="1"/>
    </xf>
    <xf numFmtId="0" fontId="1" fillId="0" borderId="46" xfId="0" applyFont="1" applyBorder="1" applyAlignment="1">
      <alignment horizontal="center" vertical="center" wrapText="1"/>
    </xf>
    <xf numFmtId="0" fontId="1" fillId="12" borderId="46" xfId="0" applyFont="1" applyFill="1" applyBorder="1" applyAlignment="1">
      <alignment horizontal="center" vertical="center" wrapText="1"/>
    </xf>
    <xf numFmtId="0" fontId="1" fillId="12" borderId="47" xfId="0" applyFont="1" applyFill="1" applyBorder="1" applyAlignment="1">
      <alignment horizontal="center" vertical="center" wrapText="1"/>
    </xf>
    <xf numFmtId="0" fontId="56" fillId="0" borderId="37" xfId="0" applyFont="1" applyBorder="1" applyAlignment="1">
      <alignment horizontal="center" vertical="center" shrinkToFit="1"/>
    </xf>
    <xf numFmtId="0" fontId="6" fillId="0" borderId="53" xfId="0" applyFont="1" applyBorder="1" applyAlignment="1">
      <alignment horizontal="center" vertical="center"/>
    </xf>
    <xf numFmtId="0" fontId="3" fillId="0" borderId="55" xfId="0" applyFont="1" applyBorder="1" applyAlignment="1">
      <alignment horizontal="right" vertical="center" wrapText="1"/>
    </xf>
    <xf numFmtId="0" fontId="40" fillId="15" borderId="68" xfId="0" applyFont="1" applyFill="1" applyBorder="1" applyAlignment="1">
      <alignment horizontal="center" vertical="center" wrapText="1"/>
    </xf>
    <xf numFmtId="0" fontId="40" fillId="15" borderId="48" xfId="0" applyFont="1" applyFill="1" applyBorder="1" applyAlignment="1">
      <alignment horizontal="center" vertical="center" wrapText="1"/>
    </xf>
    <xf numFmtId="0" fontId="3" fillId="12" borderId="48" xfId="0" applyFont="1" applyFill="1" applyBorder="1" applyAlignment="1">
      <alignment horizontal="center" vertical="center" wrapText="1"/>
    </xf>
    <xf numFmtId="0" fontId="3" fillId="12" borderId="49" xfId="0" applyFont="1" applyFill="1" applyBorder="1" applyAlignment="1">
      <alignment horizontal="center" vertical="center" wrapText="1"/>
    </xf>
    <xf numFmtId="0" fontId="55" fillId="0" borderId="94" xfId="0" applyFont="1" applyBorder="1" applyAlignment="1">
      <alignment horizontal="centerContinuous" vertical="center"/>
    </xf>
    <xf numFmtId="0" fontId="55" fillId="0" borderId="95" xfId="0" applyFont="1" applyBorder="1" applyAlignment="1">
      <alignment horizontal="centerContinuous" vertical="center"/>
    </xf>
    <xf numFmtId="0" fontId="58" fillId="0" borderId="96" xfId="0" applyFont="1" applyBorder="1" applyAlignment="1">
      <alignment horizontal="centerContinuous" vertical="center"/>
    </xf>
    <xf numFmtId="0" fontId="59" fillId="0" borderId="97" xfId="0" applyFont="1" applyFill="1" applyBorder="1" applyAlignment="1">
      <alignment horizontal="centerContinuous" vertical="center"/>
    </xf>
    <xf numFmtId="0" fontId="56" fillId="0" borderId="1" xfId="0" applyFont="1" applyBorder="1" applyAlignment="1">
      <alignment horizontal="center" vertical="center" shrinkToFit="1"/>
    </xf>
    <xf numFmtId="0" fontId="3" fillId="0" borderId="100" xfId="0" applyFont="1" applyBorder="1" applyAlignment="1">
      <alignment vertical="center"/>
    </xf>
    <xf numFmtId="0" fontId="3" fillId="0" borderId="78" xfId="0" applyFont="1" applyBorder="1" applyAlignment="1">
      <alignment horizontal="right" vertical="center"/>
    </xf>
    <xf numFmtId="0" fontId="1" fillId="0" borderId="112" xfId="0" applyFont="1" applyFill="1" applyBorder="1" applyAlignment="1">
      <alignment horizontal="centerContinuous" vertical="center"/>
    </xf>
    <xf numFmtId="0" fontId="3" fillId="0" borderId="101" xfId="0" applyFont="1" applyBorder="1" applyAlignment="1">
      <alignment vertical="center"/>
    </xf>
    <xf numFmtId="0" fontId="3" fillId="0" borderId="80" xfId="0" applyFont="1" applyBorder="1" applyAlignment="1">
      <alignment horizontal="right" vertical="center"/>
    </xf>
    <xf numFmtId="49" fontId="1" fillId="0" borderId="87" xfId="0" applyNumberFormat="1" applyFont="1" applyFill="1" applyBorder="1" applyAlignment="1">
      <alignment horizontal="centerContinuous" vertical="center"/>
    </xf>
    <xf numFmtId="0" fontId="56" fillId="0" borderId="37" xfId="0" applyFont="1" applyFill="1" applyBorder="1" applyAlignment="1">
      <alignment horizontal="center" vertical="center" shrinkToFit="1"/>
    </xf>
    <xf numFmtId="49" fontId="50" fillId="15" borderId="98" xfId="0" applyNumberFormat="1" applyFont="1" applyFill="1" applyBorder="1" applyAlignment="1">
      <alignment vertical="center"/>
    </xf>
    <xf numFmtId="0" fontId="50" fillId="15" borderId="113" xfId="0" applyNumberFormat="1" applyFont="1" applyFill="1" applyBorder="1" applyAlignment="1">
      <alignment horizontal="centerContinuous" vertical="center"/>
    </xf>
    <xf numFmtId="49" fontId="1" fillId="0" borderId="100" xfId="0" applyNumberFormat="1" applyFont="1" applyFill="1" applyBorder="1" applyAlignment="1">
      <alignment vertical="center"/>
    </xf>
    <xf numFmtId="1" fontId="1" fillId="0" borderId="109" xfId="0" applyNumberFormat="1" applyFont="1" applyFill="1" applyBorder="1" applyAlignment="1">
      <alignment horizontal="centerContinuous" vertical="center"/>
    </xf>
    <xf numFmtId="0" fontId="46" fillId="0" borderId="1" xfId="0" applyFont="1" applyFill="1" applyBorder="1" applyAlignment="1">
      <alignment horizontal="center" vertical="center" shrinkToFit="1"/>
    </xf>
    <xf numFmtId="0" fontId="50" fillId="15" borderId="100" xfId="0" applyNumberFormat="1" applyFont="1" applyFill="1" applyBorder="1" applyAlignment="1">
      <alignment vertical="center"/>
    </xf>
    <xf numFmtId="0" fontId="50" fillId="15" borderId="109" xfId="0" applyNumberFormat="1" applyFont="1" applyFill="1" applyBorder="1" applyAlignment="1">
      <alignment horizontal="centerContinuous" vertical="center"/>
    </xf>
    <xf numFmtId="0" fontId="1" fillId="0" borderId="100" xfId="0" applyNumberFormat="1" applyFont="1" applyFill="1" applyBorder="1" applyAlignment="1">
      <alignment vertical="center"/>
    </xf>
    <xf numFmtId="49" fontId="1" fillId="0" borderId="109" xfId="0" applyNumberFormat="1" applyFont="1" applyFill="1" applyBorder="1" applyAlignment="1">
      <alignment horizontal="centerContinuous" vertical="center"/>
    </xf>
    <xf numFmtId="49" fontId="1" fillId="0" borderId="101" xfId="0" applyNumberFormat="1" applyFont="1" applyFill="1" applyBorder="1" applyAlignment="1">
      <alignment vertical="center"/>
    </xf>
    <xf numFmtId="0" fontId="1" fillId="17" borderId="87" xfId="0" applyNumberFormat="1" applyFont="1" applyFill="1" applyBorder="1" applyAlignment="1">
      <alignment horizontal="centerContinuous" vertical="center"/>
    </xf>
    <xf numFmtId="0" fontId="6" fillId="0" borderId="0" xfId="0" applyFont="1" applyBorder="1" applyAlignment="1">
      <alignment horizontal="left" vertical="center" wrapText="1"/>
    </xf>
    <xf numFmtId="0" fontId="6" fillId="0" borderId="52" xfId="0" applyFont="1" applyFill="1" applyBorder="1" applyAlignment="1">
      <alignment horizontal="center" vertical="center"/>
    </xf>
    <xf numFmtId="0" fontId="5" fillId="0" borderId="0" xfId="0" applyFont="1" applyBorder="1" applyAlignment="1">
      <alignment horizontal="right" vertical="center" wrapText="1"/>
    </xf>
    <xf numFmtId="0" fontId="52" fillId="0" borderId="36" xfId="0" applyFont="1" applyBorder="1" applyAlignment="1">
      <alignment horizontal="centerContinuous" vertical="center"/>
    </xf>
    <xf numFmtId="0" fontId="6" fillId="0" borderId="0" xfId="0" applyFont="1" applyBorder="1" applyAlignment="1">
      <alignment horizontal="center" vertical="center" wrapText="1"/>
    </xf>
    <xf numFmtId="0" fontId="60" fillId="0" borderId="42" xfId="0" applyFont="1" applyFill="1" applyBorder="1" applyAlignment="1">
      <alignment horizontal="centerContinuous" vertical="center"/>
    </xf>
    <xf numFmtId="0" fontId="56" fillId="0" borderId="61" xfId="0" applyFont="1" applyFill="1" applyBorder="1" applyAlignment="1">
      <alignment horizontal="center" vertical="center" shrinkToFit="1"/>
    </xf>
    <xf numFmtId="0" fontId="60" fillId="0" borderId="42" xfId="0" quotePrefix="1" applyFont="1" applyFill="1" applyBorder="1" applyAlignment="1">
      <alignment horizontal="center" vertical="center" shrinkToFit="1"/>
    </xf>
    <xf numFmtId="0" fontId="57" fillId="15" borderId="36" xfId="0" applyFont="1" applyFill="1" applyBorder="1" applyAlignment="1">
      <alignment horizontal="centerContinuous" vertical="center"/>
    </xf>
    <xf numFmtId="0" fontId="60" fillId="0" borderId="61" xfId="0" quotePrefix="1" applyFont="1" applyFill="1" applyBorder="1" applyAlignment="1">
      <alignment horizontal="center" vertical="center" shrinkToFit="1"/>
    </xf>
    <xf numFmtId="0" fontId="26" fillId="0" borderId="92" xfId="0" applyFont="1" applyFill="1" applyBorder="1" applyAlignment="1">
      <alignment horizontal="centerContinuous" vertical="center" shrinkToFit="1"/>
    </xf>
    <xf numFmtId="0" fontId="60" fillId="0" borderId="62" xfId="0" applyFont="1" applyFill="1" applyBorder="1" applyAlignment="1">
      <alignment horizontal="center" vertical="center" shrinkToFit="1"/>
    </xf>
    <xf numFmtId="0" fontId="6" fillId="0" borderId="60" xfId="0" applyFont="1" applyFill="1" applyBorder="1" applyAlignment="1">
      <alignment horizontal="centerContinuous" vertical="center"/>
    </xf>
    <xf numFmtId="0" fontId="6" fillId="0" borderId="61" xfId="0" applyFont="1" applyFill="1" applyBorder="1" applyAlignment="1">
      <alignment horizontal="centerContinuous" vertical="center"/>
    </xf>
    <xf numFmtId="0" fontId="6" fillId="0" borderId="55" xfId="0" applyFont="1" applyFill="1" applyBorder="1" applyAlignment="1">
      <alignment horizontal="centerContinuous" vertical="center"/>
    </xf>
    <xf numFmtId="0" fontId="6" fillId="0" borderId="62" xfId="0" quotePrefix="1" applyFont="1" applyFill="1" applyBorder="1" applyAlignment="1">
      <alignment horizontal="centerContinuous" vertical="center"/>
    </xf>
    <xf numFmtId="0" fontId="6" fillId="0" borderId="55" xfId="0" quotePrefix="1" applyFont="1" applyFill="1" applyBorder="1" applyAlignment="1">
      <alignment horizontal="centerContinuous" vertical="center"/>
    </xf>
    <xf numFmtId="0" fontId="2" fillId="0" borderId="0" xfId="0" applyFont="1" applyBorder="1" applyAlignment="1">
      <alignment horizontal="centerContinuous" vertical="center"/>
    </xf>
    <xf numFmtId="0" fontId="4" fillId="0" borderId="0" xfId="0" applyFont="1" applyBorder="1" applyAlignment="1">
      <alignment horizontal="center" vertical="center"/>
    </xf>
    <xf numFmtId="0" fontId="20" fillId="13" borderId="16" xfId="0" applyFont="1" applyFill="1" applyBorder="1" applyAlignment="1">
      <alignment horizontal="center" vertical="center"/>
    </xf>
    <xf numFmtId="0" fontId="20" fillId="13" borderId="17" xfId="0" applyFont="1" applyFill="1" applyBorder="1" applyAlignment="1">
      <alignment horizontal="center" vertical="center"/>
    </xf>
    <xf numFmtId="49" fontId="20" fillId="13" borderId="17" xfId="0" applyNumberFormat="1" applyFont="1" applyFill="1" applyBorder="1" applyAlignment="1">
      <alignment horizontal="center" vertical="center"/>
    </xf>
    <xf numFmtId="0" fontId="20" fillId="13" borderId="21" xfId="0" applyFont="1" applyFill="1" applyBorder="1" applyAlignment="1">
      <alignment horizontal="center" vertical="center"/>
    </xf>
    <xf numFmtId="0" fontId="49" fillId="14" borderId="21" xfId="0" applyFont="1" applyFill="1" applyBorder="1" applyAlignment="1">
      <alignment horizontal="center" vertical="center"/>
    </xf>
    <xf numFmtId="0" fontId="20" fillId="13" borderId="18" xfId="0" applyFont="1" applyFill="1" applyBorder="1" applyAlignment="1">
      <alignment horizontal="center" vertical="center"/>
    </xf>
    <xf numFmtId="0" fontId="20" fillId="13" borderId="36" xfId="0" applyFont="1" applyFill="1" applyBorder="1" applyAlignment="1">
      <alignment horizontal="center" vertical="center"/>
    </xf>
    <xf numFmtId="0" fontId="4" fillId="0" borderId="0" xfId="0" applyFont="1" applyBorder="1" applyAlignment="1">
      <alignment horizontal="centerContinuous" vertical="center"/>
    </xf>
    <xf numFmtId="164" fontId="4" fillId="0" borderId="0" xfId="0" applyNumberFormat="1" applyFont="1" applyBorder="1" applyAlignment="1">
      <alignment horizontal="center" vertical="center"/>
    </xf>
    <xf numFmtId="0" fontId="20" fillId="13" borderId="21" xfId="0" applyFont="1" applyFill="1" applyBorder="1" applyAlignment="1">
      <alignment horizontal="centerContinuous" vertical="center"/>
    </xf>
    <xf numFmtId="0" fontId="20" fillId="13" borderId="77" xfId="0" applyFont="1" applyFill="1" applyBorder="1" applyAlignment="1">
      <alignment horizontal="centerContinuous" vertical="center"/>
    </xf>
    <xf numFmtId="0" fontId="20" fillId="13" borderId="56" xfId="0" applyFont="1" applyFill="1" applyBorder="1" applyAlignment="1">
      <alignment horizontal="centerContinuous" vertical="center"/>
    </xf>
    <xf numFmtId="164" fontId="1" fillId="0" borderId="78" xfId="0" applyNumberFormat="1" applyFont="1" applyFill="1" applyBorder="1" applyAlignment="1">
      <alignment horizontal="centerContinuous" vertical="center"/>
    </xf>
    <xf numFmtId="0" fontId="4" fillId="0" borderId="79" xfId="0" quotePrefix="1" applyFont="1" applyBorder="1" applyAlignment="1">
      <alignment horizontal="centerContinuous" vertical="center"/>
    </xf>
    <xf numFmtId="164" fontId="1" fillId="0" borderId="80" xfId="0" applyNumberFormat="1" applyFont="1" applyFill="1" applyBorder="1" applyAlignment="1">
      <alignment horizontal="centerContinuous" vertical="center"/>
    </xf>
    <xf numFmtId="0" fontId="1" fillId="0" borderId="81" xfId="0" applyFont="1" applyFill="1" applyBorder="1" applyAlignment="1">
      <alignment horizontal="centerContinuous" vertical="center"/>
    </xf>
    <xf numFmtId="0" fontId="17" fillId="0" borderId="0" xfId="0" applyFont="1" applyBorder="1" applyAlignment="1">
      <alignment horizontal="right" vertical="center"/>
    </xf>
    <xf numFmtId="0" fontId="20" fillId="13" borderId="19" xfId="0" applyFont="1" applyFill="1" applyBorder="1" applyAlignment="1">
      <alignment horizontal="centerContinuous" vertical="center"/>
    </xf>
    <xf numFmtId="0" fontId="20" fillId="13" borderId="20" xfId="0" applyFont="1" applyFill="1" applyBorder="1" applyAlignment="1">
      <alignment horizontal="centerContinuous" vertical="center"/>
    </xf>
    <xf numFmtId="0" fontId="1" fillId="0" borderId="102" xfId="0" applyFont="1" applyFill="1" applyBorder="1" applyAlignment="1">
      <alignment horizontal="centerContinuous" vertical="center"/>
    </xf>
    <xf numFmtId="0" fontId="1" fillId="0" borderId="103" xfId="0" applyFont="1" applyFill="1" applyBorder="1" applyAlignment="1">
      <alignment horizontal="centerContinuous" vertical="center"/>
    </xf>
    <xf numFmtId="49" fontId="1" fillId="0" borderId="103" xfId="0" applyNumberFormat="1" applyFont="1" applyFill="1" applyBorder="1" applyAlignment="1">
      <alignment horizontal="centerContinuous" vertical="center"/>
    </xf>
    <xf numFmtId="0" fontId="4" fillId="0" borderId="104" xfId="0" applyFont="1" applyFill="1" applyBorder="1" applyAlignment="1">
      <alignment horizontal="centerContinuous" vertical="center"/>
    </xf>
    <xf numFmtId="0" fontId="1" fillId="0" borderId="105" xfId="0" applyFont="1" applyFill="1" applyBorder="1" applyAlignment="1">
      <alignment horizontal="centerContinuous" vertical="center"/>
    </xf>
    <xf numFmtId="0" fontId="1" fillId="0" borderId="106" xfId="0" applyFont="1" applyFill="1" applyBorder="1" applyAlignment="1">
      <alignment horizontal="centerContinuous" vertical="center"/>
    </xf>
    <xf numFmtId="49" fontId="1" fillId="0" borderId="106" xfId="0" applyNumberFormat="1" applyFont="1" applyFill="1" applyBorder="1" applyAlignment="1">
      <alignment horizontal="centerContinuous" vertical="center"/>
    </xf>
    <xf numFmtId="0" fontId="4" fillId="0" borderId="107" xfId="0" applyFont="1" applyFill="1" applyBorder="1" applyAlignment="1">
      <alignment horizontal="centerContinuous" vertical="center"/>
    </xf>
    <xf numFmtId="0" fontId="1" fillId="0" borderId="100" xfId="0" applyFont="1" applyFill="1" applyBorder="1" applyAlignment="1">
      <alignment horizontal="centerContinuous" vertical="center"/>
    </xf>
    <xf numFmtId="0" fontId="1" fillId="0" borderId="78" xfId="0" applyFont="1" applyFill="1" applyBorder="1" applyAlignment="1">
      <alignment horizontal="centerContinuous" vertical="center"/>
    </xf>
    <xf numFmtId="49" fontId="1" fillId="0" borderId="78" xfId="0" applyNumberFormat="1" applyFont="1" applyFill="1" applyBorder="1" applyAlignment="1">
      <alignment horizontal="centerContinuous" vertical="center"/>
    </xf>
    <xf numFmtId="0" fontId="4" fillId="0" borderId="79" xfId="0" applyFont="1" applyFill="1" applyBorder="1" applyAlignment="1">
      <alignment horizontal="centerContinuous" vertical="center"/>
    </xf>
    <xf numFmtId="0" fontId="1" fillId="0" borderId="101" xfId="0" applyFont="1" applyFill="1" applyBorder="1" applyAlignment="1">
      <alignment horizontal="centerContinuous" vertical="center"/>
    </xf>
    <xf numFmtId="0" fontId="1" fillId="0" borderId="80" xfId="0" applyFont="1" applyFill="1" applyBorder="1" applyAlignment="1">
      <alignment horizontal="centerContinuous" vertical="center"/>
    </xf>
    <xf numFmtId="49" fontId="1" fillId="0" borderId="80" xfId="0" applyNumberFormat="1" applyFont="1" applyFill="1" applyBorder="1" applyAlignment="1">
      <alignment horizontal="centerContinuous" vertical="center"/>
    </xf>
    <xf numFmtId="0" fontId="4" fillId="0" borderId="81" xfId="0" applyFont="1" applyFill="1" applyBorder="1" applyAlignment="1">
      <alignment horizontal="centerContinuous" vertical="center"/>
    </xf>
    <xf numFmtId="0" fontId="20" fillId="13" borderId="108" xfId="0" applyFont="1" applyFill="1" applyBorder="1" applyAlignment="1">
      <alignment horizontal="center" vertical="center"/>
    </xf>
    <xf numFmtId="0" fontId="1" fillId="0" borderId="102" xfId="0" applyFont="1" applyFill="1" applyBorder="1" applyAlignment="1">
      <alignment horizontal="centerContinuous" vertical="center" shrinkToFit="1"/>
    </xf>
    <xf numFmtId="0" fontId="20" fillId="0" borderId="103" xfId="0" applyFont="1" applyFill="1" applyBorder="1" applyAlignment="1">
      <alignment horizontal="centerContinuous" vertical="center"/>
    </xf>
    <xf numFmtId="0" fontId="1" fillId="0" borderId="104" xfId="0" applyFont="1" applyFill="1" applyBorder="1" applyAlignment="1">
      <alignment horizontal="centerContinuous" vertical="center"/>
    </xf>
    <xf numFmtId="0" fontId="1" fillId="0" borderId="100" xfId="0" applyFont="1" applyFill="1" applyBorder="1" applyAlignment="1">
      <alignment horizontal="centerContinuous" vertical="center" shrinkToFit="1"/>
    </xf>
    <xf numFmtId="0" fontId="20" fillId="0" borderId="78" xfId="0" applyFont="1" applyFill="1" applyBorder="1" applyAlignment="1">
      <alignment horizontal="centerContinuous" vertical="center"/>
    </xf>
    <xf numFmtId="0" fontId="1" fillId="0" borderId="79" xfId="0" applyFont="1" applyFill="1" applyBorder="1" applyAlignment="1">
      <alignment horizontal="centerContinuous" vertical="center"/>
    </xf>
    <xf numFmtId="0" fontId="1" fillId="0" borderId="119" xfId="0" applyFont="1" applyFill="1" applyBorder="1" applyAlignment="1">
      <alignment horizontal="centerContinuous" vertical="center" shrinkToFit="1"/>
    </xf>
    <xf numFmtId="0" fontId="20" fillId="0" borderId="120" xfId="0" applyFont="1" applyFill="1" applyBorder="1" applyAlignment="1">
      <alignment horizontal="centerContinuous" vertical="center"/>
    </xf>
    <xf numFmtId="0" fontId="1" fillId="0" borderId="121" xfId="0" applyFont="1" applyFill="1" applyBorder="1" applyAlignment="1">
      <alignment horizontal="centerContinuous" vertical="center"/>
    </xf>
    <xf numFmtId="0" fontId="1" fillId="0" borderId="101" xfId="0" applyFont="1" applyFill="1" applyBorder="1" applyAlignment="1">
      <alignment horizontal="centerContinuous" vertical="center" shrinkToFit="1"/>
    </xf>
    <xf numFmtId="0" fontId="1" fillId="0" borderId="0" xfId="0" applyFont="1" applyBorder="1" applyAlignment="1">
      <alignment vertical="center"/>
    </xf>
    <xf numFmtId="164" fontId="2" fillId="0" borderId="0" xfId="0" applyNumberFormat="1" applyFont="1" applyBorder="1" applyAlignment="1">
      <alignment horizontal="centerContinuous" vertical="center"/>
    </xf>
    <xf numFmtId="0" fontId="20" fillId="3" borderId="43" xfId="0" applyFont="1" applyFill="1" applyBorder="1" applyAlignment="1">
      <alignment horizontal="center" vertical="center"/>
    </xf>
    <xf numFmtId="164" fontId="20" fillId="3" borderId="44" xfId="0" applyNumberFormat="1" applyFont="1" applyFill="1" applyBorder="1" applyAlignment="1">
      <alignment horizontal="center" vertical="center"/>
    </xf>
    <xf numFmtId="0" fontId="20" fillId="3" borderId="43" xfId="0" applyFont="1" applyFill="1" applyBorder="1" applyAlignment="1">
      <alignment horizontal="right" vertical="center"/>
    </xf>
    <xf numFmtId="0" fontId="20" fillId="3" borderId="45" xfId="0" applyFont="1" applyFill="1" applyBorder="1" applyAlignment="1">
      <alignment vertical="center"/>
    </xf>
    <xf numFmtId="164" fontId="20" fillId="3" borderId="36" xfId="0" applyNumberFormat="1" applyFont="1" applyFill="1" applyBorder="1" applyAlignment="1">
      <alignment horizontal="center" vertical="center"/>
    </xf>
    <xf numFmtId="0" fontId="1" fillId="0" borderId="88" xfId="0" applyFont="1" applyBorder="1" applyAlignment="1">
      <alignment horizontal="center" vertical="center" shrinkToFit="1"/>
    </xf>
    <xf numFmtId="0" fontId="4" fillId="0" borderId="89" xfId="0" applyFont="1" applyBorder="1" applyAlignment="1">
      <alignment horizontal="center" vertical="center" shrinkToFit="1"/>
    </xf>
    <xf numFmtId="164" fontId="1" fillId="0" borderId="89" xfId="0" applyNumberFormat="1" applyFont="1" applyBorder="1" applyAlignment="1">
      <alignment horizontal="center" vertical="center" shrinkToFit="1"/>
    </xf>
    <xf numFmtId="0" fontId="4" fillId="0" borderId="89" xfId="0" applyFont="1" applyBorder="1" applyAlignment="1">
      <alignment horizontal="left" vertical="center"/>
    </xf>
    <xf numFmtId="0" fontId="4" fillId="0" borderId="90" xfId="0" applyFont="1" applyBorder="1" applyAlignment="1">
      <alignment horizontal="left" vertical="center" shrinkToFit="1"/>
    </xf>
    <xf numFmtId="164" fontId="1" fillId="0" borderId="92" xfId="0" applyNumberFormat="1" applyFont="1" applyBorder="1" applyAlignment="1">
      <alignment horizontal="center" vertical="center" shrinkToFit="1"/>
    </xf>
    <xf numFmtId="164" fontId="4" fillId="0" borderId="92" xfId="0" applyNumberFormat="1" applyFont="1" applyBorder="1" applyAlignment="1">
      <alignment horizontal="center" vertical="center" shrinkToFit="1"/>
    </xf>
    <xf numFmtId="0" fontId="1" fillId="0" borderId="84" xfId="0" applyFont="1" applyBorder="1" applyAlignment="1">
      <alignment horizontal="center" vertical="center" shrinkToFit="1"/>
    </xf>
    <xf numFmtId="0" fontId="1" fillId="0" borderId="48" xfId="0" applyFont="1" applyBorder="1" applyAlignment="1">
      <alignment horizontal="center" vertical="center" shrinkToFit="1"/>
    </xf>
    <xf numFmtId="164" fontId="1" fillId="0" borderId="48" xfId="0" applyNumberFormat="1" applyFont="1" applyBorder="1" applyAlignment="1">
      <alignment horizontal="center" vertical="center" shrinkToFit="1"/>
    </xf>
    <xf numFmtId="0" fontId="4" fillId="0" borderId="48" xfId="0" applyFont="1" applyBorder="1" applyAlignment="1">
      <alignment horizontal="left" vertical="center"/>
    </xf>
    <xf numFmtId="0" fontId="4" fillId="0" borderId="49" xfId="0" applyFont="1" applyBorder="1" applyAlignment="1">
      <alignment horizontal="left" vertical="center" shrinkToFit="1"/>
    </xf>
    <xf numFmtId="164" fontId="1" fillId="0" borderId="55" xfId="0" applyNumberFormat="1" applyFont="1" applyBorder="1" applyAlignment="1">
      <alignment horizontal="center" vertical="center" shrinkToFit="1"/>
    </xf>
    <xf numFmtId="164" fontId="2" fillId="0" borderId="0" xfId="0" applyNumberFormat="1" applyFont="1" applyBorder="1" applyAlignment="1">
      <alignment horizontal="centerContinuous" vertical="center" shrinkToFit="1"/>
    </xf>
    <xf numFmtId="0" fontId="2" fillId="0" borderId="0" xfId="0" applyFont="1" applyBorder="1" applyAlignment="1">
      <alignment horizontal="centerContinuous" vertical="center" shrinkToFit="1"/>
    </xf>
    <xf numFmtId="0" fontId="1" fillId="0" borderId="82" xfId="0" applyFont="1" applyBorder="1" applyAlignment="1">
      <alignment horizontal="center" vertical="center" shrinkToFit="1"/>
    </xf>
    <xf numFmtId="0" fontId="1" fillId="0" borderId="51" xfId="0" applyFont="1" applyBorder="1" applyAlignment="1">
      <alignment horizontal="center" vertical="center" shrinkToFit="1"/>
    </xf>
    <xf numFmtId="164" fontId="4" fillId="0" borderId="51" xfId="0" applyNumberFormat="1" applyFont="1" applyBorder="1" applyAlignment="1">
      <alignment horizontal="center" vertical="center" shrinkToFit="1"/>
    </xf>
    <xf numFmtId="0" fontId="4" fillId="0" borderId="51" xfId="0" applyFont="1" applyBorder="1" applyAlignment="1">
      <alignment horizontal="left" vertical="center"/>
    </xf>
    <xf numFmtId="0" fontId="4" fillId="0" borderId="50" xfId="0" applyFont="1" applyBorder="1" applyAlignment="1">
      <alignment horizontal="left" vertical="center" shrinkToFit="1"/>
    </xf>
    <xf numFmtId="0" fontId="1" fillId="0" borderId="0" xfId="0" applyFont="1" applyBorder="1" applyAlignment="1">
      <alignment horizontal="center" vertical="center"/>
    </xf>
    <xf numFmtId="164" fontId="4" fillId="0" borderId="60" xfId="0" applyNumberFormat="1" applyFont="1" applyBorder="1" applyAlignment="1">
      <alignment horizontal="center" vertical="center" shrinkToFit="1"/>
    </xf>
    <xf numFmtId="0" fontId="1" fillId="0" borderId="114" xfId="0" applyFont="1" applyBorder="1" applyAlignment="1">
      <alignment horizontal="center" vertical="center" shrinkToFit="1"/>
    </xf>
    <xf numFmtId="0" fontId="1" fillId="0" borderId="115" xfId="0" applyFont="1" applyBorder="1" applyAlignment="1">
      <alignment horizontal="center" vertical="center" shrinkToFit="1"/>
    </xf>
    <xf numFmtId="164" fontId="1" fillId="0" borderId="115" xfId="0" applyNumberFormat="1" applyFont="1" applyBorder="1" applyAlignment="1">
      <alignment horizontal="center" vertical="center" shrinkToFit="1"/>
    </xf>
    <xf numFmtId="0" fontId="4" fillId="0" borderId="115" xfId="0" applyFont="1" applyBorder="1" applyAlignment="1">
      <alignment horizontal="left" vertical="center"/>
    </xf>
    <xf numFmtId="0" fontId="4" fillId="0" borderId="116" xfId="0" applyFont="1" applyBorder="1" applyAlignment="1">
      <alignment horizontal="left" vertical="center" shrinkToFit="1"/>
    </xf>
    <xf numFmtId="164" fontId="1" fillId="0" borderId="62" xfId="0" applyNumberFormat="1" applyFont="1" applyBorder="1" applyAlignment="1">
      <alignment horizontal="center" vertical="center" shrinkToFit="1"/>
    </xf>
    <xf numFmtId="0" fontId="1" fillId="0" borderId="83" xfId="0" applyFont="1" applyBorder="1" applyAlignment="1">
      <alignment horizontal="center" vertical="center" shrinkToFit="1"/>
    </xf>
    <xf numFmtId="0" fontId="1" fillId="0" borderId="46" xfId="0" applyFont="1" applyBorder="1" applyAlignment="1">
      <alignment horizontal="center" vertical="center" shrinkToFit="1"/>
    </xf>
    <xf numFmtId="164" fontId="1" fillId="0" borderId="46" xfId="0" applyNumberFormat="1" applyFont="1" applyBorder="1" applyAlignment="1">
      <alignment horizontal="center" vertical="center" shrinkToFit="1"/>
    </xf>
    <xf numFmtId="0" fontId="1" fillId="0" borderId="46" xfId="0" applyFont="1" applyBorder="1" applyAlignment="1">
      <alignment horizontal="left" vertical="center"/>
    </xf>
    <xf numFmtId="0" fontId="4" fillId="0" borderId="47" xfId="0" applyFont="1" applyBorder="1" applyAlignment="1">
      <alignment horizontal="left" vertical="center" shrinkToFit="1"/>
    </xf>
    <xf numFmtId="164" fontId="1" fillId="0" borderId="42" xfId="0" applyNumberFormat="1" applyFont="1" applyBorder="1" applyAlignment="1">
      <alignment horizontal="center" vertical="center" shrinkToFit="1"/>
    </xf>
    <xf numFmtId="0" fontId="4" fillId="0" borderId="46" xfId="0" applyFont="1" applyBorder="1" applyAlignment="1">
      <alignment horizontal="left" vertical="center"/>
    </xf>
    <xf numFmtId="164" fontId="4" fillId="0" borderId="46" xfId="0" applyNumberFormat="1" applyFont="1" applyBorder="1" applyAlignment="1">
      <alignment horizontal="center" vertical="center" shrinkToFit="1"/>
    </xf>
    <xf numFmtId="164" fontId="4" fillId="0" borderId="42" xfId="0" applyNumberFormat="1" applyFont="1" applyBorder="1" applyAlignment="1">
      <alignment horizontal="center" vertical="center" shrinkToFit="1"/>
    </xf>
    <xf numFmtId="0" fontId="1" fillId="0" borderId="83" xfId="0" applyFont="1" applyFill="1" applyBorder="1" applyAlignment="1">
      <alignment horizontal="center" vertical="center" shrinkToFit="1"/>
    </xf>
    <xf numFmtId="0" fontId="1" fillId="0" borderId="63" xfId="0" applyFont="1" applyBorder="1" applyAlignment="1">
      <alignment horizontal="center" vertical="center" shrinkToFit="1"/>
    </xf>
    <xf numFmtId="0" fontId="6" fillId="0" borderId="28" xfId="0" applyNumberFormat="1" applyFont="1" applyFill="1" applyBorder="1" applyAlignment="1">
      <alignment horizontal="center" vertical="center" shrinkToFit="1"/>
    </xf>
    <xf numFmtId="164" fontId="1" fillId="0" borderId="0" xfId="0" applyNumberFormat="1" applyFont="1" applyBorder="1" applyAlignment="1">
      <alignment vertical="center"/>
    </xf>
    <xf numFmtId="0" fontId="26" fillId="0" borderId="118" xfId="0" applyFont="1" applyFill="1" applyBorder="1" applyAlignment="1">
      <alignment horizontal="centerContinuous" vertical="center" shrinkToFit="1"/>
    </xf>
    <xf numFmtId="0" fontId="60" fillId="0" borderId="62" xfId="0" quotePrefix="1" applyFont="1" applyFill="1" applyBorder="1" applyAlignment="1">
      <alignment horizontal="center" vertical="center" shrinkToFit="1"/>
    </xf>
    <xf numFmtId="0" fontId="10" fillId="10" borderId="1" xfId="0" applyFont="1" applyFill="1" applyBorder="1" applyAlignment="1">
      <alignment vertical="center"/>
    </xf>
    <xf numFmtId="49" fontId="15" fillId="10" borderId="27" xfId="0" applyNumberFormat="1" applyFont="1" applyFill="1" applyBorder="1" applyAlignment="1">
      <alignment horizontal="center" vertical="center"/>
    </xf>
    <xf numFmtId="0" fontId="15" fillId="10" borderId="28" xfId="0" applyNumberFormat="1" applyFont="1" applyFill="1" applyBorder="1" applyAlignment="1">
      <alignment horizontal="center" vertical="center"/>
    </xf>
    <xf numFmtId="0" fontId="10" fillId="10" borderId="28" xfId="0" applyNumberFormat="1" applyFont="1" applyFill="1" applyBorder="1" applyAlignment="1">
      <alignment horizontal="center" vertical="center"/>
    </xf>
    <xf numFmtId="0" fontId="6" fillId="10" borderId="29" xfId="0" quotePrefix="1" applyNumberFormat="1" applyFont="1" applyFill="1" applyBorder="1" applyAlignment="1">
      <alignment horizontal="center" vertical="center"/>
    </xf>
    <xf numFmtId="0" fontId="1" fillId="0" borderId="84" xfId="0" applyFont="1" applyFill="1" applyBorder="1" applyAlignment="1">
      <alignment horizontal="center" vertical="center" shrinkToFit="1"/>
    </xf>
    <xf numFmtId="0" fontId="1" fillId="0" borderId="89" xfId="0" applyFont="1" applyBorder="1" applyAlignment="1">
      <alignment horizontal="left" vertical="center"/>
    </xf>
    <xf numFmtId="0" fontId="46" fillId="0" borderId="28" xfId="0" applyNumberFormat="1" applyFont="1" applyFill="1" applyBorder="1" applyAlignment="1">
      <alignment horizontal="center" vertical="center"/>
    </xf>
    <xf numFmtId="9" fontId="6" fillId="0" borderId="28" xfId="3" applyFont="1" applyFill="1" applyBorder="1" applyAlignment="1">
      <alignment horizontal="center" vertical="center" shrinkToFit="1"/>
    </xf>
    <xf numFmtId="0" fontId="6" fillId="0" borderId="28" xfId="3" applyNumberFormat="1" applyFont="1" applyFill="1" applyBorder="1" applyAlignment="1">
      <alignment horizontal="center" vertical="center" shrinkToFit="1"/>
    </xf>
    <xf numFmtId="0" fontId="6" fillId="0" borderId="28" xfId="5" applyNumberFormat="1" applyFont="1" applyFill="1" applyBorder="1" applyAlignment="1">
      <alignment horizontal="center" vertical="center"/>
    </xf>
    <xf numFmtId="9" fontId="6" fillId="0" borderId="27" xfId="3" applyFont="1" applyFill="1" applyBorder="1" applyAlignment="1">
      <alignment horizontal="center" vertical="center" shrinkToFit="1"/>
    </xf>
    <xf numFmtId="0" fontId="6" fillId="0" borderId="29" xfId="0" applyNumberFormat="1" applyFont="1" applyFill="1" applyBorder="1" applyAlignment="1">
      <alignment horizontal="center" vertical="center" shrinkToFit="1"/>
    </xf>
    <xf numFmtId="0" fontId="6" fillId="0" borderId="28" xfId="0" applyNumberFormat="1" applyFont="1" applyFill="1" applyBorder="1" applyAlignment="1">
      <alignment horizontal="center" vertical="center" wrapText="1"/>
    </xf>
    <xf numFmtId="0" fontId="6" fillId="0" borderId="27" xfId="5" applyFont="1" applyBorder="1" applyAlignment="1">
      <alignment horizontal="center" vertical="center" shrinkToFit="1"/>
    </xf>
    <xf numFmtId="0" fontId="6" fillId="0" borderId="29" xfId="5" applyNumberFormat="1" applyFont="1" applyBorder="1" applyAlignment="1">
      <alignment horizontal="center" vertical="center" wrapText="1"/>
    </xf>
    <xf numFmtId="0" fontId="11" fillId="15" borderId="23" xfId="0" applyFont="1" applyFill="1" applyBorder="1" applyAlignment="1">
      <alignment horizontal="center" vertical="center" wrapText="1"/>
    </xf>
    <xf numFmtId="0" fontId="11" fillId="15" borderId="24" xfId="0" applyNumberFormat="1" applyFont="1" applyFill="1" applyBorder="1" applyAlignment="1">
      <alignment horizontal="centerContinuous" vertical="center" wrapText="1"/>
    </xf>
    <xf numFmtId="9" fontId="6" fillId="11" borderId="53" xfId="2" applyFont="1" applyFill="1" applyBorder="1" applyAlignment="1">
      <alignment horizontal="center" vertical="center" shrinkToFit="1"/>
    </xf>
    <xf numFmtId="0" fontId="6" fillId="11" borderId="52" xfId="8" applyFont="1" applyFill="1" applyBorder="1" applyAlignment="1">
      <alignment horizontal="center" vertical="center"/>
    </xf>
    <xf numFmtId="0" fontId="6" fillId="0" borderId="54" xfId="0" applyNumberFormat="1" applyFont="1" applyFill="1" applyBorder="1" applyAlignment="1">
      <alignment horizontal="center" vertical="center" shrinkToFit="1"/>
    </xf>
    <xf numFmtId="0" fontId="6" fillId="0" borderId="93" xfId="5" applyFont="1" applyBorder="1" applyAlignment="1">
      <alignment horizontal="center" vertical="center" shrinkToFit="1"/>
    </xf>
    <xf numFmtId="9" fontId="6" fillId="0" borderId="122" xfId="2" applyFont="1" applyBorder="1" applyAlignment="1">
      <alignment horizontal="center" vertical="center" shrinkToFit="1"/>
    </xf>
    <xf numFmtId="0" fontId="6" fillId="0" borderId="122" xfId="2" applyNumberFormat="1" applyFont="1" applyBorder="1" applyAlignment="1">
      <alignment horizontal="center" vertical="center" shrinkToFit="1"/>
    </xf>
    <xf numFmtId="0" fontId="6" fillId="0" borderId="123" xfId="0" applyNumberFormat="1" applyFont="1" applyFill="1" applyBorder="1" applyAlignment="1">
      <alignment horizontal="center" vertical="center" wrapText="1"/>
    </xf>
    <xf numFmtId="9" fontId="6" fillId="0" borderId="53" xfId="2" applyFont="1" applyBorder="1" applyAlignment="1">
      <alignment horizontal="center" vertical="center" shrinkToFit="1"/>
    </xf>
    <xf numFmtId="9" fontId="6" fillId="0" borderId="14" xfId="2" applyFont="1" applyBorder="1" applyAlignment="1">
      <alignment horizontal="center" vertical="center" shrinkToFit="1"/>
    </xf>
    <xf numFmtId="0" fontId="6" fillId="0" borderId="14" xfId="2" applyNumberFormat="1" applyFont="1" applyBorder="1" applyAlignment="1">
      <alignment horizontal="center" vertical="center" shrinkToFit="1"/>
    </xf>
    <xf numFmtId="0" fontId="6" fillId="0" borderId="29" xfId="0" quotePrefix="1" applyNumberFormat="1" applyFont="1" applyBorder="1" applyAlignment="1">
      <alignment horizontal="center" vertical="center" wrapText="1"/>
    </xf>
    <xf numFmtId="0" fontId="6" fillId="0" borderId="29" xfId="5" applyNumberFormat="1" applyFont="1" applyFill="1" applyBorder="1" applyAlignment="1">
      <alignment horizontal="center" vertical="center"/>
    </xf>
    <xf numFmtId="0" fontId="6" fillId="0" borderId="14" xfId="0" applyNumberFormat="1" applyFont="1" applyFill="1" applyBorder="1" applyAlignment="1">
      <alignment horizontal="center" vertical="center" shrinkToFit="1"/>
    </xf>
    <xf numFmtId="0" fontId="6" fillId="0" borderId="27" xfId="0" applyFont="1" applyFill="1" applyBorder="1" applyAlignment="1">
      <alignment horizontal="center" vertical="center" shrinkToFit="1"/>
    </xf>
    <xf numFmtId="0" fontId="6" fillId="0" borderId="29" xfId="0" applyNumberFormat="1" applyFont="1" applyBorder="1" applyAlignment="1">
      <alignment horizontal="center" vertical="center" wrapText="1"/>
    </xf>
    <xf numFmtId="0" fontId="56" fillId="0" borderId="37" xfId="8" applyFont="1" applyFill="1" applyBorder="1" applyAlignment="1">
      <alignment horizontal="center" vertical="center" shrinkToFit="1"/>
    </xf>
    <xf numFmtId="0" fontId="56" fillId="0" borderId="1" xfId="5" applyFont="1" applyFill="1" applyBorder="1" applyAlignment="1">
      <alignment horizontal="center" vertical="center" shrinkToFit="1"/>
    </xf>
    <xf numFmtId="0" fontId="56" fillId="0" borderId="8" xfId="0" applyFont="1" applyFill="1" applyBorder="1" applyAlignment="1">
      <alignment horizontal="center" vertical="center" shrinkToFit="1"/>
    </xf>
    <xf numFmtId="0" fontId="6" fillId="0" borderId="52" xfId="8" applyFont="1" applyFill="1" applyBorder="1" applyAlignment="1">
      <alignment horizontal="center" vertical="center" wrapText="1"/>
    </xf>
    <xf numFmtId="0" fontId="6" fillId="0" borderId="41" xfId="0" applyNumberFormat="1" applyFont="1" applyFill="1" applyBorder="1" applyAlignment="1">
      <alignment horizontal="center" vertical="center" wrapText="1"/>
    </xf>
    <xf numFmtId="0" fontId="34" fillId="9" borderId="41" xfId="2" applyNumberFormat="1" applyFont="1" applyFill="1" applyBorder="1" applyAlignment="1">
      <alignment horizontal="center" vertical="center" shrinkToFit="1"/>
    </xf>
    <xf numFmtId="0" fontId="34" fillId="9" borderId="40" xfId="2" applyNumberFormat="1" applyFont="1" applyFill="1" applyBorder="1" applyAlignment="1">
      <alignment horizontal="center" vertical="center" shrinkToFit="1"/>
    </xf>
    <xf numFmtId="1" fontId="4" fillId="0" borderId="55" xfId="0" applyNumberFormat="1" applyFont="1" applyBorder="1" applyAlignment="1">
      <alignment horizontal="center" vertical="center"/>
    </xf>
    <xf numFmtId="1" fontId="1" fillId="0" borderId="117" xfId="0" applyNumberFormat="1" applyFont="1" applyBorder="1" applyAlignment="1">
      <alignment horizontal="center" vertical="center"/>
    </xf>
    <xf numFmtId="1" fontId="1" fillId="11" borderId="62" xfId="0" applyNumberFormat="1" applyFont="1" applyFill="1" applyBorder="1" applyAlignment="1">
      <alignment horizontal="center" vertical="center"/>
    </xf>
    <xf numFmtId="1" fontId="1" fillId="0" borderId="42" xfId="0" applyNumberFormat="1" applyFont="1" applyFill="1" applyBorder="1" applyAlignment="1">
      <alignment horizontal="center" vertical="center"/>
    </xf>
    <xf numFmtId="1" fontId="1" fillId="11" borderId="92" xfId="0" applyNumberFormat="1" applyFont="1" applyFill="1" applyBorder="1" applyAlignment="1">
      <alignment horizontal="center" vertical="center"/>
    </xf>
    <xf numFmtId="1" fontId="1" fillId="11" borderId="55" xfId="0" applyNumberFormat="1" applyFont="1" applyFill="1" applyBorder="1" applyAlignment="1">
      <alignment horizontal="center" vertical="center"/>
    </xf>
    <xf numFmtId="1" fontId="1" fillId="0" borderId="118" xfId="0" applyNumberFormat="1" applyFont="1" applyFill="1" applyBorder="1" applyAlignment="1">
      <alignment horizontal="center" vertical="center"/>
    </xf>
    <xf numFmtId="1" fontId="1" fillId="0" borderId="55" xfId="0" applyNumberFormat="1" applyFont="1" applyFill="1" applyBorder="1" applyAlignment="1">
      <alignment horizontal="center" vertical="center"/>
    </xf>
    <xf numFmtId="1" fontId="1" fillId="0" borderId="60" xfId="0" applyNumberFormat="1" applyFont="1" applyFill="1" applyBorder="1" applyAlignment="1">
      <alignment horizontal="center" vertical="center"/>
    </xf>
    <xf numFmtId="1" fontId="1" fillId="0" borderId="92" xfId="0" applyNumberFormat="1" applyFont="1" applyFill="1" applyBorder="1" applyAlignment="1">
      <alignment horizontal="center" vertical="center"/>
    </xf>
    <xf numFmtId="1" fontId="4" fillId="0" borderId="0" xfId="0" applyNumberFormat="1" applyFont="1" applyBorder="1" applyAlignment="1">
      <alignment horizontal="center" vertical="center"/>
    </xf>
    <xf numFmtId="1" fontId="1" fillId="0" borderId="0" xfId="0" applyNumberFormat="1" applyFont="1" applyBorder="1" applyAlignment="1">
      <alignment horizontal="center" vertical="center"/>
    </xf>
    <xf numFmtId="49" fontId="6" fillId="0" borderId="110" xfId="0" applyNumberFormat="1" applyFont="1" applyFill="1" applyBorder="1" applyAlignment="1">
      <alignment horizontal="centerContinuous" vertical="center"/>
    </xf>
    <xf numFmtId="0" fontId="1" fillId="0" borderId="111" xfId="0" applyFont="1" applyFill="1" applyBorder="1" applyAlignment="1">
      <alignment horizontal="centerContinuous" vertical="center"/>
    </xf>
    <xf numFmtId="164" fontId="1" fillId="0" borderId="92" xfId="0" quotePrefix="1" applyNumberFormat="1" applyFont="1" applyBorder="1" applyAlignment="1">
      <alignment horizontal="center" vertical="center" shrinkToFit="1"/>
    </xf>
    <xf numFmtId="0" fontId="4" fillId="0" borderId="124" xfId="0" applyFont="1" applyBorder="1" applyAlignment="1">
      <alignment horizontal="center" vertical="center"/>
    </xf>
    <xf numFmtId="0" fontId="4" fillId="0" borderId="2" xfId="0" applyFont="1" applyBorder="1" applyAlignment="1">
      <alignment horizontal="center" vertical="center"/>
    </xf>
    <xf numFmtId="0" fontId="4" fillId="0" borderId="107" xfId="0" applyFont="1" applyBorder="1" applyAlignment="1">
      <alignment horizontal="center" vertical="center"/>
    </xf>
    <xf numFmtId="0" fontId="4" fillId="20" borderId="79" xfId="0" applyFont="1" applyFill="1" applyBorder="1" applyAlignment="1">
      <alignment horizontal="center" vertical="center"/>
    </xf>
    <xf numFmtId="0" fontId="4" fillId="20" borderId="10" xfId="0" applyFont="1" applyFill="1" applyBorder="1" applyAlignment="1">
      <alignment horizontal="center" vertical="center"/>
    </xf>
    <xf numFmtId="0" fontId="1" fillId="0" borderId="126" xfId="0" applyFont="1" applyBorder="1" applyAlignment="1">
      <alignment horizontal="center" vertical="center"/>
    </xf>
    <xf numFmtId="0" fontId="1" fillId="19" borderId="126" xfId="0" quotePrefix="1" applyNumberFormat="1" applyFont="1" applyFill="1" applyBorder="1" applyAlignment="1">
      <alignment horizontal="center" vertical="center"/>
    </xf>
    <xf numFmtId="49" fontId="1" fillId="0" borderId="126" xfId="0" applyNumberFormat="1" applyFont="1" applyBorder="1" applyAlignment="1">
      <alignment horizontal="center" vertical="center"/>
    </xf>
    <xf numFmtId="164" fontId="1" fillId="0" borderId="126" xfId="0" applyNumberFormat="1" applyFont="1" applyBorder="1" applyAlignment="1">
      <alignment horizontal="center" vertical="center"/>
    </xf>
    <xf numFmtId="0" fontId="1" fillId="0" borderId="126" xfId="0" quotePrefix="1" applyNumberFormat="1" applyFont="1" applyFill="1" applyBorder="1" applyAlignment="1">
      <alignment horizontal="center" vertical="center"/>
    </xf>
    <xf numFmtId="1" fontId="50" fillId="14" borderId="126" xfId="0" applyNumberFormat="1" applyFont="1" applyFill="1" applyBorder="1" applyAlignment="1">
      <alignment horizontal="center" vertical="center"/>
    </xf>
    <xf numFmtId="1" fontId="1" fillId="0" borderId="126" xfId="0" applyNumberFormat="1" applyFont="1" applyFill="1" applyBorder="1" applyAlignment="1">
      <alignment horizontal="center" vertical="center"/>
    </xf>
    <xf numFmtId="0" fontId="3" fillId="0" borderId="127" xfId="0" applyFont="1" applyBorder="1" applyAlignment="1">
      <alignment horizontal="center" vertical="center"/>
    </xf>
    <xf numFmtId="0" fontId="1" fillId="19" borderId="128" xfId="0" quotePrefix="1" applyNumberFormat="1" applyFont="1" applyFill="1" applyBorder="1" applyAlignment="1">
      <alignment horizontal="center" vertical="center"/>
    </xf>
    <xf numFmtId="0" fontId="1" fillId="11" borderId="128" xfId="0" applyFont="1" applyFill="1" applyBorder="1" applyAlignment="1">
      <alignment horizontal="center" vertical="center"/>
    </xf>
    <xf numFmtId="49" fontId="1" fillId="11" borderId="128" xfId="0" applyNumberFormat="1" applyFont="1" applyFill="1" applyBorder="1" applyAlignment="1">
      <alignment horizontal="center" vertical="center"/>
    </xf>
    <xf numFmtId="164" fontId="1" fillId="11" borderId="128" xfId="0" applyNumberFormat="1" applyFont="1" applyFill="1" applyBorder="1" applyAlignment="1">
      <alignment horizontal="center" vertical="center"/>
    </xf>
    <xf numFmtId="0" fontId="1" fillId="0" borderId="128" xfId="0" quotePrefix="1" applyNumberFormat="1" applyFont="1" applyFill="1" applyBorder="1" applyAlignment="1">
      <alignment horizontal="center" vertical="center"/>
    </xf>
    <xf numFmtId="1" fontId="50" fillId="14" borderId="128" xfId="0" applyNumberFormat="1" applyFont="1" applyFill="1" applyBorder="1" applyAlignment="1">
      <alignment horizontal="center" vertical="center"/>
    </xf>
    <xf numFmtId="1" fontId="1" fillId="0" borderId="128" xfId="0" applyNumberFormat="1" applyFont="1" applyFill="1" applyBorder="1" applyAlignment="1">
      <alignment horizontal="center" vertical="center"/>
    </xf>
    <xf numFmtId="0" fontId="3" fillId="0" borderId="114" xfId="0" applyFont="1" applyBorder="1" applyAlignment="1">
      <alignment horizontal="center" vertical="center"/>
    </xf>
    <xf numFmtId="0" fontId="1" fillId="19" borderId="115" xfId="0" quotePrefix="1" applyNumberFormat="1" applyFont="1" applyFill="1" applyBorder="1" applyAlignment="1">
      <alignment horizontal="center" vertical="center"/>
    </xf>
    <xf numFmtId="0" fontId="1" fillId="11" borderId="115" xfId="0" applyFont="1" applyFill="1" applyBorder="1" applyAlignment="1">
      <alignment horizontal="center" vertical="center"/>
    </xf>
    <xf numFmtId="49" fontId="1" fillId="11" borderId="115" xfId="0" applyNumberFormat="1" applyFont="1" applyFill="1" applyBorder="1" applyAlignment="1">
      <alignment horizontal="center" vertical="center"/>
    </xf>
    <xf numFmtId="164" fontId="1" fillId="11" borderId="115" xfId="0" applyNumberFormat="1" applyFont="1" applyFill="1" applyBorder="1" applyAlignment="1">
      <alignment horizontal="center" vertical="center"/>
    </xf>
    <xf numFmtId="0" fontId="1" fillId="0" borderId="115" xfId="0" quotePrefix="1" applyNumberFormat="1" applyFont="1" applyFill="1" applyBorder="1" applyAlignment="1">
      <alignment horizontal="center" vertical="center"/>
    </xf>
    <xf numFmtId="1" fontId="50" fillId="14" borderId="115" xfId="0" applyNumberFormat="1" applyFont="1" applyFill="1" applyBorder="1" applyAlignment="1">
      <alignment horizontal="center" vertical="center"/>
    </xf>
    <xf numFmtId="1" fontId="1" fillId="0" borderId="115" xfId="0" applyNumberFormat="1" applyFont="1" applyFill="1" applyBorder="1" applyAlignment="1">
      <alignment horizontal="center" vertical="center"/>
    </xf>
    <xf numFmtId="0" fontId="1" fillId="0" borderId="46" xfId="0" applyFont="1" applyBorder="1" applyAlignment="1">
      <alignment horizontal="center" vertical="center"/>
    </xf>
    <xf numFmtId="49" fontId="1" fillId="0" borderId="46" xfId="0" applyNumberFormat="1" applyFont="1" applyBorder="1" applyAlignment="1">
      <alignment horizontal="center" vertical="center"/>
    </xf>
    <xf numFmtId="164" fontId="1" fillId="0" borderId="46" xfId="0" applyNumberFormat="1" applyFont="1" applyFill="1" applyBorder="1" applyAlignment="1">
      <alignment horizontal="center" vertical="center"/>
    </xf>
    <xf numFmtId="0" fontId="1" fillId="0" borderId="114" xfId="0" applyFont="1" applyBorder="1" applyAlignment="1">
      <alignment horizontal="center" vertical="center"/>
    </xf>
    <xf numFmtId="164" fontId="1" fillId="11" borderId="46" xfId="0" applyNumberFormat="1" applyFont="1" applyFill="1" applyBorder="1" applyAlignment="1">
      <alignment horizontal="center" vertical="center"/>
    </xf>
    <xf numFmtId="0" fontId="3" fillId="20" borderId="83" xfId="0" applyFont="1" applyFill="1" applyBorder="1" applyAlignment="1">
      <alignment horizontal="center" vertical="center"/>
    </xf>
    <xf numFmtId="0" fontId="1" fillId="20" borderId="46" xfId="0" applyFont="1" applyFill="1" applyBorder="1" applyAlignment="1">
      <alignment horizontal="center" vertical="center"/>
    </xf>
    <xf numFmtId="0" fontId="1" fillId="20" borderId="46" xfId="2" applyNumberFormat="1" applyFont="1" applyFill="1" applyBorder="1" applyAlignment="1">
      <alignment horizontal="center" vertical="center"/>
    </xf>
    <xf numFmtId="164" fontId="1" fillId="20" borderId="46" xfId="0" applyNumberFormat="1" applyFont="1" applyFill="1" applyBorder="1" applyAlignment="1">
      <alignment horizontal="center" vertical="center"/>
    </xf>
    <xf numFmtId="1" fontId="50" fillId="14" borderId="46" xfId="0" applyNumberFormat="1" applyFont="1" applyFill="1" applyBorder="1" applyAlignment="1">
      <alignment horizontal="center" vertical="center"/>
    </xf>
    <xf numFmtId="1" fontId="1" fillId="0" borderId="46" xfId="0" applyNumberFormat="1" applyFont="1" applyFill="1" applyBorder="1" applyAlignment="1">
      <alignment horizontal="center" vertical="center"/>
    </xf>
    <xf numFmtId="0" fontId="3" fillId="20" borderId="129" xfId="0" applyFont="1" applyFill="1" applyBorder="1" applyAlignment="1">
      <alignment horizontal="center" vertical="center"/>
    </xf>
    <xf numFmtId="0" fontId="1" fillId="20" borderId="130" xfId="0" applyFont="1" applyFill="1" applyBorder="1" applyAlignment="1">
      <alignment horizontal="center" vertical="center"/>
    </xf>
    <xf numFmtId="0" fontId="1" fillId="20" borderId="130" xfId="2" applyNumberFormat="1" applyFont="1" applyFill="1" applyBorder="1" applyAlignment="1">
      <alignment horizontal="center" vertical="center"/>
    </xf>
    <xf numFmtId="164" fontId="1" fillId="20" borderId="130" xfId="0" applyNumberFormat="1" applyFont="1" applyFill="1" applyBorder="1" applyAlignment="1">
      <alignment horizontal="center" vertical="center"/>
    </xf>
    <xf numFmtId="1" fontId="50" fillId="14" borderId="130" xfId="0" applyNumberFormat="1" applyFont="1" applyFill="1" applyBorder="1" applyAlignment="1">
      <alignment horizontal="center" vertical="center"/>
    </xf>
    <xf numFmtId="1" fontId="1" fillId="0" borderId="130" xfId="0" applyNumberFormat="1" applyFont="1" applyFill="1" applyBorder="1" applyAlignment="1">
      <alignment horizontal="center" vertical="center"/>
    </xf>
    <xf numFmtId="0" fontId="1" fillId="0" borderId="84" xfId="0" applyFont="1" applyFill="1" applyBorder="1" applyAlignment="1">
      <alignment horizontal="center" vertical="center"/>
    </xf>
    <xf numFmtId="0" fontId="1" fillId="0" borderId="48" xfId="0" applyFont="1" applyFill="1" applyBorder="1" applyAlignment="1">
      <alignment horizontal="center" vertical="center"/>
    </xf>
    <xf numFmtId="0" fontId="1" fillId="0" borderId="48" xfId="0" quotePrefix="1" applyFont="1" applyFill="1" applyBorder="1" applyAlignment="1">
      <alignment horizontal="center" vertical="center"/>
    </xf>
    <xf numFmtId="9" fontId="1" fillId="0" borderId="48" xfId="0" applyNumberFormat="1" applyFont="1" applyFill="1" applyBorder="1" applyAlignment="1">
      <alignment horizontal="center" vertical="center"/>
    </xf>
    <xf numFmtId="164" fontId="1" fillId="0" borderId="48" xfId="0" applyNumberFormat="1" applyFont="1" applyFill="1" applyBorder="1" applyAlignment="1">
      <alignment horizontal="center" vertical="center"/>
    </xf>
    <xf numFmtId="0" fontId="4" fillId="0" borderId="51" xfId="0" applyFont="1" applyFill="1" applyBorder="1" applyAlignment="1">
      <alignment horizontal="centerContinuous" vertical="center"/>
    </xf>
    <xf numFmtId="164" fontId="1" fillId="0" borderId="51" xfId="0" applyNumberFormat="1" applyFont="1" applyFill="1" applyBorder="1" applyAlignment="1">
      <alignment horizontal="center" vertical="center"/>
    </xf>
    <xf numFmtId="49" fontId="1" fillId="0" borderId="51" xfId="0" applyNumberFormat="1" applyFont="1" applyFill="1" applyBorder="1" applyAlignment="1">
      <alignment horizontal="center" vertical="center"/>
    </xf>
    <xf numFmtId="0" fontId="4" fillId="0" borderId="115" xfId="0" applyFont="1" applyFill="1" applyBorder="1" applyAlignment="1">
      <alignment horizontal="centerContinuous" vertical="center"/>
    </xf>
    <xf numFmtId="49" fontId="1" fillId="0" borderId="46" xfId="0" applyNumberFormat="1" applyFont="1" applyFill="1" applyBorder="1" applyAlignment="1">
      <alignment horizontal="center" vertical="center"/>
    </xf>
    <xf numFmtId="0" fontId="4" fillId="0" borderId="46" xfId="0" applyFont="1" applyFill="1" applyBorder="1" applyAlignment="1">
      <alignment horizontal="centerContinuous" vertical="center"/>
    </xf>
    <xf numFmtId="0" fontId="4" fillId="0" borderId="48" xfId="0" applyFont="1" applyFill="1" applyBorder="1" applyAlignment="1">
      <alignment horizontal="centerContinuous" vertical="center"/>
    </xf>
    <xf numFmtId="49" fontId="1" fillId="0" borderId="48" xfId="0" applyNumberFormat="1" applyFont="1" applyFill="1" applyBorder="1" applyAlignment="1">
      <alignment horizontal="center" vertical="center"/>
    </xf>
    <xf numFmtId="0" fontId="4" fillId="0" borderId="131" xfId="0" applyFont="1" applyFill="1" applyBorder="1" applyAlignment="1">
      <alignment horizontal="centerContinuous" vertical="center"/>
    </xf>
    <xf numFmtId="0" fontId="4" fillId="0" borderId="132" xfId="0" applyFont="1" applyFill="1" applyBorder="1" applyAlignment="1">
      <alignment horizontal="centerContinuous" vertical="center"/>
    </xf>
    <xf numFmtId="0" fontId="4" fillId="0" borderId="63" xfId="0" applyFont="1" applyFill="1" applyBorder="1" applyAlignment="1">
      <alignment horizontal="centerContinuous" vertical="center"/>
    </xf>
    <xf numFmtId="0" fontId="4" fillId="0" borderId="68" xfId="0" applyFont="1" applyFill="1" applyBorder="1" applyAlignment="1">
      <alignment horizontal="centerContinuous" vertical="center"/>
    </xf>
    <xf numFmtId="49" fontId="1" fillId="0" borderId="120" xfId="0" applyNumberFormat="1" applyFont="1" applyFill="1" applyBorder="1" applyAlignment="1">
      <alignment horizontal="centerContinuous" vertical="center"/>
    </xf>
    <xf numFmtId="0" fontId="1" fillId="0" borderId="51" xfId="0" applyFont="1" applyFill="1" applyBorder="1" applyAlignment="1">
      <alignment horizontal="center" vertical="center"/>
    </xf>
    <xf numFmtId="0" fontId="1" fillId="0" borderId="46" xfId="0" applyFont="1" applyFill="1" applyBorder="1" applyAlignment="1">
      <alignment horizontal="center" vertical="center"/>
    </xf>
    <xf numFmtId="0" fontId="1" fillId="0" borderId="89" xfId="0" applyFont="1" applyFill="1" applyBorder="1" applyAlignment="1">
      <alignment horizontal="center" vertical="center"/>
    </xf>
    <xf numFmtId="0" fontId="1" fillId="0" borderId="82" xfId="0" applyFont="1" applyFill="1" applyBorder="1" applyAlignment="1">
      <alignment horizontal="center" vertical="center" shrinkToFit="1"/>
    </xf>
    <xf numFmtId="0" fontId="1" fillId="0" borderId="126" xfId="0" applyFont="1" applyFill="1" applyBorder="1" applyAlignment="1">
      <alignment horizontal="center" vertical="center"/>
    </xf>
    <xf numFmtId="9" fontId="1" fillId="0" borderId="126" xfId="0" applyNumberFormat="1" applyFont="1" applyFill="1" applyBorder="1" applyAlignment="1">
      <alignment horizontal="center" vertical="center"/>
    </xf>
    <xf numFmtId="164" fontId="1" fillId="0" borderId="126" xfId="0" applyNumberFormat="1" applyFont="1" applyFill="1" applyBorder="1" applyAlignment="1">
      <alignment horizontal="center" vertical="center"/>
    </xf>
    <xf numFmtId="0" fontId="1" fillId="11" borderId="115" xfId="0" applyNumberFormat="1" applyFont="1" applyFill="1" applyBorder="1" applyAlignment="1">
      <alignment horizontal="center" vertical="center"/>
    </xf>
    <xf numFmtId="0" fontId="1" fillId="11" borderId="46" xfId="0" applyFont="1" applyFill="1" applyBorder="1" applyAlignment="1">
      <alignment horizontal="center" vertical="center"/>
    </xf>
    <xf numFmtId="49" fontId="1" fillId="11" borderId="46" xfId="0" applyNumberFormat="1" applyFont="1" applyFill="1" applyBorder="1" applyAlignment="1">
      <alignment horizontal="center" vertical="center"/>
    </xf>
    <xf numFmtId="0" fontId="1" fillId="11" borderId="115" xfId="0" quotePrefix="1" applyNumberFormat="1" applyFont="1" applyFill="1" applyBorder="1" applyAlignment="1">
      <alignment horizontal="center" vertical="center"/>
    </xf>
    <xf numFmtId="1" fontId="50" fillId="11" borderId="115" xfId="0" applyNumberFormat="1" applyFont="1" applyFill="1" applyBorder="1" applyAlignment="1">
      <alignment horizontal="center" vertical="center"/>
    </xf>
    <xf numFmtId="1" fontId="1" fillId="11" borderId="115" xfId="0" applyNumberFormat="1" applyFont="1" applyFill="1" applyBorder="1" applyAlignment="1">
      <alignment horizontal="center" vertical="center"/>
    </xf>
    <xf numFmtId="0" fontId="4" fillId="11" borderId="10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1" fillId="0" borderId="82" xfId="0" applyFont="1" applyBorder="1" applyAlignment="1">
      <alignment horizontal="center" vertical="center"/>
    </xf>
    <xf numFmtId="164" fontId="4" fillId="0" borderId="48" xfId="0" applyNumberFormat="1" applyFont="1" applyBorder="1" applyAlignment="1">
      <alignment horizontal="center" vertical="center"/>
    </xf>
    <xf numFmtId="1" fontId="50" fillId="14" borderId="48" xfId="0" applyNumberFormat="1" applyFont="1" applyFill="1" applyBorder="1" applyAlignment="1">
      <alignment horizontal="center" vertical="center"/>
    </xf>
    <xf numFmtId="1" fontId="4" fillId="0" borderId="48" xfId="0" applyNumberFormat="1" applyFont="1" applyFill="1" applyBorder="1" applyAlignment="1">
      <alignment horizontal="center" vertical="center"/>
    </xf>
    <xf numFmtId="0" fontId="3" fillId="0" borderId="49" xfId="0" applyFont="1" applyBorder="1" applyAlignment="1">
      <alignment horizontal="center" vertical="center"/>
    </xf>
    <xf numFmtId="0" fontId="1" fillId="0" borderId="129" xfId="0" applyFont="1" applyBorder="1" applyAlignment="1">
      <alignment horizontal="center" vertical="center"/>
    </xf>
    <xf numFmtId="49" fontId="1" fillId="0" borderId="130" xfId="2" applyNumberFormat="1" applyFont="1" applyBorder="1" applyAlignment="1">
      <alignment horizontal="center" vertical="center"/>
    </xf>
    <xf numFmtId="0" fontId="1" fillId="0" borderId="130" xfId="0" applyFont="1" applyBorder="1" applyAlignment="1">
      <alignment horizontal="center" vertical="center" shrinkToFit="1"/>
    </xf>
    <xf numFmtId="0" fontId="1" fillId="0" borderId="51" xfId="0" applyFont="1" applyBorder="1" applyAlignment="1">
      <alignment horizontal="center" vertical="center"/>
    </xf>
    <xf numFmtId="0" fontId="1" fillId="19" borderId="51" xfId="0" applyNumberFormat="1" applyFont="1" applyFill="1" applyBorder="1" applyAlignment="1">
      <alignment horizontal="center" vertical="center"/>
    </xf>
    <xf numFmtId="49" fontId="1" fillId="0" borderId="51" xfId="2" applyNumberFormat="1" applyFont="1" applyBorder="1" applyAlignment="1">
      <alignment horizontal="center" vertical="center"/>
    </xf>
    <xf numFmtId="164" fontId="4" fillId="0" borderId="51" xfId="0" applyNumberFormat="1" applyFont="1" applyBorder="1" applyAlignment="1">
      <alignment horizontal="center" vertical="center"/>
    </xf>
    <xf numFmtId="0" fontId="4" fillId="0" borderId="50" xfId="0" applyFont="1" applyFill="1" applyBorder="1" applyAlignment="1">
      <alignment horizontal="center" vertical="center"/>
    </xf>
    <xf numFmtId="164" fontId="1" fillId="0" borderId="130" xfId="0" applyNumberFormat="1" applyFont="1" applyBorder="1" applyAlignment="1">
      <alignment horizontal="center" vertical="center"/>
    </xf>
    <xf numFmtId="0" fontId="1" fillId="0" borderId="133" xfId="0" applyFont="1" applyBorder="1" applyAlignment="1">
      <alignment horizontal="center" vertical="center"/>
    </xf>
    <xf numFmtId="0" fontId="1" fillId="0" borderId="134" xfId="0" applyFont="1" applyFill="1" applyBorder="1" applyAlignment="1">
      <alignment horizontal="center" vertical="center"/>
    </xf>
    <xf numFmtId="0" fontId="1" fillId="0" borderId="132" xfId="0" applyFont="1" applyFill="1" applyBorder="1" applyAlignment="1">
      <alignment horizontal="center" vertical="center"/>
    </xf>
    <xf numFmtId="0" fontId="3" fillId="0" borderId="125" xfId="0" applyFont="1" applyBorder="1" applyAlignment="1">
      <alignment horizontal="center" vertical="center"/>
    </xf>
    <xf numFmtId="0" fontId="1" fillId="21" borderId="63" xfId="0" quotePrefix="1" applyFont="1" applyFill="1" applyBorder="1" applyAlignment="1">
      <alignment horizontal="center" vertical="center"/>
    </xf>
    <xf numFmtId="0" fontId="1" fillId="0" borderId="88" xfId="0" applyFont="1" applyFill="1" applyBorder="1" applyAlignment="1">
      <alignment horizontal="center" vertical="center" shrinkToFit="1"/>
    </xf>
    <xf numFmtId="0" fontId="1" fillId="0" borderId="135" xfId="0" applyFont="1" applyBorder="1" applyAlignment="1">
      <alignment horizontal="center" vertical="center" shrinkToFit="1"/>
    </xf>
    <xf numFmtId="0" fontId="1" fillId="0" borderId="118" xfId="0" applyFont="1" applyFill="1" applyBorder="1" applyAlignment="1">
      <alignment horizontal="center" vertical="center"/>
    </xf>
    <xf numFmtId="0" fontId="1" fillId="19" borderId="126" xfId="0" applyNumberFormat="1" applyFont="1" applyFill="1" applyBorder="1" applyAlignment="1">
      <alignment horizontal="center" vertical="center"/>
    </xf>
    <xf numFmtId="0" fontId="1" fillId="19" borderId="128" xfId="0" applyNumberFormat="1" applyFont="1" applyFill="1" applyBorder="1" applyAlignment="1">
      <alignment horizontal="center" vertical="center"/>
    </xf>
    <xf numFmtId="0" fontId="1" fillId="19" borderId="115" xfId="0" applyNumberFormat="1" applyFont="1" applyFill="1" applyBorder="1" applyAlignment="1">
      <alignment horizontal="center" vertical="center"/>
    </xf>
    <xf numFmtId="0" fontId="1" fillId="0" borderId="48" xfId="0" applyFont="1" applyBorder="1" applyAlignment="1">
      <alignment horizontal="left" vertical="center"/>
    </xf>
    <xf numFmtId="164" fontId="1" fillId="0" borderId="115" xfId="0" applyNumberFormat="1" applyFont="1" applyFill="1" applyBorder="1" applyAlignment="1">
      <alignment horizontal="center" vertical="center"/>
    </xf>
    <xf numFmtId="49" fontId="1" fillId="0" borderId="115" xfId="0" applyNumberFormat="1" applyFont="1" applyFill="1" applyBorder="1" applyAlignment="1">
      <alignment horizontal="center" vertical="center"/>
    </xf>
    <xf numFmtId="1" fontId="1" fillId="0" borderId="62" xfId="0" applyNumberFormat="1" applyFont="1" applyFill="1" applyBorder="1" applyAlignment="1">
      <alignment horizontal="center" vertical="center"/>
    </xf>
    <xf numFmtId="0" fontId="1" fillId="0" borderId="105" xfId="0" applyFont="1" applyFill="1" applyBorder="1" applyAlignment="1">
      <alignment horizontal="centerContinuous" vertical="center" shrinkToFit="1"/>
    </xf>
    <xf numFmtId="0" fontId="20" fillId="0" borderId="106" xfId="0" applyFont="1" applyFill="1" applyBorder="1" applyAlignment="1">
      <alignment horizontal="centerContinuous" vertical="center"/>
    </xf>
    <xf numFmtId="0" fontId="1" fillId="0" borderId="115" xfId="0" applyFont="1" applyFill="1" applyBorder="1" applyAlignment="1">
      <alignment horizontal="center" vertical="center"/>
    </xf>
    <xf numFmtId="0" fontId="1" fillId="0" borderId="107" xfId="0" applyFont="1" applyFill="1" applyBorder="1" applyAlignment="1">
      <alignment horizontal="centerContinuous" vertical="center"/>
    </xf>
    <xf numFmtId="0" fontId="1" fillId="0" borderId="119" xfId="0" applyFont="1" applyBorder="1" applyAlignment="1">
      <alignment horizontal="center" vertical="center" shrinkToFit="1"/>
    </xf>
    <xf numFmtId="0" fontId="1" fillId="0" borderId="89" xfId="0" applyFont="1" applyBorder="1" applyAlignment="1">
      <alignment horizontal="center" vertical="center" shrinkToFit="1"/>
    </xf>
    <xf numFmtId="0" fontId="1" fillId="0" borderId="136" xfId="0" applyFont="1" applyBorder="1" applyAlignment="1">
      <alignment horizontal="left" vertical="center"/>
    </xf>
    <xf numFmtId="0" fontId="1" fillId="0" borderId="90" xfId="0" applyFont="1" applyBorder="1" applyAlignment="1">
      <alignment horizontal="left" vertical="center" shrinkToFit="1"/>
    </xf>
    <xf numFmtId="164" fontId="1" fillId="0" borderId="92" xfId="0" applyNumberFormat="1" applyFont="1" applyFill="1" applyBorder="1" applyAlignment="1">
      <alignment horizontal="center" vertical="center"/>
    </xf>
    <xf numFmtId="0" fontId="25" fillId="0" borderId="14" xfId="0" applyNumberFormat="1" applyFont="1" applyFill="1" applyBorder="1" applyAlignment="1">
      <alignment horizontal="center" vertical="center"/>
    </xf>
    <xf numFmtId="0" fontId="26" fillId="0" borderId="55" xfId="0" applyFont="1" applyBorder="1" applyAlignment="1">
      <alignment horizontal="centerContinuous" vertical="center" shrinkToFit="1"/>
    </xf>
    <xf numFmtId="0" fontId="8" fillId="19" borderId="3" xfId="0" quotePrefix="1" applyFont="1" applyFill="1" applyBorder="1" applyAlignment="1">
      <alignment horizontal="center" vertical="center"/>
    </xf>
    <xf numFmtId="0" fontId="6" fillId="19" borderId="85" xfId="0" applyNumberFormat="1" applyFont="1" applyFill="1" applyBorder="1" applyAlignment="1">
      <alignment horizontal="centerContinuous" vertical="center"/>
    </xf>
    <xf numFmtId="0" fontId="1" fillId="19" borderId="86" xfId="0" applyFont="1" applyFill="1" applyBorder="1" applyAlignment="1">
      <alignment horizontal="centerContinuous" vertical="center"/>
    </xf>
    <xf numFmtId="1" fontId="6" fillId="19" borderId="30" xfId="0" applyNumberFormat="1" applyFont="1" applyFill="1" applyBorder="1" applyAlignment="1">
      <alignment horizontal="center" vertical="center"/>
    </xf>
    <xf numFmtId="0" fontId="6" fillId="19" borderId="3" xfId="0" quotePrefix="1" applyFont="1" applyFill="1" applyBorder="1" applyAlignment="1">
      <alignment horizontal="center" vertical="center"/>
    </xf>
    <xf numFmtId="0" fontId="6" fillId="19" borderId="26" xfId="0" quotePrefix="1" applyFont="1" applyFill="1" applyBorder="1" applyAlignment="1">
      <alignment horizontal="center" vertical="center"/>
    </xf>
    <xf numFmtId="0" fontId="6" fillId="19" borderId="27" xfId="0" applyFont="1" applyFill="1" applyBorder="1" applyAlignment="1">
      <alignment horizontal="center" vertical="center" wrapText="1"/>
    </xf>
    <xf numFmtId="0" fontId="6" fillId="19" borderId="53" xfId="0" applyFont="1" applyFill="1" applyBorder="1" applyAlignment="1">
      <alignment horizontal="center" vertical="center" wrapText="1"/>
    </xf>
    <xf numFmtId="0" fontId="6" fillId="8" borderId="29" xfId="0" quotePrefix="1" applyNumberFormat="1" applyFont="1" applyFill="1" applyBorder="1" applyAlignment="1">
      <alignment horizontal="center" vertical="center"/>
    </xf>
    <xf numFmtId="0" fontId="6" fillId="5" borderId="29" xfId="0" quotePrefix="1" applyNumberFormat="1" applyFont="1" applyFill="1" applyBorder="1" applyAlignment="1">
      <alignment horizontal="center" vertical="center"/>
    </xf>
    <xf numFmtId="1" fontId="6" fillId="0" borderId="27" xfId="0" applyNumberFormat="1" applyFont="1" applyBorder="1" applyAlignment="1">
      <alignment horizontal="center" vertical="center"/>
    </xf>
    <xf numFmtId="1" fontId="6" fillId="0" borderId="53" xfId="0" applyNumberFormat="1" applyFont="1" applyBorder="1" applyAlignment="1">
      <alignment horizontal="center" vertical="center"/>
    </xf>
    <xf numFmtId="1" fontId="6" fillId="0" borderId="27" xfId="0" applyNumberFormat="1" applyFont="1" applyFill="1" applyBorder="1" applyAlignment="1">
      <alignment horizontal="center" vertical="center"/>
    </xf>
    <xf numFmtId="1" fontId="6" fillId="0" borderId="53" xfId="0" applyNumberFormat="1" applyFont="1" applyFill="1" applyBorder="1" applyAlignment="1">
      <alignment horizontal="center" vertical="center"/>
    </xf>
    <xf numFmtId="1" fontId="6" fillId="0" borderId="52" xfId="0" applyNumberFormat="1" applyFont="1" applyFill="1" applyBorder="1" applyAlignment="1">
      <alignment horizontal="center" vertical="center"/>
    </xf>
    <xf numFmtId="0" fontId="1" fillId="0" borderId="0" xfId="0" quotePrefix="1" applyFont="1" applyBorder="1" applyAlignment="1">
      <alignment vertical="center"/>
    </xf>
    <xf numFmtId="49" fontId="15" fillId="0" borderId="40" xfId="0" applyNumberFormat="1" applyFont="1" applyBorder="1" applyAlignment="1">
      <alignment horizontal="center" shrinkToFit="1"/>
    </xf>
  </cellXfs>
  <cellStyles count="9">
    <cellStyle name="Excel Built-in Normal" xfId="6"/>
    <cellStyle name="Hyperlink" xfId="1" builtinId="8"/>
    <cellStyle name="Normal" xfId="0" builtinId="0"/>
    <cellStyle name="Normal 2" xfId="4"/>
    <cellStyle name="Normal 2 2" xfId="5"/>
    <cellStyle name="Normal 3" xfId="8"/>
    <cellStyle name="Normal 4" xfId="7"/>
    <cellStyle name="Percent" xfId="2" builtinId="5"/>
    <cellStyle name="Percent 2" xfId="3"/>
  </cellStyles>
  <dxfs count="640">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i val="0"/>
        <color theme="9" tint="-0.499984740745262"/>
      </font>
      <fill>
        <patternFill>
          <bgColor rgb="FF92D050"/>
        </patternFill>
      </fill>
      <border>
        <left style="thin">
          <color rgb="FFFF0000"/>
        </left>
        <right style="thin">
          <color rgb="FFFF0000"/>
        </right>
        <top style="thin">
          <color rgb="FFFF0000"/>
        </top>
        <bottom style="thin">
          <color rgb="FFFF0000"/>
        </bottom>
        <vertical/>
        <horizontal/>
      </border>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CCFFCC"/>
      <color rgb="FF0000FF"/>
      <color rgb="FFCCCC00"/>
      <color rgb="FF009900"/>
      <color rgb="FF99FF99"/>
      <color rgb="FFCCFF99"/>
      <color rgb="FFFFFF66"/>
      <color rgb="FF00CC66"/>
      <color rgb="FF00FF99"/>
      <color rgb="FF66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57150</xdr:colOff>
      <xdr:row>1</xdr:row>
      <xdr:rowOff>66675</xdr:rowOff>
    </xdr:from>
    <xdr:to>
      <xdr:col>6</xdr:col>
      <xdr:colOff>966976</xdr:colOff>
      <xdr:row>12</xdr:row>
      <xdr:rowOff>155720</xdr:rowOff>
    </xdr:to>
    <xdr:pic>
      <xdr:nvPicPr>
        <xdr:cNvPr id="5" name="Picture 4" descr="C:\A\Jue\SoF\Images\NPC\Primes\Elves &amp; Fey\archerepents.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48225" y="438150"/>
          <a:ext cx="1929001" cy="2441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57150</xdr:colOff>
      <xdr:row>13</xdr:row>
      <xdr:rowOff>57151</xdr:rowOff>
    </xdr:from>
    <xdr:to>
      <xdr:col>6</xdr:col>
      <xdr:colOff>971550</xdr:colOff>
      <xdr:row>21</xdr:row>
      <xdr:rowOff>171450</xdr:rowOff>
    </xdr:to>
    <xdr:sp macro="" textlink="">
      <xdr:nvSpPr>
        <xdr:cNvPr id="1084" name="Text Box 60"/>
        <xdr:cNvSpPr txBox="1">
          <a:spLocks noChangeArrowheads="1"/>
        </xdr:cNvSpPr>
      </xdr:nvSpPr>
      <xdr:spPr bwMode="auto">
        <a:xfrm>
          <a:off x="57150" y="3000376"/>
          <a:ext cx="6724650" cy="1800224"/>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ctr" rtl="0">
            <a:defRPr sz="1000"/>
          </a:pPr>
          <a:r>
            <a:rPr lang="en-US" sz="1400" b="1" i="0" u="none" strike="noStrike" baseline="0">
              <a:solidFill>
                <a:srgbClr val="000000"/>
              </a:solidFill>
              <a:latin typeface="Times New Roman"/>
              <a:cs typeface="Times New Roman"/>
            </a:rPr>
            <a:t>Current status</a:t>
          </a:r>
        </a:p>
        <a:p>
          <a:pPr algn="ctr" rtl="0">
            <a:defRPr sz="1000"/>
          </a:pPr>
          <a:endParaRPr lang="en-US" sz="1400" b="1"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17701" name="Rectangle 1"/>
        <xdr:cNvSpPr>
          <a:spLocks noChangeArrowheads="1"/>
        </xdr:cNvSpPr>
      </xdr:nvSpPr>
      <xdr:spPr bwMode="auto">
        <a:xfrm>
          <a:off x="5067300" y="0"/>
          <a:ext cx="204787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Rectangle 1"/>
        <xdr:cNvSpPr>
          <a:spLocks noChangeArrowheads="1"/>
        </xdr:cNvSpPr>
      </xdr:nvSpPr>
      <xdr:spPr bwMode="auto">
        <a:xfrm>
          <a:off x="5029200"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19460" name="Rectangle 1"/>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523875</xdr:colOff>
      <xdr:row>1</xdr:row>
      <xdr:rowOff>123825</xdr:rowOff>
    </xdr:from>
    <xdr:to>
      <xdr:col>3</xdr:col>
      <xdr:colOff>102534</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irjadin26@yahoo.ca?subject=Aren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3"/>
  <sheetViews>
    <sheetView showGridLines="0" tabSelected="1" zoomScaleNormal="100" workbookViewId="0"/>
  </sheetViews>
  <sheetFormatPr defaultColWidth="13" defaultRowHeight="15.75"/>
  <cols>
    <col min="1" max="1" width="22.625" style="83" customWidth="1"/>
    <col min="2" max="2" width="10" style="84" customWidth="1"/>
    <col min="3" max="3" width="5.125" style="84" customWidth="1"/>
    <col min="4" max="4" width="13.75" style="83" bestFit="1" customWidth="1"/>
    <col min="5" max="5" width="11.375" style="84" bestFit="1" customWidth="1"/>
    <col min="6" max="6" width="13.375" style="83" customWidth="1"/>
    <col min="7" max="7" width="13.375" style="84" customWidth="1"/>
    <col min="8" max="16384" width="13" style="43"/>
  </cols>
  <sheetData>
    <row r="1" spans="1:7" ht="29.25" thickTop="1" thickBot="1">
      <c r="A1" s="37" t="s">
        <v>296</v>
      </c>
      <c r="B1" s="38" t="s">
        <v>297</v>
      </c>
      <c r="C1" s="39"/>
      <c r="D1" s="40"/>
      <c r="E1" s="41"/>
      <c r="F1" s="40"/>
      <c r="G1" s="42" t="s">
        <v>298</v>
      </c>
    </row>
    <row r="2" spans="1:7" ht="17.25" thickTop="1">
      <c r="A2" s="44" t="s">
        <v>0</v>
      </c>
      <c r="B2" s="45" t="s">
        <v>299</v>
      </c>
      <c r="C2" s="45"/>
      <c r="D2" s="46" t="s">
        <v>1</v>
      </c>
      <c r="E2" s="47" t="s">
        <v>326</v>
      </c>
      <c r="F2" s="48"/>
      <c r="G2" s="49"/>
    </row>
    <row r="3" spans="1:7" ht="16.5">
      <c r="A3" s="44" t="s">
        <v>66</v>
      </c>
      <c r="B3" s="45" t="s">
        <v>195</v>
      </c>
      <c r="C3" s="45"/>
      <c r="D3" s="46" t="s">
        <v>67</v>
      </c>
      <c r="E3" s="47">
        <v>6</v>
      </c>
      <c r="F3" s="46"/>
      <c r="G3" s="49"/>
    </row>
    <row r="4" spans="1:7" ht="16.5">
      <c r="A4" s="44" t="s">
        <v>66</v>
      </c>
      <c r="B4" s="45" t="s">
        <v>370</v>
      </c>
      <c r="C4" s="45"/>
      <c r="D4" s="46" t="s">
        <v>67</v>
      </c>
      <c r="E4" s="47">
        <v>3</v>
      </c>
      <c r="F4" s="46"/>
      <c r="G4" s="49"/>
    </row>
    <row r="5" spans="1:7" ht="17.25" thickBot="1">
      <c r="A5" s="44" t="s">
        <v>68</v>
      </c>
      <c r="B5" s="45" t="s">
        <v>192</v>
      </c>
      <c r="C5" s="45"/>
      <c r="D5" s="46"/>
      <c r="E5" s="47"/>
      <c r="F5" s="46"/>
      <c r="G5" s="49"/>
    </row>
    <row r="6" spans="1:7" ht="17.25" thickTop="1">
      <c r="A6" s="50" t="s">
        <v>121</v>
      </c>
      <c r="B6" s="577">
        <f>6+3+1</f>
        <v>10</v>
      </c>
      <c r="C6" s="578"/>
      <c r="D6" s="51" t="s">
        <v>90</v>
      </c>
      <c r="E6" s="52" t="s">
        <v>189</v>
      </c>
      <c r="F6" s="53"/>
      <c r="G6" s="49"/>
    </row>
    <row r="7" spans="1:7" ht="17.25" thickBot="1">
      <c r="A7" s="54" t="s">
        <v>361</v>
      </c>
      <c r="B7" s="454" t="str">
        <f>C9</f>
        <v>+5</v>
      </c>
      <c r="C7" s="455"/>
      <c r="D7" s="55" t="s">
        <v>188</v>
      </c>
      <c r="E7" s="56" t="s">
        <v>189</v>
      </c>
      <c r="F7" s="53"/>
      <c r="G7" s="49"/>
    </row>
    <row r="8" spans="1:7" ht="17.25" thickTop="1">
      <c r="A8" s="57" t="s">
        <v>2</v>
      </c>
      <c r="B8" s="580">
        <f>14+5+4</f>
        <v>23</v>
      </c>
      <c r="C8" s="574" t="str">
        <f t="shared" ref="C8:C13" si="0">IF(B8&gt;9.9,CONCATENATE("+",ROUNDDOWN((B8-10)/2,0)),ROUNDUP((B8-10)/2,0))</f>
        <v>+6</v>
      </c>
      <c r="D8" s="58" t="s">
        <v>88</v>
      </c>
      <c r="E8" s="592" t="s">
        <v>580</v>
      </c>
      <c r="F8" s="53"/>
      <c r="G8" s="49"/>
    </row>
    <row r="9" spans="1:7" ht="16.5">
      <c r="A9" s="59" t="s">
        <v>3</v>
      </c>
      <c r="B9" s="576">
        <f>16+4</f>
        <v>20</v>
      </c>
      <c r="C9" s="60" t="str">
        <f t="shared" si="0"/>
        <v>+5</v>
      </c>
      <c r="D9" s="61" t="s">
        <v>89</v>
      </c>
      <c r="E9" s="62">
        <f>SUM(Martial!G4:G21)+SUM(Equipment!C3:C15)</f>
        <v>34.5</v>
      </c>
      <c r="F9" s="53"/>
      <c r="G9" s="49"/>
    </row>
    <row r="10" spans="1:7" ht="16.5">
      <c r="A10" s="63" t="s">
        <v>13</v>
      </c>
      <c r="B10" s="576">
        <f>12+5</f>
        <v>17</v>
      </c>
      <c r="C10" s="65" t="str">
        <f t="shared" si="0"/>
        <v>+3</v>
      </c>
      <c r="D10" s="61" t="s">
        <v>15</v>
      </c>
      <c r="E10" s="66">
        <f>ROUNDUP(((E3*8)*0.75)+((E4*8)*0.75)+((E3+E4)*C10),0)</f>
        <v>81</v>
      </c>
      <c r="F10" s="53"/>
      <c r="G10" s="49"/>
    </row>
    <row r="11" spans="1:7" ht="16.5">
      <c r="A11" s="67" t="s">
        <v>14</v>
      </c>
      <c r="B11" s="64">
        <v>14</v>
      </c>
      <c r="C11" s="60" t="str">
        <f t="shared" si="0"/>
        <v>+2</v>
      </c>
      <c r="D11" s="68" t="s">
        <v>123</v>
      </c>
      <c r="E11" s="579">
        <f>10+C9</f>
        <v>15</v>
      </c>
      <c r="F11" s="44"/>
      <c r="G11" s="49"/>
    </row>
    <row r="12" spans="1:7" ht="16.5">
      <c r="A12" s="69" t="s">
        <v>16</v>
      </c>
      <c r="B12" s="64">
        <v>16</v>
      </c>
      <c r="C12" s="60" t="str">
        <f t="shared" si="0"/>
        <v>+3</v>
      </c>
      <c r="D12" s="68" t="s">
        <v>65</v>
      </c>
      <c r="E12" s="579">
        <f>E11+SUM(Martial!B17:B18)+4</f>
        <v>25</v>
      </c>
      <c r="F12" s="53"/>
      <c r="G12" s="49"/>
    </row>
    <row r="13" spans="1:7" ht="17.25" thickBot="1">
      <c r="A13" s="70" t="s">
        <v>12</v>
      </c>
      <c r="B13" s="581">
        <f>10+5</f>
        <v>15</v>
      </c>
      <c r="C13" s="71" t="str">
        <f t="shared" si="0"/>
        <v>+2</v>
      </c>
      <c r="D13" s="72" t="s">
        <v>191</v>
      </c>
      <c r="E13" s="73">
        <f>E12-C9</f>
        <v>20</v>
      </c>
      <c r="F13" s="53"/>
      <c r="G13" s="49"/>
    </row>
    <row r="14" spans="1:7" s="9" customFormat="1" ht="17.25" thickTop="1">
      <c r="A14" s="74"/>
      <c r="B14" s="75"/>
      <c r="C14" s="75"/>
      <c r="D14" s="75"/>
      <c r="E14" s="75"/>
      <c r="F14" s="75"/>
      <c r="G14" s="76"/>
    </row>
    <row r="15" spans="1:7" s="9" customFormat="1" ht="16.5">
      <c r="A15" s="77"/>
      <c r="B15" s="78"/>
      <c r="C15" s="78"/>
      <c r="D15" s="78"/>
      <c r="E15" s="78"/>
      <c r="F15" s="78"/>
      <c r="G15" s="79"/>
    </row>
    <row r="16" spans="1:7" s="9" customFormat="1" ht="16.5">
      <c r="A16" s="77"/>
      <c r="B16" s="78"/>
      <c r="C16" s="78"/>
      <c r="D16" s="78"/>
      <c r="E16" s="78"/>
      <c r="F16" s="78"/>
      <c r="G16" s="79"/>
    </row>
    <row r="17" spans="1:7" s="9" customFormat="1" ht="16.5">
      <c r="A17" s="77"/>
      <c r="B17" s="78"/>
      <c r="C17" s="78"/>
      <c r="D17" s="78"/>
      <c r="E17" s="78"/>
      <c r="F17" s="78"/>
      <c r="G17" s="79"/>
    </row>
    <row r="18" spans="1:7" s="9" customFormat="1" ht="16.5">
      <c r="A18" s="77"/>
      <c r="B18" s="78"/>
      <c r="C18" s="78"/>
      <c r="D18" s="78"/>
      <c r="E18" s="78"/>
      <c r="F18" s="78"/>
      <c r="G18" s="79"/>
    </row>
    <row r="19" spans="1:7" s="9" customFormat="1" ht="16.5">
      <c r="A19" s="77"/>
      <c r="B19" s="78"/>
      <c r="C19" s="78"/>
      <c r="D19" s="78"/>
      <c r="E19" s="78"/>
      <c r="F19" s="78"/>
      <c r="G19" s="79"/>
    </row>
    <row r="20" spans="1:7" s="9" customFormat="1" ht="16.5">
      <c r="A20" s="77"/>
      <c r="B20" s="78"/>
      <c r="C20" s="78"/>
      <c r="D20" s="78"/>
      <c r="E20" s="78"/>
      <c r="F20" s="78"/>
      <c r="G20" s="79"/>
    </row>
    <row r="21" spans="1:7" s="9" customFormat="1" ht="16.5">
      <c r="A21" s="77"/>
      <c r="B21" s="78"/>
      <c r="C21" s="78"/>
      <c r="D21" s="78"/>
      <c r="E21" s="78"/>
      <c r="F21" s="78"/>
      <c r="G21" s="79"/>
    </row>
    <row r="22" spans="1:7" ht="17.25" thickBot="1">
      <c r="A22" s="80"/>
      <c r="B22" s="81"/>
      <c r="C22" s="81"/>
      <c r="D22" s="81"/>
      <c r="E22" s="81"/>
      <c r="F22" s="81"/>
      <c r="G22" s="82"/>
    </row>
    <row r="23" spans="1:7" ht="16.5" thickTop="1"/>
  </sheetData>
  <phoneticPr fontId="0" type="noConversion"/>
  <conditionalFormatting sqref="E9">
    <cfRule type="cellIs" dxfId="639" priority="4" stopIfTrue="1" operator="greaterThan">
      <formula>116</formula>
    </cfRule>
    <cfRule type="cellIs" dxfId="638" priority="5" stopIfTrue="1" operator="between">
      <formula>58</formula>
      <formula>116</formula>
    </cfRule>
  </conditionalFormatting>
  <hyperlinks>
    <hyperlink ref="G1" r:id="rId1"/>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2"/>
  <sheetViews>
    <sheetView showGridLines="0" workbookViewId="0">
      <pane ySplit="2" topLeftCell="A3" activePane="bottomLeft" state="frozen"/>
      <selection pane="bottomLeft" activeCell="A3" sqref="A3"/>
    </sheetView>
  </sheetViews>
  <sheetFormatPr defaultColWidth="13" defaultRowHeight="15.75"/>
  <cols>
    <col min="1" max="1" width="21.75" style="83" bestFit="1" customWidth="1"/>
    <col min="2" max="2" width="5.875" style="83" bestFit="1" customWidth="1"/>
    <col min="3" max="3" width="7.625" style="84" hidden="1" customWidth="1"/>
    <col min="4" max="4" width="5.875" style="84" hidden="1" customWidth="1"/>
    <col min="5" max="5" width="9.25" style="84" bestFit="1" customWidth="1"/>
    <col min="6" max="6" width="7.375" style="84" bestFit="1" customWidth="1"/>
    <col min="7" max="7" width="6" style="209" bestFit="1" customWidth="1"/>
    <col min="8" max="8" width="5.25" style="209" bestFit="1" customWidth="1"/>
    <col min="9" max="9" width="6.875" style="209" bestFit="1" customWidth="1"/>
    <col min="10" max="10" width="30.625" style="83" bestFit="1" customWidth="1"/>
    <col min="11" max="11" width="13" style="352"/>
    <col min="12" max="16384" width="13" style="43"/>
  </cols>
  <sheetData>
    <row r="1" spans="1:11" ht="27" thickBot="1">
      <c r="A1" s="85" t="s">
        <v>11</v>
      </c>
      <c r="B1" s="86"/>
      <c r="C1" s="86"/>
      <c r="D1" s="86"/>
      <c r="E1" s="86"/>
      <c r="F1" s="86"/>
      <c r="G1" s="87"/>
      <c r="H1" s="87"/>
      <c r="I1" s="87"/>
      <c r="J1" s="86"/>
    </row>
    <row r="2" spans="1:11" s="9" customFormat="1" ht="33.75" thickBot="1">
      <c r="A2" s="2" t="s">
        <v>187</v>
      </c>
      <c r="B2" s="3" t="s">
        <v>31</v>
      </c>
      <c r="C2" s="3" t="s">
        <v>38</v>
      </c>
      <c r="D2" s="3" t="s">
        <v>30</v>
      </c>
      <c r="E2" s="4" t="s">
        <v>63</v>
      </c>
      <c r="F2" s="4" t="s">
        <v>39</v>
      </c>
      <c r="G2" s="5" t="s">
        <v>69</v>
      </c>
      <c r="H2" s="6" t="s">
        <v>186</v>
      </c>
      <c r="I2" s="7" t="s">
        <v>103</v>
      </c>
      <c r="J2" s="8" t="s">
        <v>101</v>
      </c>
      <c r="K2" s="352"/>
    </row>
    <row r="3" spans="1:11" s="9" customFormat="1" ht="16.5">
      <c r="A3" s="88" t="s">
        <v>72</v>
      </c>
      <c r="B3" s="89">
        <v>8</v>
      </c>
      <c r="C3" s="90" t="s">
        <v>33</v>
      </c>
      <c r="D3" s="90" t="str">
        <f>IF(C3="Str",'Personal File'!$C$8,IF(C3="Dex",'Personal File'!$C$9,IF(C3="Con",'Personal File'!$C$10,IF(C3="Int",'Personal File'!$C$11,IF(C3="Wis",'Personal File'!$C$12,IF(C3="Cha",'Personal File'!$C$13))))))</f>
        <v>+3</v>
      </c>
      <c r="E3" s="409" t="str">
        <f t="shared" ref="E3:E5" si="0">CONCATENATE(C3," (",D3,")")</f>
        <v>Con (+3)</v>
      </c>
      <c r="F3" s="582">
        <v>2</v>
      </c>
      <c r="G3" s="91">
        <f t="shared" ref="G3:G4" si="1">B3+D3+F3</f>
        <v>13</v>
      </c>
      <c r="H3" s="92">
        <f t="shared" ref="H3:H5" ca="1" si="2">RANDBETWEEN(1,20)</f>
        <v>2</v>
      </c>
      <c r="I3" s="91">
        <f t="shared" ref="I3:I4" ca="1" si="3">SUM(G3:H3)</f>
        <v>15</v>
      </c>
      <c r="J3" s="93" t="s">
        <v>319</v>
      </c>
      <c r="K3" s="352"/>
    </row>
    <row r="4" spans="1:11" s="9" customFormat="1" ht="16.5">
      <c r="A4" s="94" t="s">
        <v>73</v>
      </c>
      <c r="B4" s="89">
        <v>5</v>
      </c>
      <c r="C4" s="90" t="s">
        <v>36</v>
      </c>
      <c r="D4" s="90" t="str">
        <f>IF(C4="Str",'Personal File'!$C$8,IF(C4="Dex",'Personal File'!$C$9,IF(C4="Con",'Personal File'!$C$10,IF(C4="Int",'Personal File'!$C$11,IF(C4="Wis",'Personal File'!$C$12,IF(C4="Cha",'Personal File'!$C$13))))))</f>
        <v>+5</v>
      </c>
      <c r="E4" s="95" t="str">
        <f t="shared" si="0"/>
        <v>Dex (+5)</v>
      </c>
      <c r="F4" s="582">
        <v>2</v>
      </c>
      <c r="G4" s="91">
        <f t="shared" si="1"/>
        <v>12</v>
      </c>
      <c r="H4" s="92">
        <f t="shared" ca="1" si="2"/>
        <v>2</v>
      </c>
      <c r="I4" s="91">
        <f t="shared" ca="1" si="3"/>
        <v>14</v>
      </c>
      <c r="J4" s="93" t="s">
        <v>319</v>
      </c>
      <c r="K4" s="591" t="s">
        <v>579</v>
      </c>
    </row>
    <row r="5" spans="1:11" s="9" customFormat="1" ht="16.5">
      <c r="A5" s="96" t="s">
        <v>74</v>
      </c>
      <c r="B5" s="97">
        <v>6</v>
      </c>
      <c r="C5" s="98" t="s">
        <v>35</v>
      </c>
      <c r="D5" s="98" t="str">
        <f>IF(C5="Str",'Personal File'!$C$8,IF(C5="Dex",'Personal File'!$C$9,IF(C5="Con",'Personal File'!$C$10,IF(C5="Int",'Personal File'!$C$11,IF(C5="Wis",'Personal File'!$C$12,IF(C5="Cha",'Personal File'!$C$13))))))</f>
        <v>+3</v>
      </c>
      <c r="E5" s="99" t="str">
        <f t="shared" si="0"/>
        <v>Wis (+3)</v>
      </c>
      <c r="F5" s="583">
        <v>2</v>
      </c>
      <c r="G5" s="100">
        <f t="shared" ref="G5:G42" si="4">B5+D5+F5</f>
        <v>11</v>
      </c>
      <c r="H5" s="101">
        <f t="shared" ca="1" si="2"/>
        <v>12</v>
      </c>
      <c r="I5" s="100">
        <f t="shared" ref="I5:I42" ca="1" si="5">SUM(G5:H5)</f>
        <v>23</v>
      </c>
      <c r="J5" s="102" t="s">
        <v>319</v>
      </c>
      <c r="K5" s="352"/>
    </row>
    <row r="6" spans="1:11" s="111" customFormat="1" ht="16.5">
      <c r="A6" s="103" t="s">
        <v>40</v>
      </c>
      <c r="B6" s="104">
        <v>0</v>
      </c>
      <c r="C6" s="105" t="s">
        <v>34</v>
      </c>
      <c r="D6" s="106" t="str">
        <f>IF(C6="Str",'Personal File'!$C$8,IF(C6="Dex",'Personal File'!$C$9,IF(C6="Con",'Personal File'!$C$10,IF(C6="Int",'Personal File'!$C$11,IF(C6="Wis",'Personal File'!$C$12,IF(C6="Cha",'Personal File'!$C$13))))))</f>
        <v>+2</v>
      </c>
      <c r="E6" s="107" t="str">
        <f t="shared" ref="E6:E42" si="6">CONCATENATE(C6," (",D6,")")</f>
        <v>Int (+2)</v>
      </c>
      <c r="F6" s="108" t="s">
        <v>64</v>
      </c>
      <c r="G6" s="109">
        <f t="shared" si="4"/>
        <v>2</v>
      </c>
      <c r="H6" s="92">
        <f ca="1">RANDBETWEEN(1,20)</f>
        <v>12</v>
      </c>
      <c r="I6" s="109">
        <f t="shared" ca="1" si="5"/>
        <v>14</v>
      </c>
      <c r="J6" s="141"/>
    </row>
    <row r="7" spans="1:11" s="115" customFormat="1" ht="16.5">
      <c r="A7" s="112" t="s">
        <v>41</v>
      </c>
      <c r="B7" s="104">
        <v>0</v>
      </c>
      <c r="C7" s="113" t="s">
        <v>36</v>
      </c>
      <c r="D7" s="114" t="str">
        <f>IF(C7="Str",'Personal File'!$C$8,IF(C7="Dex",'Personal File'!$C$9,IF(C7="Con",'Personal File'!$C$10,IF(C7="Int",'Personal File'!$C$11,IF(C7="Wis",'Personal File'!$C$12,IF(C7="Cha",'Personal File'!$C$13))))))</f>
        <v>+5</v>
      </c>
      <c r="E7" s="95" t="str">
        <f t="shared" si="6"/>
        <v>Dex (+5)</v>
      </c>
      <c r="F7" s="109" t="s">
        <v>64</v>
      </c>
      <c r="G7" s="109">
        <f t="shared" si="4"/>
        <v>5</v>
      </c>
      <c r="H7" s="92">
        <f ca="1">RANDBETWEEN(1,20)</f>
        <v>4</v>
      </c>
      <c r="I7" s="109">
        <f t="shared" ca="1" si="5"/>
        <v>9</v>
      </c>
      <c r="J7" s="141"/>
    </row>
    <row r="8" spans="1:11" s="120" customFormat="1" ht="16.5">
      <c r="A8" s="116" t="s">
        <v>42</v>
      </c>
      <c r="B8" s="104">
        <v>0</v>
      </c>
      <c r="C8" s="117" t="s">
        <v>32</v>
      </c>
      <c r="D8" s="118" t="str">
        <f>IF(C8="Str",'Personal File'!$C$8,IF(C8="Dex",'Personal File'!$C$9,IF(C8="Con",'Personal File'!$C$10,IF(C8="Int",'Personal File'!$C$11,IF(C8="Wis",'Personal File'!$C$12,IF(C8="Cha",'Personal File'!$C$13))))))</f>
        <v>+2</v>
      </c>
      <c r="E8" s="119" t="str">
        <f t="shared" si="6"/>
        <v>Cha (+2)</v>
      </c>
      <c r="F8" s="109" t="s">
        <v>64</v>
      </c>
      <c r="G8" s="109">
        <f t="shared" si="4"/>
        <v>2</v>
      </c>
      <c r="H8" s="92">
        <f t="shared" ref="H8:H42" ca="1" si="7">RANDBETWEEN(1,20)</f>
        <v>7</v>
      </c>
      <c r="I8" s="109">
        <f t="shared" ca="1" si="5"/>
        <v>9</v>
      </c>
      <c r="J8" s="141"/>
    </row>
    <row r="9" spans="1:11" s="125" customFormat="1" ht="16.5">
      <c r="A9" s="121" t="s">
        <v>43</v>
      </c>
      <c r="B9" s="104">
        <v>0</v>
      </c>
      <c r="C9" s="122" t="s">
        <v>37</v>
      </c>
      <c r="D9" s="123" t="str">
        <f>IF(C9="Str",'Personal File'!$C$8,IF(C9="Dex",'Personal File'!$C$9,IF(C9="Con",'Personal File'!$C$10,IF(C9="Int",'Personal File'!$C$11,IF(C9="Wis",'Personal File'!$C$12,IF(C9="Cha",'Personal File'!$C$13))))))</f>
        <v>+6</v>
      </c>
      <c r="E9" s="124" t="str">
        <f t="shared" si="6"/>
        <v>Str (+6)</v>
      </c>
      <c r="F9" s="109" t="s">
        <v>64</v>
      </c>
      <c r="G9" s="109">
        <f t="shared" si="4"/>
        <v>6</v>
      </c>
      <c r="H9" s="92">
        <f t="shared" ca="1" si="7"/>
        <v>9</v>
      </c>
      <c r="I9" s="109">
        <f t="shared" ca="1" si="5"/>
        <v>15</v>
      </c>
      <c r="J9" s="141"/>
    </row>
    <row r="10" spans="1:11" s="125" customFormat="1" ht="16.5">
      <c r="A10" s="126" t="s">
        <v>17</v>
      </c>
      <c r="B10" s="127">
        <v>12</v>
      </c>
      <c r="C10" s="128" t="s">
        <v>33</v>
      </c>
      <c r="D10" s="129" t="str">
        <f>IF(C10="Str",'Personal File'!$C$8,IF(C10="Dex",'Personal File'!$C$9,IF(C10="Con",'Personal File'!$C$10,IF(C10="Int",'Personal File'!$C$11,IF(C10="Wis",'Personal File'!$C$12,IF(C10="Cha",'Personal File'!$C$13))))))</f>
        <v>+3</v>
      </c>
      <c r="E10" s="130" t="str">
        <f t="shared" si="6"/>
        <v>Con (+3)</v>
      </c>
      <c r="F10" s="131" t="s">
        <v>64</v>
      </c>
      <c r="G10" s="131">
        <f t="shared" si="4"/>
        <v>15</v>
      </c>
      <c r="H10" s="92">
        <f t="shared" ca="1" si="7"/>
        <v>15</v>
      </c>
      <c r="I10" s="131">
        <f t="shared" ca="1" si="5"/>
        <v>30</v>
      </c>
      <c r="J10" s="584"/>
    </row>
    <row r="11" spans="1:11" s="111" customFormat="1" ht="16.5">
      <c r="A11" s="103" t="s">
        <v>120</v>
      </c>
      <c r="B11" s="104">
        <v>0</v>
      </c>
      <c r="C11" s="105" t="s">
        <v>34</v>
      </c>
      <c r="D11" s="106" t="str">
        <f>IF(C11="Str",'Personal File'!$C$8,IF(C11="Dex",'Personal File'!$C$9,IF(C11="Con",'Personal File'!$C$10,IF(C11="Int",'Personal File'!$C$11,IF(C11="Wis",'Personal File'!$C$12,IF(C11="Cha",'Personal File'!$C$13))))))</f>
        <v>+2</v>
      </c>
      <c r="E11" s="107" t="str">
        <f t="shared" si="6"/>
        <v>Int (+2)</v>
      </c>
      <c r="F11" s="109" t="s">
        <v>64</v>
      </c>
      <c r="G11" s="109">
        <f t="shared" si="4"/>
        <v>2</v>
      </c>
      <c r="H11" s="92">
        <f t="shared" ca="1" si="7"/>
        <v>4</v>
      </c>
      <c r="I11" s="109">
        <f t="shared" ca="1" si="5"/>
        <v>6</v>
      </c>
      <c r="J11" s="141"/>
    </row>
    <row r="12" spans="1:11" s="140" customFormat="1" ht="16.5">
      <c r="A12" s="133" t="s">
        <v>44</v>
      </c>
      <c r="B12" s="134">
        <v>0</v>
      </c>
      <c r="C12" s="135" t="s">
        <v>34</v>
      </c>
      <c r="D12" s="136" t="str">
        <f>IF(C12="Str",'Personal File'!$C$8,IF(C12="Dex",'Personal File'!$C$9,IF(C12="Con",'Personal File'!$C$10,IF(C12="Int",'Personal File'!$C$11,IF(C12="Wis",'Personal File'!$C$12,IF(C12="Cha",'Personal File'!$C$13))))))</f>
        <v>+2</v>
      </c>
      <c r="E12" s="137" t="str">
        <f t="shared" si="6"/>
        <v>Int (+2)</v>
      </c>
      <c r="F12" s="138" t="s">
        <v>64</v>
      </c>
      <c r="G12" s="138">
        <f t="shared" si="4"/>
        <v>2</v>
      </c>
      <c r="H12" s="92">
        <f t="shared" ca="1" si="7"/>
        <v>17</v>
      </c>
      <c r="I12" s="138">
        <f t="shared" ca="1" si="5"/>
        <v>19</v>
      </c>
      <c r="J12" s="585"/>
    </row>
    <row r="13" spans="1:11" s="115" customFormat="1" ht="16.5">
      <c r="A13" s="172" t="s">
        <v>45</v>
      </c>
      <c r="B13" s="150">
        <v>5</v>
      </c>
      <c r="C13" s="173" t="s">
        <v>32</v>
      </c>
      <c r="D13" s="174" t="str">
        <f>IF(C13="Str",'Personal File'!$C$8,IF(C13="Dex",'Personal File'!$C$9,IF(C13="Con",'Personal File'!$C$10,IF(C13="Int",'Personal File'!$C$11,IF(C13="Wis",'Personal File'!$C$12,IF(C13="Cha",'Personal File'!$C$13))))))</f>
        <v>+2</v>
      </c>
      <c r="E13" s="175" t="str">
        <f t="shared" si="6"/>
        <v>Cha (+2)</v>
      </c>
      <c r="F13" s="154" t="s">
        <v>64</v>
      </c>
      <c r="G13" s="154">
        <f t="shared" si="4"/>
        <v>7</v>
      </c>
      <c r="H13" s="92">
        <f t="shared" ca="1" si="7"/>
        <v>6</v>
      </c>
      <c r="I13" s="154">
        <f t="shared" ca="1" si="5"/>
        <v>13</v>
      </c>
      <c r="J13" s="406"/>
    </row>
    <row r="14" spans="1:11" s="115" customFormat="1" ht="16.5">
      <c r="A14" s="133" t="s">
        <v>46</v>
      </c>
      <c r="B14" s="134">
        <v>0</v>
      </c>
      <c r="C14" s="135" t="s">
        <v>34</v>
      </c>
      <c r="D14" s="136" t="str">
        <f>IF(C14="Str",'Personal File'!$C$8,IF(C14="Dex",'Personal File'!$C$9,IF(C14="Con",'Personal File'!$C$10,IF(C14="Int",'Personal File'!$C$11,IF(C14="Wis",'Personal File'!$C$12,IF(C14="Cha",'Personal File'!$C$13))))))</f>
        <v>+2</v>
      </c>
      <c r="E14" s="137" t="str">
        <f t="shared" si="6"/>
        <v>Int (+2)</v>
      </c>
      <c r="F14" s="138" t="s">
        <v>64</v>
      </c>
      <c r="G14" s="138">
        <f t="shared" si="4"/>
        <v>2</v>
      </c>
      <c r="H14" s="92">
        <f t="shared" ca="1" si="7"/>
        <v>20</v>
      </c>
      <c r="I14" s="138">
        <f t="shared" ca="1" si="5"/>
        <v>22</v>
      </c>
      <c r="J14" s="585"/>
    </row>
    <row r="15" spans="1:11" s="115" customFormat="1" ht="16.5">
      <c r="A15" s="116" t="s">
        <v>47</v>
      </c>
      <c r="B15" s="104">
        <v>0</v>
      </c>
      <c r="C15" s="117" t="s">
        <v>32</v>
      </c>
      <c r="D15" s="118" t="str">
        <f>IF(C15="Str",'Personal File'!$C$8,IF(C15="Dex",'Personal File'!$C$9,IF(C15="Con",'Personal File'!$C$10,IF(C15="Int",'Personal File'!$C$11,IF(C15="Wis",'Personal File'!$C$12,IF(C15="Cha",'Personal File'!$C$13))))))</f>
        <v>+2</v>
      </c>
      <c r="E15" s="119" t="str">
        <f t="shared" si="6"/>
        <v>Cha (+2)</v>
      </c>
      <c r="F15" s="109" t="s">
        <v>64</v>
      </c>
      <c r="G15" s="109">
        <f t="shared" si="4"/>
        <v>2</v>
      </c>
      <c r="H15" s="92">
        <f t="shared" ca="1" si="7"/>
        <v>8</v>
      </c>
      <c r="I15" s="109">
        <f t="shared" ca="1" si="5"/>
        <v>10</v>
      </c>
      <c r="J15" s="141"/>
    </row>
    <row r="16" spans="1:11" s="115" customFormat="1" ht="16.5">
      <c r="A16" s="112" t="s">
        <v>48</v>
      </c>
      <c r="B16" s="104">
        <v>0</v>
      </c>
      <c r="C16" s="113" t="s">
        <v>36</v>
      </c>
      <c r="D16" s="114" t="str">
        <f>IF(C16="Str",'Personal File'!$C$8,IF(C16="Dex",'Personal File'!$C$9,IF(C16="Con",'Personal File'!$C$10,IF(C16="Int",'Personal File'!$C$11,IF(C16="Wis",'Personal File'!$C$12,IF(C16="Cha",'Personal File'!$C$13))))))</f>
        <v>+5</v>
      </c>
      <c r="E16" s="95" t="str">
        <f t="shared" si="6"/>
        <v>Dex (+5)</v>
      </c>
      <c r="F16" s="109" t="s">
        <v>64</v>
      </c>
      <c r="G16" s="109">
        <f t="shared" si="4"/>
        <v>5</v>
      </c>
      <c r="H16" s="92">
        <f t="shared" ca="1" si="7"/>
        <v>15</v>
      </c>
      <c r="I16" s="109">
        <f t="shared" ca="1" si="5"/>
        <v>20</v>
      </c>
      <c r="J16" s="110"/>
    </row>
    <row r="17" spans="1:10" s="115" customFormat="1" ht="16.5">
      <c r="A17" s="142" t="s">
        <v>49</v>
      </c>
      <c r="B17" s="143">
        <v>0</v>
      </c>
      <c r="C17" s="144" t="s">
        <v>34</v>
      </c>
      <c r="D17" s="145" t="str">
        <f>IF(C17="Str",'Personal File'!$C$8,IF(C17="Dex",'Personal File'!$C$9,IF(C17="Con",'Personal File'!$C$10,IF(C17="Int",'Personal File'!$C$11,IF(C17="Wis",'Personal File'!$C$12,IF(C17="Cha",'Personal File'!$C$13))))))</f>
        <v>+2</v>
      </c>
      <c r="E17" s="146" t="str">
        <f t="shared" si="6"/>
        <v>Int (+2)</v>
      </c>
      <c r="F17" s="147" t="s">
        <v>64</v>
      </c>
      <c r="G17" s="147">
        <f t="shared" si="4"/>
        <v>2</v>
      </c>
      <c r="H17" s="92">
        <f t="shared" ca="1" si="7"/>
        <v>11</v>
      </c>
      <c r="I17" s="147">
        <f t="shared" ca="1" si="5"/>
        <v>13</v>
      </c>
      <c r="J17" s="148"/>
    </row>
    <row r="18" spans="1:10" s="115" customFormat="1" ht="16.5">
      <c r="A18" s="116" t="s">
        <v>50</v>
      </c>
      <c r="B18" s="104">
        <v>0</v>
      </c>
      <c r="C18" s="117" t="s">
        <v>32</v>
      </c>
      <c r="D18" s="118" t="str">
        <f>IF(C18="Str",'Personal File'!$C$8,IF(C18="Dex",'Personal File'!$C$9,IF(C18="Con",'Personal File'!$C$10,IF(C18="Int",'Personal File'!$C$11,IF(C18="Wis",'Personal File'!$C$12,IF(C18="Cha",'Personal File'!$C$13))))))</f>
        <v>+2</v>
      </c>
      <c r="E18" s="119" t="str">
        <f t="shared" si="6"/>
        <v>Cha (+2)</v>
      </c>
      <c r="F18" s="109" t="s">
        <v>64</v>
      </c>
      <c r="G18" s="109">
        <f t="shared" si="4"/>
        <v>2</v>
      </c>
      <c r="H18" s="92">
        <f t="shared" ca="1" si="7"/>
        <v>18</v>
      </c>
      <c r="I18" s="109">
        <f t="shared" ca="1" si="5"/>
        <v>20</v>
      </c>
      <c r="J18" s="110"/>
    </row>
    <row r="19" spans="1:10" s="115" customFormat="1" ht="16.5">
      <c r="A19" s="116" t="s">
        <v>19</v>
      </c>
      <c r="B19" s="104">
        <v>0</v>
      </c>
      <c r="C19" s="117" t="s">
        <v>32</v>
      </c>
      <c r="D19" s="118" t="str">
        <f>IF(C19="Str",'Personal File'!$C$8,IF(C19="Dex",'Personal File'!$C$9,IF(C19="Con",'Personal File'!$C$10,IF(C19="Int",'Personal File'!$C$11,IF(C19="Wis",'Personal File'!$C$12,IF(C19="Cha",'Personal File'!$C$13))))))</f>
        <v>+2</v>
      </c>
      <c r="E19" s="119" t="str">
        <f t="shared" si="6"/>
        <v>Cha (+2)</v>
      </c>
      <c r="F19" s="109" t="s">
        <v>64</v>
      </c>
      <c r="G19" s="109">
        <f t="shared" si="4"/>
        <v>2</v>
      </c>
      <c r="H19" s="92">
        <f t="shared" ca="1" si="7"/>
        <v>19</v>
      </c>
      <c r="I19" s="109">
        <f t="shared" ca="1" si="5"/>
        <v>21</v>
      </c>
      <c r="J19" s="110"/>
    </row>
    <row r="20" spans="1:10" s="115" customFormat="1" ht="16.5">
      <c r="A20" s="149" t="s">
        <v>51</v>
      </c>
      <c r="B20" s="150">
        <v>5</v>
      </c>
      <c r="C20" s="151" t="s">
        <v>35</v>
      </c>
      <c r="D20" s="152" t="str">
        <f>IF(C20="Str",'Personal File'!$C$8,IF(C20="Dex",'Personal File'!$C$9,IF(C20="Con",'Personal File'!$C$10,IF(C20="Int",'Personal File'!$C$11,IF(C20="Wis",'Personal File'!$C$12,IF(C20="Cha",'Personal File'!$C$13))))))</f>
        <v>+3</v>
      </c>
      <c r="E20" s="153" t="str">
        <f t="shared" si="6"/>
        <v>Wis (+3)</v>
      </c>
      <c r="F20" s="154" t="s">
        <v>64</v>
      </c>
      <c r="G20" s="154">
        <f t="shared" si="4"/>
        <v>8</v>
      </c>
      <c r="H20" s="92">
        <f t="shared" ca="1" si="7"/>
        <v>10</v>
      </c>
      <c r="I20" s="154">
        <f t="shared" ca="1" si="5"/>
        <v>18</v>
      </c>
      <c r="J20" s="155"/>
    </row>
    <row r="21" spans="1:10" s="115" customFormat="1" ht="16.5">
      <c r="A21" s="112" t="s">
        <v>52</v>
      </c>
      <c r="B21" s="104">
        <v>0</v>
      </c>
      <c r="C21" s="113" t="s">
        <v>36</v>
      </c>
      <c r="D21" s="114" t="str">
        <f>IF(C21="Str",'Personal File'!$C$8,IF(C21="Dex",'Personal File'!$C$9,IF(C21="Con",'Personal File'!$C$10,IF(C21="Int",'Personal File'!$C$11,IF(C21="Wis",'Personal File'!$C$12,IF(C21="Cha",'Personal File'!$C$13))))))</f>
        <v>+5</v>
      </c>
      <c r="E21" s="95" t="str">
        <f t="shared" si="6"/>
        <v>Dex (+5)</v>
      </c>
      <c r="F21" s="109" t="s">
        <v>64</v>
      </c>
      <c r="G21" s="109">
        <f t="shared" si="4"/>
        <v>5</v>
      </c>
      <c r="H21" s="92">
        <f t="shared" ca="1" si="7"/>
        <v>16</v>
      </c>
      <c r="I21" s="109">
        <f t="shared" ca="1" si="5"/>
        <v>21</v>
      </c>
      <c r="J21" s="110"/>
    </row>
    <row r="22" spans="1:10" s="115" customFormat="1" ht="16.5">
      <c r="A22" s="156" t="s">
        <v>53</v>
      </c>
      <c r="B22" s="143">
        <v>0</v>
      </c>
      <c r="C22" s="157" t="s">
        <v>32</v>
      </c>
      <c r="D22" s="158" t="str">
        <f>IF(C22="Str",'Personal File'!$C$8,IF(C22="Dex",'Personal File'!$C$9,IF(C22="Con",'Personal File'!$C$10,IF(C22="Int",'Personal File'!$C$11,IF(C22="Wis",'Personal File'!$C$12,IF(C22="Cha",'Personal File'!$C$13))))))</f>
        <v>+2</v>
      </c>
      <c r="E22" s="159" t="str">
        <f t="shared" si="6"/>
        <v>Cha (+2)</v>
      </c>
      <c r="F22" s="147" t="s">
        <v>64</v>
      </c>
      <c r="G22" s="147">
        <f t="shared" si="4"/>
        <v>2</v>
      </c>
      <c r="H22" s="92">
        <f t="shared" ca="1" si="7"/>
        <v>17</v>
      </c>
      <c r="I22" s="147">
        <f t="shared" ca="1" si="5"/>
        <v>19</v>
      </c>
      <c r="J22" s="148"/>
    </row>
    <row r="23" spans="1:10" s="115" customFormat="1" ht="16.5">
      <c r="A23" s="121" t="s">
        <v>54</v>
      </c>
      <c r="B23" s="104">
        <v>0</v>
      </c>
      <c r="C23" s="122" t="s">
        <v>37</v>
      </c>
      <c r="D23" s="123" t="str">
        <f>IF(C23="Str",'Personal File'!$C$8,IF(C23="Dex",'Personal File'!$C$9,IF(C23="Con",'Personal File'!$C$10,IF(C23="Int",'Personal File'!$C$11,IF(C23="Wis",'Personal File'!$C$12,IF(C23="Cha",'Personal File'!$C$13))))))</f>
        <v>+6</v>
      </c>
      <c r="E23" s="124" t="str">
        <f t="shared" si="6"/>
        <v>Str (+6)</v>
      </c>
      <c r="F23" s="109" t="s">
        <v>64</v>
      </c>
      <c r="G23" s="109">
        <f t="shared" si="4"/>
        <v>6</v>
      </c>
      <c r="H23" s="92">
        <f t="shared" ca="1" si="7"/>
        <v>17</v>
      </c>
      <c r="I23" s="109">
        <f t="shared" ca="1" si="5"/>
        <v>23</v>
      </c>
      <c r="J23" s="110"/>
    </row>
    <row r="24" spans="1:10" s="115" customFormat="1" ht="16.5">
      <c r="A24" s="160" t="s">
        <v>302</v>
      </c>
      <c r="B24" s="127">
        <v>10</v>
      </c>
      <c r="C24" s="161" t="s">
        <v>34</v>
      </c>
      <c r="D24" s="162" t="str">
        <f>IF(C24="Str",'Personal File'!$C$8,IF(C24="Dex",'Personal File'!$C$9,IF(C24="Con",'Personal File'!$C$10,IF(C24="Int",'Personal File'!$C$11,IF(C24="Wis",'Personal File'!$C$12,IF(C24="Cha",'Personal File'!$C$13))))))</f>
        <v>+2</v>
      </c>
      <c r="E24" s="163" t="str">
        <f>CONCATENATE(C24," (",D24,")")</f>
        <v>Int (+2)</v>
      </c>
      <c r="F24" s="154" t="s">
        <v>64</v>
      </c>
      <c r="G24" s="131">
        <f t="shared" si="4"/>
        <v>12</v>
      </c>
      <c r="H24" s="92">
        <f t="shared" ca="1" si="7"/>
        <v>8</v>
      </c>
      <c r="I24" s="131">
        <f t="shared" ca="1" si="5"/>
        <v>20</v>
      </c>
      <c r="J24" s="132"/>
    </row>
    <row r="25" spans="1:10" s="115" customFormat="1" ht="16.5">
      <c r="A25" s="160" t="s">
        <v>286</v>
      </c>
      <c r="B25" s="127">
        <v>12</v>
      </c>
      <c r="C25" s="161" t="s">
        <v>34</v>
      </c>
      <c r="D25" s="162" t="str">
        <f>IF(C25="Str",'Personal File'!$C$8,IF(C25="Dex",'Personal File'!$C$9,IF(C25="Con",'Personal File'!$C$10,IF(C25="Int",'Personal File'!$C$11,IF(C25="Wis",'Personal File'!$C$12,IF(C25="Cha",'Personal File'!$C$13))))))</f>
        <v>+2</v>
      </c>
      <c r="E25" s="163" t="str">
        <f>CONCATENATE(C25," (",D25,")")</f>
        <v>Int (+2)</v>
      </c>
      <c r="F25" s="154" t="s">
        <v>64</v>
      </c>
      <c r="G25" s="131">
        <f t="shared" si="4"/>
        <v>14</v>
      </c>
      <c r="H25" s="92">
        <f t="shared" ca="1" si="7"/>
        <v>3</v>
      </c>
      <c r="I25" s="131">
        <f t="shared" ca="1" si="5"/>
        <v>17</v>
      </c>
      <c r="J25" s="132"/>
    </row>
    <row r="26" spans="1:10" s="115" customFormat="1" ht="16.5">
      <c r="A26" s="164" t="s">
        <v>55</v>
      </c>
      <c r="B26" s="104">
        <v>0</v>
      </c>
      <c r="C26" s="165" t="s">
        <v>35</v>
      </c>
      <c r="D26" s="166" t="str">
        <f>IF(C26="Str",'Personal File'!$C$8,IF(C26="Dex",'Personal File'!$C$9,IF(C26="Con",'Personal File'!$C$10,IF(C26="Int",'Personal File'!$C$11,IF(C26="Wis",'Personal File'!$C$12,IF(C26="Cha",'Personal File'!$C$13))))))</f>
        <v>+3</v>
      </c>
      <c r="E26" s="167" t="str">
        <f t="shared" si="6"/>
        <v>Wis (+3)</v>
      </c>
      <c r="F26" s="109" t="s">
        <v>323</v>
      </c>
      <c r="G26" s="109">
        <f t="shared" si="4"/>
        <v>5</v>
      </c>
      <c r="H26" s="92">
        <f t="shared" ca="1" si="7"/>
        <v>15</v>
      </c>
      <c r="I26" s="109">
        <f t="shared" ca="1" si="5"/>
        <v>20</v>
      </c>
      <c r="J26" s="110"/>
    </row>
    <row r="27" spans="1:10" s="115" customFormat="1" ht="16.5">
      <c r="A27" s="112" t="s">
        <v>20</v>
      </c>
      <c r="B27" s="104">
        <v>0</v>
      </c>
      <c r="C27" s="113" t="s">
        <v>36</v>
      </c>
      <c r="D27" s="114" t="str">
        <f>IF(C27="Str",'Personal File'!$C$8,IF(C27="Dex",'Personal File'!$C$9,IF(C27="Con",'Personal File'!$C$10,IF(C27="Int",'Personal File'!$C$11,IF(C27="Wis",'Personal File'!$C$12,IF(C27="Cha",'Personal File'!$C$13))))))</f>
        <v>+5</v>
      </c>
      <c r="E27" s="95" t="str">
        <f t="shared" si="6"/>
        <v>Dex (+5)</v>
      </c>
      <c r="F27" s="109" t="s">
        <v>64</v>
      </c>
      <c r="G27" s="109">
        <f t="shared" si="4"/>
        <v>5</v>
      </c>
      <c r="H27" s="92">
        <f t="shared" ca="1" si="7"/>
        <v>9</v>
      </c>
      <c r="I27" s="109">
        <f t="shared" ca="1" si="5"/>
        <v>14</v>
      </c>
      <c r="J27" s="110"/>
    </row>
    <row r="28" spans="1:10" s="115" customFormat="1" ht="16.5">
      <c r="A28" s="168" t="s">
        <v>56</v>
      </c>
      <c r="B28" s="134">
        <v>0</v>
      </c>
      <c r="C28" s="169" t="s">
        <v>36</v>
      </c>
      <c r="D28" s="170" t="str">
        <f>IF(C28="Str",'Personal File'!$C$8,IF(C28="Dex",'Personal File'!$C$9,IF(C28="Con",'Personal File'!$C$10,IF(C28="Int",'Personal File'!$C$11,IF(C28="Wis",'Personal File'!$C$12,IF(C28="Cha",'Personal File'!$C$13))))))</f>
        <v>+5</v>
      </c>
      <c r="E28" s="171" t="str">
        <f t="shared" si="6"/>
        <v>Dex (+5)</v>
      </c>
      <c r="F28" s="138" t="s">
        <v>64</v>
      </c>
      <c r="G28" s="138">
        <f t="shared" si="4"/>
        <v>5</v>
      </c>
      <c r="H28" s="92">
        <f t="shared" ca="1" si="7"/>
        <v>16</v>
      </c>
      <c r="I28" s="138">
        <f t="shared" ca="1" si="5"/>
        <v>21</v>
      </c>
      <c r="J28" s="139"/>
    </row>
    <row r="29" spans="1:10" ht="16.5">
      <c r="A29" s="116" t="s">
        <v>328</v>
      </c>
      <c r="B29" s="104">
        <v>0</v>
      </c>
      <c r="C29" s="117" t="s">
        <v>32</v>
      </c>
      <c r="D29" s="118" t="str">
        <f>IF(C29="Str",'Personal File'!$C$8,IF(C29="Dex",'Personal File'!$C$9,IF(C29="Con",'Personal File'!$C$10,IF(C29="Int",'Personal File'!$C$11,IF(C29="Wis",'Personal File'!$C$12,IF(C29="Cha",'Personal File'!$C$13))))))</f>
        <v>+2</v>
      </c>
      <c r="E29" s="119" t="str">
        <f t="shared" si="6"/>
        <v>Cha (+2)</v>
      </c>
      <c r="F29" s="109" t="s">
        <v>64</v>
      </c>
      <c r="G29" s="109">
        <f t="shared" si="4"/>
        <v>2</v>
      </c>
      <c r="H29" s="92">
        <f t="shared" ca="1" si="7"/>
        <v>7</v>
      </c>
      <c r="I29" s="109">
        <f t="shared" ca="1" si="5"/>
        <v>9</v>
      </c>
      <c r="J29" s="110"/>
    </row>
    <row r="30" spans="1:10" ht="16.5">
      <c r="A30" s="176" t="s">
        <v>329</v>
      </c>
      <c r="B30" s="177">
        <v>0</v>
      </c>
      <c r="C30" s="178" t="s">
        <v>35</v>
      </c>
      <c r="D30" s="179" t="str">
        <f>IF(C30="Str",'Personal File'!$C$8,IF(C30="Dex",'Personal File'!$C$9,IF(C30="Con",'Personal File'!$C$10,IF(C30="Int",'Personal File'!$C$11,IF(C30="Wis",'Personal File'!$C$12,IF(C30="Cha",'Personal File'!$C$13))))))</f>
        <v>+3</v>
      </c>
      <c r="E30" s="180" t="str">
        <f t="shared" ref="E30" si="8">CONCATENATE(C30," (",D30,")")</f>
        <v>Wis (+3)</v>
      </c>
      <c r="F30" s="181" t="s">
        <v>64</v>
      </c>
      <c r="G30" s="182">
        <f t="shared" si="4"/>
        <v>3</v>
      </c>
      <c r="H30" s="92">
        <f t="shared" ca="1" si="7"/>
        <v>14</v>
      </c>
      <c r="I30" s="182">
        <f t="shared" ca="1" si="5"/>
        <v>17</v>
      </c>
      <c r="J30" s="183"/>
    </row>
    <row r="31" spans="1:10" ht="16.5">
      <c r="A31" s="112" t="s">
        <v>21</v>
      </c>
      <c r="B31" s="104">
        <v>0</v>
      </c>
      <c r="C31" s="113" t="s">
        <v>36</v>
      </c>
      <c r="D31" s="114" t="str">
        <f>IF(C31="Str",'Personal File'!$C$8,IF(C31="Dex",'Personal File'!$C$9,IF(C31="Con",'Personal File'!$C$10,IF(C31="Int",'Personal File'!$C$11,IF(C31="Wis",'Personal File'!$C$12,IF(C31="Cha",'Personal File'!$C$13))))))</f>
        <v>+5</v>
      </c>
      <c r="E31" s="95" t="str">
        <f t="shared" si="6"/>
        <v>Dex (+5)</v>
      </c>
      <c r="F31" s="109" t="s">
        <v>64</v>
      </c>
      <c r="G31" s="109">
        <f t="shared" si="4"/>
        <v>5</v>
      </c>
      <c r="H31" s="92">
        <f t="shared" ca="1" si="7"/>
        <v>9</v>
      </c>
      <c r="I31" s="109">
        <f t="shared" ca="1" si="5"/>
        <v>14</v>
      </c>
      <c r="J31" s="110"/>
    </row>
    <row r="32" spans="1:10" ht="16.5">
      <c r="A32" s="103" t="s">
        <v>22</v>
      </c>
      <c r="B32" s="104">
        <v>0</v>
      </c>
      <c r="C32" s="105" t="s">
        <v>34</v>
      </c>
      <c r="D32" s="106" t="str">
        <f>IF(C32="Str",'Personal File'!$C$8,IF(C32="Dex",'Personal File'!$C$9,IF(C32="Con",'Personal File'!$C$10,IF(C32="Int",'Personal File'!$C$11,IF(C32="Wis",'Personal File'!$C$12,IF(C32="Cha",'Personal File'!$C$13))))))</f>
        <v>+2</v>
      </c>
      <c r="E32" s="107" t="str">
        <f t="shared" si="6"/>
        <v>Int (+2)</v>
      </c>
      <c r="F32" s="109" t="s">
        <v>323</v>
      </c>
      <c r="G32" s="109">
        <f t="shared" si="4"/>
        <v>4</v>
      </c>
      <c r="H32" s="92">
        <f t="shared" ca="1" si="7"/>
        <v>15</v>
      </c>
      <c r="I32" s="109">
        <f t="shared" ca="1" si="5"/>
        <v>19</v>
      </c>
      <c r="J32" s="110"/>
    </row>
    <row r="33" spans="1:10" ht="16.5">
      <c r="A33" s="164" t="s">
        <v>57</v>
      </c>
      <c r="B33" s="104">
        <v>0</v>
      </c>
      <c r="C33" s="165" t="s">
        <v>35</v>
      </c>
      <c r="D33" s="166" t="str">
        <f>IF(C33="Str",'Personal File'!$C$8,IF(C33="Dex",'Personal File'!$C$9,IF(C33="Con",'Personal File'!$C$10,IF(C33="Int",'Personal File'!$C$11,IF(C33="Wis",'Personal File'!$C$12,IF(C33="Cha",'Personal File'!$C$13))))))</f>
        <v>+3</v>
      </c>
      <c r="E33" s="167" t="str">
        <f t="shared" si="6"/>
        <v>Wis (+3)</v>
      </c>
      <c r="F33" s="109" t="s">
        <v>64</v>
      </c>
      <c r="G33" s="109">
        <f t="shared" si="4"/>
        <v>3</v>
      </c>
      <c r="H33" s="92">
        <f t="shared" ca="1" si="7"/>
        <v>11</v>
      </c>
      <c r="I33" s="109">
        <f t="shared" ca="1" si="5"/>
        <v>14</v>
      </c>
      <c r="J33" s="110"/>
    </row>
    <row r="34" spans="1:10" ht="16.5">
      <c r="A34" s="168" t="s">
        <v>118</v>
      </c>
      <c r="B34" s="134">
        <v>0</v>
      </c>
      <c r="C34" s="169" t="s">
        <v>36</v>
      </c>
      <c r="D34" s="170" t="str">
        <f>IF(C34="Str",'Personal File'!$C$8,IF(C34="Dex",'Personal File'!$C$9,IF(C34="Con",'Personal File'!$C$10,IF(C34="Int",'Personal File'!$C$11,IF(C34="Wis",'Personal File'!$C$12,IF(C34="Cha",'Personal File'!$C$13))))))</f>
        <v>+5</v>
      </c>
      <c r="E34" s="171" t="str">
        <f t="shared" si="6"/>
        <v>Dex (+5)</v>
      </c>
      <c r="F34" s="181" t="s">
        <v>64</v>
      </c>
      <c r="G34" s="138">
        <f t="shared" si="4"/>
        <v>5</v>
      </c>
      <c r="H34" s="92">
        <f t="shared" ca="1" si="7"/>
        <v>15</v>
      </c>
      <c r="I34" s="138">
        <f t="shared" ca="1" si="5"/>
        <v>20</v>
      </c>
      <c r="J34" s="139"/>
    </row>
    <row r="35" spans="1:10" ht="16.5">
      <c r="A35" s="184" t="s">
        <v>108</v>
      </c>
      <c r="B35" s="177">
        <v>0</v>
      </c>
      <c r="C35" s="185" t="s">
        <v>34</v>
      </c>
      <c r="D35" s="186" t="str">
        <f>IF(C35="Str",'Personal File'!$C$8,IF(C35="Dex",'Personal File'!$C$9,IF(C35="Con",'Personal File'!$C$10,IF(C35="Int",'Personal File'!$C$11,IF(C35="Wis",'Personal File'!$C$12,IF(C35="Cha",'Personal File'!$C$13))))))</f>
        <v>+2</v>
      </c>
      <c r="E35" s="187" t="str">
        <f t="shared" si="6"/>
        <v>Int (+2)</v>
      </c>
      <c r="F35" s="181" t="s">
        <v>64</v>
      </c>
      <c r="G35" s="138">
        <f t="shared" si="4"/>
        <v>2</v>
      </c>
      <c r="H35" s="92">
        <f t="shared" ca="1" si="7"/>
        <v>19</v>
      </c>
      <c r="I35" s="138">
        <f t="shared" ca="1" si="5"/>
        <v>21</v>
      </c>
      <c r="J35" s="188"/>
    </row>
    <row r="36" spans="1:10" ht="16.5">
      <c r="A36" s="402" t="s">
        <v>58</v>
      </c>
      <c r="B36" s="150">
        <v>10</v>
      </c>
      <c r="C36" s="403" t="s">
        <v>34</v>
      </c>
      <c r="D36" s="404" t="str">
        <f>IF(C36="Str",'Personal File'!$C$8,IF(C36="Dex",'Personal File'!$C$9,IF(C36="Con",'Personal File'!$C$10,IF(C36="Int",'Personal File'!$C$11,IF(C36="Wis",'Personal File'!$C$12,IF(C36="Cha",'Personal File'!$C$13))))))</f>
        <v>+2</v>
      </c>
      <c r="E36" s="405" t="str">
        <f t="shared" si="6"/>
        <v>Int (+2)</v>
      </c>
      <c r="F36" s="154" t="s">
        <v>64</v>
      </c>
      <c r="G36" s="154">
        <f t="shared" si="4"/>
        <v>12</v>
      </c>
      <c r="H36" s="92">
        <f t="shared" ca="1" si="7"/>
        <v>7</v>
      </c>
      <c r="I36" s="154">
        <f t="shared" ca="1" si="5"/>
        <v>19</v>
      </c>
      <c r="J36" s="406"/>
    </row>
    <row r="37" spans="1:10" ht="16.5">
      <c r="A37" s="164" t="s">
        <v>59</v>
      </c>
      <c r="B37" s="104">
        <v>0</v>
      </c>
      <c r="C37" s="165" t="s">
        <v>35</v>
      </c>
      <c r="D37" s="166" t="str">
        <f>IF(C37="Str",'Personal File'!$C$8,IF(C37="Dex",'Personal File'!$C$9,IF(C37="Con",'Personal File'!$C$10,IF(C37="Int",'Personal File'!$C$11,IF(C37="Wis",'Personal File'!$C$12,IF(C37="Cha",'Personal File'!$C$13))))))</f>
        <v>+3</v>
      </c>
      <c r="E37" s="167" t="str">
        <f t="shared" si="6"/>
        <v>Wis (+3)</v>
      </c>
      <c r="F37" s="109" t="s">
        <v>323</v>
      </c>
      <c r="G37" s="109">
        <f t="shared" si="4"/>
        <v>5</v>
      </c>
      <c r="H37" s="92">
        <f t="shared" ca="1" si="7"/>
        <v>11</v>
      </c>
      <c r="I37" s="109">
        <f t="shared" ca="1" si="5"/>
        <v>16</v>
      </c>
      <c r="J37" s="110"/>
    </row>
    <row r="38" spans="1:10" ht="16.5">
      <c r="A38" s="149" t="s">
        <v>119</v>
      </c>
      <c r="B38" s="150">
        <v>6</v>
      </c>
      <c r="C38" s="151" t="s">
        <v>35</v>
      </c>
      <c r="D38" s="152" t="str">
        <f>IF(C38="Str",'Personal File'!$C$8,IF(C38="Dex",'Personal File'!$C$9,IF(C38="Con",'Personal File'!$C$10,IF(C38="Int",'Personal File'!$C$11,IF(C38="Wis",'Personal File'!$C$12,IF(C38="Cha",'Personal File'!$C$13))))))</f>
        <v>+3</v>
      </c>
      <c r="E38" s="153" t="str">
        <f t="shared" si="6"/>
        <v>Wis (+3)</v>
      </c>
      <c r="F38" s="154" t="s">
        <v>64</v>
      </c>
      <c r="G38" s="154">
        <f t="shared" si="4"/>
        <v>9</v>
      </c>
      <c r="H38" s="92">
        <f t="shared" ca="1" si="7"/>
        <v>13</v>
      </c>
      <c r="I38" s="154">
        <f t="shared" ca="1" si="5"/>
        <v>22</v>
      </c>
      <c r="J38" s="155" t="s">
        <v>371</v>
      </c>
    </row>
    <row r="39" spans="1:10" ht="16.5">
      <c r="A39" s="121" t="s">
        <v>23</v>
      </c>
      <c r="B39" s="104">
        <v>0</v>
      </c>
      <c r="C39" s="122" t="s">
        <v>37</v>
      </c>
      <c r="D39" s="123" t="str">
        <f>IF(C39="Str",'Personal File'!$C$8,IF(C39="Dex",'Personal File'!$C$9,IF(C39="Con",'Personal File'!$C$10,IF(C39="Int",'Personal File'!$C$11,IF(C39="Wis",'Personal File'!$C$12,IF(C39="Cha",'Personal File'!$C$13))))))</f>
        <v>+6</v>
      </c>
      <c r="E39" s="124" t="str">
        <f t="shared" si="6"/>
        <v>Str (+6)</v>
      </c>
      <c r="F39" s="109" t="s">
        <v>64</v>
      </c>
      <c r="G39" s="109">
        <f t="shared" si="4"/>
        <v>6</v>
      </c>
      <c r="H39" s="92">
        <f t="shared" ca="1" si="7"/>
        <v>10</v>
      </c>
      <c r="I39" s="109">
        <f t="shared" ca="1" si="5"/>
        <v>16</v>
      </c>
      <c r="J39" s="141"/>
    </row>
    <row r="40" spans="1:10" ht="16.5">
      <c r="A40" s="189" t="s">
        <v>60</v>
      </c>
      <c r="B40" s="190">
        <v>0</v>
      </c>
      <c r="C40" s="191" t="s">
        <v>36</v>
      </c>
      <c r="D40" s="192" t="str">
        <f>IF(C40="Str",'Personal File'!$C$8,IF(C40="Dex",'Personal File'!$C$9,IF(C40="Con",'Personal File'!$C$10,IF(C40="Int",'Personal File'!$C$11,IF(C40="Wis",'Personal File'!$C$12,IF(C40="Cha",'Personal File'!$C$13))))))</f>
        <v>+5</v>
      </c>
      <c r="E40" s="193" t="str">
        <f t="shared" si="6"/>
        <v>Dex (+5)</v>
      </c>
      <c r="F40" s="138" t="s">
        <v>64</v>
      </c>
      <c r="G40" s="138">
        <f t="shared" si="4"/>
        <v>5</v>
      </c>
      <c r="H40" s="92">
        <f t="shared" ca="1" si="7"/>
        <v>8</v>
      </c>
      <c r="I40" s="138">
        <f t="shared" ca="1" si="5"/>
        <v>13</v>
      </c>
      <c r="J40" s="194"/>
    </row>
    <row r="41" spans="1:10" ht="16.5">
      <c r="A41" s="195" t="s">
        <v>61</v>
      </c>
      <c r="B41" s="134">
        <v>0</v>
      </c>
      <c r="C41" s="196" t="s">
        <v>32</v>
      </c>
      <c r="D41" s="197" t="str">
        <f>IF(C41="Str",'Personal File'!$C$8,IF(C41="Dex",'Personal File'!$C$9,IF(C41="Con",'Personal File'!$C$10,IF(C41="Int",'Personal File'!$C$11,IF(C41="Wis",'Personal File'!$C$12,IF(C41="Cha",'Personal File'!$C$13))))))</f>
        <v>+2</v>
      </c>
      <c r="E41" s="198" t="str">
        <f t="shared" si="6"/>
        <v>Cha (+2)</v>
      </c>
      <c r="F41" s="138" t="s">
        <v>64</v>
      </c>
      <c r="G41" s="138">
        <f t="shared" si="4"/>
        <v>2</v>
      </c>
      <c r="H41" s="92">
        <f t="shared" ca="1" si="7"/>
        <v>2</v>
      </c>
      <c r="I41" s="138">
        <f t="shared" ca="1" si="5"/>
        <v>4</v>
      </c>
      <c r="J41" s="139"/>
    </row>
    <row r="42" spans="1:10" ht="17.25" thickBot="1">
      <c r="A42" s="199" t="s">
        <v>62</v>
      </c>
      <c r="B42" s="200">
        <v>0</v>
      </c>
      <c r="C42" s="201" t="s">
        <v>36</v>
      </c>
      <c r="D42" s="202" t="str">
        <f>IF(C42="Str",'Personal File'!$C$8,IF(C42="Dex",'Personal File'!$C$9,IF(C42="Con",'Personal File'!$C$10,IF(C42="Int",'Personal File'!$C$11,IF(C42="Wis",'Personal File'!$C$12,IF(C42="Cha",'Personal File'!$C$13))))))</f>
        <v>+5</v>
      </c>
      <c r="E42" s="203" t="str">
        <f t="shared" si="6"/>
        <v>Dex (+5)</v>
      </c>
      <c r="F42" s="204" t="s">
        <v>64</v>
      </c>
      <c r="G42" s="204">
        <f t="shared" si="4"/>
        <v>5</v>
      </c>
      <c r="H42" s="205">
        <f t="shared" ca="1" si="7"/>
        <v>18</v>
      </c>
      <c r="I42" s="204">
        <f t="shared" ca="1" si="5"/>
        <v>23</v>
      </c>
      <c r="J42" s="206"/>
    </row>
    <row r="43" spans="1:10" ht="16.5" thickTop="1">
      <c r="B43" s="207">
        <f>SUM(B6:B42)</f>
        <v>60</v>
      </c>
      <c r="E43" s="207">
        <f>SUM(E44:E52)</f>
        <v>60</v>
      </c>
      <c r="F43" s="208" t="s">
        <v>69</v>
      </c>
    </row>
    <row r="44" spans="1:10">
      <c r="B44" s="207"/>
      <c r="E44" s="207">
        <v>16</v>
      </c>
      <c r="F44" s="210" t="s">
        <v>194</v>
      </c>
    </row>
    <row r="45" spans="1:10">
      <c r="E45" s="207">
        <v>4</v>
      </c>
      <c r="F45" s="210" t="s">
        <v>330</v>
      </c>
    </row>
    <row r="46" spans="1:10">
      <c r="E46" s="207">
        <v>4</v>
      </c>
      <c r="F46" s="210" t="s">
        <v>347</v>
      </c>
    </row>
    <row r="47" spans="1:10">
      <c r="E47" s="207">
        <v>4</v>
      </c>
      <c r="F47" s="210" t="s">
        <v>355</v>
      </c>
    </row>
    <row r="48" spans="1:10">
      <c r="E48" s="207">
        <v>4</v>
      </c>
      <c r="F48" s="210" t="s">
        <v>356</v>
      </c>
    </row>
    <row r="49" spans="5:6">
      <c r="E49" s="207">
        <v>4</v>
      </c>
      <c r="F49" s="210" t="s">
        <v>372</v>
      </c>
    </row>
    <row r="50" spans="5:6">
      <c r="E50" s="207">
        <v>8</v>
      </c>
      <c r="F50" s="210" t="s">
        <v>373</v>
      </c>
    </row>
    <row r="51" spans="5:6">
      <c r="E51" s="207">
        <v>8</v>
      </c>
      <c r="F51" s="210" t="s">
        <v>567</v>
      </c>
    </row>
    <row r="52" spans="5:6">
      <c r="E52" s="207">
        <v>8</v>
      </c>
      <c r="F52" s="210" t="s">
        <v>568</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33"/>
  <sheetViews>
    <sheetView showGridLines="0" workbookViewId="0">
      <pane ySplit="2" topLeftCell="A3" activePane="bottomLeft" state="frozen"/>
      <selection pane="bottomLeft" activeCell="A3" sqref="A3"/>
    </sheetView>
  </sheetViews>
  <sheetFormatPr defaultColWidth="13" defaultRowHeight="15.75"/>
  <cols>
    <col min="1" max="1" width="25" style="83" bestFit="1" customWidth="1"/>
    <col min="2" max="2" width="6.25" style="83" bestFit="1" customWidth="1"/>
    <col min="3" max="3" width="11.5" style="84" bestFit="1" customWidth="1"/>
    <col min="4" max="4" width="13.375" style="84" bestFit="1" customWidth="1"/>
    <col min="5" max="5" width="12.625" style="209" bestFit="1" customWidth="1"/>
    <col min="6" max="6" width="10.625" style="84" bestFit="1" customWidth="1"/>
    <col min="7" max="7" width="13" style="84" bestFit="1" customWidth="1"/>
    <col min="8" max="8" width="10.625" style="83" bestFit="1" customWidth="1"/>
    <col min="9" max="9" width="22.625" style="43" bestFit="1" customWidth="1"/>
    <col min="10" max="16384" width="13" style="43"/>
  </cols>
  <sheetData>
    <row r="1" spans="1:10" ht="27" thickBot="1">
      <c r="A1" s="211" t="s">
        <v>311</v>
      </c>
      <c r="B1" s="86"/>
      <c r="C1" s="86"/>
      <c r="D1" s="86"/>
      <c r="E1" s="87"/>
      <c r="F1" s="86"/>
      <c r="G1" s="86"/>
      <c r="H1" s="86"/>
      <c r="I1" s="86"/>
    </row>
    <row r="2" spans="1:10" s="9" customFormat="1" ht="16.5">
      <c r="A2" s="12" t="s">
        <v>91</v>
      </c>
      <c r="B2" s="13" t="s">
        <v>4</v>
      </c>
      <c r="C2" s="14" t="s">
        <v>198</v>
      </c>
      <c r="D2" s="13" t="s">
        <v>95</v>
      </c>
      <c r="E2" s="13" t="s">
        <v>127</v>
      </c>
      <c r="F2" s="13" t="s">
        <v>128</v>
      </c>
      <c r="G2" s="13" t="s">
        <v>71</v>
      </c>
      <c r="H2" s="13" t="s">
        <v>26</v>
      </c>
      <c r="I2" s="418" t="s">
        <v>477</v>
      </c>
      <c r="J2" s="419" t="s">
        <v>478</v>
      </c>
    </row>
    <row r="3" spans="1:10" s="9" customFormat="1" ht="16.5">
      <c r="A3" s="212" t="s">
        <v>479</v>
      </c>
      <c r="B3" s="19">
        <v>0</v>
      </c>
      <c r="C3" s="20"/>
      <c r="D3" s="423" t="s">
        <v>200</v>
      </c>
      <c r="E3" s="424" t="s">
        <v>129</v>
      </c>
      <c r="F3" s="425" t="s">
        <v>130</v>
      </c>
      <c r="G3" s="425" t="s">
        <v>106</v>
      </c>
      <c r="H3" s="425" t="s">
        <v>84</v>
      </c>
      <c r="I3" s="22" t="s">
        <v>453</v>
      </c>
      <c r="J3" s="426">
        <v>9</v>
      </c>
    </row>
    <row r="4" spans="1:10" s="9" customFormat="1" ht="16.5">
      <c r="A4" s="212" t="s">
        <v>158</v>
      </c>
      <c r="B4" s="19">
        <v>0</v>
      </c>
      <c r="C4" s="20"/>
      <c r="D4" s="21" t="s">
        <v>85</v>
      </c>
      <c r="E4" s="17" t="s">
        <v>129</v>
      </c>
      <c r="F4" s="17" t="s">
        <v>130</v>
      </c>
      <c r="G4" s="22" t="s">
        <v>106</v>
      </c>
      <c r="H4" s="22" t="s">
        <v>82</v>
      </c>
      <c r="I4" s="16" t="s">
        <v>449</v>
      </c>
      <c r="J4" s="30">
        <v>215</v>
      </c>
    </row>
    <row r="5" spans="1:10" s="9" customFormat="1" ht="16.5">
      <c r="A5" s="212" t="s">
        <v>162</v>
      </c>
      <c r="B5" s="19">
        <v>0</v>
      </c>
      <c r="C5" s="20"/>
      <c r="D5" s="23" t="s">
        <v>80</v>
      </c>
      <c r="E5" s="1" t="s">
        <v>129</v>
      </c>
      <c r="F5" s="214" t="s">
        <v>130</v>
      </c>
      <c r="G5" s="31" t="s">
        <v>78</v>
      </c>
      <c r="H5" s="16" t="s">
        <v>82</v>
      </c>
      <c r="I5" s="16" t="s">
        <v>449</v>
      </c>
      <c r="J5" s="30">
        <v>216</v>
      </c>
    </row>
    <row r="6" spans="1:10" s="9" customFormat="1" ht="16.5">
      <c r="A6" s="212" t="s">
        <v>163</v>
      </c>
      <c r="B6" s="19">
        <v>0</v>
      </c>
      <c r="C6" s="20"/>
      <c r="D6" s="21" t="s">
        <v>80</v>
      </c>
      <c r="E6" s="17" t="s">
        <v>129</v>
      </c>
      <c r="F6" s="17" t="s">
        <v>130</v>
      </c>
      <c r="G6" s="22" t="s">
        <v>96</v>
      </c>
      <c r="H6" s="22" t="s">
        <v>81</v>
      </c>
      <c r="I6" s="16" t="s">
        <v>449</v>
      </c>
      <c r="J6" s="30">
        <v>219</v>
      </c>
    </row>
    <row r="7" spans="1:10" s="9" customFormat="1" ht="16.5">
      <c r="A7" s="212" t="s">
        <v>159</v>
      </c>
      <c r="B7" s="19">
        <v>0</v>
      </c>
      <c r="C7" s="20"/>
      <c r="D7" s="21" t="s">
        <v>109</v>
      </c>
      <c r="E7" s="17" t="s">
        <v>129</v>
      </c>
      <c r="F7" s="17" t="s">
        <v>130</v>
      </c>
      <c r="G7" s="22" t="s">
        <v>106</v>
      </c>
      <c r="H7" s="22" t="s">
        <v>82</v>
      </c>
      <c r="I7" s="16" t="s">
        <v>449</v>
      </c>
      <c r="J7" s="30">
        <v>219</v>
      </c>
    </row>
    <row r="8" spans="1:10" s="9" customFormat="1" ht="16.5">
      <c r="A8" s="212" t="s">
        <v>164</v>
      </c>
      <c r="B8" s="213">
        <v>0</v>
      </c>
      <c r="C8" s="20"/>
      <c r="D8" s="21" t="s">
        <v>109</v>
      </c>
      <c r="E8" s="17" t="s">
        <v>129</v>
      </c>
      <c r="F8" s="17" t="s">
        <v>130</v>
      </c>
      <c r="G8" s="22" t="s">
        <v>78</v>
      </c>
      <c r="H8" s="22" t="s">
        <v>79</v>
      </c>
      <c r="I8" s="16" t="s">
        <v>449</v>
      </c>
      <c r="J8" s="32">
        <v>238</v>
      </c>
    </row>
    <row r="9" spans="1:10" s="9" customFormat="1" ht="16.5">
      <c r="A9" s="212" t="s">
        <v>160</v>
      </c>
      <c r="B9" s="213">
        <v>0</v>
      </c>
      <c r="C9" s="20"/>
      <c r="D9" s="23" t="s">
        <v>87</v>
      </c>
      <c r="E9" s="1" t="s">
        <v>168</v>
      </c>
      <c r="F9" s="1" t="s">
        <v>130</v>
      </c>
      <c r="G9" s="16" t="s">
        <v>78</v>
      </c>
      <c r="H9" s="16" t="s">
        <v>84</v>
      </c>
      <c r="I9" s="16" t="s">
        <v>449</v>
      </c>
      <c r="J9" s="30">
        <v>248</v>
      </c>
    </row>
    <row r="10" spans="1:10" s="9" customFormat="1" ht="16.5">
      <c r="A10" s="212" t="s">
        <v>165</v>
      </c>
      <c r="B10" s="213">
        <v>0</v>
      </c>
      <c r="C10" s="20"/>
      <c r="D10" s="23" t="s">
        <v>200</v>
      </c>
      <c r="E10" s="17" t="s">
        <v>129</v>
      </c>
      <c r="F10" s="17" t="s">
        <v>130</v>
      </c>
      <c r="G10" s="16" t="s">
        <v>97</v>
      </c>
      <c r="H10" s="16" t="s">
        <v>82</v>
      </c>
      <c r="I10" s="16" t="s">
        <v>449</v>
      </c>
      <c r="J10" s="30">
        <v>253</v>
      </c>
    </row>
    <row r="11" spans="1:10" s="9" customFormat="1" ht="16.5">
      <c r="A11" s="212" t="s">
        <v>201</v>
      </c>
      <c r="B11" s="213">
        <v>0</v>
      </c>
      <c r="C11" s="20"/>
      <c r="D11" s="15" t="s">
        <v>200</v>
      </c>
      <c r="E11" s="1" t="s">
        <v>153</v>
      </c>
      <c r="F11" s="215" t="s">
        <v>130</v>
      </c>
      <c r="G11" s="16" t="s">
        <v>137</v>
      </c>
      <c r="H11" s="16" t="s">
        <v>84</v>
      </c>
      <c r="I11" s="16" t="s">
        <v>449</v>
      </c>
      <c r="J11" s="30">
        <v>253</v>
      </c>
    </row>
    <row r="12" spans="1:10" s="9" customFormat="1" ht="16.5">
      <c r="A12" s="212" t="s">
        <v>480</v>
      </c>
      <c r="B12" s="213">
        <v>0</v>
      </c>
      <c r="C12" s="20"/>
      <c r="D12" s="416" t="s">
        <v>200</v>
      </c>
      <c r="E12" s="17" t="s">
        <v>129</v>
      </c>
      <c r="F12" s="22" t="s">
        <v>130</v>
      </c>
      <c r="G12" s="22" t="s">
        <v>106</v>
      </c>
      <c r="H12" s="22" t="s">
        <v>81</v>
      </c>
      <c r="I12" s="22" t="s">
        <v>446</v>
      </c>
      <c r="J12" s="417">
        <v>100</v>
      </c>
    </row>
    <row r="13" spans="1:10" s="9" customFormat="1" ht="16.5">
      <c r="A13" s="212" t="s">
        <v>202</v>
      </c>
      <c r="B13" s="213">
        <v>0</v>
      </c>
      <c r="C13" s="20"/>
      <c r="D13" s="23" t="s">
        <v>80</v>
      </c>
      <c r="E13" s="17" t="s">
        <v>129</v>
      </c>
      <c r="F13" s="17" t="s">
        <v>130</v>
      </c>
      <c r="G13" s="16" t="s">
        <v>97</v>
      </c>
      <c r="H13" s="16" t="s">
        <v>82</v>
      </c>
      <c r="I13" s="16" t="s">
        <v>449</v>
      </c>
      <c r="J13" s="30">
        <v>267</v>
      </c>
    </row>
    <row r="14" spans="1:10" s="9" customFormat="1" ht="16.5">
      <c r="A14" s="212" t="s">
        <v>166</v>
      </c>
      <c r="B14" s="19">
        <v>0</v>
      </c>
      <c r="C14" s="20"/>
      <c r="D14" s="21" t="s">
        <v>80</v>
      </c>
      <c r="E14" s="17" t="s">
        <v>153</v>
      </c>
      <c r="F14" s="17" t="s">
        <v>130</v>
      </c>
      <c r="G14" s="22" t="s">
        <v>83</v>
      </c>
      <c r="H14" s="22" t="s">
        <v>84</v>
      </c>
      <c r="I14" s="16" t="s">
        <v>449</v>
      </c>
      <c r="J14" s="30">
        <v>269</v>
      </c>
    </row>
    <row r="15" spans="1:10" s="9" customFormat="1" ht="16.5">
      <c r="A15" s="212" t="s">
        <v>167</v>
      </c>
      <c r="B15" s="19">
        <v>0</v>
      </c>
      <c r="C15" s="20"/>
      <c r="D15" s="21" t="s">
        <v>77</v>
      </c>
      <c r="E15" s="17" t="s">
        <v>135</v>
      </c>
      <c r="F15" s="17" t="s">
        <v>130</v>
      </c>
      <c r="G15" s="22" t="s">
        <v>78</v>
      </c>
      <c r="H15" s="22" t="s">
        <v>79</v>
      </c>
      <c r="I15" s="16" t="s">
        <v>449</v>
      </c>
      <c r="J15" s="30">
        <v>272</v>
      </c>
    </row>
    <row r="16" spans="1:10" s="9" customFormat="1" ht="16.5">
      <c r="A16" s="212" t="s">
        <v>287</v>
      </c>
      <c r="B16" s="213">
        <v>0</v>
      </c>
      <c r="C16" s="20"/>
      <c r="D16" s="23" t="s">
        <v>85</v>
      </c>
      <c r="E16" s="1" t="s">
        <v>129</v>
      </c>
      <c r="F16" s="215" t="s">
        <v>130</v>
      </c>
      <c r="G16" s="16" t="s">
        <v>203</v>
      </c>
      <c r="H16" s="16" t="s">
        <v>86</v>
      </c>
      <c r="I16" s="16" t="s">
        <v>451</v>
      </c>
      <c r="J16" s="30">
        <v>128</v>
      </c>
    </row>
    <row r="17" spans="1:10" s="9" customFormat="1" ht="16.5">
      <c r="A17" s="216" t="s">
        <v>481</v>
      </c>
      <c r="B17" s="221">
        <v>0</v>
      </c>
      <c r="C17" s="218"/>
      <c r="D17" s="427" t="s">
        <v>200</v>
      </c>
      <c r="E17" s="428" t="s">
        <v>132</v>
      </c>
      <c r="F17" s="428" t="s">
        <v>130</v>
      </c>
      <c r="G17" s="429" t="s">
        <v>78</v>
      </c>
      <c r="H17" s="429" t="s">
        <v>79</v>
      </c>
      <c r="I17" s="24" t="s">
        <v>449</v>
      </c>
      <c r="J17" s="223">
        <v>298</v>
      </c>
    </row>
    <row r="18" spans="1:10" s="9" customFormat="1" ht="16.5">
      <c r="A18" s="212" t="s">
        <v>482</v>
      </c>
      <c r="B18" s="19">
        <v>1</v>
      </c>
      <c r="C18" s="20"/>
      <c r="D18" s="21" t="s">
        <v>199</v>
      </c>
      <c r="E18" s="17" t="s">
        <v>129</v>
      </c>
      <c r="F18" s="22" t="s">
        <v>447</v>
      </c>
      <c r="G18" s="22" t="s">
        <v>78</v>
      </c>
      <c r="H18" s="22" t="s">
        <v>86</v>
      </c>
      <c r="I18" s="16" t="s">
        <v>476</v>
      </c>
      <c r="J18" s="430">
        <v>103</v>
      </c>
    </row>
    <row r="19" spans="1:10" s="9" customFormat="1" ht="16.5">
      <c r="A19" s="212" t="s">
        <v>340</v>
      </c>
      <c r="B19" s="19">
        <v>1</v>
      </c>
      <c r="C19" s="20"/>
      <c r="D19" s="23" t="s">
        <v>214</v>
      </c>
      <c r="E19" s="1" t="s">
        <v>132</v>
      </c>
      <c r="F19" s="214" t="s">
        <v>130</v>
      </c>
      <c r="G19" s="31" t="s">
        <v>190</v>
      </c>
      <c r="H19" s="16" t="s">
        <v>81</v>
      </c>
      <c r="I19" s="16" t="s">
        <v>449</v>
      </c>
      <c r="J19" s="32">
        <v>205</v>
      </c>
    </row>
    <row r="20" spans="1:10" s="9" customFormat="1" ht="16.5">
      <c r="A20" s="212" t="s">
        <v>303</v>
      </c>
      <c r="B20" s="19">
        <v>1</v>
      </c>
      <c r="C20" s="20"/>
      <c r="D20" s="23" t="s">
        <v>109</v>
      </c>
      <c r="E20" s="1" t="s">
        <v>129</v>
      </c>
      <c r="F20" s="398" t="s">
        <v>130</v>
      </c>
      <c r="G20" s="16" t="s">
        <v>96</v>
      </c>
      <c r="H20" s="16" t="s">
        <v>17</v>
      </c>
      <c r="I20" s="16" t="s">
        <v>455</v>
      </c>
      <c r="J20" s="30">
        <v>81</v>
      </c>
    </row>
    <row r="21" spans="1:10" ht="16.5">
      <c r="A21" s="212" t="s">
        <v>204</v>
      </c>
      <c r="B21" s="19">
        <v>1</v>
      </c>
      <c r="C21" s="20"/>
      <c r="D21" s="21" t="s">
        <v>214</v>
      </c>
      <c r="E21" s="17" t="s">
        <v>154</v>
      </c>
      <c r="F21" s="17" t="s">
        <v>130</v>
      </c>
      <c r="G21" s="22" t="s">
        <v>106</v>
      </c>
      <c r="H21" s="22" t="s">
        <v>156</v>
      </c>
      <c r="I21" s="16" t="s">
        <v>449</v>
      </c>
      <c r="J21" s="30">
        <v>211</v>
      </c>
    </row>
    <row r="22" spans="1:10" ht="16.5">
      <c r="A22" s="212" t="s">
        <v>205</v>
      </c>
      <c r="B22" s="19">
        <v>1</v>
      </c>
      <c r="C22" s="20"/>
      <c r="D22" s="21" t="s">
        <v>109</v>
      </c>
      <c r="E22" s="17" t="s">
        <v>135</v>
      </c>
      <c r="F22" s="17" t="s">
        <v>130</v>
      </c>
      <c r="G22" s="22" t="s">
        <v>83</v>
      </c>
      <c r="H22" s="22" t="s">
        <v>84</v>
      </c>
      <c r="I22" s="16" t="s">
        <v>449</v>
      </c>
      <c r="J22" s="30">
        <v>212</v>
      </c>
    </row>
    <row r="23" spans="1:10" ht="16.5">
      <c r="A23" s="212" t="s">
        <v>110</v>
      </c>
      <c r="B23" s="213">
        <v>1</v>
      </c>
      <c r="C23" s="20"/>
      <c r="D23" s="23" t="s">
        <v>80</v>
      </c>
      <c r="E23" s="1" t="s">
        <v>129</v>
      </c>
      <c r="F23" s="214" t="s">
        <v>130</v>
      </c>
      <c r="G23" s="31" t="s">
        <v>78</v>
      </c>
      <c r="H23" s="16" t="s">
        <v>82</v>
      </c>
      <c r="I23" s="16" t="s">
        <v>449</v>
      </c>
      <c r="J23" s="30">
        <v>216</v>
      </c>
    </row>
    <row r="24" spans="1:10" ht="16.5">
      <c r="A24" s="212" t="s">
        <v>206</v>
      </c>
      <c r="B24" s="19">
        <v>1</v>
      </c>
      <c r="C24" s="20"/>
      <c r="D24" s="21" t="s">
        <v>200</v>
      </c>
      <c r="E24" s="17" t="s">
        <v>133</v>
      </c>
      <c r="F24" s="17" t="s">
        <v>79</v>
      </c>
      <c r="G24" s="22" t="s">
        <v>78</v>
      </c>
      <c r="H24" s="22" t="s">
        <v>82</v>
      </c>
      <c r="I24" s="16" t="s">
        <v>449</v>
      </c>
      <c r="J24" s="30">
        <v>216</v>
      </c>
    </row>
    <row r="25" spans="1:10" ht="16.5">
      <c r="A25" s="212" t="s">
        <v>207</v>
      </c>
      <c r="B25" s="19">
        <v>1</v>
      </c>
      <c r="C25" s="20"/>
      <c r="D25" s="21" t="s">
        <v>199</v>
      </c>
      <c r="E25" s="17" t="s">
        <v>129</v>
      </c>
      <c r="F25" s="17" t="s">
        <v>130</v>
      </c>
      <c r="G25" s="22" t="s">
        <v>106</v>
      </c>
      <c r="H25" s="22" t="s">
        <v>84</v>
      </c>
      <c r="I25" s="16" t="s">
        <v>449</v>
      </c>
      <c r="J25" s="30">
        <v>217</v>
      </c>
    </row>
    <row r="26" spans="1:10" ht="16.5">
      <c r="A26" s="212" t="s">
        <v>282</v>
      </c>
      <c r="B26" s="19">
        <v>1</v>
      </c>
      <c r="C26" s="20"/>
      <c r="D26" s="21" t="s">
        <v>109</v>
      </c>
      <c r="E26" s="17" t="s">
        <v>132</v>
      </c>
      <c r="F26" s="17" t="s">
        <v>130</v>
      </c>
      <c r="G26" s="22" t="s">
        <v>96</v>
      </c>
      <c r="H26" s="22" t="s">
        <v>84</v>
      </c>
      <c r="I26" s="16" t="s">
        <v>449</v>
      </c>
      <c r="J26" s="30">
        <v>218</v>
      </c>
    </row>
    <row r="27" spans="1:10" ht="16.5">
      <c r="A27" s="212" t="s">
        <v>208</v>
      </c>
      <c r="B27" s="19">
        <v>1</v>
      </c>
      <c r="C27" s="20"/>
      <c r="D27" s="21" t="s">
        <v>109</v>
      </c>
      <c r="E27" s="17" t="s">
        <v>132</v>
      </c>
      <c r="F27" s="17" t="s">
        <v>130</v>
      </c>
      <c r="G27" s="22" t="s">
        <v>96</v>
      </c>
      <c r="H27" s="22" t="s">
        <v>84</v>
      </c>
      <c r="I27" s="16" t="s">
        <v>449</v>
      </c>
      <c r="J27" s="30">
        <v>218</v>
      </c>
    </row>
    <row r="28" spans="1:10" ht="16.5">
      <c r="A28" s="212" t="s">
        <v>209</v>
      </c>
      <c r="B28" s="19">
        <v>1</v>
      </c>
      <c r="C28" s="20"/>
      <c r="D28" s="21" t="s">
        <v>109</v>
      </c>
      <c r="E28" s="17" t="s">
        <v>135</v>
      </c>
      <c r="F28" s="17" t="s">
        <v>130</v>
      </c>
      <c r="G28" s="22" t="s">
        <v>96</v>
      </c>
      <c r="H28" s="22" t="s">
        <v>81</v>
      </c>
      <c r="I28" s="16" t="s">
        <v>449</v>
      </c>
      <c r="J28" s="30">
        <v>220</v>
      </c>
    </row>
    <row r="29" spans="1:10" ht="16.5">
      <c r="A29" s="212" t="s">
        <v>210</v>
      </c>
      <c r="B29" s="19">
        <v>1</v>
      </c>
      <c r="C29" s="20"/>
      <c r="D29" s="21" t="s">
        <v>87</v>
      </c>
      <c r="E29" s="17" t="s">
        <v>132</v>
      </c>
      <c r="F29" s="17" t="s">
        <v>130</v>
      </c>
      <c r="G29" s="22" t="s">
        <v>83</v>
      </c>
      <c r="H29" s="22" t="s">
        <v>79</v>
      </c>
      <c r="I29" s="16" t="s">
        <v>449</v>
      </c>
      <c r="J29" s="32">
        <v>224</v>
      </c>
    </row>
    <row r="30" spans="1:10" ht="16.5">
      <c r="A30" s="212" t="s">
        <v>211</v>
      </c>
      <c r="B30" s="19">
        <v>1</v>
      </c>
      <c r="C30" s="20"/>
      <c r="D30" s="21" t="s">
        <v>214</v>
      </c>
      <c r="E30" s="17" t="s">
        <v>132</v>
      </c>
      <c r="F30" s="17" t="s">
        <v>130</v>
      </c>
      <c r="G30" s="22" t="s">
        <v>137</v>
      </c>
      <c r="H30" s="22" t="s">
        <v>81</v>
      </c>
      <c r="I30" s="16" t="s">
        <v>449</v>
      </c>
      <c r="J30" s="30">
        <v>225</v>
      </c>
    </row>
    <row r="31" spans="1:10" ht="16.5">
      <c r="A31" s="212" t="s">
        <v>342</v>
      </c>
      <c r="B31" s="213">
        <v>1</v>
      </c>
      <c r="C31" s="20"/>
      <c r="D31" s="23"/>
      <c r="E31" s="1"/>
      <c r="F31" s="17" t="s">
        <v>130</v>
      </c>
      <c r="G31" s="16"/>
      <c r="H31" s="16"/>
      <c r="I31" s="16"/>
      <c r="J31" s="30"/>
    </row>
    <row r="32" spans="1:10" ht="16.5">
      <c r="A32" s="212" t="s">
        <v>111</v>
      </c>
      <c r="B32" s="19">
        <v>1</v>
      </c>
      <c r="C32" s="20"/>
      <c r="D32" s="21" t="s">
        <v>77</v>
      </c>
      <c r="E32" s="17" t="s">
        <v>129</v>
      </c>
      <c r="F32" s="17" t="s">
        <v>130</v>
      </c>
      <c r="G32" s="22" t="s">
        <v>78</v>
      </c>
      <c r="H32" s="22" t="s">
        <v>112</v>
      </c>
      <c r="I32" s="16" t="s">
        <v>449</v>
      </c>
      <c r="J32" s="30">
        <v>226</v>
      </c>
    </row>
    <row r="33" spans="1:10" ht="16.5">
      <c r="A33" s="212" t="s">
        <v>212</v>
      </c>
      <c r="B33" s="19">
        <v>1</v>
      </c>
      <c r="C33" s="20"/>
      <c r="D33" s="21" t="s">
        <v>77</v>
      </c>
      <c r="E33" s="17" t="s">
        <v>129</v>
      </c>
      <c r="F33" s="17" t="s">
        <v>130</v>
      </c>
      <c r="G33" s="22" t="s">
        <v>83</v>
      </c>
      <c r="H33" s="22" t="s">
        <v>81</v>
      </c>
      <c r="I33" s="16" t="s">
        <v>449</v>
      </c>
      <c r="J33" s="32">
        <v>227</v>
      </c>
    </row>
    <row r="34" spans="1:10" ht="16.5">
      <c r="A34" s="212" t="s">
        <v>341</v>
      </c>
      <c r="B34" s="213">
        <v>1</v>
      </c>
      <c r="C34" s="20"/>
      <c r="D34" s="23" t="s">
        <v>87</v>
      </c>
      <c r="E34" s="1" t="s">
        <v>129</v>
      </c>
      <c r="F34" s="1" t="s">
        <v>130</v>
      </c>
      <c r="G34" s="16" t="s">
        <v>117</v>
      </c>
      <c r="H34" s="16" t="s">
        <v>81</v>
      </c>
      <c r="I34" s="16" t="s">
        <v>453</v>
      </c>
      <c r="J34" s="30">
        <v>108</v>
      </c>
    </row>
    <row r="35" spans="1:10" ht="16.5">
      <c r="A35" s="212" t="s">
        <v>213</v>
      </c>
      <c r="B35" s="213">
        <v>1</v>
      </c>
      <c r="C35" s="20"/>
      <c r="D35" s="23" t="s">
        <v>214</v>
      </c>
      <c r="E35" s="1" t="s">
        <v>132</v>
      </c>
      <c r="F35" s="398" t="s">
        <v>130</v>
      </c>
      <c r="G35" s="16" t="s">
        <v>137</v>
      </c>
      <c r="H35" s="16" t="s">
        <v>86</v>
      </c>
      <c r="I35" s="16" t="s">
        <v>451</v>
      </c>
      <c r="J35" s="30">
        <v>122</v>
      </c>
    </row>
    <row r="36" spans="1:10" ht="16.5">
      <c r="A36" s="212" t="s">
        <v>344</v>
      </c>
      <c r="B36" s="213">
        <v>1</v>
      </c>
      <c r="C36" s="20"/>
      <c r="D36" s="23" t="s">
        <v>87</v>
      </c>
      <c r="E36" s="1" t="s">
        <v>129</v>
      </c>
      <c r="F36" s="398" t="s">
        <v>130</v>
      </c>
      <c r="G36" s="22" t="s">
        <v>137</v>
      </c>
      <c r="H36" s="16" t="s">
        <v>84</v>
      </c>
      <c r="I36" s="16" t="s">
        <v>454</v>
      </c>
      <c r="J36" s="30">
        <v>100</v>
      </c>
    </row>
    <row r="37" spans="1:10" ht="16.5">
      <c r="A37" s="212" t="s">
        <v>216</v>
      </c>
      <c r="B37" s="19">
        <v>1</v>
      </c>
      <c r="C37" s="21" t="s">
        <v>314</v>
      </c>
      <c r="D37" s="21" t="s">
        <v>200</v>
      </c>
      <c r="E37" s="17" t="s">
        <v>217</v>
      </c>
      <c r="F37" s="17" t="s">
        <v>130</v>
      </c>
      <c r="G37" s="22" t="s">
        <v>78</v>
      </c>
      <c r="H37" s="22" t="s">
        <v>81</v>
      </c>
      <c r="I37" s="16" t="s">
        <v>449</v>
      </c>
      <c r="J37" s="414">
        <v>251</v>
      </c>
    </row>
    <row r="38" spans="1:10" ht="16.5">
      <c r="A38" s="212" t="s">
        <v>360</v>
      </c>
      <c r="B38" s="213">
        <v>1</v>
      </c>
      <c r="C38" s="20"/>
      <c r="D38" s="23" t="s">
        <v>77</v>
      </c>
      <c r="E38" s="17" t="s">
        <v>129</v>
      </c>
      <c r="F38" s="17" t="s">
        <v>130</v>
      </c>
      <c r="G38" s="16" t="s">
        <v>83</v>
      </c>
      <c r="H38" s="16" t="s">
        <v>81</v>
      </c>
      <c r="I38" s="16" t="s">
        <v>453</v>
      </c>
      <c r="J38" s="33">
        <v>148</v>
      </c>
    </row>
    <row r="39" spans="1:10" ht="16.5">
      <c r="A39" s="212" t="s">
        <v>359</v>
      </c>
      <c r="B39" s="213">
        <v>1</v>
      </c>
      <c r="C39" s="20"/>
      <c r="D39" s="23" t="s">
        <v>87</v>
      </c>
      <c r="E39" s="1" t="s">
        <v>132</v>
      </c>
      <c r="F39" s="17" t="s">
        <v>130</v>
      </c>
      <c r="G39" s="16" t="s">
        <v>83</v>
      </c>
      <c r="H39" s="16" t="s">
        <v>81</v>
      </c>
      <c r="I39" s="16" t="s">
        <v>475</v>
      </c>
      <c r="J39" s="30">
        <v>170</v>
      </c>
    </row>
    <row r="40" spans="1:10" ht="16.5">
      <c r="A40" s="212" t="s">
        <v>113</v>
      </c>
      <c r="B40" s="19">
        <v>1</v>
      </c>
      <c r="C40" s="20"/>
      <c r="D40" s="21" t="s">
        <v>85</v>
      </c>
      <c r="E40" s="17" t="s">
        <v>129</v>
      </c>
      <c r="F40" s="17" t="s">
        <v>130</v>
      </c>
      <c r="G40" s="22" t="s">
        <v>116</v>
      </c>
      <c r="H40" s="22" t="s">
        <v>81</v>
      </c>
      <c r="I40" s="16" t="s">
        <v>449</v>
      </c>
      <c r="J40" s="30">
        <v>258</v>
      </c>
    </row>
    <row r="41" spans="1:10" ht="16.5">
      <c r="A41" s="212" t="s">
        <v>283</v>
      </c>
      <c r="B41" s="19">
        <v>1</v>
      </c>
      <c r="C41" s="20"/>
      <c r="D41" s="21" t="s">
        <v>77</v>
      </c>
      <c r="E41" s="17" t="s">
        <v>135</v>
      </c>
      <c r="F41" s="17" t="s">
        <v>130</v>
      </c>
      <c r="G41" s="22" t="s">
        <v>78</v>
      </c>
      <c r="H41" s="22" t="s">
        <v>81</v>
      </c>
      <c r="I41" s="16" t="s">
        <v>449</v>
      </c>
      <c r="J41" s="32">
        <v>266</v>
      </c>
    </row>
    <row r="42" spans="1:10" ht="16.5">
      <c r="A42" s="212" t="s">
        <v>218</v>
      </c>
      <c r="B42" s="19">
        <v>1</v>
      </c>
      <c r="C42" s="20"/>
      <c r="D42" s="21" t="s">
        <v>77</v>
      </c>
      <c r="E42" s="17" t="s">
        <v>135</v>
      </c>
      <c r="F42" s="17" t="s">
        <v>130</v>
      </c>
      <c r="G42" s="22" t="s">
        <v>78</v>
      </c>
      <c r="H42" s="22" t="s">
        <v>81</v>
      </c>
      <c r="I42" s="16" t="s">
        <v>449</v>
      </c>
      <c r="J42" s="32">
        <v>266</v>
      </c>
    </row>
    <row r="43" spans="1:10" ht="16.5">
      <c r="A43" s="212" t="s">
        <v>219</v>
      </c>
      <c r="B43" s="19">
        <v>1</v>
      </c>
      <c r="C43" s="20"/>
      <c r="D43" s="21" t="s">
        <v>77</v>
      </c>
      <c r="E43" s="1" t="s">
        <v>132</v>
      </c>
      <c r="F43" s="1" t="s">
        <v>130</v>
      </c>
      <c r="G43" s="22" t="s">
        <v>78</v>
      </c>
      <c r="H43" s="22" t="s">
        <v>86</v>
      </c>
      <c r="I43" s="16" t="s">
        <v>449</v>
      </c>
      <c r="J43" s="30">
        <v>274</v>
      </c>
    </row>
    <row r="44" spans="1:10" ht="16.5">
      <c r="A44" s="212" t="s">
        <v>197</v>
      </c>
      <c r="B44" s="19">
        <v>1</v>
      </c>
      <c r="C44" s="20"/>
      <c r="D44" s="21" t="s">
        <v>77</v>
      </c>
      <c r="E44" s="17" t="s">
        <v>133</v>
      </c>
      <c r="F44" s="17" t="s">
        <v>130</v>
      </c>
      <c r="G44" s="22" t="s">
        <v>78</v>
      </c>
      <c r="H44" s="22" t="s">
        <v>81</v>
      </c>
      <c r="I44" s="16" t="s">
        <v>449</v>
      </c>
      <c r="J44" s="32">
        <v>278</v>
      </c>
    </row>
    <row r="45" spans="1:10" ht="16.5">
      <c r="A45" s="212" t="s">
        <v>343</v>
      </c>
      <c r="B45" s="213">
        <v>1</v>
      </c>
      <c r="C45" s="20"/>
      <c r="D45" s="23"/>
      <c r="E45" s="1"/>
      <c r="F45" s="17" t="s">
        <v>130</v>
      </c>
      <c r="G45" s="16"/>
      <c r="H45" s="16"/>
      <c r="I45" s="16"/>
      <c r="J45" s="30"/>
    </row>
    <row r="46" spans="1:10" ht="16.5">
      <c r="A46" s="212" t="s">
        <v>220</v>
      </c>
      <c r="B46" s="19">
        <v>1</v>
      </c>
      <c r="C46" s="20"/>
      <c r="D46" s="21" t="s">
        <v>85</v>
      </c>
      <c r="E46" s="17" t="s">
        <v>135</v>
      </c>
      <c r="F46" s="17" t="s">
        <v>152</v>
      </c>
      <c r="G46" s="22" t="s">
        <v>106</v>
      </c>
      <c r="H46" s="22" t="s">
        <v>86</v>
      </c>
      <c r="I46" s="16" t="s">
        <v>449</v>
      </c>
      <c r="J46" s="414">
        <v>285</v>
      </c>
    </row>
    <row r="47" spans="1:10" ht="16.5">
      <c r="A47" s="212" t="s">
        <v>221</v>
      </c>
      <c r="B47" s="19">
        <v>1</v>
      </c>
      <c r="C47" s="20"/>
      <c r="D47" s="21" t="s">
        <v>85</v>
      </c>
      <c r="E47" s="17" t="s">
        <v>135</v>
      </c>
      <c r="F47" s="17" t="s">
        <v>152</v>
      </c>
      <c r="G47" s="22" t="s">
        <v>106</v>
      </c>
      <c r="H47" s="22" t="s">
        <v>86</v>
      </c>
      <c r="I47" s="16" t="s">
        <v>470</v>
      </c>
      <c r="J47" s="414">
        <v>71</v>
      </c>
    </row>
    <row r="48" spans="1:10" ht="16.5">
      <c r="A48" s="212" t="s">
        <v>304</v>
      </c>
      <c r="B48" s="19">
        <v>1</v>
      </c>
      <c r="C48" s="21" t="s">
        <v>316</v>
      </c>
      <c r="D48" s="29" t="s">
        <v>109</v>
      </c>
      <c r="E48" s="1" t="s">
        <v>315</v>
      </c>
      <c r="F48" s="214" t="s">
        <v>130</v>
      </c>
      <c r="G48" s="22" t="s">
        <v>83</v>
      </c>
      <c r="H48" s="22" t="s">
        <v>143</v>
      </c>
      <c r="I48" s="16" t="s">
        <v>449</v>
      </c>
      <c r="J48" s="30">
        <v>296</v>
      </c>
    </row>
    <row r="49" spans="1:10" ht="16.5">
      <c r="A49" s="220" t="s">
        <v>222</v>
      </c>
      <c r="B49" s="221">
        <v>1</v>
      </c>
      <c r="C49" s="218"/>
      <c r="D49" s="219" t="s">
        <v>85</v>
      </c>
      <c r="E49" s="18" t="s">
        <v>133</v>
      </c>
      <c r="F49" s="222" t="s">
        <v>130</v>
      </c>
      <c r="G49" s="24" t="s">
        <v>106</v>
      </c>
      <c r="H49" s="24" t="s">
        <v>131</v>
      </c>
      <c r="I49" s="24" t="s">
        <v>449</v>
      </c>
      <c r="J49" s="223">
        <v>297</v>
      </c>
    </row>
    <row r="50" spans="1:10" ht="16.5">
      <c r="A50" s="212" t="s">
        <v>196</v>
      </c>
      <c r="B50" s="213">
        <v>2</v>
      </c>
      <c r="C50" s="20"/>
      <c r="D50" s="23" t="s">
        <v>214</v>
      </c>
      <c r="E50" s="1" t="s">
        <v>132</v>
      </c>
      <c r="F50" s="1" t="s">
        <v>130</v>
      </c>
      <c r="G50" s="16" t="s">
        <v>78</v>
      </c>
      <c r="H50" s="16" t="s">
        <v>81</v>
      </c>
      <c r="I50" s="16" t="s">
        <v>449</v>
      </c>
      <c r="J50" s="32">
        <v>196</v>
      </c>
    </row>
    <row r="51" spans="1:10" ht="16.5">
      <c r="A51" s="212" t="s">
        <v>223</v>
      </c>
      <c r="B51" s="213">
        <v>2</v>
      </c>
      <c r="C51" s="20"/>
      <c r="D51" s="23" t="s">
        <v>109</v>
      </c>
      <c r="E51" s="1" t="s">
        <v>153</v>
      </c>
      <c r="F51" s="1" t="s">
        <v>130</v>
      </c>
      <c r="G51" s="16" t="s">
        <v>83</v>
      </c>
      <c r="H51" s="16" t="s">
        <v>82</v>
      </c>
      <c r="I51" s="16" t="s">
        <v>449</v>
      </c>
      <c r="J51" s="30">
        <v>202</v>
      </c>
    </row>
    <row r="52" spans="1:10" ht="16.5">
      <c r="A52" s="212" t="s">
        <v>224</v>
      </c>
      <c r="B52" s="213">
        <v>2</v>
      </c>
      <c r="C52" s="20"/>
      <c r="D52" s="23" t="s">
        <v>225</v>
      </c>
      <c r="E52" s="1" t="s">
        <v>132</v>
      </c>
      <c r="F52" s="215" t="s">
        <v>130</v>
      </c>
      <c r="G52" s="16" t="s">
        <v>106</v>
      </c>
      <c r="H52" s="16" t="s">
        <v>86</v>
      </c>
      <c r="I52" s="16" t="s">
        <v>451</v>
      </c>
      <c r="J52" s="30">
        <v>116</v>
      </c>
    </row>
    <row r="53" spans="1:10" ht="16.5">
      <c r="A53" s="212" t="s">
        <v>226</v>
      </c>
      <c r="B53" s="213">
        <v>2</v>
      </c>
      <c r="C53" s="20"/>
      <c r="D53" s="23" t="s">
        <v>225</v>
      </c>
      <c r="E53" s="1" t="s">
        <v>132</v>
      </c>
      <c r="F53" s="215" t="s">
        <v>130</v>
      </c>
      <c r="G53" s="16" t="s">
        <v>106</v>
      </c>
      <c r="H53" s="16" t="s">
        <v>86</v>
      </c>
      <c r="I53" s="16" t="s">
        <v>451</v>
      </c>
      <c r="J53" s="30">
        <v>117</v>
      </c>
    </row>
    <row r="54" spans="1:10" ht="16.5">
      <c r="A54" s="212" t="s">
        <v>150</v>
      </c>
      <c r="B54" s="213">
        <v>2</v>
      </c>
      <c r="C54" s="20"/>
      <c r="D54" s="23" t="s">
        <v>77</v>
      </c>
      <c r="E54" s="1" t="s">
        <v>132</v>
      </c>
      <c r="F54" s="215" t="s">
        <v>130</v>
      </c>
      <c r="G54" s="16" t="s">
        <v>78</v>
      </c>
      <c r="H54" s="16" t="s">
        <v>81</v>
      </c>
      <c r="I54" s="16" t="s">
        <v>451</v>
      </c>
      <c r="J54" s="30">
        <v>117</v>
      </c>
    </row>
    <row r="55" spans="1:10" ht="16.5">
      <c r="A55" s="212" t="s">
        <v>134</v>
      </c>
      <c r="B55" s="213">
        <v>2</v>
      </c>
      <c r="C55" s="20"/>
      <c r="D55" s="23" t="s">
        <v>200</v>
      </c>
      <c r="E55" s="1" t="s">
        <v>135</v>
      </c>
      <c r="F55" s="1" t="s">
        <v>130</v>
      </c>
      <c r="G55" s="16" t="s">
        <v>78</v>
      </c>
      <c r="H55" s="16" t="s">
        <v>81</v>
      </c>
      <c r="I55" s="16" t="s">
        <v>449</v>
      </c>
      <c r="J55" s="30">
        <v>207</v>
      </c>
    </row>
    <row r="56" spans="1:10" ht="16.5">
      <c r="A56" s="212" t="s">
        <v>227</v>
      </c>
      <c r="B56" s="213">
        <v>2</v>
      </c>
      <c r="C56" s="20"/>
      <c r="D56" s="23" t="s">
        <v>214</v>
      </c>
      <c r="E56" s="1" t="s">
        <v>132</v>
      </c>
      <c r="F56" s="1" t="s">
        <v>130</v>
      </c>
      <c r="G56" s="16" t="s">
        <v>137</v>
      </c>
      <c r="H56" s="16" t="s">
        <v>86</v>
      </c>
      <c r="I56" s="16" t="s">
        <v>449</v>
      </c>
      <c r="J56" s="30">
        <v>207</v>
      </c>
    </row>
    <row r="57" spans="1:10" ht="16.5">
      <c r="A57" s="212" t="s">
        <v>317</v>
      </c>
      <c r="B57" s="213">
        <v>2</v>
      </c>
      <c r="C57" s="23" t="s">
        <v>316</v>
      </c>
      <c r="D57" s="23" t="s">
        <v>200</v>
      </c>
      <c r="E57" s="1" t="s">
        <v>133</v>
      </c>
      <c r="F57" s="214" t="s">
        <v>130</v>
      </c>
      <c r="G57" s="31" t="s">
        <v>78</v>
      </c>
      <c r="H57" s="16" t="s">
        <v>81</v>
      </c>
      <c r="I57" s="16" t="s">
        <v>449</v>
      </c>
      <c r="J57" s="32">
        <v>208</v>
      </c>
    </row>
    <row r="58" spans="1:10" ht="16.5">
      <c r="A58" s="212" t="s">
        <v>228</v>
      </c>
      <c r="B58" s="213">
        <v>2</v>
      </c>
      <c r="C58" s="20"/>
      <c r="D58" s="23" t="s">
        <v>85</v>
      </c>
      <c r="E58" s="1" t="s">
        <v>129</v>
      </c>
      <c r="F58" s="215" t="s">
        <v>130</v>
      </c>
      <c r="G58" s="16" t="s">
        <v>83</v>
      </c>
      <c r="H58" s="16" t="s">
        <v>84</v>
      </c>
      <c r="I58" s="16" t="s">
        <v>451</v>
      </c>
      <c r="J58" s="30">
        <v>118</v>
      </c>
    </row>
    <row r="59" spans="1:10" ht="16.5">
      <c r="A59" s="212" t="s">
        <v>483</v>
      </c>
      <c r="B59" s="213">
        <v>2</v>
      </c>
      <c r="C59" s="20"/>
      <c r="D59" s="23" t="s">
        <v>87</v>
      </c>
      <c r="E59" s="1" t="s">
        <v>135</v>
      </c>
      <c r="F59" s="398" t="s">
        <v>130</v>
      </c>
      <c r="G59" s="16" t="s">
        <v>106</v>
      </c>
      <c r="H59" s="16" t="s">
        <v>146</v>
      </c>
      <c r="I59" s="16" t="s">
        <v>449</v>
      </c>
      <c r="J59" s="30">
        <v>212</v>
      </c>
    </row>
    <row r="60" spans="1:10" ht="16.5">
      <c r="A60" s="212" t="s">
        <v>139</v>
      </c>
      <c r="B60" s="213">
        <v>2</v>
      </c>
      <c r="C60" s="20"/>
      <c r="D60" s="23" t="s">
        <v>80</v>
      </c>
      <c r="E60" s="1" t="s">
        <v>129</v>
      </c>
      <c r="F60" s="214" t="s">
        <v>130</v>
      </c>
      <c r="G60" s="31" t="s">
        <v>78</v>
      </c>
      <c r="H60" s="16" t="s">
        <v>82</v>
      </c>
      <c r="I60" s="16" t="s">
        <v>449</v>
      </c>
      <c r="J60" s="30">
        <v>216</v>
      </c>
    </row>
    <row r="61" spans="1:10" ht="16.5">
      <c r="A61" s="212" t="s">
        <v>229</v>
      </c>
      <c r="B61" s="213">
        <v>2</v>
      </c>
      <c r="C61" s="20"/>
      <c r="D61" s="23" t="s">
        <v>87</v>
      </c>
      <c r="E61" s="1" t="s">
        <v>230</v>
      </c>
      <c r="F61" s="1" t="s">
        <v>130</v>
      </c>
      <c r="G61" s="16" t="s">
        <v>78</v>
      </c>
      <c r="H61" s="16" t="s">
        <v>84</v>
      </c>
      <c r="I61" s="16" t="s">
        <v>449</v>
      </c>
      <c r="J61" s="30">
        <v>216</v>
      </c>
    </row>
    <row r="62" spans="1:10" ht="16.5">
      <c r="A62" s="212" t="s">
        <v>140</v>
      </c>
      <c r="B62" s="213">
        <v>2</v>
      </c>
      <c r="C62" s="20"/>
      <c r="D62" s="23" t="s">
        <v>87</v>
      </c>
      <c r="E62" s="1" t="s">
        <v>129</v>
      </c>
      <c r="F62" s="398" t="s">
        <v>130</v>
      </c>
      <c r="G62" s="16" t="s">
        <v>78</v>
      </c>
      <c r="H62" s="16" t="s">
        <v>84</v>
      </c>
      <c r="I62" s="16" t="s">
        <v>449</v>
      </c>
      <c r="J62" s="30">
        <v>216</v>
      </c>
    </row>
    <row r="63" spans="1:10" ht="16.5">
      <c r="A63" s="212" t="s">
        <v>140</v>
      </c>
      <c r="B63" s="213">
        <v>2</v>
      </c>
      <c r="C63" s="20"/>
      <c r="D63" s="23" t="s">
        <v>87</v>
      </c>
      <c r="E63" s="1" t="s">
        <v>129</v>
      </c>
      <c r="F63" s="1" t="s">
        <v>130</v>
      </c>
      <c r="G63" s="16" t="s">
        <v>78</v>
      </c>
      <c r="H63" s="16" t="s">
        <v>84</v>
      </c>
      <c r="I63" s="16" t="s">
        <v>257</v>
      </c>
      <c r="J63" s="30"/>
    </row>
    <row r="64" spans="1:10" ht="16.5">
      <c r="A64" s="212" t="s">
        <v>231</v>
      </c>
      <c r="B64" s="213">
        <v>2</v>
      </c>
      <c r="C64" s="20"/>
      <c r="D64" s="23" t="s">
        <v>199</v>
      </c>
      <c r="E64" s="1" t="s">
        <v>129</v>
      </c>
      <c r="F64" s="1" t="s">
        <v>130</v>
      </c>
      <c r="G64" s="16" t="s">
        <v>78</v>
      </c>
      <c r="H64" s="16" t="s">
        <v>143</v>
      </c>
      <c r="I64" s="16" t="s">
        <v>449</v>
      </c>
      <c r="J64" s="30">
        <v>217</v>
      </c>
    </row>
    <row r="65" spans="1:10" ht="16.5">
      <c r="A65" s="212" t="s">
        <v>486</v>
      </c>
      <c r="B65" s="213">
        <v>2</v>
      </c>
      <c r="C65" s="20"/>
      <c r="D65" s="23" t="s">
        <v>85</v>
      </c>
      <c r="E65" s="1" t="s">
        <v>132</v>
      </c>
      <c r="F65" s="398" t="s">
        <v>130</v>
      </c>
      <c r="G65" s="16" t="s">
        <v>106</v>
      </c>
      <c r="H65" s="16" t="s">
        <v>82</v>
      </c>
      <c r="I65" s="16" t="s">
        <v>475</v>
      </c>
      <c r="J65" s="30">
        <v>161</v>
      </c>
    </row>
    <row r="66" spans="1:10" ht="16.5">
      <c r="A66" s="212" t="s">
        <v>136</v>
      </c>
      <c r="B66" s="213">
        <v>2</v>
      </c>
      <c r="C66" s="20"/>
      <c r="D66" s="23" t="s">
        <v>85</v>
      </c>
      <c r="E66" s="1" t="s">
        <v>132</v>
      </c>
      <c r="F66" s="1" t="s">
        <v>130</v>
      </c>
      <c r="G66" s="16" t="s">
        <v>78</v>
      </c>
      <c r="H66" s="16" t="s">
        <v>215</v>
      </c>
      <c r="I66" s="16" t="s">
        <v>449</v>
      </c>
      <c r="J66" s="30">
        <v>217</v>
      </c>
    </row>
    <row r="67" spans="1:10" ht="16.5">
      <c r="A67" s="212" t="s">
        <v>232</v>
      </c>
      <c r="B67" s="213">
        <v>2</v>
      </c>
      <c r="C67" s="20"/>
      <c r="D67" s="23" t="s">
        <v>87</v>
      </c>
      <c r="E67" s="1" t="s">
        <v>135</v>
      </c>
      <c r="F67" s="1" t="s">
        <v>130</v>
      </c>
      <c r="G67" s="16" t="s">
        <v>106</v>
      </c>
      <c r="H67" s="16" t="s">
        <v>146</v>
      </c>
      <c r="I67" s="16" t="s">
        <v>449</v>
      </c>
      <c r="J67" s="30">
        <v>218</v>
      </c>
    </row>
    <row r="68" spans="1:10" ht="16.5">
      <c r="A68" s="212" t="s">
        <v>484</v>
      </c>
      <c r="B68" s="213">
        <v>2</v>
      </c>
      <c r="C68" s="20"/>
      <c r="D68" s="23" t="s">
        <v>77</v>
      </c>
      <c r="E68" s="1" t="s">
        <v>129</v>
      </c>
      <c r="F68" s="398" t="s">
        <v>130</v>
      </c>
      <c r="G68" s="16" t="s">
        <v>485</v>
      </c>
      <c r="H68" s="22" t="s">
        <v>86</v>
      </c>
      <c r="I68" s="22" t="s">
        <v>455</v>
      </c>
      <c r="J68" s="30">
        <v>85</v>
      </c>
    </row>
    <row r="69" spans="1:10" ht="16.5">
      <c r="A69" s="212" t="s">
        <v>487</v>
      </c>
      <c r="B69" s="213">
        <v>2</v>
      </c>
      <c r="C69" s="20"/>
      <c r="D69" s="23" t="s">
        <v>109</v>
      </c>
      <c r="E69" s="1" t="s">
        <v>132</v>
      </c>
      <c r="F69" s="398" t="s">
        <v>130</v>
      </c>
      <c r="G69" s="16" t="s">
        <v>83</v>
      </c>
      <c r="H69" s="16" t="s">
        <v>131</v>
      </c>
      <c r="I69" s="22" t="s">
        <v>488</v>
      </c>
      <c r="J69" s="30">
        <v>146</v>
      </c>
    </row>
    <row r="70" spans="1:10" ht="16.5">
      <c r="A70" s="212" t="s">
        <v>151</v>
      </c>
      <c r="B70" s="213">
        <v>2</v>
      </c>
      <c r="C70" s="20"/>
      <c r="D70" s="23" t="s">
        <v>200</v>
      </c>
      <c r="E70" s="1" t="s">
        <v>129</v>
      </c>
      <c r="F70" s="215" t="s">
        <v>130</v>
      </c>
      <c r="G70" s="16" t="s">
        <v>83</v>
      </c>
      <c r="H70" s="16" t="s">
        <v>84</v>
      </c>
      <c r="I70" s="16" t="s">
        <v>451</v>
      </c>
      <c r="J70" s="30">
        <v>119</v>
      </c>
    </row>
    <row r="71" spans="1:10" ht="16.5">
      <c r="A71" s="212" t="s">
        <v>489</v>
      </c>
      <c r="B71" s="213">
        <v>2</v>
      </c>
      <c r="C71" s="20"/>
      <c r="D71" s="23" t="s">
        <v>77</v>
      </c>
      <c r="E71" s="1" t="s">
        <v>129</v>
      </c>
      <c r="F71" s="398" t="s">
        <v>130</v>
      </c>
      <c r="G71" s="16" t="s">
        <v>485</v>
      </c>
      <c r="H71" s="22" t="s">
        <v>86</v>
      </c>
      <c r="I71" s="22" t="s">
        <v>455</v>
      </c>
      <c r="J71" s="30">
        <v>85</v>
      </c>
    </row>
    <row r="72" spans="1:10" ht="16.5">
      <c r="A72" s="212" t="s">
        <v>490</v>
      </c>
      <c r="B72" s="213">
        <v>2</v>
      </c>
      <c r="C72" s="20"/>
      <c r="D72" s="23" t="s">
        <v>200</v>
      </c>
      <c r="E72" s="1" t="s">
        <v>135</v>
      </c>
      <c r="F72" s="398" t="s">
        <v>130</v>
      </c>
      <c r="G72" s="16" t="s">
        <v>78</v>
      </c>
      <c r="H72" s="16" t="s">
        <v>81</v>
      </c>
      <c r="I72" s="16" t="s">
        <v>449</v>
      </c>
      <c r="J72" s="30">
        <v>225</v>
      </c>
    </row>
    <row r="73" spans="1:10" ht="16.5">
      <c r="A73" s="212" t="s">
        <v>491</v>
      </c>
      <c r="B73" s="213">
        <v>2</v>
      </c>
      <c r="C73" s="20"/>
      <c r="D73" s="23" t="s">
        <v>85</v>
      </c>
      <c r="E73" s="1" t="s">
        <v>492</v>
      </c>
      <c r="F73" s="16" t="s">
        <v>130</v>
      </c>
      <c r="G73" s="16" t="s">
        <v>78</v>
      </c>
      <c r="H73" s="16" t="s">
        <v>82</v>
      </c>
      <c r="I73" s="16" t="s">
        <v>457</v>
      </c>
      <c r="J73" s="30">
        <v>97</v>
      </c>
    </row>
    <row r="74" spans="1:10" ht="16.5">
      <c r="A74" s="212" t="s">
        <v>233</v>
      </c>
      <c r="B74" s="213">
        <v>2</v>
      </c>
      <c r="C74" s="20"/>
      <c r="D74" s="23" t="s">
        <v>214</v>
      </c>
      <c r="E74" s="1" t="s">
        <v>129</v>
      </c>
      <c r="F74" s="398" t="s">
        <v>130</v>
      </c>
      <c r="G74" s="16" t="s">
        <v>137</v>
      </c>
      <c r="H74" s="16" t="s">
        <v>157</v>
      </c>
      <c r="I74" s="16" t="s">
        <v>449</v>
      </c>
      <c r="J74" s="30">
        <v>227</v>
      </c>
    </row>
    <row r="75" spans="1:10" ht="16.5">
      <c r="A75" s="212" t="s">
        <v>493</v>
      </c>
      <c r="B75" s="213">
        <v>2</v>
      </c>
      <c r="C75" s="20"/>
      <c r="D75" s="23" t="s">
        <v>85</v>
      </c>
      <c r="E75" s="1" t="s">
        <v>153</v>
      </c>
      <c r="F75" s="16" t="s">
        <v>152</v>
      </c>
      <c r="G75" s="16" t="s">
        <v>203</v>
      </c>
      <c r="H75" s="16" t="s">
        <v>82</v>
      </c>
      <c r="I75" s="16" t="s">
        <v>457</v>
      </c>
      <c r="J75" s="30">
        <v>99</v>
      </c>
    </row>
    <row r="76" spans="1:10" ht="16.5">
      <c r="A76" s="212" t="s">
        <v>234</v>
      </c>
      <c r="B76" s="213">
        <v>2</v>
      </c>
      <c r="C76" s="20"/>
      <c r="D76" s="23" t="s">
        <v>199</v>
      </c>
      <c r="E76" s="1" t="s">
        <v>132</v>
      </c>
      <c r="F76" s="215" t="s">
        <v>130</v>
      </c>
      <c r="G76" s="16" t="s">
        <v>78</v>
      </c>
      <c r="H76" s="16" t="s">
        <v>84</v>
      </c>
      <c r="I76" s="16" t="s">
        <v>451</v>
      </c>
      <c r="J76" s="30">
        <v>120</v>
      </c>
    </row>
    <row r="77" spans="1:10" ht="16.5">
      <c r="A77" s="212" t="s">
        <v>235</v>
      </c>
      <c r="B77" s="213">
        <v>2</v>
      </c>
      <c r="C77" s="20"/>
      <c r="D77" s="23" t="s">
        <v>109</v>
      </c>
      <c r="E77" s="1" t="s">
        <v>129</v>
      </c>
      <c r="F77" s="398" t="s">
        <v>130</v>
      </c>
      <c r="G77" s="16" t="s">
        <v>137</v>
      </c>
      <c r="H77" s="16" t="s">
        <v>81</v>
      </c>
      <c r="I77" s="16" t="s">
        <v>449</v>
      </c>
      <c r="J77" s="30">
        <v>230</v>
      </c>
    </row>
    <row r="78" spans="1:10" ht="16.5">
      <c r="A78" s="212" t="s">
        <v>236</v>
      </c>
      <c r="B78" s="213">
        <v>2</v>
      </c>
      <c r="C78" s="20"/>
      <c r="D78" s="23" t="s">
        <v>199</v>
      </c>
      <c r="E78" s="1" t="s">
        <v>135</v>
      </c>
      <c r="F78" s="1" t="s">
        <v>130</v>
      </c>
      <c r="G78" s="16" t="s">
        <v>78</v>
      </c>
      <c r="H78" s="16" t="s">
        <v>114</v>
      </c>
      <c r="I78" s="16" t="s">
        <v>449</v>
      </c>
      <c r="J78" s="30">
        <v>235</v>
      </c>
    </row>
    <row r="79" spans="1:10" ht="16.5">
      <c r="A79" s="212" t="s">
        <v>237</v>
      </c>
      <c r="B79" s="213">
        <v>2</v>
      </c>
      <c r="C79" s="20"/>
      <c r="D79" s="23" t="s">
        <v>214</v>
      </c>
      <c r="E79" s="1" t="s">
        <v>132</v>
      </c>
      <c r="F79" s="1" t="s">
        <v>130</v>
      </c>
      <c r="G79" s="16" t="s">
        <v>137</v>
      </c>
      <c r="H79" s="16" t="s">
        <v>86</v>
      </c>
      <c r="I79" s="16" t="s">
        <v>449</v>
      </c>
      <c r="J79" s="30">
        <v>241</v>
      </c>
    </row>
    <row r="80" spans="1:10" ht="16.5">
      <c r="A80" s="212" t="s">
        <v>494</v>
      </c>
      <c r="B80" s="213">
        <v>2</v>
      </c>
      <c r="C80" s="20"/>
      <c r="D80" s="23" t="s">
        <v>214</v>
      </c>
      <c r="E80" s="1" t="s">
        <v>132</v>
      </c>
      <c r="F80" s="398" t="s">
        <v>152</v>
      </c>
      <c r="G80" s="16" t="s">
        <v>463</v>
      </c>
      <c r="H80" s="16" t="s">
        <v>86</v>
      </c>
      <c r="I80" s="16" t="s">
        <v>451</v>
      </c>
      <c r="J80" s="30">
        <v>123</v>
      </c>
    </row>
    <row r="81" spans="1:10" ht="16.5">
      <c r="A81" s="212" t="s">
        <v>238</v>
      </c>
      <c r="B81" s="213">
        <v>2</v>
      </c>
      <c r="C81" s="20"/>
      <c r="D81" s="23" t="s">
        <v>109</v>
      </c>
      <c r="E81" s="1" t="s">
        <v>129</v>
      </c>
      <c r="F81" s="398" t="s">
        <v>130</v>
      </c>
      <c r="G81" s="16" t="s">
        <v>78</v>
      </c>
      <c r="H81" s="16" t="s">
        <v>84</v>
      </c>
      <c r="I81" s="16" t="s">
        <v>451</v>
      </c>
      <c r="J81" s="30">
        <v>124</v>
      </c>
    </row>
    <row r="82" spans="1:10" ht="16.5">
      <c r="A82" s="212" t="s">
        <v>239</v>
      </c>
      <c r="B82" s="213">
        <v>2</v>
      </c>
      <c r="C82" s="20"/>
      <c r="D82" s="23" t="s">
        <v>200</v>
      </c>
      <c r="E82" s="1" t="s">
        <v>129</v>
      </c>
      <c r="F82" s="398" t="s">
        <v>130</v>
      </c>
      <c r="G82" s="16" t="s">
        <v>106</v>
      </c>
      <c r="H82" s="16" t="s">
        <v>82</v>
      </c>
      <c r="I82" s="16" t="s">
        <v>449</v>
      </c>
      <c r="J82" s="30">
        <v>252</v>
      </c>
    </row>
    <row r="83" spans="1:10" ht="16.5">
      <c r="A83" s="212" t="s">
        <v>497</v>
      </c>
      <c r="B83" s="213">
        <v>2</v>
      </c>
      <c r="C83" s="20"/>
      <c r="D83" s="23" t="s">
        <v>200</v>
      </c>
      <c r="E83" s="1" t="s">
        <v>129</v>
      </c>
      <c r="F83" s="398" t="s">
        <v>130</v>
      </c>
      <c r="G83" s="16" t="s">
        <v>83</v>
      </c>
      <c r="H83" s="16" t="s">
        <v>86</v>
      </c>
      <c r="I83" s="16" t="s">
        <v>451</v>
      </c>
      <c r="J83" s="30">
        <v>125</v>
      </c>
    </row>
    <row r="84" spans="1:10" ht="16.5">
      <c r="A84" s="212" t="s">
        <v>496</v>
      </c>
      <c r="B84" s="213">
        <v>2</v>
      </c>
      <c r="C84" s="20"/>
      <c r="D84" s="23" t="s">
        <v>200</v>
      </c>
      <c r="E84" s="1" t="s">
        <v>135</v>
      </c>
      <c r="F84" s="398" t="s">
        <v>130</v>
      </c>
      <c r="G84" s="16" t="s">
        <v>78</v>
      </c>
      <c r="H84" s="16" t="s">
        <v>81</v>
      </c>
      <c r="I84" s="16" t="s">
        <v>449</v>
      </c>
      <c r="J84" s="30">
        <v>259</v>
      </c>
    </row>
    <row r="85" spans="1:10" ht="16.5">
      <c r="A85" s="212" t="s">
        <v>498</v>
      </c>
      <c r="B85" s="213">
        <v>2</v>
      </c>
      <c r="C85" s="20"/>
      <c r="D85" s="413" t="s">
        <v>200</v>
      </c>
      <c r="E85" s="410" t="s">
        <v>133</v>
      </c>
      <c r="F85" s="412" t="s">
        <v>130</v>
      </c>
      <c r="G85" s="411" t="s">
        <v>78</v>
      </c>
      <c r="H85" s="411" t="s">
        <v>86</v>
      </c>
      <c r="I85" s="411" t="s">
        <v>466</v>
      </c>
      <c r="J85" s="431">
        <v>56</v>
      </c>
    </row>
    <row r="86" spans="1:10" ht="16.5">
      <c r="A86" s="212" t="s">
        <v>240</v>
      </c>
      <c r="B86" s="213">
        <v>2</v>
      </c>
      <c r="C86" s="20"/>
      <c r="D86" s="23" t="s">
        <v>85</v>
      </c>
      <c r="E86" s="1" t="s">
        <v>129</v>
      </c>
      <c r="F86" s="398" t="s">
        <v>130</v>
      </c>
      <c r="G86" s="16" t="s">
        <v>106</v>
      </c>
      <c r="H86" s="16" t="s">
        <v>82</v>
      </c>
      <c r="I86" s="16" t="s">
        <v>449</v>
      </c>
      <c r="J86" s="30">
        <v>271</v>
      </c>
    </row>
    <row r="87" spans="1:10" ht="16.5">
      <c r="A87" s="212" t="s">
        <v>499</v>
      </c>
      <c r="B87" s="213">
        <v>2</v>
      </c>
      <c r="C87" s="20"/>
      <c r="D87" s="23" t="s">
        <v>77</v>
      </c>
      <c r="E87" s="1" t="s">
        <v>132</v>
      </c>
      <c r="F87" s="398" t="s">
        <v>130</v>
      </c>
      <c r="G87" s="16" t="s">
        <v>78</v>
      </c>
      <c r="H87" s="16" t="s">
        <v>84</v>
      </c>
      <c r="I87" s="16" t="s">
        <v>449</v>
      </c>
      <c r="J87" s="30">
        <v>272</v>
      </c>
    </row>
    <row r="88" spans="1:10" ht="16.5">
      <c r="A88" s="212" t="s">
        <v>495</v>
      </c>
      <c r="B88" s="213">
        <v>2</v>
      </c>
      <c r="C88" s="20"/>
      <c r="D88" s="23" t="s">
        <v>85</v>
      </c>
      <c r="E88" s="1" t="s">
        <v>129</v>
      </c>
      <c r="F88" s="398" t="s">
        <v>130</v>
      </c>
      <c r="G88" s="16" t="s">
        <v>78</v>
      </c>
      <c r="H88" s="16" t="s">
        <v>82</v>
      </c>
      <c r="I88" s="16" t="s">
        <v>449</v>
      </c>
      <c r="J88" s="30">
        <v>272</v>
      </c>
    </row>
    <row r="89" spans="1:10" ht="16.5">
      <c r="A89" s="212" t="s">
        <v>241</v>
      </c>
      <c r="B89" s="213">
        <v>2</v>
      </c>
      <c r="C89" s="20"/>
      <c r="D89" s="23" t="s">
        <v>87</v>
      </c>
      <c r="E89" s="1" t="s">
        <v>135</v>
      </c>
      <c r="F89" s="1" t="s">
        <v>130</v>
      </c>
      <c r="G89" s="16" t="s">
        <v>106</v>
      </c>
      <c r="H89" s="16" t="s">
        <v>82</v>
      </c>
      <c r="I89" s="16" t="s">
        <v>449</v>
      </c>
      <c r="J89" s="30">
        <v>278</v>
      </c>
    </row>
    <row r="90" spans="1:10" ht="16.5">
      <c r="A90" s="212" t="s">
        <v>242</v>
      </c>
      <c r="B90" s="213">
        <v>2</v>
      </c>
      <c r="C90" s="20"/>
      <c r="D90" s="23" t="s">
        <v>77</v>
      </c>
      <c r="E90" s="1" t="s">
        <v>153</v>
      </c>
      <c r="F90" s="1" t="s">
        <v>130</v>
      </c>
      <c r="G90" s="16" t="s">
        <v>106</v>
      </c>
      <c r="H90" s="16" t="s">
        <v>215</v>
      </c>
      <c r="I90" s="16" t="s">
        <v>449</v>
      </c>
      <c r="J90" s="30">
        <v>278</v>
      </c>
    </row>
    <row r="91" spans="1:10" ht="16.5">
      <c r="A91" s="212" t="s">
        <v>243</v>
      </c>
      <c r="B91" s="213">
        <v>2</v>
      </c>
      <c r="C91" s="20"/>
      <c r="D91" s="23" t="s">
        <v>225</v>
      </c>
      <c r="E91" s="1" t="s">
        <v>129</v>
      </c>
      <c r="F91" s="1" t="s">
        <v>130</v>
      </c>
      <c r="G91" s="16" t="s">
        <v>117</v>
      </c>
      <c r="H91" s="16" t="s">
        <v>81</v>
      </c>
      <c r="I91" s="16" t="s">
        <v>449</v>
      </c>
      <c r="J91" s="30">
        <v>279</v>
      </c>
    </row>
    <row r="92" spans="1:10" ht="16.5">
      <c r="A92" s="212" t="s">
        <v>500</v>
      </c>
      <c r="B92" s="213">
        <v>2</v>
      </c>
      <c r="C92" s="20"/>
      <c r="D92" s="23" t="s">
        <v>77</v>
      </c>
      <c r="E92" s="1" t="s">
        <v>132</v>
      </c>
      <c r="F92" s="398" t="s">
        <v>130</v>
      </c>
      <c r="G92" s="16" t="s">
        <v>78</v>
      </c>
      <c r="H92" s="16" t="s">
        <v>81</v>
      </c>
      <c r="I92" s="16" t="s">
        <v>451</v>
      </c>
      <c r="J92" s="30">
        <v>127</v>
      </c>
    </row>
    <row r="93" spans="1:10" ht="16.5">
      <c r="A93" s="212" t="s">
        <v>244</v>
      </c>
      <c r="B93" s="213">
        <v>2</v>
      </c>
      <c r="C93" s="20"/>
      <c r="D93" s="23" t="s">
        <v>87</v>
      </c>
      <c r="E93" s="1" t="s">
        <v>217</v>
      </c>
      <c r="F93" s="1" t="s">
        <v>130</v>
      </c>
      <c r="G93" s="16" t="s">
        <v>106</v>
      </c>
      <c r="H93" s="16" t="s">
        <v>82</v>
      </c>
      <c r="I93" s="16" t="s">
        <v>449</v>
      </c>
      <c r="J93" s="30">
        <v>281</v>
      </c>
    </row>
    <row r="94" spans="1:10" ht="16.5">
      <c r="A94" s="212" t="s">
        <v>115</v>
      </c>
      <c r="B94" s="213">
        <v>2</v>
      </c>
      <c r="C94" s="20"/>
      <c r="D94" s="23" t="s">
        <v>109</v>
      </c>
      <c r="E94" s="1" t="s">
        <v>129</v>
      </c>
      <c r="F94" s="1" t="s">
        <v>130</v>
      </c>
      <c r="G94" s="16" t="s">
        <v>83</v>
      </c>
      <c r="H94" s="16" t="s">
        <v>81</v>
      </c>
      <c r="I94" s="16" t="s">
        <v>449</v>
      </c>
      <c r="J94" s="30">
        <v>281</v>
      </c>
    </row>
    <row r="95" spans="1:10" ht="16.5">
      <c r="A95" s="212" t="s">
        <v>245</v>
      </c>
      <c r="B95" s="213">
        <v>2</v>
      </c>
      <c r="C95" s="23" t="s">
        <v>314</v>
      </c>
      <c r="D95" s="23" t="s">
        <v>87</v>
      </c>
      <c r="E95" s="1" t="s">
        <v>132</v>
      </c>
      <c r="F95" s="1" t="s">
        <v>130</v>
      </c>
      <c r="G95" s="16" t="s">
        <v>137</v>
      </c>
      <c r="H95" s="16" t="s">
        <v>86</v>
      </c>
      <c r="I95" s="16" t="s">
        <v>449</v>
      </c>
      <c r="J95" s="30">
        <v>283</v>
      </c>
    </row>
    <row r="96" spans="1:10" ht="16.5">
      <c r="A96" s="212" t="s">
        <v>502</v>
      </c>
      <c r="B96" s="213">
        <v>2</v>
      </c>
      <c r="C96" s="20"/>
      <c r="D96" s="23" t="s">
        <v>109</v>
      </c>
      <c r="E96" s="1" t="s">
        <v>129</v>
      </c>
      <c r="F96" s="398" t="s">
        <v>130</v>
      </c>
      <c r="G96" s="16" t="s">
        <v>78</v>
      </c>
      <c r="H96" s="16" t="s">
        <v>131</v>
      </c>
      <c r="I96" s="16" t="s">
        <v>449</v>
      </c>
      <c r="J96" s="30">
        <v>284</v>
      </c>
    </row>
    <row r="97" spans="1:10" ht="16.5">
      <c r="A97" s="212" t="s">
        <v>501</v>
      </c>
      <c r="B97" s="213">
        <v>2</v>
      </c>
      <c r="C97" s="20"/>
      <c r="D97" s="23" t="s">
        <v>214</v>
      </c>
      <c r="E97" s="1" t="s">
        <v>154</v>
      </c>
      <c r="F97" s="415" t="s">
        <v>130</v>
      </c>
      <c r="G97" s="16" t="s">
        <v>137</v>
      </c>
      <c r="H97" s="16" t="s">
        <v>82</v>
      </c>
      <c r="I97" s="16" t="s">
        <v>476</v>
      </c>
      <c r="J97" s="30">
        <v>126</v>
      </c>
    </row>
    <row r="98" spans="1:10" ht="16.5">
      <c r="A98" s="212" t="s">
        <v>246</v>
      </c>
      <c r="B98" s="213">
        <v>2</v>
      </c>
      <c r="C98" s="20"/>
      <c r="D98" s="23" t="s">
        <v>200</v>
      </c>
      <c r="E98" s="1" t="s">
        <v>132</v>
      </c>
      <c r="F98" s="215" t="s">
        <v>161</v>
      </c>
      <c r="G98" s="16" t="s">
        <v>83</v>
      </c>
      <c r="H98" s="16" t="s">
        <v>114</v>
      </c>
      <c r="I98" s="16" t="s">
        <v>451</v>
      </c>
      <c r="J98" s="30">
        <v>128</v>
      </c>
    </row>
    <row r="99" spans="1:10" ht="16.5">
      <c r="A99" s="212" t="s">
        <v>247</v>
      </c>
      <c r="B99" s="213">
        <v>2</v>
      </c>
      <c r="C99" s="20"/>
      <c r="D99" s="23" t="s">
        <v>85</v>
      </c>
      <c r="E99" s="1" t="s">
        <v>135</v>
      </c>
      <c r="F99" s="1" t="s">
        <v>152</v>
      </c>
      <c r="G99" s="16" t="s">
        <v>106</v>
      </c>
      <c r="H99" s="16" t="s">
        <v>86</v>
      </c>
      <c r="I99" s="16" t="s">
        <v>449</v>
      </c>
      <c r="J99" s="414">
        <v>286</v>
      </c>
    </row>
    <row r="100" spans="1:10" ht="16.5">
      <c r="A100" s="212" t="s">
        <v>248</v>
      </c>
      <c r="B100" s="213">
        <v>2</v>
      </c>
      <c r="C100" s="20"/>
      <c r="D100" s="23" t="s">
        <v>85</v>
      </c>
      <c r="E100" s="1" t="s">
        <v>217</v>
      </c>
      <c r="F100" s="224" t="s">
        <v>130</v>
      </c>
      <c r="G100" s="16" t="s">
        <v>106</v>
      </c>
      <c r="H100" s="16" t="s">
        <v>86</v>
      </c>
      <c r="I100" s="16" t="s">
        <v>470</v>
      </c>
      <c r="J100" s="414">
        <v>71</v>
      </c>
    </row>
    <row r="101" spans="1:10" ht="16.5">
      <c r="A101" s="212" t="s">
        <v>503</v>
      </c>
      <c r="B101" s="213">
        <v>2</v>
      </c>
      <c r="C101" s="20"/>
      <c r="D101" s="23" t="s">
        <v>109</v>
      </c>
      <c r="E101" s="1" t="s">
        <v>129</v>
      </c>
      <c r="F101" s="398" t="s">
        <v>130</v>
      </c>
      <c r="G101" s="411" t="s">
        <v>117</v>
      </c>
      <c r="H101" s="16" t="s">
        <v>82</v>
      </c>
      <c r="I101" s="16" t="s">
        <v>455</v>
      </c>
      <c r="J101" s="30">
        <v>90</v>
      </c>
    </row>
    <row r="102" spans="1:10" ht="16.5">
      <c r="A102" s="212" t="s">
        <v>249</v>
      </c>
      <c r="B102" s="213">
        <v>2</v>
      </c>
      <c r="C102" s="20"/>
      <c r="D102" s="23" t="s">
        <v>214</v>
      </c>
      <c r="E102" s="1" t="s">
        <v>132</v>
      </c>
      <c r="F102" s="215" t="s">
        <v>130</v>
      </c>
      <c r="G102" s="16" t="s">
        <v>83</v>
      </c>
      <c r="H102" s="16" t="s">
        <v>155</v>
      </c>
      <c r="I102" s="16" t="s">
        <v>451</v>
      </c>
      <c r="J102" s="30">
        <v>129</v>
      </c>
    </row>
    <row r="103" spans="1:10" ht="16.5">
      <c r="A103" s="212" t="s">
        <v>250</v>
      </c>
      <c r="B103" s="213">
        <v>2</v>
      </c>
      <c r="C103" s="20"/>
      <c r="D103" s="23" t="s">
        <v>77</v>
      </c>
      <c r="E103" s="1" t="s">
        <v>129</v>
      </c>
      <c r="F103" s="1" t="s">
        <v>130</v>
      </c>
      <c r="G103" s="16" t="s">
        <v>106</v>
      </c>
      <c r="H103" s="16" t="s">
        <v>112</v>
      </c>
      <c r="I103" s="16" t="s">
        <v>170</v>
      </c>
      <c r="J103" s="30"/>
    </row>
    <row r="104" spans="1:10" ht="16.5">
      <c r="A104" s="212" t="s">
        <v>504</v>
      </c>
      <c r="B104" s="213">
        <v>2</v>
      </c>
      <c r="C104" s="20"/>
      <c r="D104" s="23" t="s">
        <v>214</v>
      </c>
      <c r="E104" s="1" t="s">
        <v>505</v>
      </c>
      <c r="F104" s="1" t="s">
        <v>130</v>
      </c>
      <c r="G104" s="16" t="s">
        <v>106</v>
      </c>
      <c r="H104" s="16" t="s">
        <v>86</v>
      </c>
      <c r="I104" s="16" t="s">
        <v>475</v>
      </c>
      <c r="J104" s="30">
        <v>188</v>
      </c>
    </row>
    <row r="105" spans="1:10" ht="16.5">
      <c r="A105" s="216" t="s">
        <v>251</v>
      </c>
      <c r="B105" s="217">
        <v>2</v>
      </c>
      <c r="C105" s="218"/>
      <c r="D105" s="219" t="s">
        <v>214</v>
      </c>
      <c r="E105" s="18" t="s">
        <v>135</v>
      </c>
      <c r="F105" s="432" t="s">
        <v>130</v>
      </c>
      <c r="G105" s="24" t="s">
        <v>106</v>
      </c>
      <c r="H105" s="24" t="s">
        <v>81</v>
      </c>
      <c r="I105" s="24" t="s">
        <v>449</v>
      </c>
      <c r="J105" s="223">
        <v>303</v>
      </c>
    </row>
    <row r="106" spans="1:10" ht="16.5">
      <c r="A106" s="212" t="s">
        <v>506</v>
      </c>
      <c r="B106" s="213">
        <v>3</v>
      </c>
      <c r="C106" s="20"/>
      <c r="D106" s="23" t="s">
        <v>199</v>
      </c>
      <c r="E106" s="1" t="s">
        <v>129</v>
      </c>
      <c r="F106" s="16" t="s">
        <v>130</v>
      </c>
      <c r="G106" s="16" t="s">
        <v>78</v>
      </c>
      <c r="H106" s="16" t="s">
        <v>82</v>
      </c>
      <c r="I106" s="16" t="s">
        <v>457</v>
      </c>
      <c r="J106" s="30">
        <v>89</v>
      </c>
    </row>
    <row r="107" spans="1:10" ht="16.5">
      <c r="A107" s="212" t="s">
        <v>252</v>
      </c>
      <c r="B107" s="213">
        <v>3</v>
      </c>
      <c r="C107" s="20"/>
      <c r="D107" s="23" t="s">
        <v>199</v>
      </c>
      <c r="E107" s="1" t="s">
        <v>133</v>
      </c>
      <c r="F107" s="1" t="s">
        <v>130</v>
      </c>
      <c r="G107" s="16" t="s">
        <v>78</v>
      </c>
      <c r="H107" s="16" t="s">
        <v>82</v>
      </c>
      <c r="I107" s="16" t="s">
        <v>449</v>
      </c>
      <c r="J107" s="30">
        <v>198</v>
      </c>
    </row>
    <row r="108" spans="1:10" ht="16.5">
      <c r="A108" s="212" t="s">
        <v>507</v>
      </c>
      <c r="B108" s="213">
        <v>3</v>
      </c>
      <c r="C108" s="20"/>
      <c r="D108" s="23" t="s">
        <v>200</v>
      </c>
      <c r="E108" s="410" t="s">
        <v>135</v>
      </c>
      <c r="F108" s="16" t="s">
        <v>130</v>
      </c>
      <c r="G108" s="411" t="s">
        <v>78</v>
      </c>
      <c r="H108" s="16" t="s">
        <v>146</v>
      </c>
      <c r="I108" s="16" t="s">
        <v>454</v>
      </c>
      <c r="J108" s="110">
        <v>94</v>
      </c>
    </row>
    <row r="109" spans="1:10" ht="16.5">
      <c r="A109" s="212" t="s">
        <v>253</v>
      </c>
      <c r="B109" s="213">
        <v>3</v>
      </c>
      <c r="C109" s="20"/>
      <c r="D109" s="23" t="s">
        <v>200</v>
      </c>
      <c r="E109" s="1" t="s">
        <v>129</v>
      </c>
      <c r="F109" s="1" t="s">
        <v>130</v>
      </c>
      <c r="G109" s="16" t="s">
        <v>78</v>
      </c>
      <c r="H109" s="16" t="s">
        <v>169</v>
      </c>
      <c r="I109" s="16" t="s">
        <v>449</v>
      </c>
      <c r="J109" s="30">
        <v>203</v>
      </c>
    </row>
    <row r="110" spans="1:10" ht="16.5">
      <c r="A110" s="212" t="s">
        <v>508</v>
      </c>
      <c r="B110" s="213">
        <v>3</v>
      </c>
      <c r="C110" s="20"/>
      <c r="D110" s="23" t="s">
        <v>200</v>
      </c>
      <c r="E110" s="410" t="s">
        <v>133</v>
      </c>
      <c r="F110" s="412" t="s">
        <v>130</v>
      </c>
      <c r="G110" s="411" t="s">
        <v>78</v>
      </c>
      <c r="H110" s="411" t="s">
        <v>86</v>
      </c>
      <c r="I110" s="411" t="s">
        <v>464</v>
      </c>
      <c r="J110" s="110">
        <v>48</v>
      </c>
    </row>
    <row r="111" spans="1:10" ht="16.5">
      <c r="A111" s="212" t="s">
        <v>303</v>
      </c>
      <c r="B111" s="213">
        <v>3</v>
      </c>
      <c r="C111" s="20"/>
      <c r="D111" s="23" t="s">
        <v>109</v>
      </c>
      <c r="E111" s="1" t="s">
        <v>129</v>
      </c>
      <c r="F111" s="398" t="s">
        <v>130</v>
      </c>
      <c r="G111" s="16" t="s">
        <v>96</v>
      </c>
      <c r="H111" s="16" t="s">
        <v>17</v>
      </c>
      <c r="I111" s="16" t="s">
        <v>455</v>
      </c>
      <c r="J111" s="30">
        <v>81</v>
      </c>
    </row>
    <row r="112" spans="1:10" ht="16.5">
      <c r="A112" s="212" t="s">
        <v>509</v>
      </c>
      <c r="B112" s="213">
        <v>3</v>
      </c>
      <c r="C112" s="20"/>
      <c r="D112" s="23" t="s">
        <v>109</v>
      </c>
      <c r="E112" s="1" t="s">
        <v>129</v>
      </c>
      <c r="F112" s="16" t="s">
        <v>130</v>
      </c>
      <c r="G112" s="16" t="s">
        <v>83</v>
      </c>
      <c r="H112" s="16" t="s">
        <v>81</v>
      </c>
      <c r="I112" s="16" t="s">
        <v>457</v>
      </c>
      <c r="J112" s="30">
        <v>92</v>
      </c>
    </row>
    <row r="113" spans="1:10" ht="16.5">
      <c r="A113" s="212" t="s">
        <v>510</v>
      </c>
      <c r="B113" s="213">
        <v>3</v>
      </c>
      <c r="C113" s="20"/>
      <c r="D113" s="23" t="s">
        <v>199</v>
      </c>
      <c r="E113" s="1" t="s">
        <v>154</v>
      </c>
      <c r="F113" s="398" t="s">
        <v>130</v>
      </c>
      <c r="G113" s="22" t="s">
        <v>137</v>
      </c>
      <c r="H113" s="16" t="s">
        <v>169</v>
      </c>
      <c r="I113" s="16" t="s">
        <v>449</v>
      </c>
      <c r="J113" s="30">
        <v>206</v>
      </c>
    </row>
    <row r="114" spans="1:10" ht="16.5">
      <c r="A114" s="212" t="s">
        <v>254</v>
      </c>
      <c r="B114" s="213">
        <v>3</v>
      </c>
      <c r="C114" s="20"/>
      <c r="D114" s="23" t="s">
        <v>77</v>
      </c>
      <c r="E114" s="1" t="s">
        <v>129</v>
      </c>
      <c r="F114" s="215" t="s">
        <v>130</v>
      </c>
      <c r="G114" s="16" t="s">
        <v>78</v>
      </c>
      <c r="H114" s="16" t="s">
        <v>84</v>
      </c>
      <c r="I114" s="16" t="s">
        <v>451</v>
      </c>
      <c r="J114" s="30">
        <v>117</v>
      </c>
    </row>
    <row r="115" spans="1:10" ht="16.5">
      <c r="A115" s="212" t="s">
        <v>511</v>
      </c>
      <c r="B115" s="213">
        <v>3</v>
      </c>
      <c r="C115" s="20"/>
      <c r="D115" s="23" t="s">
        <v>200</v>
      </c>
      <c r="E115" s="1" t="s">
        <v>132</v>
      </c>
      <c r="F115" s="398" t="s">
        <v>130</v>
      </c>
      <c r="G115" s="16" t="s">
        <v>137</v>
      </c>
      <c r="H115" s="16" t="s">
        <v>81</v>
      </c>
      <c r="I115" s="16" t="s">
        <v>455</v>
      </c>
      <c r="J115" s="30">
        <v>83</v>
      </c>
    </row>
    <row r="116" spans="1:10" ht="16.5">
      <c r="A116" s="212" t="s">
        <v>512</v>
      </c>
      <c r="B116" s="213">
        <v>3</v>
      </c>
      <c r="C116" s="20"/>
      <c r="D116" s="23" t="s">
        <v>109</v>
      </c>
      <c r="E116" s="1" t="s">
        <v>129</v>
      </c>
      <c r="F116" s="398" t="s">
        <v>130</v>
      </c>
      <c r="G116" s="16" t="s">
        <v>78</v>
      </c>
      <c r="H116" s="22" t="s">
        <v>131</v>
      </c>
      <c r="I116" s="22" t="s">
        <v>455</v>
      </c>
      <c r="J116" s="30">
        <v>84</v>
      </c>
    </row>
    <row r="117" spans="1:10" ht="16.5">
      <c r="A117" s="212" t="s">
        <v>513</v>
      </c>
      <c r="B117" s="213">
        <v>3</v>
      </c>
      <c r="C117" s="20"/>
      <c r="D117" s="413" t="s">
        <v>109</v>
      </c>
      <c r="E117" s="410" t="s">
        <v>129</v>
      </c>
      <c r="F117" s="412" t="s">
        <v>79</v>
      </c>
      <c r="G117" s="411" t="s">
        <v>83</v>
      </c>
      <c r="H117" s="411" t="s">
        <v>82</v>
      </c>
      <c r="I117" s="411" t="s">
        <v>456</v>
      </c>
      <c r="J117" s="431">
        <v>84</v>
      </c>
    </row>
    <row r="118" spans="1:10" ht="16.5">
      <c r="A118" s="212" t="s">
        <v>138</v>
      </c>
      <c r="B118" s="213">
        <v>3</v>
      </c>
      <c r="C118" s="20"/>
      <c r="D118" s="23" t="s">
        <v>199</v>
      </c>
      <c r="E118" s="1" t="s">
        <v>129</v>
      </c>
      <c r="F118" s="1" t="s">
        <v>130</v>
      </c>
      <c r="G118" s="16" t="s">
        <v>78</v>
      </c>
      <c r="H118" s="16" t="s">
        <v>82</v>
      </c>
      <c r="I118" s="16" t="s">
        <v>449</v>
      </c>
      <c r="J118" s="30">
        <v>213</v>
      </c>
    </row>
    <row r="119" spans="1:10" ht="16.5">
      <c r="A119" s="212" t="s">
        <v>255</v>
      </c>
      <c r="B119" s="213">
        <v>3</v>
      </c>
      <c r="C119" s="20"/>
      <c r="D119" s="23" t="s">
        <v>225</v>
      </c>
      <c r="E119" s="1" t="s">
        <v>133</v>
      </c>
      <c r="F119" s="398" t="s">
        <v>130</v>
      </c>
      <c r="G119" s="16" t="s">
        <v>78</v>
      </c>
      <c r="H119" s="16" t="s">
        <v>169</v>
      </c>
      <c r="I119" s="16" t="s">
        <v>449</v>
      </c>
      <c r="J119" s="30">
        <v>213</v>
      </c>
    </row>
    <row r="120" spans="1:10" ht="16.5">
      <c r="A120" s="212" t="s">
        <v>256</v>
      </c>
      <c r="B120" s="213">
        <v>3</v>
      </c>
      <c r="C120" s="20"/>
      <c r="D120" s="23" t="s">
        <v>85</v>
      </c>
      <c r="E120" s="1" t="s">
        <v>129</v>
      </c>
      <c r="F120" s="398" t="s">
        <v>155</v>
      </c>
      <c r="G120" s="16" t="s">
        <v>106</v>
      </c>
      <c r="H120" s="16" t="s">
        <v>112</v>
      </c>
      <c r="I120" s="16" t="s">
        <v>449</v>
      </c>
      <c r="J120" s="30">
        <v>214</v>
      </c>
    </row>
    <row r="121" spans="1:10" ht="16.5">
      <c r="A121" s="212" t="s">
        <v>148</v>
      </c>
      <c r="B121" s="213">
        <v>3</v>
      </c>
      <c r="C121" s="20"/>
      <c r="D121" s="23" t="s">
        <v>80</v>
      </c>
      <c r="E121" s="1" t="s">
        <v>129</v>
      </c>
      <c r="F121" s="398" t="s">
        <v>130</v>
      </c>
      <c r="G121" s="16" t="s">
        <v>78</v>
      </c>
      <c r="H121" s="16" t="s">
        <v>82</v>
      </c>
      <c r="I121" s="16" t="s">
        <v>449</v>
      </c>
      <c r="J121" s="30">
        <v>216</v>
      </c>
    </row>
    <row r="122" spans="1:10" ht="16.5">
      <c r="A122" s="212" t="s">
        <v>514</v>
      </c>
      <c r="B122" s="213">
        <v>3</v>
      </c>
      <c r="C122" s="20"/>
      <c r="D122" s="23" t="s">
        <v>200</v>
      </c>
      <c r="E122" s="1" t="s">
        <v>129</v>
      </c>
      <c r="F122" s="398" t="s">
        <v>130</v>
      </c>
      <c r="G122" s="16" t="s">
        <v>78</v>
      </c>
      <c r="H122" s="22" t="s">
        <v>86</v>
      </c>
      <c r="I122" s="22" t="s">
        <v>455</v>
      </c>
      <c r="J122" s="30">
        <v>84</v>
      </c>
    </row>
    <row r="123" spans="1:10" ht="16.5">
      <c r="A123" s="212" t="s">
        <v>258</v>
      </c>
      <c r="B123" s="213">
        <v>3</v>
      </c>
      <c r="C123" s="20"/>
      <c r="D123" s="23" t="s">
        <v>87</v>
      </c>
      <c r="E123" s="1" t="s">
        <v>129</v>
      </c>
      <c r="F123" s="1" t="s">
        <v>130</v>
      </c>
      <c r="G123" s="16" t="s">
        <v>78</v>
      </c>
      <c r="H123" s="16" t="s">
        <v>114</v>
      </c>
      <c r="I123" s="16" t="s">
        <v>449</v>
      </c>
      <c r="J123" s="30">
        <v>217</v>
      </c>
    </row>
    <row r="124" spans="1:10" ht="16.5">
      <c r="A124" s="212" t="s">
        <v>259</v>
      </c>
      <c r="B124" s="213">
        <v>3</v>
      </c>
      <c r="C124" s="20"/>
      <c r="D124" s="23" t="s">
        <v>200</v>
      </c>
      <c r="E124" s="1" t="s">
        <v>132</v>
      </c>
      <c r="F124" s="215" t="s">
        <v>130</v>
      </c>
      <c r="G124" s="16" t="s">
        <v>78</v>
      </c>
      <c r="H124" s="16" t="s">
        <v>86</v>
      </c>
      <c r="I124" s="16" t="s">
        <v>451</v>
      </c>
      <c r="J124" s="30">
        <v>119</v>
      </c>
    </row>
    <row r="125" spans="1:10" ht="16.5">
      <c r="A125" s="212" t="s">
        <v>149</v>
      </c>
      <c r="B125" s="213">
        <v>3</v>
      </c>
      <c r="C125" s="20"/>
      <c r="D125" s="23" t="s">
        <v>77</v>
      </c>
      <c r="E125" s="1" t="s">
        <v>129</v>
      </c>
      <c r="F125" s="1" t="s">
        <v>130</v>
      </c>
      <c r="G125" s="16" t="s">
        <v>137</v>
      </c>
      <c r="H125" s="16" t="s">
        <v>82</v>
      </c>
      <c r="I125" s="16" t="s">
        <v>449</v>
      </c>
      <c r="J125" s="30">
        <v>223</v>
      </c>
    </row>
    <row r="126" spans="1:10" ht="16.5">
      <c r="A126" s="212" t="s">
        <v>515</v>
      </c>
      <c r="B126" s="213">
        <v>3</v>
      </c>
      <c r="C126" s="20"/>
      <c r="D126" s="23" t="s">
        <v>200</v>
      </c>
      <c r="E126" s="410" t="s">
        <v>133</v>
      </c>
      <c r="F126" s="16" t="s">
        <v>130</v>
      </c>
      <c r="G126" s="16" t="s">
        <v>106</v>
      </c>
      <c r="H126" s="16" t="s">
        <v>82</v>
      </c>
      <c r="I126" s="16" t="s">
        <v>457</v>
      </c>
      <c r="J126" s="30">
        <v>98</v>
      </c>
    </row>
    <row r="127" spans="1:10" ht="16.5">
      <c r="A127" s="212" t="s">
        <v>516</v>
      </c>
      <c r="B127" s="213">
        <v>3</v>
      </c>
      <c r="C127" s="20"/>
      <c r="D127" s="23" t="s">
        <v>87</v>
      </c>
      <c r="E127" s="1" t="s">
        <v>133</v>
      </c>
      <c r="F127" s="398" t="s">
        <v>130</v>
      </c>
      <c r="G127" s="16" t="s">
        <v>78</v>
      </c>
      <c r="H127" s="22" t="s">
        <v>86</v>
      </c>
      <c r="I127" s="22" t="s">
        <v>455</v>
      </c>
      <c r="J127" s="30">
        <v>86</v>
      </c>
    </row>
    <row r="128" spans="1:10" ht="16.5">
      <c r="A128" s="212" t="s">
        <v>260</v>
      </c>
      <c r="B128" s="213">
        <v>3</v>
      </c>
      <c r="C128" s="20"/>
      <c r="D128" s="23" t="s">
        <v>200</v>
      </c>
      <c r="E128" s="1" t="s">
        <v>132</v>
      </c>
      <c r="F128" s="398" t="s">
        <v>130</v>
      </c>
      <c r="G128" s="16" t="s">
        <v>83</v>
      </c>
      <c r="H128" s="16" t="s">
        <v>86</v>
      </c>
      <c r="I128" s="16" t="s">
        <v>451</v>
      </c>
      <c r="J128" s="30">
        <v>120</v>
      </c>
    </row>
    <row r="129" spans="1:10" ht="16.5">
      <c r="A129" s="212" t="s">
        <v>517</v>
      </c>
      <c r="B129" s="213">
        <v>3</v>
      </c>
      <c r="C129" s="20"/>
      <c r="D129" s="23" t="s">
        <v>109</v>
      </c>
      <c r="E129" s="1" t="s">
        <v>132</v>
      </c>
      <c r="F129" s="398" t="s">
        <v>79</v>
      </c>
      <c r="G129" s="16" t="s">
        <v>518</v>
      </c>
      <c r="H129" s="16" t="s">
        <v>81</v>
      </c>
      <c r="I129" s="16" t="s">
        <v>451</v>
      </c>
      <c r="J129" s="30">
        <v>121</v>
      </c>
    </row>
    <row r="130" spans="1:10" ht="16.5">
      <c r="A130" s="212" t="s">
        <v>261</v>
      </c>
      <c r="B130" s="213">
        <v>3</v>
      </c>
      <c r="C130" s="20"/>
      <c r="D130" s="23" t="s">
        <v>77</v>
      </c>
      <c r="E130" s="1" t="s">
        <v>461</v>
      </c>
      <c r="F130" s="398" t="s">
        <v>130</v>
      </c>
      <c r="G130" s="16" t="s">
        <v>78</v>
      </c>
      <c r="H130" s="16" t="s">
        <v>262</v>
      </c>
      <c r="I130" s="16" t="s">
        <v>449</v>
      </c>
      <c r="J130" s="30">
        <v>236</v>
      </c>
    </row>
    <row r="131" spans="1:10" ht="16.5">
      <c r="A131" s="212" t="s">
        <v>519</v>
      </c>
      <c r="B131" s="213">
        <v>3</v>
      </c>
      <c r="C131" s="20"/>
      <c r="D131" s="23" t="s">
        <v>214</v>
      </c>
      <c r="E131" s="1" t="s">
        <v>132</v>
      </c>
      <c r="F131" s="16" t="s">
        <v>130</v>
      </c>
      <c r="G131" s="16" t="s">
        <v>106</v>
      </c>
      <c r="H131" s="16" t="s">
        <v>169</v>
      </c>
      <c r="I131" s="16" t="s">
        <v>457</v>
      </c>
      <c r="J131" s="30">
        <v>100</v>
      </c>
    </row>
    <row r="132" spans="1:10" ht="16.5">
      <c r="A132" s="212" t="s">
        <v>520</v>
      </c>
      <c r="B132" s="213">
        <v>3</v>
      </c>
      <c r="C132" s="20"/>
      <c r="D132" s="433" t="s">
        <v>214</v>
      </c>
      <c r="E132" s="1" t="s">
        <v>129</v>
      </c>
      <c r="F132" s="415" t="s">
        <v>521</v>
      </c>
      <c r="G132" s="16" t="s">
        <v>106</v>
      </c>
      <c r="H132" s="16" t="s">
        <v>86</v>
      </c>
      <c r="I132" s="16" t="s">
        <v>476</v>
      </c>
      <c r="J132" s="30">
        <v>114</v>
      </c>
    </row>
    <row r="133" spans="1:10" ht="16.5">
      <c r="A133" s="212" t="s">
        <v>263</v>
      </c>
      <c r="B133" s="213">
        <v>3</v>
      </c>
      <c r="C133" s="20"/>
      <c r="D133" s="23"/>
      <c r="E133" s="1"/>
      <c r="F133" s="1"/>
      <c r="G133" s="16"/>
      <c r="H133" s="16"/>
      <c r="I133" s="16"/>
      <c r="J133" s="30"/>
    </row>
    <row r="134" spans="1:10" ht="16.5">
      <c r="A134" s="212" t="s">
        <v>522</v>
      </c>
      <c r="B134" s="213">
        <v>3</v>
      </c>
      <c r="C134" s="20"/>
      <c r="D134" s="23" t="s">
        <v>214</v>
      </c>
      <c r="E134" s="1" t="s">
        <v>154</v>
      </c>
      <c r="F134" s="16" t="s">
        <v>130</v>
      </c>
      <c r="G134" s="16" t="s">
        <v>523</v>
      </c>
      <c r="H134" s="16" t="s">
        <v>17</v>
      </c>
      <c r="I134" s="16" t="s">
        <v>457</v>
      </c>
      <c r="J134" s="30">
        <v>101</v>
      </c>
    </row>
    <row r="135" spans="1:10" ht="16.5">
      <c r="A135" s="212" t="s">
        <v>264</v>
      </c>
      <c r="B135" s="213">
        <v>3</v>
      </c>
      <c r="C135" s="20"/>
      <c r="D135" s="23" t="s">
        <v>87</v>
      </c>
      <c r="E135" s="1" t="s">
        <v>129</v>
      </c>
      <c r="F135" s="398" t="s">
        <v>130</v>
      </c>
      <c r="G135" s="16" t="s">
        <v>83</v>
      </c>
      <c r="H135" s="16" t="s">
        <v>81</v>
      </c>
      <c r="I135" s="16" t="s">
        <v>449</v>
      </c>
      <c r="J135" s="30">
        <v>245</v>
      </c>
    </row>
    <row r="136" spans="1:10" ht="16.5">
      <c r="A136" s="212" t="s">
        <v>265</v>
      </c>
      <c r="B136" s="213">
        <v>3</v>
      </c>
      <c r="C136" s="20"/>
      <c r="D136" s="23" t="s">
        <v>77</v>
      </c>
      <c r="E136" s="1" t="s">
        <v>132</v>
      </c>
      <c r="F136" s="398" t="s">
        <v>130</v>
      </c>
      <c r="G136" s="16" t="s">
        <v>78</v>
      </c>
      <c r="H136" s="16" t="s">
        <v>86</v>
      </c>
      <c r="I136" s="16" t="s">
        <v>451</v>
      </c>
      <c r="J136" s="30">
        <v>124</v>
      </c>
    </row>
    <row r="137" spans="1:10" ht="16.5">
      <c r="A137" s="212" t="s">
        <v>266</v>
      </c>
      <c r="B137" s="213">
        <v>3</v>
      </c>
      <c r="C137" s="20"/>
      <c r="D137" s="23" t="s">
        <v>109</v>
      </c>
      <c r="E137" s="1" t="s">
        <v>217</v>
      </c>
      <c r="F137" s="398" t="s">
        <v>130</v>
      </c>
      <c r="G137" s="16" t="s">
        <v>117</v>
      </c>
      <c r="H137" s="16" t="s">
        <v>81</v>
      </c>
      <c r="I137" s="16" t="s">
        <v>449</v>
      </c>
      <c r="J137" s="30">
        <v>249</v>
      </c>
    </row>
    <row r="138" spans="1:10" ht="16.5">
      <c r="A138" s="212" t="s">
        <v>284</v>
      </c>
      <c r="B138" s="213">
        <v>3</v>
      </c>
      <c r="C138" s="20"/>
      <c r="D138" s="23" t="s">
        <v>77</v>
      </c>
      <c r="E138" s="1" t="s">
        <v>267</v>
      </c>
      <c r="F138" s="398" t="s">
        <v>130</v>
      </c>
      <c r="G138" s="16" t="s">
        <v>268</v>
      </c>
      <c r="H138" s="16" t="s">
        <v>84</v>
      </c>
      <c r="I138" s="16" t="s">
        <v>449</v>
      </c>
      <c r="J138" s="30">
        <v>250</v>
      </c>
    </row>
    <row r="139" spans="1:10" ht="16.5">
      <c r="A139" s="212" t="s">
        <v>269</v>
      </c>
      <c r="B139" s="213">
        <v>3</v>
      </c>
      <c r="C139" s="20"/>
      <c r="D139" s="23" t="s">
        <v>77</v>
      </c>
      <c r="E139" s="1" t="s">
        <v>267</v>
      </c>
      <c r="F139" s="398" t="s">
        <v>130</v>
      </c>
      <c r="G139" s="16" t="s">
        <v>268</v>
      </c>
      <c r="H139" s="16" t="s">
        <v>84</v>
      </c>
      <c r="I139" s="16" t="s">
        <v>449</v>
      </c>
      <c r="J139" s="30">
        <v>250</v>
      </c>
    </row>
    <row r="140" spans="1:10" ht="16.5">
      <c r="A140" s="212" t="s">
        <v>270</v>
      </c>
      <c r="B140" s="213">
        <v>3</v>
      </c>
      <c r="C140" s="23" t="s">
        <v>314</v>
      </c>
      <c r="D140" s="23" t="s">
        <v>200</v>
      </c>
      <c r="E140" s="1" t="s">
        <v>132</v>
      </c>
      <c r="F140" s="398" t="s">
        <v>130</v>
      </c>
      <c r="G140" s="16" t="s">
        <v>78</v>
      </c>
      <c r="H140" s="16" t="s">
        <v>131</v>
      </c>
      <c r="I140" s="16" t="s">
        <v>449</v>
      </c>
      <c r="J140" s="414">
        <v>251</v>
      </c>
    </row>
    <row r="141" spans="1:10" ht="16.5">
      <c r="A141" s="212" t="s">
        <v>141</v>
      </c>
      <c r="B141" s="213">
        <v>3</v>
      </c>
      <c r="C141" s="20"/>
      <c r="D141" s="23" t="s">
        <v>200</v>
      </c>
      <c r="E141" s="1" t="s">
        <v>132</v>
      </c>
      <c r="F141" s="398" t="s">
        <v>130</v>
      </c>
      <c r="G141" s="16" t="s">
        <v>83</v>
      </c>
      <c r="H141" s="16" t="s">
        <v>84</v>
      </c>
      <c r="I141" s="16" t="s">
        <v>449</v>
      </c>
      <c r="J141" s="30">
        <v>252</v>
      </c>
    </row>
    <row r="142" spans="1:10" ht="16.5">
      <c r="A142" s="212" t="s">
        <v>271</v>
      </c>
      <c r="B142" s="213">
        <v>3</v>
      </c>
      <c r="C142" s="20"/>
      <c r="D142" s="23" t="s">
        <v>77</v>
      </c>
      <c r="E142" s="1" t="s">
        <v>135</v>
      </c>
      <c r="F142" s="398" t="s">
        <v>130</v>
      </c>
      <c r="G142" s="16" t="s">
        <v>78</v>
      </c>
      <c r="H142" s="16" t="s">
        <v>272</v>
      </c>
      <c r="I142" s="16" t="s">
        <v>449</v>
      </c>
      <c r="J142" s="30">
        <v>258</v>
      </c>
    </row>
    <row r="143" spans="1:10" ht="16.5">
      <c r="A143" s="212" t="s">
        <v>273</v>
      </c>
      <c r="B143" s="213">
        <v>3</v>
      </c>
      <c r="C143" s="20"/>
      <c r="D143" s="23" t="s">
        <v>85</v>
      </c>
      <c r="E143" s="1" t="s">
        <v>132</v>
      </c>
      <c r="F143" s="398" t="s">
        <v>130</v>
      </c>
      <c r="G143" s="16" t="s">
        <v>189</v>
      </c>
      <c r="H143" s="16" t="s">
        <v>86</v>
      </c>
      <c r="I143" s="16" t="s">
        <v>449</v>
      </c>
      <c r="J143" s="32">
        <v>263</v>
      </c>
    </row>
    <row r="144" spans="1:10" ht="16.5">
      <c r="A144" s="212" t="s">
        <v>524</v>
      </c>
      <c r="B144" s="213">
        <v>3</v>
      </c>
      <c r="C144" s="20"/>
      <c r="D144" s="23" t="s">
        <v>77</v>
      </c>
      <c r="E144" s="1" t="s">
        <v>132</v>
      </c>
      <c r="F144" s="398" t="s">
        <v>130</v>
      </c>
      <c r="G144" s="16" t="s">
        <v>78</v>
      </c>
      <c r="H144" s="16" t="s">
        <v>84</v>
      </c>
      <c r="I144" s="16" t="s">
        <v>449</v>
      </c>
      <c r="J144" s="30">
        <v>266</v>
      </c>
    </row>
    <row r="145" spans="1:10" ht="16.5">
      <c r="A145" s="212" t="s">
        <v>525</v>
      </c>
      <c r="B145" s="213">
        <v>3</v>
      </c>
      <c r="C145" s="20"/>
      <c r="D145" s="23" t="s">
        <v>85</v>
      </c>
      <c r="E145" s="1" t="s">
        <v>129</v>
      </c>
      <c r="F145" s="16" t="s">
        <v>130</v>
      </c>
      <c r="G145" s="16" t="s">
        <v>463</v>
      </c>
      <c r="H145" s="16" t="s">
        <v>82</v>
      </c>
      <c r="I145" s="16" t="s">
        <v>457</v>
      </c>
      <c r="J145" s="30">
        <v>105</v>
      </c>
    </row>
    <row r="146" spans="1:10" ht="16.5">
      <c r="A146" s="212" t="s">
        <v>274</v>
      </c>
      <c r="B146" s="213">
        <v>3</v>
      </c>
      <c r="C146" s="20"/>
      <c r="D146" s="23" t="s">
        <v>85</v>
      </c>
      <c r="E146" s="1" t="s">
        <v>129</v>
      </c>
      <c r="F146" s="398" t="s">
        <v>130</v>
      </c>
      <c r="G146" s="16" t="s">
        <v>78</v>
      </c>
      <c r="H146" s="16" t="s">
        <v>82</v>
      </c>
      <c r="I146" s="16" t="s">
        <v>449</v>
      </c>
      <c r="J146" s="30">
        <v>270</v>
      </c>
    </row>
    <row r="147" spans="1:10" ht="16.5">
      <c r="A147" s="212" t="s">
        <v>275</v>
      </c>
      <c r="B147" s="213">
        <v>3</v>
      </c>
      <c r="C147" s="20"/>
      <c r="D147" s="23" t="s">
        <v>77</v>
      </c>
      <c r="E147" s="1" t="s">
        <v>129</v>
      </c>
      <c r="F147" s="398" t="s">
        <v>130</v>
      </c>
      <c r="G147" s="16" t="s">
        <v>78</v>
      </c>
      <c r="H147" s="16" t="s">
        <v>82</v>
      </c>
      <c r="I147" s="16" t="s">
        <v>449</v>
      </c>
      <c r="J147" s="30">
        <v>270</v>
      </c>
    </row>
    <row r="148" spans="1:10" ht="16.5">
      <c r="A148" s="212" t="s">
        <v>142</v>
      </c>
      <c r="B148" s="213">
        <v>3</v>
      </c>
      <c r="C148" s="20"/>
      <c r="D148" s="23" t="s">
        <v>85</v>
      </c>
      <c r="E148" s="1" t="s">
        <v>129</v>
      </c>
      <c r="F148" s="398" t="s">
        <v>130</v>
      </c>
      <c r="G148" s="16" t="s">
        <v>78</v>
      </c>
      <c r="H148" s="16" t="s">
        <v>82</v>
      </c>
      <c r="I148" s="16" t="s">
        <v>449</v>
      </c>
      <c r="J148" s="30">
        <v>271</v>
      </c>
    </row>
    <row r="149" spans="1:10" ht="16.5">
      <c r="A149" s="212" t="s">
        <v>526</v>
      </c>
      <c r="B149" s="213">
        <v>3</v>
      </c>
      <c r="C149" s="20"/>
      <c r="D149" s="23" t="s">
        <v>85</v>
      </c>
      <c r="E149" s="1" t="s">
        <v>472</v>
      </c>
      <c r="F149" s="16" t="s">
        <v>130</v>
      </c>
      <c r="G149" s="16" t="s">
        <v>78</v>
      </c>
      <c r="H149" s="16" t="s">
        <v>82</v>
      </c>
      <c r="I149" s="16" t="s">
        <v>457</v>
      </c>
      <c r="J149" s="30">
        <v>105</v>
      </c>
    </row>
    <row r="150" spans="1:10" ht="16.5">
      <c r="A150" s="212" t="s">
        <v>527</v>
      </c>
      <c r="B150" s="213">
        <v>3</v>
      </c>
      <c r="C150" s="20"/>
      <c r="D150" s="23" t="s">
        <v>77</v>
      </c>
      <c r="E150" s="1" t="s">
        <v>132</v>
      </c>
      <c r="F150" s="398" t="s">
        <v>130</v>
      </c>
      <c r="G150" s="16" t="s">
        <v>106</v>
      </c>
      <c r="H150" s="16" t="s">
        <v>84</v>
      </c>
      <c r="I150" s="16" t="s">
        <v>452</v>
      </c>
      <c r="J150" s="110">
        <v>120</v>
      </c>
    </row>
    <row r="151" spans="1:10" ht="16.5">
      <c r="A151" s="212" t="s">
        <v>528</v>
      </c>
      <c r="B151" s="213">
        <v>3</v>
      </c>
      <c r="C151" s="20"/>
      <c r="D151" s="23" t="s">
        <v>85</v>
      </c>
      <c r="E151" s="1" t="s">
        <v>133</v>
      </c>
      <c r="F151" s="398" t="s">
        <v>130</v>
      </c>
      <c r="G151" s="411" t="s">
        <v>83</v>
      </c>
      <c r="H151" s="16" t="s">
        <v>81</v>
      </c>
      <c r="I151" s="16" t="s">
        <v>452</v>
      </c>
      <c r="J151" s="110">
        <v>121</v>
      </c>
    </row>
    <row r="152" spans="1:10" ht="16.5">
      <c r="A152" s="212" t="s">
        <v>276</v>
      </c>
      <c r="B152" s="213">
        <v>3</v>
      </c>
      <c r="C152" s="20"/>
      <c r="D152" s="23" t="s">
        <v>87</v>
      </c>
      <c r="E152" s="1" t="s">
        <v>129</v>
      </c>
      <c r="F152" s="398" t="s">
        <v>130</v>
      </c>
      <c r="G152" s="16" t="s">
        <v>137</v>
      </c>
      <c r="H152" s="16" t="s">
        <v>82</v>
      </c>
      <c r="I152" s="16" t="s">
        <v>449</v>
      </c>
      <c r="J152" s="30">
        <v>275</v>
      </c>
    </row>
    <row r="153" spans="1:10" ht="16.5">
      <c r="A153" s="212" t="s">
        <v>318</v>
      </c>
      <c r="B153" s="213">
        <v>3</v>
      </c>
      <c r="C153" s="23" t="s">
        <v>316</v>
      </c>
      <c r="D153" s="23" t="s">
        <v>200</v>
      </c>
      <c r="E153" s="1" t="s">
        <v>132</v>
      </c>
      <c r="F153" s="398" t="s">
        <v>130</v>
      </c>
      <c r="G153" s="16" t="s">
        <v>78</v>
      </c>
      <c r="H153" s="16" t="s">
        <v>143</v>
      </c>
      <c r="I153" s="16" t="s">
        <v>449</v>
      </c>
      <c r="J153" s="30">
        <v>280</v>
      </c>
    </row>
    <row r="154" spans="1:10" ht="16.5">
      <c r="A154" s="212" t="s">
        <v>277</v>
      </c>
      <c r="B154" s="213">
        <v>3</v>
      </c>
      <c r="C154" s="20"/>
      <c r="D154" s="23" t="s">
        <v>199</v>
      </c>
      <c r="E154" s="1" t="s">
        <v>132</v>
      </c>
      <c r="F154" s="398" t="s">
        <v>130</v>
      </c>
      <c r="G154" s="16" t="s">
        <v>97</v>
      </c>
      <c r="H154" s="16" t="s">
        <v>81</v>
      </c>
      <c r="I154" s="16" t="s">
        <v>449</v>
      </c>
      <c r="J154" s="30">
        <v>281</v>
      </c>
    </row>
    <row r="155" spans="1:10" ht="16.5">
      <c r="A155" s="212" t="s">
        <v>144</v>
      </c>
      <c r="B155" s="213">
        <v>3</v>
      </c>
      <c r="C155" s="20"/>
      <c r="D155" s="23" t="s">
        <v>200</v>
      </c>
      <c r="E155" s="1" t="s">
        <v>135</v>
      </c>
      <c r="F155" s="398" t="s">
        <v>130</v>
      </c>
      <c r="G155" s="16" t="s">
        <v>78</v>
      </c>
      <c r="H155" s="16" t="s">
        <v>82</v>
      </c>
      <c r="I155" s="16" t="s">
        <v>449</v>
      </c>
      <c r="J155" s="30">
        <v>284</v>
      </c>
    </row>
    <row r="156" spans="1:10" ht="16.5">
      <c r="A156" s="212" t="s">
        <v>278</v>
      </c>
      <c r="B156" s="213">
        <v>3</v>
      </c>
      <c r="C156" s="20"/>
      <c r="D156" s="23" t="s">
        <v>77</v>
      </c>
      <c r="E156" s="1" t="s">
        <v>129</v>
      </c>
      <c r="F156" s="398" t="s">
        <v>130</v>
      </c>
      <c r="G156" s="16" t="s">
        <v>78</v>
      </c>
      <c r="H156" s="16" t="s">
        <v>84</v>
      </c>
      <c r="I156" s="16" t="s">
        <v>451</v>
      </c>
      <c r="J156" s="30">
        <v>128</v>
      </c>
    </row>
    <row r="157" spans="1:10" ht="16.5">
      <c r="A157" s="212" t="s">
        <v>279</v>
      </c>
      <c r="B157" s="213">
        <v>3</v>
      </c>
      <c r="C157" s="20"/>
      <c r="D157" s="23" t="s">
        <v>85</v>
      </c>
      <c r="E157" s="1" t="s">
        <v>135</v>
      </c>
      <c r="F157" s="398" t="s">
        <v>152</v>
      </c>
      <c r="G157" s="16" t="s">
        <v>106</v>
      </c>
      <c r="H157" s="16" t="s">
        <v>86</v>
      </c>
      <c r="I157" s="16" t="s">
        <v>449</v>
      </c>
      <c r="J157" s="414">
        <v>286</v>
      </c>
    </row>
    <row r="158" spans="1:10" ht="16.5">
      <c r="A158" s="212" t="s">
        <v>529</v>
      </c>
      <c r="B158" s="213">
        <v>3</v>
      </c>
      <c r="C158" s="20"/>
      <c r="D158" s="21" t="s">
        <v>85</v>
      </c>
      <c r="E158" s="17" t="s">
        <v>217</v>
      </c>
      <c r="F158" s="415" t="s">
        <v>130</v>
      </c>
      <c r="G158" s="16" t="s">
        <v>106</v>
      </c>
      <c r="H158" s="16" t="s">
        <v>86</v>
      </c>
      <c r="I158" s="16" t="s">
        <v>470</v>
      </c>
      <c r="J158" s="434">
        <v>71</v>
      </c>
    </row>
    <row r="159" spans="1:10" ht="16.5">
      <c r="A159" s="212" t="s">
        <v>280</v>
      </c>
      <c r="B159" s="213">
        <v>4</v>
      </c>
      <c r="C159" s="20"/>
      <c r="D159" s="23" t="s">
        <v>109</v>
      </c>
      <c r="E159" s="1" t="s">
        <v>230</v>
      </c>
      <c r="F159" s="398" t="s">
        <v>130</v>
      </c>
      <c r="G159" s="16" t="s">
        <v>78</v>
      </c>
      <c r="H159" s="16" t="s">
        <v>84</v>
      </c>
      <c r="I159" s="16" t="s">
        <v>449</v>
      </c>
      <c r="J159" s="30">
        <v>294</v>
      </c>
    </row>
    <row r="160" spans="1:10" ht="16.5">
      <c r="A160" s="212" t="s">
        <v>145</v>
      </c>
      <c r="B160" s="213">
        <v>3</v>
      </c>
      <c r="C160" s="20"/>
      <c r="D160" s="23" t="s">
        <v>200</v>
      </c>
      <c r="E160" s="1" t="s">
        <v>135</v>
      </c>
      <c r="F160" s="398" t="s">
        <v>130</v>
      </c>
      <c r="G160" s="16" t="s">
        <v>78</v>
      </c>
      <c r="H160" s="16" t="s">
        <v>146</v>
      </c>
      <c r="I160" s="16" t="s">
        <v>449</v>
      </c>
      <c r="J160" s="30">
        <v>300</v>
      </c>
    </row>
    <row r="161" spans="1:10" ht="16.5">
      <c r="A161" s="212" t="s">
        <v>281</v>
      </c>
      <c r="B161" s="213">
        <v>3</v>
      </c>
      <c r="C161" s="20"/>
      <c r="D161" s="23" t="s">
        <v>200</v>
      </c>
      <c r="E161" s="1" t="s">
        <v>135</v>
      </c>
      <c r="F161" s="398" t="s">
        <v>130</v>
      </c>
      <c r="G161" s="16" t="s">
        <v>78</v>
      </c>
      <c r="H161" s="16" t="s">
        <v>84</v>
      </c>
      <c r="I161" s="16" t="s">
        <v>449</v>
      </c>
      <c r="J161" s="30">
        <v>300</v>
      </c>
    </row>
    <row r="162" spans="1:10" ht="16.5">
      <c r="A162" s="435" t="s">
        <v>147</v>
      </c>
      <c r="B162" s="217">
        <v>3</v>
      </c>
      <c r="C162" s="420"/>
      <c r="D162" s="219" t="s">
        <v>87</v>
      </c>
      <c r="E162" s="18" t="s">
        <v>135</v>
      </c>
      <c r="F162" s="432" t="s">
        <v>130</v>
      </c>
      <c r="G162" s="24" t="s">
        <v>137</v>
      </c>
      <c r="H162" s="24" t="s">
        <v>86</v>
      </c>
      <c r="I162" s="24" t="s">
        <v>449</v>
      </c>
      <c r="J162" s="223">
        <v>302</v>
      </c>
    </row>
    <row r="163" spans="1:10" ht="16.5">
      <c r="A163" s="241" t="s">
        <v>378</v>
      </c>
      <c r="B163" s="213">
        <v>4</v>
      </c>
      <c r="C163" s="20"/>
      <c r="D163" s="23" t="s">
        <v>85</v>
      </c>
      <c r="E163" s="1" t="s">
        <v>445</v>
      </c>
      <c r="F163" s="398" t="s">
        <v>130</v>
      </c>
      <c r="G163" s="16" t="s">
        <v>83</v>
      </c>
      <c r="H163" s="16" t="s">
        <v>81</v>
      </c>
      <c r="I163" s="16" t="s">
        <v>446</v>
      </c>
      <c r="J163" s="30">
        <v>84</v>
      </c>
    </row>
    <row r="164" spans="1:10" ht="16.5">
      <c r="A164" s="241" t="s">
        <v>379</v>
      </c>
      <c r="B164" s="213">
        <v>4</v>
      </c>
      <c r="C164" s="20"/>
      <c r="D164" s="29" t="s">
        <v>200</v>
      </c>
      <c r="E164" s="1" t="s">
        <v>154</v>
      </c>
      <c r="F164" s="22" t="s">
        <v>447</v>
      </c>
      <c r="G164" s="22" t="s">
        <v>83</v>
      </c>
      <c r="H164" s="22" t="s">
        <v>81</v>
      </c>
      <c r="I164" s="16" t="s">
        <v>448</v>
      </c>
      <c r="J164" s="30">
        <v>174</v>
      </c>
    </row>
    <row r="165" spans="1:10" ht="16.5">
      <c r="A165" s="241" t="s">
        <v>380</v>
      </c>
      <c r="B165" s="213">
        <v>4</v>
      </c>
      <c r="C165" s="20"/>
      <c r="D165" s="23" t="s">
        <v>200</v>
      </c>
      <c r="E165" s="1" t="s">
        <v>132</v>
      </c>
      <c r="F165" s="398" t="s">
        <v>130</v>
      </c>
      <c r="G165" s="16" t="s">
        <v>78</v>
      </c>
      <c r="H165" s="16" t="s">
        <v>84</v>
      </c>
      <c r="I165" s="16" t="s">
        <v>449</v>
      </c>
      <c r="J165" s="30">
        <v>196</v>
      </c>
    </row>
    <row r="166" spans="1:10" ht="16.5">
      <c r="A166" s="241" t="s">
        <v>381</v>
      </c>
      <c r="B166" s="213">
        <v>4</v>
      </c>
      <c r="C166" s="20"/>
      <c r="D166" s="23" t="s">
        <v>77</v>
      </c>
      <c r="E166" s="1" t="s">
        <v>132</v>
      </c>
      <c r="F166" s="398" t="s">
        <v>130</v>
      </c>
      <c r="G166" s="16" t="s">
        <v>450</v>
      </c>
      <c r="H166" s="16" t="s">
        <v>86</v>
      </c>
      <c r="I166" s="16" t="s">
        <v>451</v>
      </c>
      <c r="J166" s="30">
        <v>116</v>
      </c>
    </row>
    <row r="167" spans="1:10" ht="16.5">
      <c r="A167" s="241" t="s">
        <v>382</v>
      </c>
      <c r="B167" s="213">
        <v>4</v>
      </c>
      <c r="C167" s="20"/>
      <c r="D167" s="23" t="s">
        <v>109</v>
      </c>
      <c r="E167" s="410" t="s">
        <v>129</v>
      </c>
      <c r="F167" s="398" t="s">
        <v>447</v>
      </c>
      <c r="G167" s="411" t="s">
        <v>83</v>
      </c>
      <c r="H167" s="16" t="s">
        <v>86</v>
      </c>
      <c r="I167" s="16" t="s">
        <v>452</v>
      </c>
      <c r="J167" s="30">
        <v>98</v>
      </c>
    </row>
    <row r="168" spans="1:10" ht="16.5">
      <c r="A168" s="241" t="s">
        <v>383</v>
      </c>
      <c r="B168" s="213">
        <v>4</v>
      </c>
      <c r="C168" s="20"/>
      <c r="D168" s="29" t="s">
        <v>109</v>
      </c>
      <c r="E168" s="1" t="s">
        <v>129</v>
      </c>
      <c r="F168" s="22" t="s">
        <v>447</v>
      </c>
      <c r="G168" s="22" t="s">
        <v>83</v>
      </c>
      <c r="H168" s="22" t="s">
        <v>86</v>
      </c>
      <c r="I168" s="16" t="s">
        <v>453</v>
      </c>
      <c r="J168" s="30">
        <v>17</v>
      </c>
    </row>
    <row r="169" spans="1:10" ht="16.5">
      <c r="A169" s="241" t="s">
        <v>384</v>
      </c>
      <c r="B169" s="213">
        <v>4</v>
      </c>
      <c r="C169" s="20"/>
      <c r="D169" s="23" t="s">
        <v>85</v>
      </c>
      <c r="E169" s="410" t="s">
        <v>133</v>
      </c>
      <c r="F169" s="16" t="s">
        <v>130</v>
      </c>
      <c r="G169" s="411" t="s">
        <v>106</v>
      </c>
      <c r="H169" s="16" t="s">
        <v>114</v>
      </c>
      <c r="I169" s="16" t="s">
        <v>454</v>
      </c>
      <c r="J169" s="30">
        <v>93</v>
      </c>
    </row>
    <row r="170" spans="1:10" ht="16.5">
      <c r="A170" s="241" t="s">
        <v>385</v>
      </c>
      <c r="B170" s="213">
        <v>4</v>
      </c>
      <c r="C170" s="20"/>
      <c r="D170" s="23" t="s">
        <v>200</v>
      </c>
      <c r="E170" s="1" t="s">
        <v>133</v>
      </c>
      <c r="F170" s="398" t="s">
        <v>130</v>
      </c>
      <c r="G170" s="16" t="s">
        <v>83</v>
      </c>
      <c r="H170" s="22" t="s">
        <v>86</v>
      </c>
      <c r="I170" s="16" t="s">
        <v>455</v>
      </c>
      <c r="J170" s="30">
        <v>81</v>
      </c>
    </row>
    <row r="171" spans="1:10" ht="16.5">
      <c r="A171" s="241" t="s">
        <v>386</v>
      </c>
      <c r="B171" s="213">
        <v>4</v>
      </c>
      <c r="C171" s="20"/>
      <c r="D171" s="23" t="s">
        <v>199</v>
      </c>
      <c r="E171" s="410" t="s">
        <v>132</v>
      </c>
      <c r="F171" s="398" t="s">
        <v>130</v>
      </c>
      <c r="G171" s="16" t="s">
        <v>78</v>
      </c>
      <c r="H171" s="16" t="s">
        <v>82</v>
      </c>
      <c r="I171" s="16" t="s">
        <v>449</v>
      </c>
      <c r="J171" s="30">
        <v>206</v>
      </c>
    </row>
    <row r="172" spans="1:10" ht="16.5">
      <c r="A172" s="241" t="s">
        <v>387</v>
      </c>
      <c r="B172" s="213">
        <v>4</v>
      </c>
      <c r="C172" s="20"/>
      <c r="D172" s="23" t="s">
        <v>200</v>
      </c>
      <c r="E172" s="410" t="s">
        <v>129</v>
      </c>
      <c r="F172" s="412" t="s">
        <v>130</v>
      </c>
      <c r="G172" s="411" t="s">
        <v>78</v>
      </c>
      <c r="H172" s="411" t="s">
        <v>131</v>
      </c>
      <c r="I172" s="16" t="s">
        <v>456</v>
      </c>
      <c r="J172" s="30">
        <v>82</v>
      </c>
    </row>
    <row r="173" spans="1:10" ht="16.5">
      <c r="A173" s="241" t="s">
        <v>388</v>
      </c>
      <c r="B173" s="213">
        <v>4</v>
      </c>
      <c r="C173" s="20"/>
      <c r="D173" s="23" t="s">
        <v>199</v>
      </c>
      <c r="E173" s="1" t="s">
        <v>129</v>
      </c>
      <c r="F173" s="16" t="s">
        <v>130</v>
      </c>
      <c r="G173" s="411" t="s">
        <v>137</v>
      </c>
      <c r="H173" s="16" t="s">
        <v>82</v>
      </c>
      <c r="I173" s="16" t="s">
        <v>457</v>
      </c>
      <c r="J173" s="30">
        <v>92</v>
      </c>
    </row>
    <row r="174" spans="1:10" ht="16.5">
      <c r="A174" s="241" t="s">
        <v>389</v>
      </c>
      <c r="B174" s="213">
        <v>4</v>
      </c>
      <c r="C174" s="20"/>
      <c r="D174" s="23" t="s">
        <v>87</v>
      </c>
      <c r="E174" s="1" t="s">
        <v>154</v>
      </c>
      <c r="F174" s="398" t="s">
        <v>130</v>
      </c>
      <c r="G174" s="16" t="s">
        <v>97</v>
      </c>
      <c r="H174" s="16" t="s">
        <v>82</v>
      </c>
      <c r="I174" s="16" t="s">
        <v>455</v>
      </c>
      <c r="J174" s="30">
        <v>83</v>
      </c>
    </row>
    <row r="175" spans="1:10" ht="16.5">
      <c r="A175" s="241" t="s">
        <v>390</v>
      </c>
      <c r="B175" s="213">
        <v>4</v>
      </c>
      <c r="C175" s="20"/>
      <c r="D175" s="23" t="s">
        <v>87</v>
      </c>
      <c r="E175" s="1" t="s">
        <v>129</v>
      </c>
      <c r="F175" s="16" t="s">
        <v>130</v>
      </c>
      <c r="G175" s="16" t="s">
        <v>78</v>
      </c>
      <c r="H175" s="16" t="s">
        <v>114</v>
      </c>
      <c r="I175" s="16" t="s">
        <v>457</v>
      </c>
      <c r="J175" s="30">
        <v>94</v>
      </c>
    </row>
    <row r="176" spans="1:10" ht="16.5">
      <c r="A176" s="241" t="s">
        <v>391</v>
      </c>
      <c r="B176" s="213">
        <v>4</v>
      </c>
      <c r="C176" s="20"/>
      <c r="D176" s="23" t="s">
        <v>200</v>
      </c>
      <c r="E176" s="1" t="s">
        <v>129</v>
      </c>
      <c r="F176" s="398" t="s">
        <v>130</v>
      </c>
      <c r="G176" s="16" t="s">
        <v>78</v>
      </c>
      <c r="H176" s="16" t="s">
        <v>84</v>
      </c>
      <c r="I176" s="16" t="s">
        <v>446</v>
      </c>
      <c r="J176" s="30">
        <v>88</v>
      </c>
    </row>
    <row r="177" spans="1:10" ht="16.5">
      <c r="A177" s="241" t="s">
        <v>392</v>
      </c>
      <c r="B177" s="213">
        <v>4</v>
      </c>
      <c r="C177" s="20"/>
      <c r="D177" s="23" t="s">
        <v>214</v>
      </c>
      <c r="E177" s="1" t="s">
        <v>132</v>
      </c>
      <c r="F177" s="398" t="s">
        <v>130</v>
      </c>
      <c r="G177" s="16" t="s">
        <v>106</v>
      </c>
      <c r="H177" s="16" t="s">
        <v>86</v>
      </c>
      <c r="I177" s="16" t="s">
        <v>451</v>
      </c>
      <c r="J177" s="30">
        <v>118</v>
      </c>
    </row>
    <row r="178" spans="1:10" ht="16.5">
      <c r="A178" s="241" t="s">
        <v>393</v>
      </c>
      <c r="B178" s="213">
        <v>4</v>
      </c>
      <c r="C178" s="20"/>
      <c r="D178" s="23" t="s">
        <v>200</v>
      </c>
      <c r="E178" s="1" t="s">
        <v>135</v>
      </c>
      <c r="F178" s="398" t="s">
        <v>130</v>
      </c>
      <c r="G178" s="16" t="s">
        <v>117</v>
      </c>
      <c r="H178" s="16" t="s">
        <v>84</v>
      </c>
      <c r="I178" s="16" t="s">
        <v>449</v>
      </c>
      <c r="J178" s="30">
        <v>214</v>
      </c>
    </row>
    <row r="179" spans="1:10" ht="16.5">
      <c r="A179" s="241" t="s">
        <v>394</v>
      </c>
      <c r="B179" s="213">
        <v>4</v>
      </c>
      <c r="C179" s="20"/>
      <c r="D179" s="413" t="s">
        <v>85</v>
      </c>
      <c r="E179" s="410" t="s">
        <v>129</v>
      </c>
      <c r="F179" s="411" t="s">
        <v>130</v>
      </c>
      <c r="G179" s="411" t="s">
        <v>78</v>
      </c>
      <c r="H179" s="411" t="s">
        <v>82</v>
      </c>
      <c r="I179" s="16" t="s">
        <v>449</v>
      </c>
      <c r="J179" s="30">
        <v>215</v>
      </c>
    </row>
    <row r="180" spans="1:10" ht="16.5">
      <c r="A180" s="241" t="s">
        <v>395</v>
      </c>
      <c r="B180" s="213">
        <v>4</v>
      </c>
      <c r="C180" s="20"/>
      <c r="D180" s="23" t="s">
        <v>77</v>
      </c>
      <c r="E180" s="1" t="s">
        <v>132</v>
      </c>
      <c r="F180" s="398" t="s">
        <v>130</v>
      </c>
      <c r="G180" s="16" t="s">
        <v>78</v>
      </c>
      <c r="H180" s="16" t="s">
        <v>86</v>
      </c>
      <c r="I180" s="16" t="s">
        <v>451</v>
      </c>
      <c r="J180" s="30">
        <v>118</v>
      </c>
    </row>
    <row r="181" spans="1:10" ht="16.5">
      <c r="A181" s="241" t="s">
        <v>396</v>
      </c>
      <c r="B181" s="213">
        <v>4</v>
      </c>
      <c r="C181" s="20"/>
      <c r="D181" s="413" t="s">
        <v>199</v>
      </c>
      <c r="E181" s="410" t="s">
        <v>132</v>
      </c>
      <c r="F181" s="411" t="s">
        <v>130</v>
      </c>
      <c r="G181" s="411" t="s">
        <v>78</v>
      </c>
      <c r="H181" s="411" t="s">
        <v>81</v>
      </c>
      <c r="I181" s="16" t="s">
        <v>449</v>
      </c>
      <c r="J181" s="30">
        <v>217</v>
      </c>
    </row>
    <row r="182" spans="1:10" ht="16.5">
      <c r="A182" s="241" t="s">
        <v>397</v>
      </c>
      <c r="B182" s="213">
        <v>4</v>
      </c>
      <c r="C182" s="20"/>
      <c r="D182" s="23" t="s">
        <v>77</v>
      </c>
      <c r="E182" s="1" t="s">
        <v>129</v>
      </c>
      <c r="F182" s="398" t="s">
        <v>130</v>
      </c>
      <c r="G182" s="16" t="s">
        <v>137</v>
      </c>
      <c r="H182" s="16" t="s">
        <v>81</v>
      </c>
      <c r="I182" s="16" t="s">
        <v>449</v>
      </c>
      <c r="J182" s="30">
        <v>221</v>
      </c>
    </row>
    <row r="183" spans="1:10" ht="16.5">
      <c r="A183" s="241" t="s">
        <v>398</v>
      </c>
      <c r="B183" s="213">
        <v>4</v>
      </c>
      <c r="C183" s="20"/>
      <c r="D183" s="23" t="s">
        <v>109</v>
      </c>
      <c r="E183" s="1" t="s">
        <v>132</v>
      </c>
      <c r="F183" s="398" t="s">
        <v>130</v>
      </c>
      <c r="G183" s="16" t="s">
        <v>106</v>
      </c>
      <c r="H183" s="16" t="s">
        <v>86</v>
      </c>
      <c r="I183" s="16" t="s">
        <v>449</v>
      </c>
      <c r="J183" s="30">
        <v>221</v>
      </c>
    </row>
    <row r="184" spans="1:10" ht="16.5">
      <c r="A184" s="241" t="s">
        <v>399</v>
      </c>
      <c r="B184" s="213">
        <v>4</v>
      </c>
      <c r="C184" s="20"/>
      <c r="D184" s="23" t="s">
        <v>77</v>
      </c>
      <c r="E184" s="1" t="s">
        <v>217</v>
      </c>
      <c r="F184" s="398" t="s">
        <v>130</v>
      </c>
      <c r="G184" s="16" t="s">
        <v>106</v>
      </c>
      <c r="H184" s="16" t="s">
        <v>82</v>
      </c>
      <c r="I184" s="16" t="s">
        <v>449</v>
      </c>
      <c r="J184" s="30">
        <v>222</v>
      </c>
    </row>
    <row r="185" spans="1:10" ht="16.5">
      <c r="A185" s="241" t="s">
        <v>109</v>
      </c>
      <c r="B185" s="213">
        <v>4</v>
      </c>
      <c r="C185" s="20"/>
      <c r="D185" s="23" t="s">
        <v>109</v>
      </c>
      <c r="E185" s="1" t="s">
        <v>133</v>
      </c>
      <c r="F185" s="398" t="s">
        <v>155</v>
      </c>
      <c r="G185" s="16" t="s">
        <v>83</v>
      </c>
      <c r="H185" s="16" t="s">
        <v>82</v>
      </c>
      <c r="I185" s="16" t="s">
        <v>449</v>
      </c>
      <c r="J185" s="30">
        <v>224</v>
      </c>
    </row>
    <row r="186" spans="1:10" ht="16.5">
      <c r="A186" s="241" t="s">
        <v>375</v>
      </c>
      <c r="B186" s="213">
        <v>4</v>
      </c>
      <c r="C186" s="20"/>
      <c r="D186" s="23" t="s">
        <v>87</v>
      </c>
      <c r="E186" s="1" t="s">
        <v>132</v>
      </c>
      <c r="F186" s="398" t="s">
        <v>130</v>
      </c>
      <c r="G186" s="16" t="s">
        <v>83</v>
      </c>
      <c r="H186" s="16" t="s">
        <v>86</v>
      </c>
      <c r="I186" s="16" t="s">
        <v>449</v>
      </c>
      <c r="J186" s="30">
        <v>224</v>
      </c>
    </row>
    <row r="187" spans="1:10" ht="16.5">
      <c r="A187" s="241" t="s">
        <v>400</v>
      </c>
      <c r="B187" s="213">
        <v>4</v>
      </c>
      <c r="C187" s="20"/>
      <c r="D187" s="23" t="s">
        <v>87</v>
      </c>
      <c r="E187" s="1" t="s">
        <v>132</v>
      </c>
      <c r="F187" s="398" t="s">
        <v>152</v>
      </c>
      <c r="G187" s="16" t="s">
        <v>106</v>
      </c>
      <c r="H187" s="16" t="s">
        <v>17</v>
      </c>
      <c r="I187" s="16" t="s">
        <v>455</v>
      </c>
      <c r="J187" s="30">
        <v>85</v>
      </c>
    </row>
    <row r="188" spans="1:10" ht="16.5">
      <c r="A188" s="241" t="s">
        <v>401</v>
      </c>
      <c r="B188" s="213">
        <v>4</v>
      </c>
      <c r="C188" s="20"/>
      <c r="D188" s="23" t="s">
        <v>87</v>
      </c>
      <c r="E188" s="410" t="s">
        <v>129</v>
      </c>
      <c r="F188" s="412" t="s">
        <v>130</v>
      </c>
      <c r="G188" s="411" t="s">
        <v>137</v>
      </c>
      <c r="H188" s="411" t="s">
        <v>143</v>
      </c>
      <c r="I188" s="16" t="s">
        <v>458</v>
      </c>
      <c r="J188" s="30">
        <v>114</v>
      </c>
    </row>
    <row r="189" spans="1:10" ht="16.5">
      <c r="A189" s="241" t="s">
        <v>402</v>
      </c>
      <c r="B189" s="213">
        <v>4</v>
      </c>
      <c r="C189" s="20"/>
      <c r="D189" s="29" t="s">
        <v>200</v>
      </c>
      <c r="E189" s="1" t="s">
        <v>132</v>
      </c>
      <c r="F189" s="22" t="s">
        <v>130</v>
      </c>
      <c r="G189" s="22" t="s">
        <v>106</v>
      </c>
      <c r="H189" s="22" t="s">
        <v>82</v>
      </c>
      <c r="I189" s="16" t="s">
        <v>448</v>
      </c>
      <c r="J189" s="30">
        <v>174</v>
      </c>
    </row>
    <row r="190" spans="1:10" ht="16.5">
      <c r="A190" s="241" t="s">
        <v>403</v>
      </c>
      <c r="B190" s="213">
        <v>4</v>
      </c>
      <c r="C190" s="20"/>
      <c r="D190" s="23" t="s">
        <v>200</v>
      </c>
      <c r="E190" s="410" t="s">
        <v>129</v>
      </c>
      <c r="F190" s="398" t="s">
        <v>130</v>
      </c>
      <c r="G190" s="411" t="s">
        <v>78</v>
      </c>
      <c r="H190" s="411" t="s">
        <v>81</v>
      </c>
      <c r="I190" s="16" t="s">
        <v>454</v>
      </c>
      <c r="J190" s="30">
        <v>98</v>
      </c>
    </row>
    <row r="191" spans="1:10" ht="16.5">
      <c r="A191" s="241" t="s">
        <v>404</v>
      </c>
      <c r="B191" s="213">
        <v>4</v>
      </c>
      <c r="C191" s="20"/>
      <c r="D191" s="23" t="s">
        <v>77</v>
      </c>
      <c r="E191" s="1" t="s">
        <v>135</v>
      </c>
      <c r="F191" s="398" t="s">
        <v>130</v>
      </c>
      <c r="G191" s="16" t="s">
        <v>78</v>
      </c>
      <c r="H191" s="16" t="s">
        <v>84</v>
      </c>
      <c r="I191" s="16" t="s">
        <v>449</v>
      </c>
      <c r="J191" s="30">
        <v>233</v>
      </c>
    </row>
    <row r="192" spans="1:10" ht="16.5">
      <c r="A192" s="241" t="s">
        <v>405</v>
      </c>
      <c r="B192" s="213">
        <v>4</v>
      </c>
      <c r="C192" s="20"/>
      <c r="D192" s="23" t="s">
        <v>200</v>
      </c>
      <c r="E192" s="1" t="s">
        <v>132</v>
      </c>
      <c r="F192" s="398" t="s">
        <v>130</v>
      </c>
      <c r="G192" s="16" t="s">
        <v>106</v>
      </c>
      <c r="H192" s="16" t="s">
        <v>81</v>
      </c>
      <c r="I192" s="16" t="s">
        <v>449</v>
      </c>
      <c r="J192" s="30">
        <v>235</v>
      </c>
    </row>
    <row r="193" spans="1:10" ht="16.5">
      <c r="A193" s="241" t="s">
        <v>406</v>
      </c>
      <c r="B193" s="213">
        <v>4</v>
      </c>
      <c r="C193" s="20"/>
      <c r="D193" s="23" t="s">
        <v>109</v>
      </c>
      <c r="E193" s="1" t="s">
        <v>132</v>
      </c>
      <c r="F193" s="16" t="s">
        <v>130</v>
      </c>
      <c r="G193" s="16" t="s">
        <v>78</v>
      </c>
      <c r="H193" s="16" t="s">
        <v>131</v>
      </c>
      <c r="I193" s="16" t="s">
        <v>457</v>
      </c>
      <c r="J193" s="30">
        <v>100</v>
      </c>
    </row>
    <row r="194" spans="1:10" ht="16.5">
      <c r="A194" s="241" t="s">
        <v>407</v>
      </c>
      <c r="B194" s="213">
        <v>4</v>
      </c>
      <c r="C194" s="20"/>
      <c r="D194" s="23" t="s">
        <v>85</v>
      </c>
      <c r="E194" s="1" t="s">
        <v>129</v>
      </c>
      <c r="F194" s="398" t="s">
        <v>130</v>
      </c>
      <c r="G194" s="16" t="s">
        <v>106</v>
      </c>
      <c r="H194" s="22" t="s">
        <v>86</v>
      </c>
      <c r="I194" s="16" t="s">
        <v>455</v>
      </c>
      <c r="J194" s="30">
        <v>87</v>
      </c>
    </row>
    <row r="195" spans="1:10" ht="16.5">
      <c r="A195" s="241" t="s">
        <v>408</v>
      </c>
      <c r="B195" s="213">
        <v>4</v>
      </c>
      <c r="C195" s="20"/>
      <c r="D195" s="23" t="s">
        <v>85</v>
      </c>
      <c r="E195" s="1" t="s">
        <v>459</v>
      </c>
      <c r="F195" s="398" t="s">
        <v>130</v>
      </c>
      <c r="G195" s="16" t="s">
        <v>83</v>
      </c>
      <c r="H195" s="16" t="s">
        <v>84</v>
      </c>
      <c r="I195" s="16" t="s">
        <v>446</v>
      </c>
      <c r="J195" s="30">
        <v>97</v>
      </c>
    </row>
    <row r="196" spans="1:10" ht="16.5">
      <c r="A196" s="241" t="s">
        <v>409</v>
      </c>
      <c r="B196" s="213">
        <v>4</v>
      </c>
      <c r="C196" s="20"/>
      <c r="D196" s="23" t="s">
        <v>109</v>
      </c>
      <c r="E196" s="1" t="s">
        <v>460</v>
      </c>
      <c r="F196" s="398" t="s">
        <v>155</v>
      </c>
      <c r="G196" s="16" t="s">
        <v>83</v>
      </c>
      <c r="H196" s="16" t="s">
        <v>82</v>
      </c>
      <c r="I196" s="16" t="s">
        <v>446</v>
      </c>
      <c r="J196" s="30">
        <v>97</v>
      </c>
    </row>
    <row r="197" spans="1:10" ht="16.5">
      <c r="A197" s="241" t="s">
        <v>410</v>
      </c>
      <c r="B197" s="213">
        <v>4</v>
      </c>
      <c r="C197" s="20"/>
      <c r="D197" s="23" t="s">
        <v>87</v>
      </c>
      <c r="E197" s="1" t="s">
        <v>461</v>
      </c>
      <c r="F197" s="398" t="s">
        <v>130</v>
      </c>
      <c r="G197" s="16" t="s">
        <v>78</v>
      </c>
      <c r="H197" s="16" t="s">
        <v>143</v>
      </c>
      <c r="I197" s="16" t="s">
        <v>449</v>
      </c>
      <c r="J197" s="30">
        <v>243</v>
      </c>
    </row>
    <row r="198" spans="1:10" ht="16.5">
      <c r="A198" s="241" t="s">
        <v>411</v>
      </c>
      <c r="B198" s="213">
        <v>4</v>
      </c>
      <c r="C198" s="20"/>
      <c r="D198" s="23" t="s">
        <v>199</v>
      </c>
      <c r="E198" s="1" t="s">
        <v>129</v>
      </c>
      <c r="F198" s="16" t="s">
        <v>130</v>
      </c>
      <c r="G198" s="16" t="s">
        <v>78</v>
      </c>
      <c r="H198" s="16" t="s">
        <v>82</v>
      </c>
      <c r="I198" s="16" t="s">
        <v>449</v>
      </c>
      <c r="J198" s="30">
        <v>244</v>
      </c>
    </row>
    <row r="199" spans="1:10" ht="16.5">
      <c r="A199" s="241" t="s">
        <v>412</v>
      </c>
      <c r="B199" s="213">
        <v>4</v>
      </c>
      <c r="C199" s="20"/>
      <c r="D199" s="23" t="s">
        <v>77</v>
      </c>
      <c r="E199" s="1" t="s">
        <v>132</v>
      </c>
      <c r="F199" s="398" t="s">
        <v>130</v>
      </c>
      <c r="G199" s="16" t="s">
        <v>78</v>
      </c>
      <c r="H199" s="16" t="s">
        <v>86</v>
      </c>
      <c r="I199" s="16" t="s">
        <v>451</v>
      </c>
      <c r="J199" s="30">
        <v>123</v>
      </c>
    </row>
    <row r="200" spans="1:10" ht="16.5">
      <c r="A200" s="241" t="s">
        <v>413</v>
      </c>
      <c r="B200" s="213">
        <v>4</v>
      </c>
      <c r="C200" s="20"/>
      <c r="D200" s="413" t="s">
        <v>200</v>
      </c>
      <c r="E200" s="410" t="s">
        <v>217</v>
      </c>
      <c r="F200" s="411" t="s">
        <v>130</v>
      </c>
      <c r="G200" s="411" t="s">
        <v>106</v>
      </c>
      <c r="H200" s="411" t="s">
        <v>131</v>
      </c>
      <c r="I200" s="16" t="s">
        <v>449</v>
      </c>
      <c r="J200" s="30">
        <v>251</v>
      </c>
    </row>
    <row r="201" spans="1:10" ht="16.5">
      <c r="A201" s="241" t="s">
        <v>414</v>
      </c>
      <c r="B201" s="213">
        <v>4</v>
      </c>
      <c r="C201" s="20"/>
      <c r="D201" s="23" t="s">
        <v>77</v>
      </c>
      <c r="E201" s="1" t="s">
        <v>129</v>
      </c>
      <c r="F201" s="398" t="s">
        <v>130</v>
      </c>
      <c r="G201" s="16" t="s">
        <v>106</v>
      </c>
      <c r="H201" s="16" t="s">
        <v>112</v>
      </c>
      <c r="I201" s="16" t="s">
        <v>451</v>
      </c>
      <c r="J201" s="30">
        <v>125</v>
      </c>
    </row>
    <row r="202" spans="1:10" ht="16.5">
      <c r="A202" s="241" t="s">
        <v>415</v>
      </c>
      <c r="B202" s="213">
        <v>4</v>
      </c>
      <c r="C202" s="20"/>
      <c r="D202" s="23" t="s">
        <v>87</v>
      </c>
      <c r="E202" s="1" t="s">
        <v>153</v>
      </c>
      <c r="F202" s="412" t="s">
        <v>130</v>
      </c>
      <c r="G202" s="411" t="s">
        <v>78</v>
      </c>
      <c r="H202" s="411" t="s">
        <v>169</v>
      </c>
      <c r="I202" s="16" t="s">
        <v>462</v>
      </c>
      <c r="J202" s="30">
        <v>107</v>
      </c>
    </row>
    <row r="203" spans="1:10" ht="16.5">
      <c r="A203" s="241" t="s">
        <v>416</v>
      </c>
      <c r="B203" s="213">
        <v>4</v>
      </c>
      <c r="C203" s="20"/>
      <c r="D203" s="23" t="s">
        <v>85</v>
      </c>
      <c r="E203" s="1" t="s">
        <v>135</v>
      </c>
      <c r="F203" s="398" t="s">
        <v>130</v>
      </c>
      <c r="G203" s="16" t="s">
        <v>78</v>
      </c>
      <c r="H203" s="16" t="s">
        <v>82</v>
      </c>
      <c r="I203" s="16" t="s">
        <v>449</v>
      </c>
      <c r="J203" s="30">
        <v>257</v>
      </c>
    </row>
    <row r="204" spans="1:10" ht="16.5">
      <c r="A204" s="241" t="s">
        <v>417</v>
      </c>
      <c r="B204" s="213">
        <v>4</v>
      </c>
      <c r="C204" s="20"/>
      <c r="D204" s="23" t="s">
        <v>85</v>
      </c>
      <c r="E204" s="1" t="s">
        <v>132</v>
      </c>
      <c r="F204" s="398" t="s">
        <v>130</v>
      </c>
      <c r="G204" s="16" t="s">
        <v>106</v>
      </c>
      <c r="H204" s="16" t="s">
        <v>82</v>
      </c>
      <c r="I204" s="16" t="s">
        <v>449</v>
      </c>
      <c r="J204" s="30">
        <v>261</v>
      </c>
    </row>
    <row r="205" spans="1:10" ht="16.5">
      <c r="A205" s="241" t="s">
        <v>418</v>
      </c>
      <c r="B205" s="213">
        <v>4</v>
      </c>
      <c r="C205" s="20"/>
      <c r="D205" s="23" t="s">
        <v>77</v>
      </c>
      <c r="E205" s="1" t="s">
        <v>154</v>
      </c>
      <c r="F205" s="16" t="s">
        <v>130</v>
      </c>
      <c r="G205" s="16" t="s">
        <v>463</v>
      </c>
      <c r="H205" s="16" t="s">
        <v>131</v>
      </c>
      <c r="I205" s="16" t="s">
        <v>454</v>
      </c>
      <c r="J205" s="30">
        <v>101</v>
      </c>
    </row>
    <row r="206" spans="1:10" ht="16.5">
      <c r="A206" s="241" t="s">
        <v>419</v>
      </c>
      <c r="B206" s="213">
        <v>4</v>
      </c>
      <c r="C206" s="20"/>
      <c r="D206" s="23" t="s">
        <v>199</v>
      </c>
      <c r="E206" s="410" t="s">
        <v>132</v>
      </c>
      <c r="F206" s="16" t="s">
        <v>130</v>
      </c>
      <c r="G206" s="16" t="s">
        <v>78</v>
      </c>
      <c r="H206" s="16" t="s">
        <v>82</v>
      </c>
      <c r="I206" s="16" t="s">
        <v>449</v>
      </c>
      <c r="J206" s="30">
        <v>262</v>
      </c>
    </row>
    <row r="207" spans="1:10" ht="16.5">
      <c r="A207" s="241" t="s">
        <v>420</v>
      </c>
      <c r="B207" s="213">
        <v>4</v>
      </c>
      <c r="C207" s="20"/>
      <c r="D207" s="23" t="s">
        <v>77</v>
      </c>
      <c r="E207" s="1" t="s">
        <v>135</v>
      </c>
      <c r="F207" s="398" t="s">
        <v>155</v>
      </c>
      <c r="G207" s="16" t="s">
        <v>106</v>
      </c>
      <c r="H207" s="16" t="s">
        <v>131</v>
      </c>
      <c r="I207" s="16" t="s">
        <v>446</v>
      </c>
      <c r="J207" s="30">
        <v>101</v>
      </c>
    </row>
    <row r="208" spans="1:10" ht="16.5">
      <c r="A208" s="241" t="s">
        <v>421</v>
      </c>
      <c r="B208" s="213">
        <v>4</v>
      </c>
      <c r="C208" s="20"/>
      <c r="D208" s="23" t="s">
        <v>77</v>
      </c>
      <c r="E208" s="1" t="s">
        <v>132</v>
      </c>
      <c r="F208" s="412" t="s">
        <v>130</v>
      </c>
      <c r="G208" s="411" t="s">
        <v>96</v>
      </c>
      <c r="H208" s="411" t="s">
        <v>86</v>
      </c>
      <c r="I208" s="16" t="s">
        <v>464</v>
      </c>
      <c r="J208" s="30">
        <v>52</v>
      </c>
    </row>
    <row r="209" spans="1:10" ht="16.5">
      <c r="A209" s="241" t="s">
        <v>422</v>
      </c>
      <c r="B209" s="213">
        <v>4</v>
      </c>
      <c r="C209" s="20"/>
      <c r="D209" s="23" t="s">
        <v>200</v>
      </c>
      <c r="E209" s="1" t="s">
        <v>465</v>
      </c>
      <c r="F209" s="16" t="s">
        <v>155</v>
      </c>
      <c r="G209" s="16" t="s">
        <v>83</v>
      </c>
      <c r="H209" s="16" t="s">
        <v>82</v>
      </c>
      <c r="I209" s="16" t="s">
        <v>457</v>
      </c>
      <c r="J209" s="30">
        <v>105</v>
      </c>
    </row>
    <row r="210" spans="1:10" ht="16.5">
      <c r="A210" s="241" t="s">
        <v>423</v>
      </c>
      <c r="B210" s="213">
        <v>4</v>
      </c>
      <c r="C210" s="20"/>
      <c r="D210" s="23" t="s">
        <v>77</v>
      </c>
      <c r="E210" s="1" t="s">
        <v>132</v>
      </c>
      <c r="F210" s="398" t="s">
        <v>130</v>
      </c>
      <c r="G210" s="16" t="s">
        <v>97</v>
      </c>
      <c r="H210" s="16" t="s">
        <v>84</v>
      </c>
      <c r="I210" s="16" t="s">
        <v>449</v>
      </c>
      <c r="J210" s="30">
        <v>271</v>
      </c>
    </row>
    <row r="211" spans="1:10" ht="16.5">
      <c r="A211" s="241" t="s">
        <v>424</v>
      </c>
      <c r="B211" s="213">
        <v>4</v>
      </c>
      <c r="C211" s="20"/>
      <c r="D211" s="23" t="s">
        <v>85</v>
      </c>
      <c r="E211" s="1" t="s">
        <v>133</v>
      </c>
      <c r="F211" s="398" t="s">
        <v>130</v>
      </c>
      <c r="G211" s="16" t="s">
        <v>78</v>
      </c>
      <c r="H211" s="16" t="s">
        <v>82</v>
      </c>
      <c r="I211" s="16" t="s">
        <v>449</v>
      </c>
      <c r="J211" s="30">
        <v>272</v>
      </c>
    </row>
    <row r="212" spans="1:10" ht="16.5">
      <c r="A212" s="241" t="s">
        <v>425</v>
      </c>
      <c r="B212" s="213">
        <v>4</v>
      </c>
      <c r="C212" s="20"/>
      <c r="D212" s="23" t="s">
        <v>109</v>
      </c>
      <c r="E212" s="410" t="s">
        <v>133</v>
      </c>
      <c r="F212" s="398" t="s">
        <v>152</v>
      </c>
      <c r="G212" s="411" t="s">
        <v>137</v>
      </c>
      <c r="H212" s="411" t="s">
        <v>156</v>
      </c>
      <c r="I212" s="16" t="s">
        <v>458</v>
      </c>
      <c r="J212" s="30">
        <v>117</v>
      </c>
    </row>
    <row r="213" spans="1:10" ht="16.5">
      <c r="A213" s="436" t="s">
        <v>426</v>
      </c>
      <c r="B213" s="213">
        <v>4</v>
      </c>
      <c r="C213" s="20"/>
      <c r="D213" s="413" t="s">
        <v>85</v>
      </c>
      <c r="E213" s="410" t="s">
        <v>133</v>
      </c>
      <c r="F213" s="412" t="s">
        <v>130</v>
      </c>
      <c r="G213" s="411" t="s">
        <v>106</v>
      </c>
      <c r="H213" s="411" t="s">
        <v>169</v>
      </c>
      <c r="I213" s="16" t="s">
        <v>466</v>
      </c>
      <c r="J213" s="30">
        <v>57</v>
      </c>
    </row>
    <row r="214" spans="1:10" ht="16.5">
      <c r="A214" s="241" t="s">
        <v>427</v>
      </c>
      <c r="B214" s="213">
        <v>4</v>
      </c>
      <c r="C214" s="20"/>
      <c r="D214" s="23" t="s">
        <v>200</v>
      </c>
      <c r="E214" s="1" t="s">
        <v>132</v>
      </c>
      <c r="F214" s="398" t="s">
        <v>130</v>
      </c>
      <c r="G214" s="16" t="s">
        <v>78</v>
      </c>
      <c r="H214" s="16" t="s">
        <v>169</v>
      </c>
      <c r="I214" s="16" t="s">
        <v>451</v>
      </c>
      <c r="J214" s="30">
        <v>126</v>
      </c>
    </row>
    <row r="215" spans="1:10" ht="16.5">
      <c r="A215" s="241" t="s">
        <v>428</v>
      </c>
      <c r="B215" s="213">
        <v>4</v>
      </c>
      <c r="C215" s="20"/>
      <c r="D215" s="23" t="s">
        <v>85</v>
      </c>
      <c r="E215" s="1" t="s">
        <v>132</v>
      </c>
      <c r="F215" s="398" t="s">
        <v>130</v>
      </c>
      <c r="G215" s="16" t="s">
        <v>78</v>
      </c>
      <c r="H215" s="16" t="s">
        <v>467</v>
      </c>
      <c r="I215" s="16" t="s">
        <v>451</v>
      </c>
      <c r="J215" s="30">
        <v>127</v>
      </c>
    </row>
    <row r="216" spans="1:10" ht="16.5">
      <c r="A216" s="241" t="s">
        <v>429</v>
      </c>
      <c r="B216" s="213">
        <v>4</v>
      </c>
      <c r="C216" s="20"/>
      <c r="D216" s="23" t="s">
        <v>87</v>
      </c>
      <c r="E216" s="1" t="s">
        <v>135</v>
      </c>
      <c r="F216" s="398" t="s">
        <v>155</v>
      </c>
      <c r="G216" s="16" t="s">
        <v>106</v>
      </c>
      <c r="H216" s="16" t="s">
        <v>468</v>
      </c>
      <c r="I216" s="16" t="s">
        <v>449</v>
      </c>
      <c r="J216" s="30">
        <v>275</v>
      </c>
    </row>
    <row r="217" spans="1:10" ht="16.5">
      <c r="A217" s="241" t="s">
        <v>430</v>
      </c>
      <c r="B217" s="213">
        <v>4</v>
      </c>
      <c r="C217" s="20"/>
      <c r="D217" s="23" t="s">
        <v>77</v>
      </c>
      <c r="E217" s="1" t="s">
        <v>132</v>
      </c>
      <c r="F217" s="398" t="s">
        <v>130</v>
      </c>
      <c r="G217" s="16" t="s">
        <v>78</v>
      </c>
      <c r="H217" s="16" t="s">
        <v>84</v>
      </c>
      <c r="I217" s="16" t="s">
        <v>449</v>
      </c>
      <c r="J217" s="30">
        <v>282</v>
      </c>
    </row>
    <row r="218" spans="1:10" ht="16.5">
      <c r="A218" s="241" t="s">
        <v>431</v>
      </c>
      <c r="B218" s="213">
        <v>4</v>
      </c>
      <c r="C218" s="20"/>
      <c r="D218" s="23" t="s">
        <v>109</v>
      </c>
      <c r="E218" s="1" t="s">
        <v>129</v>
      </c>
      <c r="F218" s="398" t="s">
        <v>130</v>
      </c>
      <c r="G218" s="16" t="s">
        <v>83</v>
      </c>
      <c r="H218" s="16" t="s">
        <v>86</v>
      </c>
      <c r="I218" s="16" t="s">
        <v>451</v>
      </c>
      <c r="J218" s="30">
        <v>127</v>
      </c>
    </row>
    <row r="219" spans="1:10" ht="16.5">
      <c r="A219" s="241" t="s">
        <v>432</v>
      </c>
      <c r="B219" s="213">
        <v>4</v>
      </c>
      <c r="C219" s="20"/>
      <c r="D219" s="23" t="s">
        <v>87</v>
      </c>
      <c r="E219" s="1" t="s">
        <v>129</v>
      </c>
      <c r="F219" s="16" t="s">
        <v>130</v>
      </c>
      <c r="G219" s="22" t="s">
        <v>106</v>
      </c>
      <c r="H219" s="22" t="s">
        <v>81</v>
      </c>
      <c r="I219" s="16" t="s">
        <v>457</v>
      </c>
      <c r="J219" s="30">
        <v>108</v>
      </c>
    </row>
    <row r="220" spans="1:10" ht="16.5">
      <c r="A220" s="436" t="s">
        <v>433</v>
      </c>
      <c r="B220" s="213">
        <v>4</v>
      </c>
      <c r="C220" s="20"/>
      <c r="D220" s="413" t="s">
        <v>87</v>
      </c>
      <c r="E220" s="410" t="s">
        <v>129</v>
      </c>
      <c r="F220" s="412" t="s">
        <v>130</v>
      </c>
      <c r="G220" s="411" t="s">
        <v>106</v>
      </c>
      <c r="H220" s="411" t="s">
        <v>81</v>
      </c>
      <c r="I220" s="16" t="s">
        <v>466</v>
      </c>
      <c r="J220" s="30">
        <v>59</v>
      </c>
    </row>
    <row r="221" spans="1:10" ht="16.5">
      <c r="A221" s="436" t="s">
        <v>434</v>
      </c>
      <c r="B221" s="213">
        <v>4</v>
      </c>
      <c r="C221" s="20"/>
      <c r="D221" s="413" t="s">
        <v>87</v>
      </c>
      <c r="E221" s="410" t="s">
        <v>129</v>
      </c>
      <c r="F221" s="412" t="s">
        <v>130</v>
      </c>
      <c r="G221" s="411" t="s">
        <v>106</v>
      </c>
      <c r="H221" s="411" t="s">
        <v>81</v>
      </c>
      <c r="I221" s="16" t="s">
        <v>466</v>
      </c>
      <c r="J221" s="30">
        <v>59</v>
      </c>
    </row>
    <row r="222" spans="1:10" ht="16.5">
      <c r="A222" s="241" t="s">
        <v>435</v>
      </c>
      <c r="B222" s="213">
        <v>4</v>
      </c>
      <c r="C222" s="20"/>
      <c r="D222" s="23" t="s">
        <v>199</v>
      </c>
      <c r="E222" s="1" t="s">
        <v>469</v>
      </c>
      <c r="F222" s="398" t="s">
        <v>130</v>
      </c>
      <c r="G222" s="16" t="s">
        <v>78</v>
      </c>
      <c r="H222" s="16" t="s">
        <v>82</v>
      </c>
      <c r="I222" s="16" t="s">
        <v>446</v>
      </c>
      <c r="J222" s="30">
        <v>106</v>
      </c>
    </row>
    <row r="223" spans="1:10" ht="16.5">
      <c r="A223" s="241" t="s">
        <v>436</v>
      </c>
      <c r="B223" s="213">
        <v>4</v>
      </c>
      <c r="C223" s="20"/>
      <c r="D223" s="23" t="s">
        <v>85</v>
      </c>
      <c r="E223" s="1" t="s">
        <v>135</v>
      </c>
      <c r="F223" s="398" t="s">
        <v>152</v>
      </c>
      <c r="G223" s="16" t="s">
        <v>106</v>
      </c>
      <c r="H223" s="16" t="s">
        <v>86</v>
      </c>
      <c r="I223" s="16" t="s">
        <v>449</v>
      </c>
      <c r="J223" s="30">
        <v>286</v>
      </c>
    </row>
    <row r="224" spans="1:10" ht="16.5">
      <c r="A224" s="241" t="s">
        <v>437</v>
      </c>
      <c r="B224" s="213">
        <v>4</v>
      </c>
      <c r="C224" s="20"/>
      <c r="D224" s="21" t="s">
        <v>85</v>
      </c>
      <c r="E224" s="17" t="s">
        <v>217</v>
      </c>
      <c r="F224" s="415" t="s">
        <v>130</v>
      </c>
      <c r="G224" s="16" t="s">
        <v>106</v>
      </c>
      <c r="H224" s="16" t="s">
        <v>86</v>
      </c>
      <c r="I224" s="16" t="s">
        <v>470</v>
      </c>
      <c r="J224" s="30">
        <v>72</v>
      </c>
    </row>
    <row r="225" spans="1:10" ht="16.5">
      <c r="A225" s="241" t="s">
        <v>438</v>
      </c>
      <c r="B225" s="213">
        <v>4</v>
      </c>
      <c r="C225" s="20"/>
      <c r="D225" s="23" t="s">
        <v>200</v>
      </c>
      <c r="E225" s="410" t="s">
        <v>133</v>
      </c>
      <c r="F225" s="16" t="s">
        <v>130</v>
      </c>
      <c r="G225" s="16" t="s">
        <v>78</v>
      </c>
      <c r="H225" s="16" t="s">
        <v>471</v>
      </c>
      <c r="I225" s="16" t="s">
        <v>457</v>
      </c>
      <c r="J225" s="30">
        <v>109</v>
      </c>
    </row>
    <row r="226" spans="1:10" ht="16.5">
      <c r="A226" s="241" t="s">
        <v>439</v>
      </c>
      <c r="B226" s="213">
        <v>4</v>
      </c>
      <c r="C226" s="20"/>
      <c r="D226" s="23" t="s">
        <v>214</v>
      </c>
      <c r="E226" s="1" t="s">
        <v>472</v>
      </c>
      <c r="F226" s="16" t="s">
        <v>130</v>
      </c>
      <c r="G226" s="22" t="s">
        <v>106</v>
      </c>
      <c r="H226" s="16" t="s">
        <v>82</v>
      </c>
      <c r="I226" s="16" t="s">
        <v>457</v>
      </c>
      <c r="J226" s="30">
        <v>109</v>
      </c>
    </row>
    <row r="227" spans="1:10" ht="16.5">
      <c r="A227" s="241" t="s">
        <v>280</v>
      </c>
      <c r="B227" s="213">
        <v>4</v>
      </c>
      <c r="C227" s="20"/>
      <c r="D227" s="23" t="s">
        <v>109</v>
      </c>
      <c r="E227" s="1" t="s">
        <v>230</v>
      </c>
      <c r="F227" s="398" t="s">
        <v>130</v>
      </c>
      <c r="G227" s="16" t="s">
        <v>78</v>
      </c>
      <c r="H227" s="16" t="s">
        <v>84</v>
      </c>
      <c r="I227" s="16" t="s">
        <v>449</v>
      </c>
      <c r="J227" s="30">
        <v>294</v>
      </c>
    </row>
    <row r="228" spans="1:10" ht="16.5">
      <c r="A228" s="241" t="s">
        <v>440</v>
      </c>
      <c r="B228" s="213">
        <v>4</v>
      </c>
      <c r="C228" s="20"/>
      <c r="D228" s="23" t="s">
        <v>200</v>
      </c>
      <c r="E228" s="1" t="s">
        <v>129</v>
      </c>
      <c r="F228" s="398" t="s">
        <v>152</v>
      </c>
      <c r="G228" s="16" t="s">
        <v>78</v>
      </c>
      <c r="H228" s="16" t="s">
        <v>114</v>
      </c>
      <c r="I228" s="16" t="s">
        <v>455</v>
      </c>
      <c r="J228" s="30">
        <v>91</v>
      </c>
    </row>
    <row r="229" spans="1:10" ht="16.5">
      <c r="A229" s="241" t="s">
        <v>441</v>
      </c>
      <c r="B229" s="213">
        <v>4</v>
      </c>
      <c r="C229" s="20"/>
      <c r="D229" s="29" t="s">
        <v>87</v>
      </c>
      <c r="E229" s="1" t="s">
        <v>135</v>
      </c>
      <c r="F229" s="398" t="s">
        <v>130</v>
      </c>
      <c r="G229" s="16" t="s">
        <v>106</v>
      </c>
      <c r="H229" s="22" t="s">
        <v>84</v>
      </c>
      <c r="I229" s="16" t="s">
        <v>453</v>
      </c>
      <c r="J229" s="30">
        <v>233</v>
      </c>
    </row>
    <row r="230" spans="1:10" ht="16.5">
      <c r="A230" s="241" t="s">
        <v>442</v>
      </c>
      <c r="B230" s="213">
        <v>4</v>
      </c>
      <c r="C230" s="20"/>
      <c r="D230" s="23" t="s">
        <v>85</v>
      </c>
      <c r="E230" s="1" t="s">
        <v>135</v>
      </c>
      <c r="F230" s="412" t="s">
        <v>130</v>
      </c>
      <c r="G230" s="411" t="s">
        <v>137</v>
      </c>
      <c r="H230" s="411" t="s">
        <v>473</v>
      </c>
      <c r="I230" s="16" t="s">
        <v>462</v>
      </c>
      <c r="J230" s="30">
        <v>118</v>
      </c>
    </row>
    <row r="231" spans="1:10" ht="16.5">
      <c r="A231" s="241" t="s">
        <v>443</v>
      </c>
      <c r="B231" s="213">
        <v>4</v>
      </c>
      <c r="C231" s="20"/>
      <c r="D231" s="23" t="s">
        <v>200</v>
      </c>
      <c r="E231" s="1" t="s">
        <v>472</v>
      </c>
      <c r="F231" s="398" t="s">
        <v>130</v>
      </c>
      <c r="G231" s="16" t="s">
        <v>83</v>
      </c>
      <c r="H231" s="22" t="s">
        <v>86</v>
      </c>
      <c r="I231" s="16" t="s">
        <v>455</v>
      </c>
      <c r="J231" s="30">
        <v>92</v>
      </c>
    </row>
    <row r="232" spans="1:10" ht="17.25" thickBot="1">
      <c r="A232" s="437" t="s">
        <v>444</v>
      </c>
      <c r="B232" s="438">
        <v>4</v>
      </c>
      <c r="C232" s="421"/>
      <c r="D232" s="225" t="s">
        <v>109</v>
      </c>
      <c r="E232" s="35" t="s">
        <v>129</v>
      </c>
      <c r="F232" s="422" t="s">
        <v>130</v>
      </c>
      <c r="G232" s="226" t="s">
        <v>474</v>
      </c>
      <c r="H232" s="226" t="s">
        <v>82</v>
      </c>
      <c r="I232" s="226" t="s">
        <v>455</v>
      </c>
      <c r="J232" s="439">
        <v>92</v>
      </c>
    </row>
    <row r="233" spans="1:10" ht="16.5" thickTop="1"/>
  </sheetData>
  <sortState ref="A3:J222">
    <sortCondition ref="B3:B222"/>
    <sortCondition ref="A3:A222"/>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ColWidth="13" defaultRowHeight="16.5"/>
  <cols>
    <col min="1" max="1" width="21.125" style="289" bestFit="1" customWidth="1"/>
    <col min="2" max="2" width="6.25" style="289" bestFit="1" customWidth="1"/>
    <col min="3" max="3" width="4.125" style="289" bestFit="1" customWidth="1"/>
    <col min="4" max="4" width="6.375" style="287" bestFit="1" customWidth="1"/>
    <col min="5" max="5" width="2.25" style="287" bestFit="1" customWidth="1"/>
    <col min="6" max="6" width="13.5" style="230" bestFit="1" customWidth="1"/>
    <col min="7" max="7" width="3.5" style="230" bestFit="1" customWidth="1"/>
    <col min="8" max="8" width="3.375" style="230" bestFit="1" customWidth="1"/>
    <col min="9" max="9" width="3.875" style="230" bestFit="1" customWidth="1"/>
    <col min="10" max="10" width="3.625" style="230" bestFit="1" customWidth="1"/>
    <col min="11" max="14" width="3.5" style="230" bestFit="1" customWidth="1"/>
    <col min="15" max="15" width="2.375" style="230" customWidth="1"/>
    <col min="16" max="16" width="20.625" style="230" bestFit="1" customWidth="1"/>
    <col min="17" max="17" width="6.25" style="230" bestFit="1" customWidth="1"/>
    <col min="18" max="18" width="4.125" style="230" bestFit="1" customWidth="1"/>
    <col min="19" max="19" width="6.375" style="230" bestFit="1" customWidth="1"/>
    <col min="20" max="16384" width="13" style="230"/>
  </cols>
  <sheetData>
    <row r="1" spans="1:14" ht="24.75" thickTop="1" thickBot="1">
      <c r="A1" s="227" t="s">
        <v>107</v>
      </c>
      <c r="B1" s="228"/>
      <c r="C1" s="228"/>
      <c r="D1" s="229"/>
      <c r="E1" s="230"/>
      <c r="F1" s="231"/>
      <c r="G1" s="232" t="s">
        <v>177</v>
      </c>
      <c r="H1" s="233"/>
      <c r="I1" s="233"/>
      <c r="J1" s="234"/>
      <c r="K1" s="233"/>
      <c r="L1" s="233"/>
      <c r="M1" s="233"/>
      <c r="N1" s="234"/>
    </row>
    <row r="2" spans="1:14" ht="17.25" thickTop="1">
      <c r="A2" s="235" t="s">
        <v>91</v>
      </c>
      <c r="B2" s="236" t="s">
        <v>4</v>
      </c>
      <c r="C2" s="236" t="s">
        <v>124</v>
      </c>
      <c r="D2" s="237" t="s">
        <v>92</v>
      </c>
      <c r="E2" s="53"/>
      <c r="F2" s="231"/>
      <c r="G2" s="238" t="s">
        <v>178</v>
      </c>
      <c r="H2" s="239"/>
      <c r="I2" s="239"/>
      <c r="J2" s="239"/>
      <c r="K2" s="239"/>
      <c r="L2" s="239"/>
      <c r="M2" s="239"/>
      <c r="N2" s="240"/>
    </row>
    <row r="3" spans="1:14" ht="17.25" thickBot="1">
      <c r="A3" s="241" t="s">
        <v>163</v>
      </c>
      <c r="B3" s="242">
        <v>0</v>
      </c>
      <c r="C3" s="586">
        <f>10+B3+'Personal File'!$C$12</f>
        <v>13</v>
      </c>
      <c r="D3" s="243" t="s">
        <v>93</v>
      </c>
      <c r="E3" s="53"/>
      <c r="F3" s="231"/>
      <c r="G3" s="244" t="s">
        <v>179</v>
      </c>
      <c r="H3" s="245" t="s">
        <v>171</v>
      </c>
      <c r="I3" s="245" t="s">
        <v>172</v>
      </c>
      <c r="J3" s="245" t="s">
        <v>173</v>
      </c>
      <c r="K3" s="245" t="s">
        <v>174</v>
      </c>
      <c r="L3" s="245" t="s">
        <v>175</v>
      </c>
      <c r="M3" s="245" t="s">
        <v>176</v>
      </c>
      <c r="N3" s="246" t="s">
        <v>180</v>
      </c>
    </row>
    <row r="4" spans="1:14" ht="17.25" thickTop="1">
      <c r="A4" s="241" t="s">
        <v>166</v>
      </c>
      <c r="B4" s="242">
        <v>0</v>
      </c>
      <c r="C4" s="586">
        <f>10+B4+'Personal File'!$C$12</f>
        <v>13</v>
      </c>
      <c r="D4" s="243" t="s">
        <v>93</v>
      </c>
      <c r="E4" s="53"/>
      <c r="F4" s="247" t="s">
        <v>193</v>
      </c>
      <c r="G4" s="248">
        <v>6</v>
      </c>
      <c r="H4" s="249">
        <v>4</v>
      </c>
      <c r="I4" s="249">
        <v>3</v>
      </c>
      <c r="J4" s="249">
        <v>3</v>
      </c>
      <c r="K4" s="249">
        <v>2</v>
      </c>
      <c r="L4" s="249">
        <v>1</v>
      </c>
      <c r="M4" s="250">
        <v>0</v>
      </c>
      <c r="N4" s="251">
        <v>0</v>
      </c>
    </row>
    <row r="5" spans="1:14">
      <c r="A5" s="241" t="s">
        <v>160</v>
      </c>
      <c r="B5" s="242">
        <v>0</v>
      </c>
      <c r="C5" s="586">
        <f>10+B5+'Personal File'!$C$12</f>
        <v>13</v>
      </c>
      <c r="D5" s="243" t="s">
        <v>93</v>
      </c>
      <c r="E5" s="53"/>
      <c r="F5" s="252" t="s">
        <v>181</v>
      </c>
      <c r="G5" s="253">
        <v>0</v>
      </c>
      <c r="H5" s="254">
        <v>1</v>
      </c>
      <c r="I5" s="254">
        <v>1</v>
      </c>
      <c r="J5" s="254">
        <v>1</v>
      </c>
      <c r="K5" s="254">
        <v>0</v>
      </c>
      <c r="L5" s="254">
        <v>0</v>
      </c>
      <c r="M5" s="255">
        <v>0</v>
      </c>
      <c r="N5" s="256">
        <v>0</v>
      </c>
    </row>
    <row r="6" spans="1:14">
      <c r="A6" s="268" t="s">
        <v>160</v>
      </c>
      <c r="B6" s="242">
        <v>0</v>
      </c>
      <c r="C6" s="586">
        <f>10+B6+'Personal File'!$C$12</f>
        <v>13</v>
      </c>
      <c r="D6" s="243" t="s">
        <v>93</v>
      </c>
      <c r="E6" s="53"/>
      <c r="F6" s="252" t="s">
        <v>295</v>
      </c>
      <c r="G6" s="253">
        <v>0</v>
      </c>
      <c r="H6" s="254">
        <v>1</v>
      </c>
      <c r="I6" s="254">
        <v>1</v>
      </c>
      <c r="J6" s="254">
        <v>1</v>
      </c>
      <c r="K6" s="254">
        <v>1</v>
      </c>
      <c r="L6" s="254">
        <v>1</v>
      </c>
      <c r="M6" s="255">
        <v>0</v>
      </c>
      <c r="N6" s="256">
        <v>0</v>
      </c>
    </row>
    <row r="7" spans="1:14" ht="17.25" thickBot="1">
      <c r="A7" s="241" t="s">
        <v>158</v>
      </c>
      <c r="B7" s="242">
        <v>0</v>
      </c>
      <c r="C7" s="586">
        <f>10+B7+'Personal File'!$C$12</f>
        <v>13</v>
      </c>
      <c r="D7" s="243" t="s">
        <v>93</v>
      </c>
      <c r="E7" s="53"/>
      <c r="F7" s="259" t="s">
        <v>182</v>
      </c>
      <c r="G7" s="260">
        <f t="shared" ref="G7" si="0">SUM(G4:G6)</f>
        <v>6</v>
      </c>
      <c r="H7" s="261">
        <f>SUM(H4:H6)</f>
        <v>6</v>
      </c>
      <c r="I7" s="261">
        <f>SUM(I4:I6)</f>
        <v>5</v>
      </c>
      <c r="J7" s="261">
        <f>SUM(J4:J6)</f>
        <v>5</v>
      </c>
      <c r="K7" s="261">
        <f>SUM(K4:K6)</f>
        <v>3</v>
      </c>
      <c r="L7" s="261">
        <f>SUM(L4:L6)</f>
        <v>2</v>
      </c>
      <c r="M7" s="262">
        <f t="shared" ref="M7:N7" si="1">SUM(M5:M6)</f>
        <v>0</v>
      </c>
      <c r="N7" s="263">
        <f t="shared" si="1"/>
        <v>0</v>
      </c>
    </row>
    <row r="8" spans="1:14" ht="18" thickTop="1" thickBot="1">
      <c r="A8" s="275" t="s">
        <v>165</v>
      </c>
      <c r="B8" s="258">
        <v>0</v>
      </c>
      <c r="C8" s="587">
        <f>10+B8+'Personal File'!$C$12</f>
        <v>13</v>
      </c>
      <c r="D8" s="441" t="s">
        <v>93</v>
      </c>
      <c r="E8" s="53"/>
    </row>
    <row r="9" spans="1:14" ht="24" thickTop="1">
      <c r="A9" s="241" t="s">
        <v>340</v>
      </c>
      <c r="B9" s="242">
        <v>1</v>
      </c>
      <c r="C9" s="586">
        <f>10+B9+'Personal File'!$C$12</f>
        <v>14</v>
      </c>
      <c r="D9" s="243" t="s">
        <v>93</v>
      </c>
      <c r="E9" s="53"/>
      <c r="F9" s="264" t="s">
        <v>348</v>
      </c>
      <c r="G9" s="265"/>
      <c r="H9" s="266"/>
      <c r="I9" s="267"/>
    </row>
    <row r="10" spans="1:14">
      <c r="A10" s="241" t="s">
        <v>360</v>
      </c>
      <c r="B10" s="242">
        <v>1</v>
      </c>
      <c r="C10" s="586">
        <f>10+B10+'Personal File'!$C$12</f>
        <v>14</v>
      </c>
      <c r="D10" s="243" t="s">
        <v>93</v>
      </c>
      <c r="E10" s="53"/>
      <c r="F10" s="269"/>
      <c r="G10" s="270"/>
      <c r="H10" s="270" t="s">
        <v>294</v>
      </c>
      <c r="I10" s="271">
        <f>'Personal File'!E3</f>
        <v>6</v>
      </c>
    </row>
    <row r="11" spans="1:14" ht="17.25" thickBot="1">
      <c r="A11" s="268" t="s">
        <v>210</v>
      </c>
      <c r="B11" s="242">
        <v>1</v>
      </c>
      <c r="C11" s="586">
        <f>10+B11+'Personal File'!$C$12</f>
        <v>14</v>
      </c>
      <c r="D11" s="243" t="s">
        <v>93</v>
      </c>
      <c r="E11" s="53"/>
      <c r="F11" s="272"/>
      <c r="G11" s="273"/>
      <c r="H11" s="273" t="s">
        <v>290</v>
      </c>
      <c r="I11" s="274">
        <f>3+'Personal File'!$C$13</f>
        <v>5</v>
      </c>
    </row>
    <row r="12" spans="1:14" ht="17.25" thickTop="1">
      <c r="A12" s="280" t="s">
        <v>210</v>
      </c>
      <c r="B12" s="242">
        <v>1</v>
      </c>
      <c r="C12" s="586">
        <f>10+B12+'Personal File'!$C$12</f>
        <v>14</v>
      </c>
      <c r="D12" s="243" t="s">
        <v>575</v>
      </c>
      <c r="E12" s="53"/>
      <c r="F12" s="276"/>
      <c r="G12" s="27"/>
      <c r="H12" s="27" t="s">
        <v>288</v>
      </c>
      <c r="I12" s="277">
        <f ca="1">RANDBETWEEN(1,20)</f>
        <v>7</v>
      </c>
    </row>
    <row r="13" spans="1:14">
      <c r="A13" s="268" t="s">
        <v>303</v>
      </c>
      <c r="B13" s="242">
        <v>1</v>
      </c>
      <c r="C13" s="586">
        <f>10+B13+'Personal File'!$C$12</f>
        <v>14</v>
      </c>
      <c r="D13" s="243" t="s">
        <v>575</v>
      </c>
      <c r="E13" s="53"/>
      <c r="F13" s="278"/>
      <c r="G13" s="25"/>
      <c r="H13" s="25" t="s">
        <v>291</v>
      </c>
      <c r="I13" s="279">
        <f ca="1">I12+'Personal File'!$C$13</f>
        <v>9</v>
      </c>
    </row>
    <row r="14" spans="1:14">
      <c r="A14" s="257" t="s">
        <v>570</v>
      </c>
      <c r="B14" s="258">
        <v>1</v>
      </c>
      <c r="C14" s="587">
        <f>10+B14+'Personal File'!$C$12</f>
        <v>14</v>
      </c>
      <c r="D14" s="441" t="s">
        <v>575</v>
      </c>
      <c r="E14" s="53"/>
      <c r="F14" s="281"/>
      <c r="G14" s="28"/>
      <c r="H14" s="28" t="s">
        <v>289</v>
      </c>
      <c r="I14" s="282">
        <f ca="1">RANDBETWEEN(1,6)+RANDBETWEEN(1,6)</f>
        <v>8</v>
      </c>
    </row>
    <row r="15" spans="1:14">
      <c r="A15" s="241" t="s">
        <v>317</v>
      </c>
      <c r="B15" s="90">
        <v>2</v>
      </c>
      <c r="C15" s="588">
        <f>10+B15+'Personal File'!$C$12</f>
        <v>15</v>
      </c>
      <c r="D15" s="243" t="s">
        <v>575</v>
      </c>
      <c r="E15" s="53"/>
      <c r="F15" s="283"/>
      <c r="G15" s="25"/>
      <c r="H15" s="25" t="s">
        <v>292</v>
      </c>
      <c r="I15" s="284">
        <f ca="1">I10+I14+'Personal File'!C13</f>
        <v>16</v>
      </c>
    </row>
    <row r="16" spans="1:14" ht="17.25" thickBot="1">
      <c r="A16" s="280" t="s">
        <v>134</v>
      </c>
      <c r="B16" s="90">
        <v>2</v>
      </c>
      <c r="C16" s="588">
        <f>10+B16+'Personal File'!$C$12</f>
        <v>15</v>
      </c>
      <c r="D16" s="243" t="s">
        <v>575</v>
      </c>
      <c r="E16" s="53"/>
      <c r="F16" s="285"/>
      <c r="G16" s="26"/>
      <c r="H16" s="26" t="s">
        <v>293</v>
      </c>
      <c r="I16" s="286">
        <v>2</v>
      </c>
    </row>
    <row r="17" spans="1:6" ht="17.25" thickTop="1">
      <c r="A17" s="241" t="s">
        <v>530</v>
      </c>
      <c r="B17" s="90">
        <v>2</v>
      </c>
      <c r="C17" s="588">
        <f>10+B17+'Personal File'!$C$12</f>
        <v>15</v>
      </c>
      <c r="D17" s="243" t="s">
        <v>575</v>
      </c>
      <c r="E17" s="53"/>
    </row>
    <row r="18" spans="1:6">
      <c r="A18" s="241" t="s">
        <v>571</v>
      </c>
      <c r="B18" s="90">
        <v>2</v>
      </c>
      <c r="C18" s="588">
        <f>10+B18+'Personal File'!$C$12</f>
        <v>15</v>
      </c>
      <c r="D18" s="243" t="s">
        <v>575</v>
      </c>
      <c r="E18" s="53"/>
      <c r="F18" s="78"/>
    </row>
    <row r="19" spans="1:6">
      <c r="A19" s="241" t="s">
        <v>571</v>
      </c>
      <c r="B19" s="90">
        <v>2</v>
      </c>
      <c r="C19" s="588">
        <f>10+B19+'Personal File'!$C$12</f>
        <v>15</v>
      </c>
      <c r="D19" s="243" t="s">
        <v>93</v>
      </c>
    </row>
    <row r="20" spans="1:6">
      <c r="A20" s="275" t="s">
        <v>245</v>
      </c>
      <c r="B20" s="98">
        <v>2</v>
      </c>
      <c r="C20" s="589">
        <f>10+B20+'Personal File'!$C$12</f>
        <v>15</v>
      </c>
      <c r="D20" s="441" t="s">
        <v>575</v>
      </c>
    </row>
    <row r="21" spans="1:6">
      <c r="A21" s="241" t="s">
        <v>374</v>
      </c>
      <c r="B21" s="90">
        <v>3</v>
      </c>
      <c r="C21" s="588">
        <f>10+B21+'Personal File'!$C$12</f>
        <v>16</v>
      </c>
      <c r="D21" s="243" t="s">
        <v>93</v>
      </c>
      <c r="F21" s="78"/>
    </row>
    <row r="22" spans="1:6">
      <c r="A22" s="280" t="s">
        <v>572</v>
      </c>
      <c r="B22" s="90">
        <v>3</v>
      </c>
      <c r="C22" s="588">
        <f>10+B22+'Personal File'!$C$12</f>
        <v>16</v>
      </c>
      <c r="D22" s="243" t="s">
        <v>93</v>
      </c>
      <c r="F22" s="78"/>
    </row>
    <row r="23" spans="1:6">
      <c r="A23" s="241" t="s">
        <v>573</v>
      </c>
      <c r="B23" s="90">
        <v>3</v>
      </c>
      <c r="C23" s="588">
        <f>10+B23+'Personal File'!$C$12</f>
        <v>16</v>
      </c>
      <c r="D23" s="243" t="s">
        <v>575</v>
      </c>
    </row>
    <row r="24" spans="1:6">
      <c r="A24" s="241" t="s">
        <v>425</v>
      </c>
      <c r="B24" s="90">
        <v>3</v>
      </c>
      <c r="C24" s="588">
        <f>10+B24+'Personal File'!$C$12</f>
        <v>16</v>
      </c>
      <c r="D24" s="243" t="s">
        <v>93</v>
      </c>
    </row>
    <row r="25" spans="1:6">
      <c r="A25" s="275" t="s">
        <v>273</v>
      </c>
      <c r="B25" s="98">
        <v>3</v>
      </c>
      <c r="C25" s="589">
        <f>10+B25+'Personal File'!$C$12</f>
        <v>16</v>
      </c>
      <c r="D25" s="441" t="s">
        <v>93</v>
      </c>
    </row>
    <row r="26" spans="1:6">
      <c r="A26" s="280" t="s">
        <v>375</v>
      </c>
      <c r="B26" s="90">
        <v>4</v>
      </c>
      <c r="C26" s="588">
        <f>10+B26+'Personal File'!$C$12</f>
        <v>17</v>
      </c>
      <c r="D26" s="243" t="s">
        <v>93</v>
      </c>
    </row>
    <row r="27" spans="1:6">
      <c r="A27" s="280"/>
      <c r="B27" s="90">
        <v>4</v>
      </c>
      <c r="C27" s="588">
        <f>10+B27+'Personal File'!$C$12</f>
        <v>17</v>
      </c>
      <c r="D27" s="243" t="s">
        <v>93</v>
      </c>
    </row>
    <row r="28" spans="1:6">
      <c r="A28" s="275" t="s">
        <v>574</v>
      </c>
      <c r="B28" s="98">
        <v>4</v>
      </c>
      <c r="C28" s="589">
        <f>10+B28+'Personal File'!$C$12</f>
        <v>17</v>
      </c>
      <c r="D28" s="441" t="s">
        <v>93</v>
      </c>
    </row>
    <row r="29" spans="1:6">
      <c r="A29" s="241"/>
      <c r="B29" s="90">
        <v>5</v>
      </c>
      <c r="C29" s="588">
        <f>10+B29+'Personal File'!$C$12</f>
        <v>18</v>
      </c>
      <c r="D29" s="243" t="s">
        <v>93</v>
      </c>
    </row>
    <row r="30" spans="1:6" ht="17.25" thickBot="1">
      <c r="A30" s="437" t="s">
        <v>578</v>
      </c>
      <c r="B30" s="288">
        <v>5</v>
      </c>
      <c r="C30" s="590">
        <f>10+B30+'Personal File'!$C$12</f>
        <v>18</v>
      </c>
      <c r="D30" s="440" t="s">
        <v>575</v>
      </c>
    </row>
    <row r="31" spans="1:6" ht="17.25" thickTop="1"/>
  </sheetData>
  <sortState ref="A3:D27">
    <sortCondition ref="B3:B27"/>
    <sortCondition ref="A3:A27"/>
  </sortState>
  <conditionalFormatting sqref="D3:D26 D28:D30">
    <cfRule type="cellIs" dxfId="637" priority="712" stopIfTrue="1" operator="equal">
      <formula>"þ"</formula>
    </cfRule>
  </conditionalFormatting>
  <conditionalFormatting sqref="D9">
    <cfRule type="cellIs" dxfId="636" priority="689" stopIfTrue="1" operator="equal">
      <formula>"þ"</formula>
    </cfRule>
  </conditionalFormatting>
  <conditionalFormatting sqref="D9">
    <cfRule type="cellIs" dxfId="635" priority="681" stopIfTrue="1" operator="equal">
      <formula>"þ"</formula>
    </cfRule>
  </conditionalFormatting>
  <conditionalFormatting sqref="D8">
    <cfRule type="cellIs" dxfId="634" priority="679" stopIfTrue="1" operator="equal">
      <formula>"þ"</formula>
    </cfRule>
  </conditionalFormatting>
  <conditionalFormatting sqref="D7">
    <cfRule type="cellIs" dxfId="633" priority="672" stopIfTrue="1" operator="equal">
      <formula>"þ"</formula>
    </cfRule>
  </conditionalFormatting>
  <conditionalFormatting sqref="D9">
    <cfRule type="cellIs" dxfId="632" priority="669" stopIfTrue="1" operator="equal">
      <formula>"þ"</formula>
    </cfRule>
  </conditionalFormatting>
  <conditionalFormatting sqref="D11:D16">
    <cfRule type="cellIs" dxfId="631" priority="668" stopIfTrue="1" operator="equal">
      <formula>"þ"</formula>
    </cfRule>
  </conditionalFormatting>
  <conditionalFormatting sqref="D8">
    <cfRule type="cellIs" dxfId="630" priority="667" stopIfTrue="1" operator="equal">
      <formula>"þ"</formula>
    </cfRule>
  </conditionalFormatting>
  <conditionalFormatting sqref="D9">
    <cfRule type="cellIs" dxfId="629" priority="664" stopIfTrue="1" operator="equal">
      <formula>"þ"</formula>
    </cfRule>
  </conditionalFormatting>
  <conditionalFormatting sqref="D11:D16">
    <cfRule type="cellIs" dxfId="628" priority="663" stopIfTrue="1" operator="equal">
      <formula>"þ"</formula>
    </cfRule>
  </conditionalFormatting>
  <conditionalFormatting sqref="D11:D16">
    <cfRule type="cellIs" dxfId="627" priority="662" stopIfTrue="1" operator="equal">
      <formula>"þ"</formula>
    </cfRule>
  </conditionalFormatting>
  <conditionalFormatting sqref="D11:D16">
    <cfRule type="cellIs" dxfId="626" priority="661" stopIfTrue="1" operator="equal">
      <formula>"þ"</formula>
    </cfRule>
  </conditionalFormatting>
  <conditionalFormatting sqref="D13">
    <cfRule type="cellIs" dxfId="625" priority="659" stopIfTrue="1" operator="equal">
      <formula>"þ"</formula>
    </cfRule>
  </conditionalFormatting>
  <conditionalFormatting sqref="D9">
    <cfRule type="cellIs" dxfId="624" priority="658" stopIfTrue="1" operator="equal">
      <formula>"þ"</formula>
    </cfRule>
  </conditionalFormatting>
  <conditionalFormatting sqref="D9">
    <cfRule type="cellIs" dxfId="623" priority="655" stopIfTrue="1" operator="equal">
      <formula>"þ"</formula>
    </cfRule>
  </conditionalFormatting>
  <conditionalFormatting sqref="D11">
    <cfRule type="cellIs" dxfId="622" priority="654" stopIfTrue="1" operator="equal">
      <formula>"þ"</formula>
    </cfRule>
  </conditionalFormatting>
  <conditionalFormatting sqref="D8">
    <cfRule type="cellIs" dxfId="621" priority="653" stopIfTrue="1" operator="equal">
      <formula>"þ"</formula>
    </cfRule>
  </conditionalFormatting>
  <conditionalFormatting sqref="D11">
    <cfRule type="cellIs" dxfId="620" priority="652" stopIfTrue="1" operator="equal">
      <formula>"þ"</formula>
    </cfRule>
  </conditionalFormatting>
  <conditionalFormatting sqref="D11">
    <cfRule type="cellIs" dxfId="619" priority="651" stopIfTrue="1" operator="equal">
      <formula>"þ"</formula>
    </cfRule>
  </conditionalFormatting>
  <conditionalFormatting sqref="D9">
    <cfRule type="cellIs" dxfId="618" priority="649" stopIfTrue="1" operator="equal">
      <formula>"þ"</formula>
    </cfRule>
  </conditionalFormatting>
  <conditionalFormatting sqref="D11">
    <cfRule type="cellIs" dxfId="617" priority="648" stopIfTrue="1" operator="equal">
      <formula>"þ"</formula>
    </cfRule>
  </conditionalFormatting>
  <conditionalFormatting sqref="D11">
    <cfRule type="cellIs" dxfId="616" priority="647" stopIfTrue="1" operator="equal">
      <formula>"þ"</formula>
    </cfRule>
  </conditionalFormatting>
  <conditionalFormatting sqref="D11">
    <cfRule type="cellIs" dxfId="615" priority="645" stopIfTrue="1" operator="equal">
      <formula>"þ"</formula>
    </cfRule>
  </conditionalFormatting>
  <conditionalFormatting sqref="D14">
    <cfRule type="cellIs" dxfId="614" priority="644" stopIfTrue="1" operator="equal">
      <formula>"þ"</formula>
    </cfRule>
  </conditionalFormatting>
  <conditionalFormatting sqref="D11">
    <cfRule type="cellIs" dxfId="613" priority="642" stopIfTrue="1" operator="equal">
      <formula>"þ"</formula>
    </cfRule>
  </conditionalFormatting>
  <conditionalFormatting sqref="D11">
    <cfRule type="cellIs" dxfId="612" priority="641" stopIfTrue="1" operator="equal">
      <formula>"þ"</formula>
    </cfRule>
  </conditionalFormatting>
  <conditionalFormatting sqref="D11">
    <cfRule type="cellIs" dxfId="611" priority="640" stopIfTrue="1" operator="equal">
      <formula>"þ"</formula>
    </cfRule>
  </conditionalFormatting>
  <conditionalFormatting sqref="D11">
    <cfRule type="cellIs" dxfId="610" priority="639" stopIfTrue="1" operator="equal">
      <formula>"þ"</formula>
    </cfRule>
  </conditionalFormatting>
  <conditionalFormatting sqref="D11">
    <cfRule type="cellIs" dxfId="609" priority="638" stopIfTrue="1" operator="equal">
      <formula>"þ"</formula>
    </cfRule>
  </conditionalFormatting>
  <conditionalFormatting sqref="D11">
    <cfRule type="cellIs" dxfId="608" priority="637" stopIfTrue="1" operator="equal">
      <formula>"þ"</formula>
    </cfRule>
  </conditionalFormatting>
  <conditionalFormatting sqref="D14">
    <cfRule type="cellIs" dxfId="607" priority="636" stopIfTrue="1" operator="equal">
      <formula>"þ"</formula>
    </cfRule>
  </conditionalFormatting>
  <conditionalFormatting sqref="D11">
    <cfRule type="cellIs" dxfId="606" priority="635" stopIfTrue="1" operator="equal">
      <formula>"þ"</formula>
    </cfRule>
  </conditionalFormatting>
  <conditionalFormatting sqref="D11">
    <cfRule type="cellIs" dxfId="605" priority="634" stopIfTrue="1" operator="equal">
      <formula>"þ"</formula>
    </cfRule>
  </conditionalFormatting>
  <conditionalFormatting sqref="D12">
    <cfRule type="cellIs" dxfId="604" priority="633" stopIfTrue="1" operator="equal">
      <formula>"þ"</formula>
    </cfRule>
  </conditionalFormatting>
  <conditionalFormatting sqref="D12">
    <cfRule type="cellIs" dxfId="603" priority="632" stopIfTrue="1" operator="equal">
      <formula>"þ"</formula>
    </cfRule>
  </conditionalFormatting>
  <conditionalFormatting sqref="D12">
    <cfRule type="cellIs" dxfId="602" priority="631" stopIfTrue="1" operator="equal">
      <formula>"þ"</formula>
    </cfRule>
  </conditionalFormatting>
  <conditionalFormatting sqref="D11">
    <cfRule type="cellIs" dxfId="601" priority="630" stopIfTrue="1" operator="equal">
      <formula>"þ"</formula>
    </cfRule>
  </conditionalFormatting>
  <conditionalFormatting sqref="D12">
    <cfRule type="cellIs" dxfId="600" priority="629" stopIfTrue="1" operator="equal">
      <formula>"þ"</formula>
    </cfRule>
  </conditionalFormatting>
  <conditionalFormatting sqref="D12">
    <cfRule type="cellIs" dxfId="599" priority="628" stopIfTrue="1" operator="equal">
      <formula>"þ"</formula>
    </cfRule>
  </conditionalFormatting>
  <conditionalFormatting sqref="D11">
    <cfRule type="cellIs" dxfId="598" priority="627" stopIfTrue="1" operator="equal">
      <formula>"þ"</formula>
    </cfRule>
  </conditionalFormatting>
  <conditionalFormatting sqref="D12">
    <cfRule type="cellIs" dxfId="597" priority="626" stopIfTrue="1" operator="equal">
      <formula>"þ"</formula>
    </cfRule>
  </conditionalFormatting>
  <conditionalFormatting sqref="D15:D21">
    <cfRule type="cellIs" dxfId="596" priority="625" stopIfTrue="1" operator="equal">
      <formula>"þ"</formula>
    </cfRule>
  </conditionalFormatting>
  <conditionalFormatting sqref="D11">
    <cfRule type="cellIs" dxfId="595" priority="624" stopIfTrue="1" operator="equal">
      <formula>"þ"</formula>
    </cfRule>
  </conditionalFormatting>
  <conditionalFormatting sqref="D15:D21">
    <cfRule type="cellIs" dxfId="594" priority="623" stopIfTrue="1" operator="equal">
      <formula>"þ"</formula>
    </cfRule>
  </conditionalFormatting>
  <conditionalFormatting sqref="D15:D21">
    <cfRule type="cellIs" dxfId="593" priority="622" stopIfTrue="1" operator="equal">
      <formula>"þ"</formula>
    </cfRule>
  </conditionalFormatting>
  <conditionalFormatting sqref="D15:D21">
    <cfRule type="cellIs" dxfId="592" priority="621" stopIfTrue="1" operator="equal">
      <formula>"þ"</formula>
    </cfRule>
  </conditionalFormatting>
  <conditionalFormatting sqref="D15:D21">
    <cfRule type="cellIs" dxfId="591" priority="620" stopIfTrue="1" operator="equal">
      <formula>"þ"</formula>
    </cfRule>
  </conditionalFormatting>
  <conditionalFormatting sqref="D15:D21">
    <cfRule type="cellIs" dxfId="590" priority="619" stopIfTrue="1" operator="equal">
      <formula>"þ"</formula>
    </cfRule>
  </conditionalFormatting>
  <conditionalFormatting sqref="D15:D21">
    <cfRule type="cellIs" dxfId="589" priority="618" stopIfTrue="1" operator="equal">
      <formula>"þ"</formula>
    </cfRule>
  </conditionalFormatting>
  <conditionalFormatting sqref="D19">
    <cfRule type="cellIs" dxfId="588" priority="616" stopIfTrue="1" operator="equal">
      <formula>"þ"</formula>
    </cfRule>
  </conditionalFormatting>
  <conditionalFormatting sqref="D18">
    <cfRule type="cellIs" dxfId="587" priority="615" stopIfTrue="1" operator="equal">
      <formula>"þ"</formula>
    </cfRule>
  </conditionalFormatting>
  <conditionalFormatting sqref="D18">
    <cfRule type="cellIs" dxfId="586" priority="614" stopIfTrue="1" operator="equal">
      <formula>"þ"</formula>
    </cfRule>
  </conditionalFormatting>
  <conditionalFormatting sqref="D18">
    <cfRule type="cellIs" dxfId="585" priority="613" stopIfTrue="1" operator="equal">
      <formula>"þ"</formula>
    </cfRule>
  </conditionalFormatting>
  <conditionalFormatting sqref="D18">
    <cfRule type="cellIs" dxfId="584" priority="612" stopIfTrue="1" operator="equal">
      <formula>"þ"</formula>
    </cfRule>
  </conditionalFormatting>
  <conditionalFormatting sqref="D18">
    <cfRule type="cellIs" dxfId="583" priority="611" stopIfTrue="1" operator="equal">
      <formula>"þ"</formula>
    </cfRule>
  </conditionalFormatting>
  <conditionalFormatting sqref="D18">
    <cfRule type="cellIs" dxfId="582" priority="610" stopIfTrue="1" operator="equal">
      <formula>"þ"</formula>
    </cfRule>
  </conditionalFormatting>
  <conditionalFormatting sqref="D20">
    <cfRule type="cellIs" dxfId="581" priority="609" stopIfTrue="1" operator="equal">
      <formula>"þ"</formula>
    </cfRule>
  </conditionalFormatting>
  <conditionalFormatting sqref="D19">
    <cfRule type="cellIs" dxfId="580" priority="608" stopIfTrue="1" operator="equal">
      <formula>"þ"</formula>
    </cfRule>
  </conditionalFormatting>
  <conditionalFormatting sqref="D19">
    <cfRule type="cellIs" dxfId="579" priority="607" stopIfTrue="1" operator="equal">
      <formula>"þ"</formula>
    </cfRule>
  </conditionalFormatting>
  <conditionalFormatting sqref="D19">
    <cfRule type="cellIs" dxfId="578" priority="606" stopIfTrue="1" operator="equal">
      <formula>"þ"</formula>
    </cfRule>
  </conditionalFormatting>
  <conditionalFormatting sqref="D19">
    <cfRule type="cellIs" dxfId="577" priority="605" stopIfTrue="1" operator="equal">
      <formula>"þ"</formula>
    </cfRule>
  </conditionalFormatting>
  <conditionalFormatting sqref="D19">
    <cfRule type="cellIs" dxfId="576" priority="604" stopIfTrue="1" operator="equal">
      <formula>"þ"</formula>
    </cfRule>
  </conditionalFormatting>
  <conditionalFormatting sqref="D19">
    <cfRule type="cellIs" dxfId="575" priority="603" stopIfTrue="1" operator="equal">
      <formula>"þ"</formula>
    </cfRule>
  </conditionalFormatting>
  <conditionalFormatting sqref="D16">
    <cfRule type="cellIs" dxfId="574" priority="602" stopIfTrue="1" operator="equal">
      <formula>"þ"</formula>
    </cfRule>
  </conditionalFormatting>
  <conditionalFormatting sqref="D16">
    <cfRule type="cellIs" dxfId="573" priority="601" stopIfTrue="1" operator="equal">
      <formula>"þ"</formula>
    </cfRule>
  </conditionalFormatting>
  <conditionalFormatting sqref="D16">
    <cfRule type="cellIs" dxfId="572" priority="600" stopIfTrue="1" operator="equal">
      <formula>"þ"</formula>
    </cfRule>
  </conditionalFormatting>
  <conditionalFormatting sqref="D16">
    <cfRule type="cellIs" dxfId="571" priority="599" stopIfTrue="1" operator="equal">
      <formula>"þ"</formula>
    </cfRule>
  </conditionalFormatting>
  <conditionalFormatting sqref="D16">
    <cfRule type="cellIs" dxfId="570" priority="598" stopIfTrue="1" operator="equal">
      <formula>"þ"</formula>
    </cfRule>
  </conditionalFormatting>
  <conditionalFormatting sqref="D16">
    <cfRule type="cellIs" dxfId="569" priority="597" stopIfTrue="1" operator="equal">
      <formula>"þ"</formula>
    </cfRule>
  </conditionalFormatting>
  <conditionalFormatting sqref="D10">
    <cfRule type="cellIs" dxfId="568" priority="596" stopIfTrue="1" operator="equal">
      <formula>"þ"</formula>
    </cfRule>
  </conditionalFormatting>
  <conditionalFormatting sqref="D10">
    <cfRule type="cellIs" dxfId="567" priority="595" stopIfTrue="1" operator="equal">
      <formula>"þ"</formula>
    </cfRule>
  </conditionalFormatting>
  <conditionalFormatting sqref="D10">
    <cfRule type="cellIs" dxfId="566" priority="594" stopIfTrue="1" operator="equal">
      <formula>"þ"</formula>
    </cfRule>
  </conditionalFormatting>
  <conditionalFormatting sqref="D10">
    <cfRule type="cellIs" dxfId="565" priority="593" stopIfTrue="1" operator="equal">
      <formula>"þ"</formula>
    </cfRule>
  </conditionalFormatting>
  <conditionalFormatting sqref="D10">
    <cfRule type="cellIs" dxfId="564" priority="592" stopIfTrue="1" operator="equal">
      <formula>"þ"</formula>
    </cfRule>
  </conditionalFormatting>
  <conditionalFormatting sqref="D10">
    <cfRule type="cellIs" dxfId="563" priority="591" stopIfTrue="1" operator="equal">
      <formula>"þ"</formula>
    </cfRule>
  </conditionalFormatting>
  <conditionalFormatting sqref="D20">
    <cfRule type="cellIs" dxfId="562" priority="590" stopIfTrue="1" operator="equal">
      <formula>"þ"</formula>
    </cfRule>
  </conditionalFormatting>
  <conditionalFormatting sqref="D21">
    <cfRule type="cellIs" dxfId="561" priority="589" stopIfTrue="1" operator="equal">
      <formula>"þ"</formula>
    </cfRule>
  </conditionalFormatting>
  <conditionalFormatting sqref="D20">
    <cfRule type="cellIs" dxfId="560" priority="588" stopIfTrue="1" operator="equal">
      <formula>"þ"</formula>
    </cfRule>
  </conditionalFormatting>
  <conditionalFormatting sqref="D20">
    <cfRule type="cellIs" dxfId="559" priority="587" stopIfTrue="1" operator="equal">
      <formula>"þ"</formula>
    </cfRule>
  </conditionalFormatting>
  <conditionalFormatting sqref="D20">
    <cfRule type="cellIs" dxfId="558" priority="586" stopIfTrue="1" operator="equal">
      <formula>"þ"</formula>
    </cfRule>
  </conditionalFormatting>
  <conditionalFormatting sqref="D20">
    <cfRule type="cellIs" dxfId="557" priority="585" stopIfTrue="1" operator="equal">
      <formula>"þ"</formula>
    </cfRule>
  </conditionalFormatting>
  <conditionalFormatting sqref="D20">
    <cfRule type="cellIs" dxfId="556" priority="584" stopIfTrue="1" operator="equal">
      <formula>"þ"</formula>
    </cfRule>
  </conditionalFormatting>
  <conditionalFormatting sqref="D20">
    <cfRule type="cellIs" dxfId="555" priority="583" stopIfTrue="1" operator="equal">
      <formula>"þ"</formula>
    </cfRule>
  </conditionalFormatting>
  <conditionalFormatting sqref="D10">
    <cfRule type="cellIs" dxfId="554" priority="582" stopIfTrue="1" operator="equal">
      <formula>"þ"</formula>
    </cfRule>
  </conditionalFormatting>
  <conditionalFormatting sqref="D10">
    <cfRule type="cellIs" dxfId="553" priority="581" stopIfTrue="1" operator="equal">
      <formula>"þ"</formula>
    </cfRule>
  </conditionalFormatting>
  <conditionalFormatting sqref="D9">
    <cfRule type="cellIs" dxfId="552" priority="580" stopIfTrue="1" operator="equal">
      <formula>"þ"</formula>
    </cfRule>
  </conditionalFormatting>
  <conditionalFormatting sqref="D8">
    <cfRule type="cellIs" dxfId="551" priority="579" stopIfTrue="1" operator="equal">
      <formula>"þ"</formula>
    </cfRule>
  </conditionalFormatting>
  <conditionalFormatting sqref="D10">
    <cfRule type="cellIs" dxfId="550" priority="578" stopIfTrue="1" operator="equal">
      <formula>"þ"</formula>
    </cfRule>
  </conditionalFormatting>
  <conditionalFormatting sqref="D9">
    <cfRule type="cellIs" dxfId="549" priority="577" stopIfTrue="1" operator="equal">
      <formula>"þ"</formula>
    </cfRule>
  </conditionalFormatting>
  <conditionalFormatting sqref="D10">
    <cfRule type="cellIs" dxfId="548" priority="576" stopIfTrue="1" operator="equal">
      <formula>"þ"</formula>
    </cfRule>
  </conditionalFormatting>
  <conditionalFormatting sqref="D14">
    <cfRule type="cellIs" dxfId="547" priority="575" stopIfTrue="1" operator="equal">
      <formula>"þ"</formula>
    </cfRule>
  </conditionalFormatting>
  <conditionalFormatting sqref="D10">
    <cfRule type="cellIs" dxfId="546" priority="574" stopIfTrue="1" operator="equal">
      <formula>"þ"</formula>
    </cfRule>
  </conditionalFormatting>
  <conditionalFormatting sqref="D10">
    <cfRule type="cellIs" dxfId="545" priority="573" stopIfTrue="1" operator="equal">
      <formula>"þ"</formula>
    </cfRule>
  </conditionalFormatting>
  <conditionalFormatting sqref="D12">
    <cfRule type="cellIs" dxfId="544" priority="572" stopIfTrue="1" operator="equal">
      <formula>"þ"</formula>
    </cfRule>
  </conditionalFormatting>
  <conditionalFormatting sqref="D9">
    <cfRule type="cellIs" dxfId="543" priority="571" stopIfTrue="1" operator="equal">
      <formula>"þ"</formula>
    </cfRule>
  </conditionalFormatting>
  <conditionalFormatting sqref="D12">
    <cfRule type="cellIs" dxfId="542" priority="570" stopIfTrue="1" operator="equal">
      <formula>"þ"</formula>
    </cfRule>
  </conditionalFormatting>
  <conditionalFormatting sqref="D12">
    <cfRule type="cellIs" dxfId="541" priority="569" stopIfTrue="1" operator="equal">
      <formula>"þ"</formula>
    </cfRule>
  </conditionalFormatting>
  <conditionalFormatting sqref="D10">
    <cfRule type="cellIs" dxfId="540" priority="568" stopIfTrue="1" operator="equal">
      <formula>"þ"</formula>
    </cfRule>
  </conditionalFormatting>
  <conditionalFormatting sqref="D12">
    <cfRule type="cellIs" dxfId="539" priority="567" stopIfTrue="1" operator="equal">
      <formula>"þ"</formula>
    </cfRule>
  </conditionalFormatting>
  <conditionalFormatting sqref="D12">
    <cfRule type="cellIs" dxfId="538" priority="566" stopIfTrue="1" operator="equal">
      <formula>"þ"</formula>
    </cfRule>
  </conditionalFormatting>
  <conditionalFormatting sqref="D12">
    <cfRule type="cellIs" dxfId="537" priority="565" stopIfTrue="1" operator="equal">
      <formula>"þ"</formula>
    </cfRule>
  </conditionalFormatting>
  <conditionalFormatting sqref="D15">
    <cfRule type="cellIs" dxfId="536" priority="564" stopIfTrue="1" operator="equal">
      <formula>"þ"</formula>
    </cfRule>
  </conditionalFormatting>
  <conditionalFormatting sqref="D12">
    <cfRule type="cellIs" dxfId="535" priority="563" stopIfTrue="1" operator="equal">
      <formula>"þ"</formula>
    </cfRule>
  </conditionalFormatting>
  <conditionalFormatting sqref="D12">
    <cfRule type="cellIs" dxfId="534" priority="562" stopIfTrue="1" operator="equal">
      <formula>"þ"</formula>
    </cfRule>
  </conditionalFormatting>
  <conditionalFormatting sqref="D12">
    <cfRule type="cellIs" dxfId="533" priority="561" stopIfTrue="1" operator="equal">
      <formula>"þ"</formula>
    </cfRule>
  </conditionalFormatting>
  <conditionalFormatting sqref="D12">
    <cfRule type="cellIs" dxfId="532" priority="560" stopIfTrue="1" operator="equal">
      <formula>"þ"</formula>
    </cfRule>
  </conditionalFormatting>
  <conditionalFormatting sqref="D12">
    <cfRule type="cellIs" dxfId="531" priority="559" stopIfTrue="1" operator="equal">
      <formula>"þ"</formula>
    </cfRule>
  </conditionalFormatting>
  <conditionalFormatting sqref="D12">
    <cfRule type="cellIs" dxfId="530" priority="558" stopIfTrue="1" operator="equal">
      <formula>"þ"</formula>
    </cfRule>
  </conditionalFormatting>
  <conditionalFormatting sqref="D15">
    <cfRule type="cellIs" dxfId="529" priority="557" stopIfTrue="1" operator="equal">
      <formula>"þ"</formula>
    </cfRule>
  </conditionalFormatting>
  <conditionalFormatting sqref="D12">
    <cfRule type="cellIs" dxfId="528" priority="556" stopIfTrue="1" operator="equal">
      <formula>"þ"</formula>
    </cfRule>
  </conditionalFormatting>
  <conditionalFormatting sqref="D12">
    <cfRule type="cellIs" dxfId="527" priority="555" stopIfTrue="1" operator="equal">
      <formula>"þ"</formula>
    </cfRule>
  </conditionalFormatting>
  <conditionalFormatting sqref="D13">
    <cfRule type="cellIs" dxfId="526" priority="554" stopIfTrue="1" operator="equal">
      <formula>"þ"</formula>
    </cfRule>
  </conditionalFormatting>
  <conditionalFormatting sqref="D13">
    <cfRule type="cellIs" dxfId="525" priority="553" stopIfTrue="1" operator="equal">
      <formula>"þ"</formula>
    </cfRule>
  </conditionalFormatting>
  <conditionalFormatting sqref="D13">
    <cfRule type="cellIs" dxfId="524" priority="552" stopIfTrue="1" operator="equal">
      <formula>"þ"</formula>
    </cfRule>
  </conditionalFormatting>
  <conditionalFormatting sqref="D12">
    <cfRule type="cellIs" dxfId="523" priority="551" stopIfTrue="1" operator="equal">
      <formula>"þ"</formula>
    </cfRule>
  </conditionalFormatting>
  <conditionalFormatting sqref="D13">
    <cfRule type="cellIs" dxfId="522" priority="550" stopIfTrue="1" operator="equal">
      <formula>"þ"</formula>
    </cfRule>
  </conditionalFormatting>
  <conditionalFormatting sqref="D13">
    <cfRule type="cellIs" dxfId="521" priority="549" stopIfTrue="1" operator="equal">
      <formula>"þ"</formula>
    </cfRule>
  </conditionalFormatting>
  <conditionalFormatting sqref="D12">
    <cfRule type="cellIs" dxfId="520" priority="548" stopIfTrue="1" operator="equal">
      <formula>"þ"</formula>
    </cfRule>
  </conditionalFormatting>
  <conditionalFormatting sqref="D13">
    <cfRule type="cellIs" dxfId="519" priority="547" stopIfTrue="1" operator="equal">
      <formula>"þ"</formula>
    </cfRule>
  </conditionalFormatting>
  <conditionalFormatting sqref="D12">
    <cfRule type="cellIs" dxfId="518" priority="546" stopIfTrue="1" operator="equal">
      <formula>"þ"</formula>
    </cfRule>
  </conditionalFormatting>
  <conditionalFormatting sqref="D20">
    <cfRule type="cellIs" dxfId="517" priority="545" stopIfTrue="1" operator="equal">
      <formula>"þ"</formula>
    </cfRule>
  </conditionalFormatting>
  <conditionalFormatting sqref="D19">
    <cfRule type="cellIs" dxfId="516" priority="544" stopIfTrue="1" operator="equal">
      <formula>"þ"</formula>
    </cfRule>
  </conditionalFormatting>
  <conditionalFormatting sqref="D19">
    <cfRule type="cellIs" dxfId="515" priority="543" stopIfTrue="1" operator="equal">
      <formula>"þ"</formula>
    </cfRule>
  </conditionalFormatting>
  <conditionalFormatting sqref="D19">
    <cfRule type="cellIs" dxfId="514" priority="542" stopIfTrue="1" operator="equal">
      <formula>"þ"</formula>
    </cfRule>
  </conditionalFormatting>
  <conditionalFormatting sqref="D19">
    <cfRule type="cellIs" dxfId="513" priority="541" stopIfTrue="1" operator="equal">
      <formula>"þ"</formula>
    </cfRule>
  </conditionalFormatting>
  <conditionalFormatting sqref="D19">
    <cfRule type="cellIs" dxfId="512" priority="540" stopIfTrue="1" operator="equal">
      <formula>"þ"</formula>
    </cfRule>
  </conditionalFormatting>
  <conditionalFormatting sqref="D19">
    <cfRule type="cellIs" dxfId="511" priority="539" stopIfTrue="1" operator="equal">
      <formula>"þ"</formula>
    </cfRule>
  </conditionalFormatting>
  <conditionalFormatting sqref="D21">
    <cfRule type="cellIs" dxfId="510" priority="538" stopIfTrue="1" operator="equal">
      <formula>"þ"</formula>
    </cfRule>
  </conditionalFormatting>
  <conditionalFormatting sqref="D20">
    <cfRule type="cellIs" dxfId="509" priority="537" stopIfTrue="1" operator="equal">
      <formula>"þ"</formula>
    </cfRule>
  </conditionalFormatting>
  <conditionalFormatting sqref="D20">
    <cfRule type="cellIs" dxfId="508" priority="536" stopIfTrue="1" operator="equal">
      <formula>"þ"</formula>
    </cfRule>
  </conditionalFormatting>
  <conditionalFormatting sqref="D20">
    <cfRule type="cellIs" dxfId="507" priority="535" stopIfTrue="1" operator="equal">
      <formula>"þ"</formula>
    </cfRule>
  </conditionalFormatting>
  <conditionalFormatting sqref="D20">
    <cfRule type="cellIs" dxfId="506" priority="534" stopIfTrue="1" operator="equal">
      <formula>"þ"</formula>
    </cfRule>
  </conditionalFormatting>
  <conditionalFormatting sqref="D20">
    <cfRule type="cellIs" dxfId="505" priority="533" stopIfTrue="1" operator="equal">
      <formula>"þ"</formula>
    </cfRule>
  </conditionalFormatting>
  <conditionalFormatting sqref="D20">
    <cfRule type="cellIs" dxfId="504" priority="532" stopIfTrue="1" operator="equal">
      <formula>"þ"</formula>
    </cfRule>
  </conditionalFormatting>
  <conditionalFormatting sqref="D17">
    <cfRule type="cellIs" dxfId="503" priority="531" stopIfTrue="1" operator="equal">
      <formula>"þ"</formula>
    </cfRule>
  </conditionalFormatting>
  <conditionalFormatting sqref="D17">
    <cfRule type="cellIs" dxfId="502" priority="530" stopIfTrue="1" operator="equal">
      <formula>"þ"</formula>
    </cfRule>
  </conditionalFormatting>
  <conditionalFormatting sqref="D17">
    <cfRule type="cellIs" dxfId="501" priority="529" stopIfTrue="1" operator="equal">
      <formula>"þ"</formula>
    </cfRule>
  </conditionalFormatting>
  <conditionalFormatting sqref="D17">
    <cfRule type="cellIs" dxfId="500" priority="528" stopIfTrue="1" operator="equal">
      <formula>"þ"</formula>
    </cfRule>
  </conditionalFormatting>
  <conditionalFormatting sqref="D17">
    <cfRule type="cellIs" dxfId="499" priority="527" stopIfTrue="1" operator="equal">
      <formula>"þ"</formula>
    </cfRule>
  </conditionalFormatting>
  <conditionalFormatting sqref="D17">
    <cfRule type="cellIs" dxfId="498" priority="526" stopIfTrue="1" operator="equal">
      <formula>"þ"</formula>
    </cfRule>
  </conditionalFormatting>
  <conditionalFormatting sqref="D11">
    <cfRule type="cellIs" dxfId="497" priority="525" stopIfTrue="1" operator="equal">
      <formula>"þ"</formula>
    </cfRule>
  </conditionalFormatting>
  <conditionalFormatting sqref="D11">
    <cfRule type="cellIs" dxfId="496" priority="524" stopIfTrue="1" operator="equal">
      <formula>"þ"</formula>
    </cfRule>
  </conditionalFormatting>
  <conditionalFormatting sqref="D11">
    <cfRule type="cellIs" dxfId="495" priority="523" stopIfTrue="1" operator="equal">
      <formula>"þ"</formula>
    </cfRule>
  </conditionalFormatting>
  <conditionalFormatting sqref="D11">
    <cfRule type="cellIs" dxfId="494" priority="522" stopIfTrue="1" operator="equal">
      <formula>"þ"</formula>
    </cfRule>
  </conditionalFormatting>
  <conditionalFormatting sqref="D11">
    <cfRule type="cellIs" dxfId="493" priority="521" stopIfTrue="1" operator="equal">
      <formula>"þ"</formula>
    </cfRule>
  </conditionalFormatting>
  <conditionalFormatting sqref="D11">
    <cfRule type="cellIs" dxfId="492" priority="520" stopIfTrue="1" operator="equal">
      <formula>"þ"</formula>
    </cfRule>
  </conditionalFormatting>
  <conditionalFormatting sqref="D21">
    <cfRule type="cellIs" dxfId="491" priority="519" stopIfTrue="1" operator="equal">
      <formula>"þ"</formula>
    </cfRule>
  </conditionalFormatting>
  <conditionalFormatting sqref="D22">
    <cfRule type="cellIs" dxfId="490" priority="518" stopIfTrue="1" operator="equal">
      <formula>"þ"</formula>
    </cfRule>
  </conditionalFormatting>
  <conditionalFormatting sqref="D21">
    <cfRule type="cellIs" dxfId="489" priority="517" stopIfTrue="1" operator="equal">
      <formula>"þ"</formula>
    </cfRule>
  </conditionalFormatting>
  <conditionalFormatting sqref="D21">
    <cfRule type="cellIs" dxfId="488" priority="516" stopIfTrue="1" operator="equal">
      <formula>"þ"</formula>
    </cfRule>
  </conditionalFormatting>
  <conditionalFormatting sqref="D21">
    <cfRule type="cellIs" dxfId="487" priority="515" stopIfTrue="1" operator="equal">
      <formula>"þ"</formula>
    </cfRule>
  </conditionalFormatting>
  <conditionalFormatting sqref="D21">
    <cfRule type="cellIs" dxfId="486" priority="514" stopIfTrue="1" operator="equal">
      <formula>"þ"</formula>
    </cfRule>
  </conditionalFormatting>
  <conditionalFormatting sqref="D21">
    <cfRule type="cellIs" dxfId="485" priority="513" stopIfTrue="1" operator="equal">
      <formula>"þ"</formula>
    </cfRule>
  </conditionalFormatting>
  <conditionalFormatting sqref="D21">
    <cfRule type="cellIs" dxfId="484" priority="512" stopIfTrue="1" operator="equal">
      <formula>"þ"</formula>
    </cfRule>
  </conditionalFormatting>
  <conditionalFormatting sqref="D14">
    <cfRule type="cellIs" dxfId="483" priority="511" stopIfTrue="1" operator="equal">
      <formula>"þ"</formula>
    </cfRule>
  </conditionalFormatting>
  <conditionalFormatting sqref="D12">
    <cfRule type="cellIs" dxfId="482" priority="510" stopIfTrue="1" operator="equal">
      <formula>"þ"</formula>
    </cfRule>
  </conditionalFormatting>
  <conditionalFormatting sqref="D12">
    <cfRule type="cellIs" dxfId="481" priority="509" stopIfTrue="1" operator="equal">
      <formula>"þ"</formula>
    </cfRule>
  </conditionalFormatting>
  <conditionalFormatting sqref="D12">
    <cfRule type="cellIs" dxfId="480" priority="508" stopIfTrue="1" operator="equal">
      <formula>"þ"</formula>
    </cfRule>
  </conditionalFormatting>
  <conditionalFormatting sqref="D12">
    <cfRule type="cellIs" dxfId="479" priority="507" stopIfTrue="1" operator="equal">
      <formula>"þ"</formula>
    </cfRule>
  </conditionalFormatting>
  <conditionalFormatting sqref="D12">
    <cfRule type="cellIs" dxfId="478" priority="506" stopIfTrue="1" operator="equal">
      <formula>"þ"</formula>
    </cfRule>
  </conditionalFormatting>
  <conditionalFormatting sqref="D12">
    <cfRule type="cellIs" dxfId="477" priority="505" stopIfTrue="1" operator="equal">
      <formula>"þ"</formula>
    </cfRule>
  </conditionalFormatting>
  <conditionalFormatting sqref="D15">
    <cfRule type="cellIs" dxfId="476" priority="504" stopIfTrue="1" operator="equal">
      <formula>"þ"</formula>
    </cfRule>
  </conditionalFormatting>
  <conditionalFormatting sqref="D12">
    <cfRule type="cellIs" dxfId="475" priority="503" stopIfTrue="1" operator="equal">
      <formula>"þ"</formula>
    </cfRule>
  </conditionalFormatting>
  <conditionalFormatting sqref="D12">
    <cfRule type="cellIs" dxfId="474" priority="502" stopIfTrue="1" operator="equal">
      <formula>"þ"</formula>
    </cfRule>
  </conditionalFormatting>
  <conditionalFormatting sqref="D12">
    <cfRule type="cellIs" dxfId="473" priority="501" stopIfTrue="1" operator="equal">
      <formula>"þ"</formula>
    </cfRule>
  </conditionalFormatting>
  <conditionalFormatting sqref="D12">
    <cfRule type="cellIs" dxfId="472" priority="500" stopIfTrue="1" operator="equal">
      <formula>"þ"</formula>
    </cfRule>
  </conditionalFormatting>
  <conditionalFormatting sqref="D12">
    <cfRule type="cellIs" dxfId="471" priority="499" stopIfTrue="1" operator="equal">
      <formula>"þ"</formula>
    </cfRule>
  </conditionalFormatting>
  <conditionalFormatting sqref="D12">
    <cfRule type="cellIs" dxfId="470" priority="498" stopIfTrue="1" operator="equal">
      <formula>"þ"</formula>
    </cfRule>
  </conditionalFormatting>
  <conditionalFormatting sqref="D15">
    <cfRule type="cellIs" dxfId="469" priority="497" stopIfTrue="1" operator="equal">
      <formula>"þ"</formula>
    </cfRule>
  </conditionalFormatting>
  <conditionalFormatting sqref="D12">
    <cfRule type="cellIs" dxfId="468" priority="496" stopIfTrue="1" operator="equal">
      <formula>"þ"</formula>
    </cfRule>
  </conditionalFormatting>
  <conditionalFormatting sqref="D12">
    <cfRule type="cellIs" dxfId="467" priority="495" stopIfTrue="1" operator="equal">
      <formula>"þ"</formula>
    </cfRule>
  </conditionalFormatting>
  <conditionalFormatting sqref="D13">
    <cfRule type="cellIs" dxfId="466" priority="494" stopIfTrue="1" operator="equal">
      <formula>"þ"</formula>
    </cfRule>
  </conditionalFormatting>
  <conditionalFormatting sqref="D13">
    <cfRule type="cellIs" dxfId="465" priority="493" stopIfTrue="1" operator="equal">
      <formula>"þ"</formula>
    </cfRule>
  </conditionalFormatting>
  <conditionalFormatting sqref="D13">
    <cfRule type="cellIs" dxfId="464" priority="492" stopIfTrue="1" operator="equal">
      <formula>"þ"</formula>
    </cfRule>
  </conditionalFormatting>
  <conditionalFormatting sqref="D12">
    <cfRule type="cellIs" dxfId="463" priority="491" stopIfTrue="1" operator="equal">
      <formula>"þ"</formula>
    </cfRule>
  </conditionalFormatting>
  <conditionalFormatting sqref="D13">
    <cfRule type="cellIs" dxfId="462" priority="490" stopIfTrue="1" operator="equal">
      <formula>"þ"</formula>
    </cfRule>
  </conditionalFormatting>
  <conditionalFormatting sqref="D13">
    <cfRule type="cellIs" dxfId="461" priority="489" stopIfTrue="1" operator="equal">
      <formula>"þ"</formula>
    </cfRule>
  </conditionalFormatting>
  <conditionalFormatting sqref="D12">
    <cfRule type="cellIs" dxfId="460" priority="488" stopIfTrue="1" operator="equal">
      <formula>"þ"</formula>
    </cfRule>
  </conditionalFormatting>
  <conditionalFormatting sqref="D13">
    <cfRule type="cellIs" dxfId="459" priority="487" stopIfTrue="1" operator="equal">
      <formula>"þ"</formula>
    </cfRule>
  </conditionalFormatting>
  <conditionalFormatting sqref="D12">
    <cfRule type="cellIs" dxfId="458" priority="486" stopIfTrue="1" operator="equal">
      <formula>"þ"</formula>
    </cfRule>
  </conditionalFormatting>
  <conditionalFormatting sqref="D20">
    <cfRule type="cellIs" dxfId="457" priority="485" stopIfTrue="1" operator="equal">
      <formula>"þ"</formula>
    </cfRule>
  </conditionalFormatting>
  <conditionalFormatting sqref="D19">
    <cfRule type="cellIs" dxfId="456" priority="484" stopIfTrue="1" operator="equal">
      <formula>"þ"</formula>
    </cfRule>
  </conditionalFormatting>
  <conditionalFormatting sqref="D19">
    <cfRule type="cellIs" dxfId="455" priority="483" stopIfTrue="1" operator="equal">
      <formula>"þ"</formula>
    </cfRule>
  </conditionalFormatting>
  <conditionalFormatting sqref="D19">
    <cfRule type="cellIs" dxfId="454" priority="482" stopIfTrue="1" operator="equal">
      <formula>"þ"</formula>
    </cfRule>
  </conditionalFormatting>
  <conditionalFormatting sqref="D19">
    <cfRule type="cellIs" dxfId="453" priority="481" stopIfTrue="1" operator="equal">
      <formula>"þ"</formula>
    </cfRule>
  </conditionalFormatting>
  <conditionalFormatting sqref="D19">
    <cfRule type="cellIs" dxfId="452" priority="480" stopIfTrue="1" operator="equal">
      <formula>"þ"</formula>
    </cfRule>
  </conditionalFormatting>
  <conditionalFormatting sqref="D19">
    <cfRule type="cellIs" dxfId="451" priority="479" stopIfTrue="1" operator="equal">
      <formula>"þ"</formula>
    </cfRule>
  </conditionalFormatting>
  <conditionalFormatting sqref="D21">
    <cfRule type="cellIs" dxfId="450" priority="478" stopIfTrue="1" operator="equal">
      <formula>"þ"</formula>
    </cfRule>
  </conditionalFormatting>
  <conditionalFormatting sqref="D20">
    <cfRule type="cellIs" dxfId="449" priority="477" stopIfTrue="1" operator="equal">
      <formula>"þ"</formula>
    </cfRule>
  </conditionalFormatting>
  <conditionalFormatting sqref="D20">
    <cfRule type="cellIs" dxfId="448" priority="476" stopIfTrue="1" operator="equal">
      <formula>"þ"</formula>
    </cfRule>
  </conditionalFormatting>
  <conditionalFormatting sqref="D20">
    <cfRule type="cellIs" dxfId="447" priority="475" stopIfTrue="1" operator="equal">
      <formula>"þ"</formula>
    </cfRule>
  </conditionalFormatting>
  <conditionalFormatting sqref="D20">
    <cfRule type="cellIs" dxfId="446" priority="474" stopIfTrue="1" operator="equal">
      <formula>"þ"</formula>
    </cfRule>
  </conditionalFormatting>
  <conditionalFormatting sqref="D20">
    <cfRule type="cellIs" dxfId="445" priority="473" stopIfTrue="1" operator="equal">
      <formula>"þ"</formula>
    </cfRule>
  </conditionalFormatting>
  <conditionalFormatting sqref="D20">
    <cfRule type="cellIs" dxfId="444" priority="472" stopIfTrue="1" operator="equal">
      <formula>"þ"</formula>
    </cfRule>
  </conditionalFormatting>
  <conditionalFormatting sqref="D17">
    <cfRule type="cellIs" dxfId="443" priority="471" stopIfTrue="1" operator="equal">
      <formula>"þ"</formula>
    </cfRule>
  </conditionalFormatting>
  <conditionalFormatting sqref="D17">
    <cfRule type="cellIs" dxfId="442" priority="470" stopIfTrue="1" operator="equal">
      <formula>"þ"</formula>
    </cfRule>
  </conditionalFormatting>
  <conditionalFormatting sqref="D17">
    <cfRule type="cellIs" dxfId="441" priority="469" stopIfTrue="1" operator="equal">
      <formula>"þ"</formula>
    </cfRule>
  </conditionalFormatting>
  <conditionalFormatting sqref="D17">
    <cfRule type="cellIs" dxfId="440" priority="468" stopIfTrue="1" operator="equal">
      <formula>"þ"</formula>
    </cfRule>
  </conditionalFormatting>
  <conditionalFormatting sqref="D17">
    <cfRule type="cellIs" dxfId="439" priority="467" stopIfTrue="1" operator="equal">
      <formula>"þ"</formula>
    </cfRule>
  </conditionalFormatting>
  <conditionalFormatting sqref="D17">
    <cfRule type="cellIs" dxfId="438" priority="466" stopIfTrue="1" operator="equal">
      <formula>"þ"</formula>
    </cfRule>
  </conditionalFormatting>
  <conditionalFormatting sqref="D21">
    <cfRule type="cellIs" dxfId="437" priority="465" stopIfTrue="1" operator="equal">
      <formula>"þ"</formula>
    </cfRule>
  </conditionalFormatting>
  <conditionalFormatting sqref="D22">
    <cfRule type="cellIs" dxfId="436" priority="464" stopIfTrue="1" operator="equal">
      <formula>"þ"</formula>
    </cfRule>
  </conditionalFormatting>
  <conditionalFormatting sqref="D21">
    <cfRule type="cellIs" dxfId="435" priority="463" stopIfTrue="1" operator="equal">
      <formula>"þ"</formula>
    </cfRule>
  </conditionalFormatting>
  <conditionalFormatting sqref="D21">
    <cfRule type="cellIs" dxfId="434" priority="462" stopIfTrue="1" operator="equal">
      <formula>"þ"</formula>
    </cfRule>
  </conditionalFormatting>
  <conditionalFormatting sqref="D21">
    <cfRule type="cellIs" dxfId="433" priority="461" stopIfTrue="1" operator="equal">
      <formula>"þ"</formula>
    </cfRule>
  </conditionalFormatting>
  <conditionalFormatting sqref="D21">
    <cfRule type="cellIs" dxfId="432" priority="460" stopIfTrue="1" operator="equal">
      <formula>"þ"</formula>
    </cfRule>
  </conditionalFormatting>
  <conditionalFormatting sqref="D21">
    <cfRule type="cellIs" dxfId="431" priority="459" stopIfTrue="1" operator="equal">
      <formula>"þ"</formula>
    </cfRule>
  </conditionalFormatting>
  <conditionalFormatting sqref="D21">
    <cfRule type="cellIs" dxfId="430" priority="458" stopIfTrue="1" operator="equal">
      <formula>"þ"</formula>
    </cfRule>
  </conditionalFormatting>
  <conditionalFormatting sqref="D15">
    <cfRule type="cellIs" dxfId="429" priority="457" stopIfTrue="1" operator="equal">
      <formula>"þ"</formula>
    </cfRule>
  </conditionalFormatting>
  <conditionalFormatting sqref="D13">
    <cfRule type="cellIs" dxfId="428" priority="456" stopIfTrue="1" operator="equal">
      <formula>"þ"</formula>
    </cfRule>
  </conditionalFormatting>
  <conditionalFormatting sqref="D13">
    <cfRule type="cellIs" dxfId="427" priority="455" stopIfTrue="1" operator="equal">
      <formula>"þ"</formula>
    </cfRule>
  </conditionalFormatting>
  <conditionalFormatting sqref="D13">
    <cfRule type="cellIs" dxfId="426" priority="454" stopIfTrue="1" operator="equal">
      <formula>"þ"</formula>
    </cfRule>
  </conditionalFormatting>
  <conditionalFormatting sqref="D13">
    <cfRule type="cellIs" dxfId="425" priority="453" stopIfTrue="1" operator="equal">
      <formula>"þ"</formula>
    </cfRule>
  </conditionalFormatting>
  <conditionalFormatting sqref="D13">
    <cfRule type="cellIs" dxfId="424" priority="452" stopIfTrue="1" operator="equal">
      <formula>"þ"</formula>
    </cfRule>
  </conditionalFormatting>
  <conditionalFormatting sqref="D13">
    <cfRule type="cellIs" dxfId="423" priority="451" stopIfTrue="1" operator="equal">
      <formula>"þ"</formula>
    </cfRule>
  </conditionalFormatting>
  <conditionalFormatting sqref="D16">
    <cfRule type="cellIs" dxfId="422" priority="450" stopIfTrue="1" operator="equal">
      <formula>"þ"</formula>
    </cfRule>
  </conditionalFormatting>
  <conditionalFormatting sqref="D13">
    <cfRule type="cellIs" dxfId="421" priority="449" stopIfTrue="1" operator="equal">
      <formula>"þ"</formula>
    </cfRule>
  </conditionalFormatting>
  <conditionalFormatting sqref="D13">
    <cfRule type="cellIs" dxfId="420" priority="448" stopIfTrue="1" operator="equal">
      <formula>"þ"</formula>
    </cfRule>
  </conditionalFormatting>
  <conditionalFormatting sqref="D13">
    <cfRule type="cellIs" dxfId="419" priority="447" stopIfTrue="1" operator="equal">
      <formula>"þ"</formula>
    </cfRule>
  </conditionalFormatting>
  <conditionalFormatting sqref="D13">
    <cfRule type="cellIs" dxfId="418" priority="446" stopIfTrue="1" operator="equal">
      <formula>"þ"</formula>
    </cfRule>
  </conditionalFormatting>
  <conditionalFormatting sqref="D13">
    <cfRule type="cellIs" dxfId="417" priority="445" stopIfTrue="1" operator="equal">
      <formula>"þ"</formula>
    </cfRule>
  </conditionalFormatting>
  <conditionalFormatting sqref="D13">
    <cfRule type="cellIs" dxfId="416" priority="444" stopIfTrue="1" operator="equal">
      <formula>"þ"</formula>
    </cfRule>
  </conditionalFormatting>
  <conditionalFormatting sqref="D16">
    <cfRule type="cellIs" dxfId="415" priority="443" stopIfTrue="1" operator="equal">
      <formula>"þ"</formula>
    </cfRule>
  </conditionalFormatting>
  <conditionalFormatting sqref="D13">
    <cfRule type="cellIs" dxfId="414" priority="442" stopIfTrue="1" operator="equal">
      <formula>"þ"</formula>
    </cfRule>
  </conditionalFormatting>
  <conditionalFormatting sqref="D13">
    <cfRule type="cellIs" dxfId="413" priority="441" stopIfTrue="1" operator="equal">
      <formula>"þ"</formula>
    </cfRule>
  </conditionalFormatting>
  <conditionalFormatting sqref="D14">
    <cfRule type="cellIs" dxfId="412" priority="440" stopIfTrue="1" operator="equal">
      <formula>"þ"</formula>
    </cfRule>
  </conditionalFormatting>
  <conditionalFormatting sqref="D14">
    <cfRule type="cellIs" dxfId="411" priority="439" stopIfTrue="1" operator="equal">
      <formula>"þ"</formula>
    </cfRule>
  </conditionalFormatting>
  <conditionalFormatting sqref="D14">
    <cfRule type="cellIs" dxfId="410" priority="438" stopIfTrue="1" operator="equal">
      <formula>"þ"</formula>
    </cfRule>
  </conditionalFormatting>
  <conditionalFormatting sqref="D13">
    <cfRule type="cellIs" dxfId="409" priority="437" stopIfTrue="1" operator="equal">
      <formula>"þ"</formula>
    </cfRule>
  </conditionalFormatting>
  <conditionalFormatting sqref="D14">
    <cfRule type="cellIs" dxfId="408" priority="436" stopIfTrue="1" operator="equal">
      <formula>"þ"</formula>
    </cfRule>
  </conditionalFormatting>
  <conditionalFormatting sqref="D14">
    <cfRule type="cellIs" dxfId="407" priority="435" stopIfTrue="1" operator="equal">
      <formula>"þ"</formula>
    </cfRule>
  </conditionalFormatting>
  <conditionalFormatting sqref="D13">
    <cfRule type="cellIs" dxfId="406" priority="434" stopIfTrue="1" operator="equal">
      <formula>"þ"</formula>
    </cfRule>
  </conditionalFormatting>
  <conditionalFormatting sqref="D14">
    <cfRule type="cellIs" dxfId="405" priority="433" stopIfTrue="1" operator="equal">
      <formula>"þ"</formula>
    </cfRule>
  </conditionalFormatting>
  <conditionalFormatting sqref="D13">
    <cfRule type="cellIs" dxfId="404" priority="432" stopIfTrue="1" operator="equal">
      <formula>"þ"</formula>
    </cfRule>
  </conditionalFormatting>
  <conditionalFormatting sqref="D21">
    <cfRule type="cellIs" dxfId="403" priority="431" stopIfTrue="1" operator="equal">
      <formula>"þ"</formula>
    </cfRule>
  </conditionalFormatting>
  <conditionalFormatting sqref="D20">
    <cfRule type="cellIs" dxfId="402" priority="430" stopIfTrue="1" operator="equal">
      <formula>"þ"</formula>
    </cfRule>
  </conditionalFormatting>
  <conditionalFormatting sqref="D20">
    <cfRule type="cellIs" dxfId="401" priority="429" stopIfTrue="1" operator="equal">
      <formula>"þ"</formula>
    </cfRule>
  </conditionalFormatting>
  <conditionalFormatting sqref="D20">
    <cfRule type="cellIs" dxfId="400" priority="428" stopIfTrue="1" operator="equal">
      <formula>"þ"</formula>
    </cfRule>
  </conditionalFormatting>
  <conditionalFormatting sqref="D20">
    <cfRule type="cellIs" dxfId="399" priority="427" stopIfTrue="1" operator="equal">
      <formula>"þ"</formula>
    </cfRule>
  </conditionalFormatting>
  <conditionalFormatting sqref="D20">
    <cfRule type="cellIs" dxfId="398" priority="426" stopIfTrue="1" operator="equal">
      <formula>"þ"</formula>
    </cfRule>
  </conditionalFormatting>
  <conditionalFormatting sqref="D20">
    <cfRule type="cellIs" dxfId="397" priority="425" stopIfTrue="1" operator="equal">
      <formula>"þ"</formula>
    </cfRule>
  </conditionalFormatting>
  <conditionalFormatting sqref="D22">
    <cfRule type="cellIs" dxfId="396" priority="424" stopIfTrue="1" operator="equal">
      <formula>"þ"</formula>
    </cfRule>
  </conditionalFormatting>
  <conditionalFormatting sqref="D21">
    <cfRule type="cellIs" dxfId="395" priority="423" stopIfTrue="1" operator="equal">
      <formula>"þ"</formula>
    </cfRule>
  </conditionalFormatting>
  <conditionalFormatting sqref="D21">
    <cfRule type="cellIs" dxfId="394" priority="422" stopIfTrue="1" operator="equal">
      <formula>"þ"</formula>
    </cfRule>
  </conditionalFormatting>
  <conditionalFormatting sqref="D21">
    <cfRule type="cellIs" dxfId="393" priority="421" stopIfTrue="1" operator="equal">
      <formula>"þ"</formula>
    </cfRule>
  </conditionalFormatting>
  <conditionalFormatting sqref="D21">
    <cfRule type="cellIs" dxfId="392" priority="420" stopIfTrue="1" operator="equal">
      <formula>"þ"</formula>
    </cfRule>
  </conditionalFormatting>
  <conditionalFormatting sqref="D21">
    <cfRule type="cellIs" dxfId="391" priority="419" stopIfTrue="1" operator="equal">
      <formula>"þ"</formula>
    </cfRule>
  </conditionalFormatting>
  <conditionalFormatting sqref="D21">
    <cfRule type="cellIs" dxfId="390" priority="418" stopIfTrue="1" operator="equal">
      <formula>"þ"</formula>
    </cfRule>
  </conditionalFormatting>
  <conditionalFormatting sqref="D18">
    <cfRule type="cellIs" dxfId="389" priority="417" stopIfTrue="1" operator="equal">
      <formula>"þ"</formula>
    </cfRule>
  </conditionalFormatting>
  <conditionalFormatting sqref="D18">
    <cfRule type="cellIs" dxfId="388" priority="416" stopIfTrue="1" operator="equal">
      <formula>"þ"</formula>
    </cfRule>
  </conditionalFormatting>
  <conditionalFormatting sqref="D18">
    <cfRule type="cellIs" dxfId="387" priority="415" stopIfTrue="1" operator="equal">
      <formula>"þ"</formula>
    </cfRule>
  </conditionalFormatting>
  <conditionalFormatting sqref="D18">
    <cfRule type="cellIs" dxfId="386" priority="414" stopIfTrue="1" operator="equal">
      <formula>"þ"</formula>
    </cfRule>
  </conditionalFormatting>
  <conditionalFormatting sqref="D18">
    <cfRule type="cellIs" dxfId="385" priority="413" stopIfTrue="1" operator="equal">
      <formula>"þ"</formula>
    </cfRule>
  </conditionalFormatting>
  <conditionalFormatting sqref="D18">
    <cfRule type="cellIs" dxfId="384" priority="412" stopIfTrue="1" operator="equal">
      <formula>"þ"</formula>
    </cfRule>
  </conditionalFormatting>
  <conditionalFormatting sqref="D12">
    <cfRule type="cellIs" dxfId="383" priority="411" stopIfTrue="1" operator="equal">
      <formula>"þ"</formula>
    </cfRule>
  </conditionalFormatting>
  <conditionalFormatting sqref="D12">
    <cfRule type="cellIs" dxfId="382" priority="410" stopIfTrue="1" operator="equal">
      <formula>"þ"</formula>
    </cfRule>
  </conditionalFormatting>
  <conditionalFormatting sqref="D12">
    <cfRule type="cellIs" dxfId="381" priority="409" stopIfTrue="1" operator="equal">
      <formula>"þ"</formula>
    </cfRule>
  </conditionalFormatting>
  <conditionalFormatting sqref="D12">
    <cfRule type="cellIs" dxfId="380" priority="408" stopIfTrue="1" operator="equal">
      <formula>"þ"</formula>
    </cfRule>
  </conditionalFormatting>
  <conditionalFormatting sqref="D12">
    <cfRule type="cellIs" dxfId="379" priority="407" stopIfTrue="1" operator="equal">
      <formula>"þ"</formula>
    </cfRule>
  </conditionalFormatting>
  <conditionalFormatting sqref="D12">
    <cfRule type="cellIs" dxfId="378" priority="406" stopIfTrue="1" operator="equal">
      <formula>"þ"</formula>
    </cfRule>
  </conditionalFormatting>
  <conditionalFormatting sqref="D22">
    <cfRule type="cellIs" dxfId="377" priority="405" stopIfTrue="1" operator="equal">
      <formula>"þ"</formula>
    </cfRule>
  </conditionalFormatting>
  <conditionalFormatting sqref="D23">
    <cfRule type="cellIs" dxfId="376" priority="404" stopIfTrue="1" operator="equal">
      <formula>"þ"</formula>
    </cfRule>
  </conditionalFormatting>
  <conditionalFormatting sqref="D22">
    <cfRule type="cellIs" dxfId="375" priority="403" stopIfTrue="1" operator="equal">
      <formula>"þ"</formula>
    </cfRule>
  </conditionalFormatting>
  <conditionalFormatting sqref="D22">
    <cfRule type="cellIs" dxfId="374" priority="402" stopIfTrue="1" operator="equal">
      <formula>"þ"</formula>
    </cfRule>
  </conditionalFormatting>
  <conditionalFormatting sqref="D22">
    <cfRule type="cellIs" dxfId="373" priority="401" stopIfTrue="1" operator="equal">
      <formula>"þ"</formula>
    </cfRule>
  </conditionalFormatting>
  <conditionalFormatting sqref="D22">
    <cfRule type="cellIs" dxfId="372" priority="400" stopIfTrue="1" operator="equal">
      <formula>"þ"</formula>
    </cfRule>
  </conditionalFormatting>
  <conditionalFormatting sqref="D22">
    <cfRule type="cellIs" dxfId="371" priority="399" stopIfTrue="1" operator="equal">
      <formula>"þ"</formula>
    </cfRule>
  </conditionalFormatting>
  <conditionalFormatting sqref="D22">
    <cfRule type="cellIs" dxfId="370" priority="398" stopIfTrue="1" operator="equal">
      <formula>"þ"</formula>
    </cfRule>
  </conditionalFormatting>
  <conditionalFormatting sqref="D24">
    <cfRule type="cellIs" dxfId="369" priority="397" stopIfTrue="1" operator="equal">
      <formula>"þ"</formula>
    </cfRule>
  </conditionalFormatting>
  <conditionalFormatting sqref="D24">
    <cfRule type="cellIs" dxfId="368" priority="396" stopIfTrue="1" operator="equal">
      <formula>"þ"</formula>
    </cfRule>
  </conditionalFormatting>
  <conditionalFormatting sqref="D24">
    <cfRule type="cellIs" dxfId="367" priority="395" stopIfTrue="1" operator="equal">
      <formula>"þ"</formula>
    </cfRule>
  </conditionalFormatting>
  <conditionalFormatting sqref="D24">
    <cfRule type="cellIs" dxfId="366" priority="394" stopIfTrue="1" operator="equal">
      <formula>"þ"</formula>
    </cfRule>
  </conditionalFormatting>
  <conditionalFormatting sqref="D25">
    <cfRule type="cellIs" dxfId="365" priority="393" stopIfTrue="1" operator="equal">
      <formula>"þ"</formula>
    </cfRule>
  </conditionalFormatting>
  <conditionalFormatting sqref="D24">
    <cfRule type="cellIs" dxfId="364" priority="392" stopIfTrue="1" operator="equal">
      <formula>"þ"</formula>
    </cfRule>
  </conditionalFormatting>
  <conditionalFormatting sqref="D24">
    <cfRule type="cellIs" dxfId="363" priority="391" stopIfTrue="1" operator="equal">
      <formula>"þ"</formula>
    </cfRule>
  </conditionalFormatting>
  <conditionalFormatting sqref="D24">
    <cfRule type="cellIs" dxfId="362" priority="390" stopIfTrue="1" operator="equal">
      <formula>"þ"</formula>
    </cfRule>
  </conditionalFormatting>
  <conditionalFormatting sqref="D24">
    <cfRule type="cellIs" dxfId="361" priority="389" stopIfTrue="1" operator="equal">
      <formula>"þ"</formula>
    </cfRule>
  </conditionalFormatting>
  <conditionalFormatting sqref="D24">
    <cfRule type="cellIs" dxfId="360" priority="388" stopIfTrue="1" operator="equal">
      <formula>"þ"</formula>
    </cfRule>
  </conditionalFormatting>
  <conditionalFormatting sqref="D24">
    <cfRule type="cellIs" dxfId="359" priority="387" stopIfTrue="1" operator="equal">
      <formula>"þ"</formula>
    </cfRule>
  </conditionalFormatting>
  <conditionalFormatting sqref="D23">
    <cfRule type="cellIs" dxfId="358" priority="386" stopIfTrue="1" operator="equal">
      <formula>"þ"</formula>
    </cfRule>
  </conditionalFormatting>
  <conditionalFormatting sqref="D23">
    <cfRule type="cellIs" dxfId="357" priority="385" stopIfTrue="1" operator="equal">
      <formula>"þ"</formula>
    </cfRule>
  </conditionalFormatting>
  <conditionalFormatting sqref="D23">
    <cfRule type="cellIs" dxfId="356" priority="384" stopIfTrue="1" operator="equal">
      <formula>"þ"</formula>
    </cfRule>
  </conditionalFormatting>
  <conditionalFormatting sqref="D23">
    <cfRule type="cellIs" dxfId="355" priority="383" stopIfTrue="1" operator="equal">
      <formula>"þ"</formula>
    </cfRule>
  </conditionalFormatting>
  <conditionalFormatting sqref="D24">
    <cfRule type="cellIs" dxfId="354" priority="382" stopIfTrue="1" operator="equal">
      <formula>"þ"</formula>
    </cfRule>
  </conditionalFormatting>
  <conditionalFormatting sqref="D23">
    <cfRule type="cellIs" dxfId="353" priority="381" stopIfTrue="1" operator="equal">
      <formula>"þ"</formula>
    </cfRule>
  </conditionalFormatting>
  <conditionalFormatting sqref="D23">
    <cfRule type="cellIs" dxfId="352" priority="380" stopIfTrue="1" operator="equal">
      <formula>"þ"</formula>
    </cfRule>
  </conditionalFormatting>
  <conditionalFormatting sqref="D23">
    <cfRule type="cellIs" dxfId="351" priority="379" stopIfTrue="1" operator="equal">
      <formula>"þ"</formula>
    </cfRule>
  </conditionalFormatting>
  <conditionalFormatting sqref="D23">
    <cfRule type="cellIs" dxfId="350" priority="378" stopIfTrue="1" operator="equal">
      <formula>"þ"</formula>
    </cfRule>
  </conditionalFormatting>
  <conditionalFormatting sqref="D23">
    <cfRule type="cellIs" dxfId="349" priority="377" stopIfTrue="1" operator="equal">
      <formula>"þ"</formula>
    </cfRule>
  </conditionalFormatting>
  <conditionalFormatting sqref="D23">
    <cfRule type="cellIs" dxfId="348" priority="376" stopIfTrue="1" operator="equal">
      <formula>"þ"</formula>
    </cfRule>
  </conditionalFormatting>
  <conditionalFormatting sqref="D25">
    <cfRule type="cellIs" dxfId="347" priority="375" stopIfTrue="1" operator="equal">
      <formula>"þ"</formula>
    </cfRule>
  </conditionalFormatting>
  <conditionalFormatting sqref="D25">
    <cfRule type="cellIs" dxfId="346" priority="374" stopIfTrue="1" operator="equal">
      <formula>"þ"</formula>
    </cfRule>
  </conditionalFormatting>
  <conditionalFormatting sqref="D25">
    <cfRule type="cellIs" dxfId="345" priority="373" stopIfTrue="1" operator="equal">
      <formula>"þ"</formula>
    </cfRule>
  </conditionalFormatting>
  <conditionalFormatting sqref="D25">
    <cfRule type="cellIs" dxfId="344" priority="372" stopIfTrue="1" operator="equal">
      <formula>"þ"</formula>
    </cfRule>
  </conditionalFormatting>
  <conditionalFormatting sqref="D26">
    <cfRule type="cellIs" dxfId="343" priority="371" stopIfTrue="1" operator="equal">
      <formula>"þ"</formula>
    </cfRule>
  </conditionalFormatting>
  <conditionalFormatting sqref="D25">
    <cfRule type="cellIs" dxfId="342" priority="370" stopIfTrue="1" operator="equal">
      <formula>"þ"</formula>
    </cfRule>
  </conditionalFormatting>
  <conditionalFormatting sqref="D25">
    <cfRule type="cellIs" dxfId="341" priority="369" stopIfTrue="1" operator="equal">
      <formula>"þ"</formula>
    </cfRule>
  </conditionalFormatting>
  <conditionalFormatting sqref="D25">
    <cfRule type="cellIs" dxfId="340" priority="368" stopIfTrue="1" operator="equal">
      <formula>"þ"</formula>
    </cfRule>
  </conditionalFormatting>
  <conditionalFormatting sqref="D25">
    <cfRule type="cellIs" dxfId="339" priority="367" stopIfTrue="1" operator="equal">
      <formula>"þ"</formula>
    </cfRule>
  </conditionalFormatting>
  <conditionalFormatting sqref="D25">
    <cfRule type="cellIs" dxfId="338" priority="366" stopIfTrue="1" operator="equal">
      <formula>"þ"</formula>
    </cfRule>
  </conditionalFormatting>
  <conditionalFormatting sqref="D25">
    <cfRule type="cellIs" dxfId="337" priority="365" stopIfTrue="1" operator="equal">
      <formula>"þ"</formula>
    </cfRule>
  </conditionalFormatting>
  <conditionalFormatting sqref="D15">
    <cfRule type="cellIs" dxfId="336" priority="352" stopIfTrue="1" operator="equal">
      <formula>"þ"</formula>
    </cfRule>
  </conditionalFormatting>
  <conditionalFormatting sqref="D15">
    <cfRule type="cellIs" dxfId="335" priority="351" stopIfTrue="1" operator="equal">
      <formula>"þ"</formula>
    </cfRule>
  </conditionalFormatting>
  <conditionalFormatting sqref="D16">
    <cfRule type="cellIs" dxfId="334" priority="350" stopIfTrue="1" operator="equal">
      <formula>"þ"</formula>
    </cfRule>
  </conditionalFormatting>
  <conditionalFormatting sqref="D15">
    <cfRule type="cellIs" dxfId="333" priority="349" stopIfTrue="1" operator="equal">
      <formula>"þ"</formula>
    </cfRule>
  </conditionalFormatting>
  <conditionalFormatting sqref="D15">
    <cfRule type="cellIs" dxfId="332" priority="348" stopIfTrue="1" operator="equal">
      <formula>"þ"</formula>
    </cfRule>
  </conditionalFormatting>
  <conditionalFormatting sqref="D15">
    <cfRule type="cellIs" dxfId="331" priority="347" stopIfTrue="1" operator="equal">
      <formula>"þ"</formula>
    </cfRule>
  </conditionalFormatting>
  <conditionalFormatting sqref="D15">
    <cfRule type="cellIs" dxfId="330" priority="346" stopIfTrue="1" operator="equal">
      <formula>"þ"</formula>
    </cfRule>
  </conditionalFormatting>
  <conditionalFormatting sqref="D15">
    <cfRule type="cellIs" dxfId="329" priority="345" stopIfTrue="1" operator="equal">
      <formula>"þ"</formula>
    </cfRule>
  </conditionalFormatting>
  <conditionalFormatting sqref="D15">
    <cfRule type="cellIs" dxfId="328" priority="344" stopIfTrue="1" operator="equal">
      <formula>"þ"</formula>
    </cfRule>
  </conditionalFormatting>
  <conditionalFormatting sqref="D15">
    <cfRule type="cellIs" dxfId="327" priority="343" stopIfTrue="1" operator="equal">
      <formula>"þ"</formula>
    </cfRule>
  </conditionalFormatting>
  <conditionalFormatting sqref="D16">
    <cfRule type="cellIs" dxfId="326" priority="342" stopIfTrue="1" operator="equal">
      <formula>"þ"</formula>
    </cfRule>
  </conditionalFormatting>
  <conditionalFormatting sqref="D15">
    <cfRule type="cellIs" dxfId="325" priority="341" stopIfTrue="1" operator="equal">
      <formula>"þ"</formula>
    </cfRule>
  </conditionalFormatting>
  <conditionalFormatting sqref="D15">
    <cfRule type="cellIs" dxfId="324" priority="340" stopIfTrue="1" operator="equal">
      <formula>"þ"</formula>
    </cfRule>
  </conditionalFormatting>
  <conditionalFormatting sqref="D15">
    <cfRule type="cellIs" dxfId="323" priority="339" stopIfTrue="1" operator="equal">
      <formula>"þ"</formula>
    </cfRule>
  </conditionalFormatting>
  <conditionalFormatting sqref="D15">
    <cfRule type="cellIs" dxfId="322" priority="338" stopIfTrue="1" operator="equal">
      <formula>"þ"</formula>
    </cfRule>
  </conditionalFormatting>
  <conditionalFormatting sqref="D15">
    <cfRule type="cellIs" dxfId="321" priority="337" stopIfTrue="1" operator="equal">
      <formula>"þ"</formula>
    </cfRule>
  </conditionalFormatting>
  <conditionalFormatting sqref="D15">
    <cfRule type="cellIs" dxfId="320" priority="336" stopIfTrue="1" operator="equal">
      <formula>"þ"</formula>
    </cfRule>
  </conditionalFormatting>
  <conditionalFormatting sqref="D16">
    <cfRule type="cellIs" dxfId="319" priority="335" stopIfTrue="1" operator="equal">
      <formula>"þ"</formula>
    </cfRule>
  </conditionalFormatting>
  <conditionalFormatting sqref="D16">
    <cfRule type="cellIs" dxfId="318" priority="334" stopIfTrue="1" operator="equal">
      <formula>"þ"</formula>
    </cfRule>
  </conditionalFormatting>
  <conditionalFormatting sqref="D16">
    <cfRule type="cellIs" dxfId="317" priority="333" stopIfTrue="1" operator="equal">
      <formula>"þ"</formula>
    </cfRule>
  </conditionalFormatting>
  <conditionalFormatting sqref="D16">
    <cfRule type="cellIs" dxfId="316" priority="332" stopIfTrue="1" operator="equal">
      <formula>"þ"</formula>
    </cfRule>
  </conditionalFormatting>
  <conditionalFormatting sqref="D16">
    <cfRule type="cellIs" dxfId="315" priority="331" stopIfTrue="1" operator="equal">
      <formula>"þ"</formula>
    </cfRule>
  </conditionalFormatting>
  <conditionalFormatting sqref="D16">
    <cfRule type="cellIs" dxfId="314" priority="330" stopIfTrue="1" operator="equal">
      <formula>"þ"</formula>
    </cfRule>
  </conditionalFormatting>
  <conditionalFormatting sqref="D16">
    <cfRule type="cellIs" dxfId="313" priority="329" stopIfTrue="1" operator="equal">
      <formula>"þ"</formula>
    </cfRule>
  </conditionalFormatting>
  <conditionalFormatting sqref="D15">
    <cfRule type="cellIs" dxfId="312" priority="328" stopIfTrue="1" operator="equal">
      <formula>"þ"</formula>
    </cfRule>
  </conditionalFormatting>
  <conditionalFormatting sqref="D16">
    <cfRule type="cellIs" dxfId="311" priority="327" stopIfTrue="1" operator="equal">
      <formula>"þ"</formula>
    </cfRule>
  </conditionalFormatting>
  <conditionalFormatting sqref="D15">
    <cfRule type="cellIs" dxfId="310" priority="326" stopIfTrue="1" operator="equal">
      <formula>"þ"</formula>
    </cfRule>
  </conditionalFormatting>
  <conditionalFormatting sqref="D15">
    <cfRule type="cellIs" dxfId="309" priority="325" stopIfTrue="1" operator="equal">
      <formula>"þ"</formula>
    </cfRule>
  </conditionalFormatting>
  <conditionalFormatting sqref="D15">
    <cfRule type="cellIs" dxfId="308" priority="324" stopIfTrue="1" operator="equal">
      <formula>"þ"</formula>
    </cfRule>
  </conditionalFormatting>
  <conditionalFormatting sqref="D15">
    <cfRule type="cellIs" dxfId="307" priority="323" stopIfTrue="1" operator="equal">
      <formula>"þ"</formula>
    </cfRule>
  </conditionalFormatting>
  <conditionalFormatting sqref="D15">
    <cfRule type="cellIs" dxfId="306" priority="322" stopIfTrue="1" operator="equal">
      <formula>"þ"</formula>
    </cfRule>
  </conditionalFormatting>
  <conditionalFormatting sqref="D15">
    <cfRule type="cellIs" dxfId="305" priority="321" stopIfTrue="1" operator="equal">
      <formula>"þ"</formula>
    </cfRule>
  </conditionalFormatting>
  <conditionalFormatting sqref="D16">
    <cfRule type="cellIs" dxfId="304" priority="320" stopIfTrue="1" operator="equal">
      <formula>"þ"</formula>
    </cfRule>
  </conditionalFormatting>
  <conditionalFormatting sqref="D16">
    <cfRule type="cellIs" dxfId="303" priority="319" stopIfTrue="1" operator="equal">
      <formula>"þ"</formula>
    </cfRule>
  </conditionalFormatting>
  <conditionalFormatting sqref="D16">
    <cfRule type="cellIs" dxfId="302" priority="318" stopIfTrue="1" operator="equal">
      <formula>"þ"</formula>
    </cfRule>
  </conditionalFormatting>
  <conditionalFormatting sqref="D16">
    <cfRule type="cellIs" dxfId="301" priority="317" stopIfTrue="1" operator="equal">
      <formula>"þ"</formula>
    </cfRule>
  </conditionalFormatting>
  <conditionalFormatting sqref="D16">
    <cfRule type="cellIs" dxfId="300" priority="316" stopIfTrue="1" operator="equal">
      <formula>"þ"</formula>
    </cfRule>
  </conditionalFormatting>
  <conditionalFormatting sqref="D16">
    <cfRule type="cellIs" dxfId="299" priority="315" stopIfTrue="1" operator="equal">
      <formula>"þ"</formula>
    </cfRule>
  </conditionalFormatting>
  <conditionalFormatting sqref="D16">
    <cfRule type="cellIs" dxfId="298" priority="314" stopIfTrue="1" operator="equal">
      <formula>"þ"</formula>
    </cfRule>
  </conditionalFormatting>
  <conditionalFormatting sqref="D16">
    <cfRule type="cellIs" dxfId="297" priority="313" stopIfTrue="1" operator="equal">
      <formula>"þ"</formula>
    </cfRule>
  </conditionalFormatting>
  <conditionalFormatting sqref="D15">
    <cfRule type="cellIs" dxfId="296" priority="312" stopIfTrue="1" operator="equal">
      <formula>"þ"</formula>
    </cfRule>
  </conditionalFormatting>
  <conditionalFormatting sqref="D15">
    <cfRule type="cellIs" dxfId="295" priority="311" stopIfTrue="1" operator="equal">
      <formula>"þ"</formula>
    </cfRule>
  </conditionalFormatting>
  <conditionalFormatting sqref="D15">
    <cfRule type="cellIs" dxfId="294" priority="310" stopIfTrue="1" operator="equal">
      <formula>"þ"</formula>
    </cfRule>
  </conditionalFormatting>
  <conditionalFormatting sqref="D15">
    <cfRule type="cellIs" dxfId="293" priority="309" stopIfTrue="1" operator="equal">
      <formula>"þ"</formula>
    </cfRule>
  </conditionalFormatting>
  <conditionalFormatting sqref="D15">
    <cfRule type="cellIs" dxfId="292" priority="308" stopIfTrue="1" operator="equal">
      <formula>"þ"</formula>
    </cfRule>
  </conditionalFormatting>
  <conditionalFormatting sqref="D15">
    <cfRule type="cellIs" dxfId="291" priority="307" stopIfTrue="1" operator="equal">
      <formula>"þ"</formula>
    </cfRule>
  </conditionalFormatting>
  <conditionalFormatting sqref="D16">
    <cfRule type="cellIs" dxfId="290" priority="306" stopIfTrue="1" operator="equal">
      <formula>"þ"</formula>
    </cfRule>
  </conditionalFormatting>
  <conditionalFormatting sqref="D16">
    <cfRule type="cellIs" dxfId="289" priority="305" stopIfTrue="1" operator="equal">
      <formula>"þ"</formula>
    </cfRule>
  </conditionalFormatting>
  <conditionalFormatting sqref="D16">
    <cfRule type="cellIs" dxfId="288" priority="304" stopIfTrue="1" operator="equal">
      <formula>"þ"</formula>
    </cfRule>
  </conditionalFormatting>
  <conditionalFormatting sqref="D16">
    <cfRule type="cellIs" dxfId="287" priority="303" stopIfTrue="1" operator="equal">
      <formula>"þ"</formula>
    </cfRule>
  </conditionalFormatting>
  <conditionalFormatting sqref="D16">
    <cfRule type="cellIs" dxfId="286" priority="302" stopIfTrue="1" operator="equal">
      <formula>"þ"</formula>
    </cfRule>
  </conditionalFormatting>
  <conditionalFormatting sqref="D16">
    <cfRule type="cellIs" dxfId="285" priority="301" stopIfTrue="1" operator="equal">
      <formula>"þ"</formula>
    </cfRule>
  </conditionalFormatting>
  <conditionalFormatting sqref="D13">
    <cfRule type="cellIs" dxfId="284" priority="300" stopIfTrue="1" operator="equal">
      <formula>"þ"</formula>
    </cfRule>
  </conditionalFormatting>
  <conditionalFormatting sqref="D13">
    <cfRule type="cellIs" dxfId="283" priority="299" stopIfTrue="1" operator="equal">
      <formula>"þ"</formula>
    </cfRule>
  </conditionalFormatting>
  <conditionalFormatting sqref="D13">
    <cfRule type="cellIs" dxfId="282" priority="298" stopIfTrue="1" operator="equal">
      <formula>"þ"</formula>
    </cfRule>
  </conditionalFormatting>
  <conditionalFormatting sqref="D13">
    <cfRule type="cellIs" dxfId="281" priority="297" stopIfTrue="1" operator="equal">
      <formula>"þ"</formula>
    </cfRule>
  </conditionalFormatting>
  <conditionalFormatting sqref="D13">
    <cfRule type="cellIs" dxfId="280" priority="296" stopIfTrue="1" operator="equal">
      <formula>"þ"</formula>
    </cfRule>
  </conditionalFormatting>
  <conditionalFormatting sqref="D13">
    <cfRule type="cellIs" dxfId="279" priority="295" stopIfTrue="1" operator="equal">
      <formula>"þ"</formula>
    </cfRule>
  </conditionalFormatting>
  <conditionalFormatting sqref="D13">
    <cfRule type="cellIs" dxfId="278" priority="294" stopIfTrue="1" operator="equal">
      <formula>"þ"</formula>
    </cfRule>
  </conditionalFormatting>
  <conditionalFormatting sqref="D13">
    <cfRule type="cellIs" dxfId="277" priority="293" stopIfTrue="1" operator="equal">
      <formula>"þ"</formula>
    </cfRule>
  </conditionalFormatting>
  <conditionalFormatting sqref="D13">
    <cfRule type="cellIs" dxfId="276" priority="292" stopIfTrue="1" operator="equal">
      <formula>"þ"</formula>
    </cfRule>
  </conditionalFormatting>
  <conditionalFormatting sqref="D13">
    <cfRule type="cellIs" dxfId="275" priority="291" stopIfTrue="1" operator="equal">
      <formula>"þ"</formula>
    </cfRule>
  </conditionalFormatting>
  <conditionalFormatting sqref="D13">
    <cfRule type="cellIs" dxfId="274" priority="290" stopIfTrue="1" operator="equal">
      <formula>"þ"</formula>
    </cfRule>
  </conditionalFormatting>
  <conditionalFormatting sqref="D13">
    <cfRule type="cellIs" dxfId="273" priority="289" stopIfTrue="1" operator="equal">
      <formula>"þ"</formula>
    </cfRule>
  </conditionalFormatting>
  <conditionalFormatting sqref="D13">
    <cfRule type="cellIs" dxfId="272" priority="288" stopIfTrue="1" operator="equal">
      <formula>"þ"</formula>
    </cfRule>
  </conditionalFormatting>
  <conditionalFormatting sqref="D13">
    <cfRule type="cellIs" dxfId="271" priority="287" stopIfTrue="1" operator="equal">
      <formula>"þ"</formula>
    </cfRule>
  </conditionalFormatting>
  <conditionalFormatting sqref="D13">
    <cfRule type="cellIs" dxfId="270" priority="286" stopIfTrue="1" operator="equal">
      <formula>"þ"</formula>
    </cfRule>
  </conditionalFormatting>
  <conditionalFormatting sqref="D13">
    <cfRule type="cellIs" dxfId="269" priority="285" stopIfTrue="1" operator="equal">
      <formula>"þ"</formula>
    </cfRule>
  </conditionalFormatting>
  <conditionalFormatting sqref="D13">
    <cfRule type="cellIs" dxfId="268" priority="284" stopIfTrue="1" operator="equal">
      <formula>"þ"</formula>
    </cfRule>
  </conditionalFormatting>
  <conditionalFormatting sqref="D13">
    <cfRule type="cellIs" dxfId="267" priority="283" stopIfTrue="1" operator="equal">
      <formula>"þ"</formula>
    </cfRule>
  </conditionalFormatting>
  <conditionalFormatting sqref="D13">
    <cfRule type="cellIs" dxfId="266" priority="282" stopIfTrue="1" operator="equal">
      <formula>"þ"</formula>
    </cfRule>
  </conditionalFormatting>
  <conditionalFormatting sqref="D13">
    <cfRule type="cellIs" dxfId="265" priority="281" stopIfTrue="1" operator="equal">
      <formula>"þ"</formula>
    </cfRule>
  </conditionalFormatting>
  <conditionalFormatting sqref="D13">
    <cfRule type="cellIs" dxfId="264" priority="280" stopIfTrue="1" operator="equal">
      <formula>"þ"</formula>
    </cfRule>
  </conditionalFormatting>
  <conditionalFormatting sqref="D13">
    <cfRule type="cellIs" dxfId="263" priority="279" stopIfTrue="1" operator="equal">
      <formula>"þ"</formula>
    </cfRule>
  </conditionalFormatting>
  <conditionalFormatting sqref="D13">
    <cfRule type="cellIs" dxfId="262" priority="278" stopIfTrue="1" operator="equal">
      <formula>"þ"</formula>
    </cfRule>
  </conditionalFormatting>
  <conditionalFormatting sqref="D13">
    <cfRule type="cellIs" dxfId="261" priority="277" stopIfTrue="1" operator="equal">
      <formula>"þ"</formula>
    </cfRule>
  </conditionalFormatting>
  <conditionalFormatting sqref="D13">
    <cfRule type="cellIs" dxfId="260" priority="276" stopIfTrue="1" operator="equal">
      <formula>"þ"</formula>
    </cfRule>
  </conditionalFormatting>
  <conditionalFormatting sqref="D13">
    <cfRule type="cellIs" dxfId="259" priority="275" stopIfTrue="1" operator="equal">
      <formula>"þ"</formula>
    </cfRule>
  </conditionalFormatting>
  <conditionalFormatting sqref="D13">
    <cfRule type="cellIs" dxfId="258" priority="274" stopIfTrue="1" operator="equal">
      <formula>"þ"</formula>
    </cfRule>
  </conditionalFormatting>
  <conditionalFormatting sqref="D13">
    <cfRule type="cellIs" dxfId="257" priority="273" stopIfTrue="1" operator="equal">
      <formula>"þ"</formula>
    </cfRule>
  </conditionalFormatting>
  <conditionalFormatting sqref="D13">
    <cfRule type="cellIs" dxfId="256" priority="272" stopIfTrue="1" operator="equal">
      <formula>"þ"</formula>
    </cfRule>
  </conditionalFormatting>
  <conditionalFormatting sqref="D13">
    <cfRule type="cellIs" dxfId="255" priority="271" stopIfTrue="1" operator="equal">
      <formula>"þ"</formula>
    </cfRule>
  </conditionalFormatting>
  <conditionalFormatting sqref="D13">
    <cfRule type="cellIs" dxfId="254" priority="270" stopIfTrue="1" operator="equal">
      <formula>"þ"</formula>
    </cfRule>
  </conditionalFormatting>
  <conditionalFormatting sqref="D13">
    <cfRule type="cellIs" dxfId="253" priority="269" stopIfTrue="1" operator="equal">
      <formula>"þ"</formula>
    </cfRule>
  </conditionalFormatting>
  <conditionalFormatting sqref="D13">
    <cfRule type="cellIs" dxfId="252" priority="268" stopIfTrue="1" operator="equal">
      <formula>"þ"</formula>
    </cfRule>
  </conditionalFormatting>
  <conditionalFormatting sqref="D13">
    <cfRule type="cellIs" dxfId="251" priority="267" stopIfTrue="1" operator="equal">
      <formula>"þ"</formula>
    </cfRule>
  </conditionalFormatting>
  <conditionalFormatting sqref="D13">
    <cfRule type="cellIs" dxfId="250" priority="266" stopIfTrue="1" operator="equal">
      <formula>"þ"</formula>
    </cfRule>
  </conditionalFormatting>
  <conditionalFormatting sqref="D13">
    <cfRule type="cellIs" dxfId="249" priority="265" stopIfTrue="1" operator="equal">
      <formula>"þ"</formula>
    </cfRule>
  </conditionalFormatting>
  <conditionalFormatting sqref="D13">
    <cfRule type="cellIs" dxfId="248" priority="264" stopIfTrue="1" operator="equal">
      <formula>"þ"</formula>
    </cfRule>
  </conditionalFormatting>
  <conditionalFormatting sqref="D13">
    <cfRule type="cellIs" dxfId="247" priority="263" stopIfTrue="1" operator="equal">
      <formula>"þ"</formula>
    </cfRule>
  </conditionalFormatting>
  <conditionalFormatting sqref="D13">
    <cfRule type="cellIs" dxfId="246" priority="262" stopIfTrue="1" operator="equal">
      <formula>"þ"</formula>
    </cfRule>
  </conditionalFormatting>
  <conditionalFormatting sqref="D13">
    <cfRule type="cellIs" dxfId="245" priority="261" stopIfTrue="1" operator="equal">
      <formula>"þ"</formula>
    </cfRule>
  </conditionalFormatting>
  <conditionalFormatting sqref="D13">
    <cfRule type="cellIs" dxfId="244" priority="260" stopIfTrue="1" operator="equal">
      <formula>"þ"</formula>
    </cfRule>
  </conditionalFormatting>
  <conditionalFormatting sqref="D13">
    <cfRule type="cellIs" dxfId="243" priority="259" stopIfTrue="1" operator="equal">
      <formula>"þ"</formula>
    </cfRule>
  </conditionalFormatting>
  <conditionalFormatting sqref="D13">
    <cfRule type="cellIs" dxfId="242" priority="258" stopIfTrue="1" operator="equal">
      <formula>"þ"</formula>
    </cfRule>
  </conditionalFormatting>
  <conditionalFormatting sqref="D13">
    <cfRule type="cellIs" dxfId="241" priority="257" stopIfTrue="1" operator="equal">
      <formula>"þ"</formula>
    </cfRule>
  </conditionalFormatting>
  <conditionalFormatting sqref="D13">
    <cfRule type="cellIs" dxfId="240" priority="256" stopIfTrue="1" operator="equal">
      <formula>"þ"</formula>
    </cfRule>
  </conditionalFormatting>
  <conditionalFormatting sqref="D13">
    <cfRule type="cellIs" dxfId="239" priority="255" stopIfTrue="1" operator="equal">
      <formula>"þ"</formula>
    </cfRule>
  </conditionalFormatting>
  <conditionalFormatting sqref="D26">
    <cfRule type="cellIs" dxfId="238" priority="253" stopIfTrue="1" operator="equal">
      <formula>"þ"</formula>
    </cfRule>
  </conditionalFormatting>
  <conditionalFormatting sqref="D26">
    <cfRule type="cellIs" dxfId="237" priority="252" stopIfTrue="1" operator="equal">
      <formula>"þ"</formula>
    </cfRule>
  </conditionalFormatting>
  <conditionalFormatting sqref="D26">
    <cfRule type="cellIs" dxfId="236" priority="251" stopIfTrue="1" operator="equal">
      <formula>"þ"</formula>
    </cfRule>
  </conditionalFormatting>
  <conditionalFormatting sqref="D26">
    <cfRule type="cellIs" dxfId="235" priority="250" stopIfTrue="1" operator="equal">
      <formula>"þ"</formula>
    </cfRule>
  </conditionalFormatting>
  <conditionalFormatting sqref="D26">
    <cfRule type="cellIs" dxfId="234" priority="248" stopIfTrue="1" operator="equal">
      <formula>"þ"</formula>
    </cfRule>
  </conditionalFormatting>
  <conditionalFormatting sqref="D26">
    <cfRule type="cellIs" dxfId="233" priority="247" stopIfTrue="1" operator="equal">
      <formula>"þ"</formula>
    </cfRule>
  </conditionalFormatting>
  <conditionalFormatting sqref="D26">
    <cfRule type="cellIs" dxfId="232" priority="246" stopIfTrue="1" operator="equal">
      <formula>"þ"</formula>
    </cfRule>
  </conditionalFormatting>
  <conditionalFormatting sqref="D26">
    <cfRule type="cellIs" dxfId="231" priority="245" stopIfTrue="1" operator="equal">
      <formula>"þ"</formula>
    </cfRule>
  </conditionalFormatting>
  <conditionalFormatting sqref="D26">
    <cfRule type="cellIs" dxfId="230" priority="244" stopIfTrue="1" operator="equal">
      <formula>"þ"</formula>
    </cfRule>
  </conditionalFormatting>
  <conditionalFormatting sqref="D26">
    <cfRule type="cellIs" dxfId="229" priority="243" stopIfTrue="1" operator="equal">
      <formula>"þ"</formula>
    </cfRule>
  </conditionalFormatting>
  <conditionalFormatting sqref="D26">
    <cfRule type="cellIs" dxfId="228" priority="238" stopIfTrue="1" operator="equal">
      <formula>"þ"</formula>
    </cfRule>
  </conditionalFormatting>
  <conditionalFormatting sqref="D28:D29">
    <cfRule type="cellIs" dxfId="227" priority="227" stopIfTrue="1" operator="equal">
      <formula>"þ"</formula>
    </cfRule>
  </conditionalFormatting>
  <conditionalFormatting sqref="D20">
    <cfRule type="cellIs" dxfId="226" priority="208" stopIfTrue="1" operator="equal">
      <formula>"þ"</formula>
    </cfRule>
  </conditionalFormatting>
  <conditionalFormatting sqref="D19">
    <cfRule type="cellIs" dxfId="225" priority="207" stopIfTrue="1" operator="equal">
      <formula>"þ"</formula>
    </cfRule>
  </conditionalFormatting>
  <conditionalFormatting sqref="D19">
    <cfRule type="cellIs" dxfId="224" priority="206" stopIfTrue="1" operator="equal">
      <formula>"þ"</formula>
    </cfRule>
  </conditionalFormatting>
  <conditionalFormatting sqref="D19">
    <cfRule type="cellIs" dxfId="223" priority="205" stopIfTrue="1" operator="equal">
      <formula>"þ"</formula>
    </cfRule>
  </conditionalFormatting>
  <conditionalFormatting sqref="D19">
    <cfRule type="cellIs" dxfId="222" priority="204" stopIfTrue="1" operator="equal">
      <formula>"þ"</formula>
    </cfRule>
  </conditionalFormatting>
  <conditionalFormatting sqref="D19">
    <cfRule type="cellIs" dxfId="221" priority="203" stopIfTrue="1" operator="equal">
      <formula>"þ"</formula>
    </cfRule>
  </conditionalFormatting>
  <conditionalFormatting sqref="D19">
    <cfRule type="cellIs" dxfId="220" priority="202" stopIfTrue="1" operator="equal">
      <formula>"þ"</formula>
    </cfRule>
  </conditionalFormatting>
  <conditionalFormatting sqref="D21">
    <cfRule type="cellIs" dxfId="219" priority="201" stopIfTrue="1" operator="equal">
      <formula>"þ"</formula>
    </cfRule>
  </conditionalFormatting>
  <conditionalFormatting sqref="D20">
    <cfRule type="cellIs" dxfId="218" priority="200" stopIfTrue="1" operator="equal">
      <formula>"þ"</formula>
    </cfRule>
  </conditionalFormatting>
  <conditionalFormatting sqref="D20">
    <cfRule type="cellIs" dxfId="217" priority="199" stopIfTrue="1" operator="equal">
      <formula>"þ"</formula>
    </cfRule>
  </conditionalFormatting>
  <conditionalFormatting sqref="D20">
    <cfRule type="cellIs" dxfId="216" priority="198" stopIfTrue="1" operator="equal">
      <formula>"þ"</formula>
    </cfRule>
  </conditionalFormatting>
  <conditionalFormatting sqref="D20">
    <cfRule type="cellIs" dxfId="215" priority="197" stopIfTrue="1" operator="equal">
      <formula>"þ"</formula>
    </cfRule>
  </conditionalFormatting>
  <conditionalFormatting sqref="D20">
    <cfRule type="cellIs" dxfId="214" priority="196" stopIfTrue="1" operator="equal">
      <formula>"þ"</formula>
    </cfRule>
  </conditionalFormatting>
  <conditionalFormatting sqref="D20">
    <cfRule type="cellIs" dxfId="213" priority="195" stopIfTrue="1" operator="equal">
      <formula>"þ"</formula>
    </cfRule>
  </conditionalFormatting>
  <conditionalFormatting sqref="D21">
    <cfRule type="cellIs" dxfId="212" priority="194" stopIfTrue="1" operator="equal">
      <formula>"þ"</formula>
    </cfRule>
  </conditionalFormatting>
  <conditionalFormatting sqref="D22">
    <cfRule type="cellIs" dxfId="211" priority="193" stopIfTrue="1" operator="equal">
      <formula>"þ"</formula>
    </cfRule>
  </conditionalFormatting>
  <conditionalFormatting sqref="D21">
    <cfRule type="cellIs" dxfId="210" priority="192" stopIfTrue="1" operator="equal">
      <formula>"þ"</formula>
    </cfRule>
  </conditionalFormatting>
  <conditionalFormatting sqref="D21">
    <cfRule type="cellIs" dxfId="209" priority="191" stopIfTrue="1" operator="equal">
      <formula>"þ"</formula>
    </cfRule>
  </conditionalFormatting>
  <conditionalFormatting sqref="D21">
    <cfRule type="cellIs" dxfId="208" priority="190" stopIfTrue="1" operator="equal">
      <formula>"þ"</formula>
    </cfRule>
  </conditionalFormatting>
  <conditionalFormatting sqref="D21">
    <cfRule type="cellIs" dxfId="207" priority="189" stopIfTrue="1" operator="equal">
      <formula>"þ"</formula>
    </cfRule>
  </conditionalFormatting>
  <conditionalFormatting sqref="D21">
    <cfRule type="cellIs" dxfId="206" priority="188" stopIfTrue="1" operator="equal">
      <formula>"þ"</formula>
    </cfRule>
  </conditionalFormatting>
  <conditionalFormatting sqref="D21">
    <cfRule type="cellIs" dxfId="205" priority="187" stopIfTrue="1" operator="equal">
      <formula>"þ"</formula>
    </cfRule>
  </conditionalFormatting>
  <conditionalFormatting sqref="D21">
    <cfRule type="cellIs" dxfId="204" priority="186" stopIfTrue="1" operator="equal">
      <formula>"þ"</formula>
    </cfRule>
  </conditionalFormatting>
  <conditionalFormatting sqref="D20">
    <cfRule type="cellIs" dxfId="203" priority="185" stopIfTrue="1" operator="equal">
      <formula>"þ"</formula>
    </cfRule>
  </conditionalFormatting>
  <conditionalFormatting sqref="D20">
    <cfRule type="cellIs" dxfId="202" priority="184" stopIfTrue="1" operator="equal">
      <formula>"þ"</formula>
    </cfRule>
  </conditionalFormatting>
  <conditionalFormatting sqref="D20">
    <cfRule type="cellIs" dxfId="201" priority="183" stopIfTrue="1" operator="equal">
      <formula>"þ"</formula>
    </cfRule>
  </conditionalFormatting>
  <conditionalFormatting sqref="D20">
    <cfRule type="cellIs" dxfId="200" priority="182" stopIfTrue="1" operator="equal">
      <formula>"þ"</formula>
    </cfRule>
  </conditionalFormatting>
  <conditionalFormatting sqref="D20">
    <cfRule type="cellIs" dxfId="199" priority="181" stopIfTrue="1" operator="equal">
      <formula>"þ"</formula>
    </cfRule>
  </conditionalFormatting>
  <conditionalFormatting sqref="D20">
    <cfRule type="cellIs" dxfId="198" priority="180" stopIfTrue="1" operator="equal">
      <formula>"þ"</formula>
    </cfRule>
  </conditionalFormatting>
  <conditionalFormatting sqref="D22">
    <cfRule type="cellIs" dxfId="197" priority="179" stopIfTrue="1" operator="equal">
      <formula>"þ"</formula>
    </cfRule>
  </conditionalFormatting>
  <conditionalFormatting sqref="D21">
    <cfRule type="cellIs" dxfId="196" priority="178" stopIfTrue="1" operator="equal">
      <formula>"þ"</formula>
    </cfRule>
  </conditionalFormatting>
  <conditionalFormatting sqref="D21">
    <cfRule type="cellIs" dxfId="195" priority="177" stopIfTrue="1" operator="equal">
      <formula>"þ"</formula>
    </cfRule>
  </conditionalFormatting>
  <conditionalFormatting sqref="D21">
    <cfRule type="cellIs" dxfId="194" priority="176" stopIfTrue="1" operator="equal">
      <formula>"þ"</formula>
    </cfRule>
  </conditionalFormatting>
  <conditionalFormatting sqref="D21">
    <cfRule type="cellIs" dxfId="193" priority="175" stopIfTrue="1" operator="equal">
      <formula>"þ"</formula>
    </cfRule>
  </conditionalFormatting>
  <conditionalFormatting sqref="D21">
    <cfRule type="cellIs" dxfId="192" priority="174" stopIfTrue="1" operator="equal">
      <formula>"þ"</formula>
    </cfRule>
  </conditionalFormatting>
  <conditionalFormatting sqref="D21">
    <cfRule type="cellIs" dxfId="191" priority="173" stopIfTrue="1" operator="equal">
      <formula>"þ"</formula>
    </cfRule>
  </conditionalFormatting>
  <conditionalFormatting sqref="D22">
    <cfRule type="cellIs" dxfId="190" priority="172" stopIfTrue="1" operator="equal">
      <formula>"þ"</formula>
    </cfRule>
  </conditionalFormatting>
  <conditionalFormatting sqref="D23">
    <cfRule type="cellIs" dxfId="189" priority="171" stopIfTrue="1" operator="equal">
      <formula>"þ"</formula>
    </cfRule>
  </conditionalFormatting>
  <conditionalFormatting sqref="D22">
    <cfRule type="cellIs" dxfId="188" priority="170" stopIfTrue="1" operator="equal">
      <formula>"þ"</formula>
    </cfRule>
  </conditionalFormatting>
  <conditionalFormatting sqref="D22">
    <cfRule type="cellIs" dxfId="187" priority="169" stopIfTrue="1" operator="equal">
      <formula>"þ"</formula>
    </cfRule>
  </conditionalFormatting>
  <conditionalFormatting sqref="D22">
    <cfRule type="cellIs" dxfId="186" priority="168" stopIfTrue="1" operator="equal">
      <formula>"þ"</formula>
    </cfRule>
  </conditionalFormatting>
  <conditionalFormatting sqref="D22">
    <cfRule type="cellIs" dxfId="185" priority="167" stopIfTrue="1" operator="equal">
      <formula>"þ"</formula>
    </cfRule>
  </conditionalFormatting>
  <conditionalFormatting sqref="D22">
    <cfRule type="cellIs" dxfId="184" priority="166" stopIfTrue="1" operator="equal">
      <formula>"þ"</formula>
    </cfRule>
  </conditionalFormatting>
  <conditionalFormatting sqref="D22">
    <cfRule type="cellIs" dxfId="183" priority="165" stopIfTrue="1" operator="equal">
      <formula>"þ"</formula>
    </cfRule>
  </conditionalFormatting>
  <conditionalFormatting sqref="D21">
    <cfRule type="cellIs" dxfId="182" priority="164" stopIfTrue="1" operator="equal">
      <formula>"þ"</formula>
    </cfRule>
  </conditionalFormatting>
  <conditionalFormatting sqref="D20">
    <cfRule type="cellIs" dxfId="181" priority="163" stopIfTrue="1" operator="equal">
      <formula>"þ"</formula>
    </cfRule>
  </conditionalFormatting>
  <conditionalFormatting sqref="D20">
    <cfRule type="cellIs" dxfId="180" priority="162" stopIfTrue="1" operator="equal">
      <formula>"þ"</formula>
    </cfRule>
  </conditionalFormatting>
  <conditionalFormatting sqref="D20">
    <cfRule type="cellIs" dxfId="179" priority="161" stopIfTrue="1" operator="equal">
      <formula>"þ"</formula>
    </cfRule>
  </conditionalFormatting>
  <conditionalFormatting sqref="D20">
    <cfRule type="cellIs" dxfId="178" priority="160" stopIfTrue="1" operator="equal">
      <formula>"þ"</formula>
    </cfRule>
  </conditionalFormatting>
  <conditionalFormatting sqref="D20">
    <cfRule type="cellIs" dxfId="177" priority="159" stopIfTrue="1" operator="equal">
      <formula>"þ"</formula>
    </cfRule>
  </conditionalFormatting>
  <conditionalFormatting sqref="D20">
    <cfRule type="cellIs" dxfId="176" priority="158" stopIfTrue="1" operator="equal">
      <formula>"þ"</formula>
    </cfRule>
  </conditionalFormatting>
  <conditionalFormatting sqref="D22">
    <cfRule type="cellIs" dxfId="175" priority="157" stopIfTrue="1" operator="equal">
      <formula>"þ"</formula>
    </cfRule>
  </conditionalFormatting>
  <conditionalFormatting sqref="D21">
    <cfRule type="cellIs" dxfId="174" priority="156" stopIfTrue="1" operator="equal">
      <formula>"þ"</formula>
    </cfRule>
  </conditionalFormatting>
  <conditionalFormatting sqref="D21">
    <cfRule type="cellIs" dxfId="173" priority="155" stopIfTrue="1" operator="equal">
      <formula>"þ"</formula>
    </cfRule>
  </conditionalFormatting>
  <conditionalFormatting sqref="D21">
    <cfRule type="cellIs" dxfId="172" priority="154" stopIfTrue="1" operator="equal">
      <formula>"þ"</formula>
    </cfRule>
  </conditionalFormatting>
  <conditionalFormatting sqref="D21">
    <cfRule type="cellIs" dxfId="171" priority="153" stopIfTrue="1" operator="equal">
      <formula>"þ"</formula>
    </cfRule>
  </conditionalFormatting>
  <conditionalFormatting sqref="D21">
    <cfRule type="cellIs" dxfId="170" priority="152" stopIfTrue="1" operator="equal">
      <formula>"þ"</formula>
    </cfRule>
  </conditionalFormatting>
  <conditionalFormatting sqref="D21">
    <cfRule type="cellIs" dxfId="169" priority="151" stopIfTrue="1" operator="equal">
      <formula>"þ"</formula>
    </cfRule>
  </conditionalFormatting>
  <conditionalFormatting sqref="D22">
    <cfRule type="cellIs" dxfId="168" priority="150" stopIfTrue="1" operator="equal">
      <formula>"þ"</formula>
    </cfRule>
  </conditionalFormatting>
  <conditionalFormatting sqref="D23">
    <cfRule type="cellIs" dxfId="167" priority="149" stopIfTrue="1" operator="equal">
      <formula>"þ"</formula>
    </cfRule>
  </conditionalFormatting>
  <conditionalFormatting sqref="D22">
    <cfRule type="cellIs" dxfId="166" priority="148" stopIfTrue="1" operator="equal">
      <formula>"þ"</formula>
    </cfRule>
  </conditionalFormatting>
  <conditionalFormatting sqref="D22">
    <cfRule type="cellIs" dxfId="165" priority="147" stopIfTrue="1" operator="equal">
      <formula>"þ"</formula>
    </cfRule>
  </conditionalFormatting>
  <conditionalFormatting sqref="D22">
    <cfRule type="cellIs" dxfId="164" priority="146" stopIfTrue="1" operator="equal">
      <formula>"þ"</formula>
    </cfRule>
  </conditionalFormatting>
  <conditionalFormatting sqref="D22">
    <cfRule type="cellIs" dxfId="163" priority="145" stopIfTrue="1" operator="equal">
      <formula>"þ"</formula>
    </cfRule>
  </conditionalFormatting>
  <conditionalFormatting sqref="D22">
    <cfRule type="cellIs" dxfId="162" priority="144" stopIfTrue="1" operator="equal">
      <formula>"þ"</formula>
    </cfRule>
  </conditionalFormatting>
  <conditionalFormatting sqref="D22">
    <cfRule type="cellIs" dxfId="161" priority="143" stopIfTrue="1" operator="equal">
      <formula>"þ"</formula>
    </cfRule>
  </conditionalFormatting>
  <conditionalFormatting sqref="D22">
    <cfRule type="cellIs" dxfId="160" priority="142" stopIfTrue="1" operator="equal">
      <formula>"þ"</formula>
    </cfRule>
  </conditionalFormatting>
  <conditionalFormatting sqref="D21">
    <cfRule type="cellIs" dxfId="159" priority="141" stopIfTrue="1" operator="equal">
      <formula>"þ"</formula>
    </cfRule>
  </conditionalFormatting>
  <conditionalFormatting sqref="D21">
    <cfRule type="cellIs" dxfId="158" priority="140" stopIfTrue="1" operator="equal">
      <formula>"þ"</formula>
    </cfRule>
  </conditionalFormatting>
  <conditionalFormatting sqref="D21">
    <cfRule type="cellIs" dxfId="157" priority="139" stopIfTrue="1" operator="equal">
      <formula>"þ"</formula>
    </cfRule>
  </conditionalFormatting>
  <conditionalFormatting sqref="D21">
    <cfRule type="cellIs" dxfId="156" priority="138" stopIfTrue="1" operator="equal">
      <formula>"þ"</formula>
    </cfRule>
  </conditionalFormatting>
  <conditionalFormatting sqref="D21">
    <cfRule type="cellIs" dxfId="155" priority="137" stopIfTrue="1" operator="equal">
      <formula>"þ"</formula>
    </cfRule>
  </conditionalFormatting>
  <conditionalFormatting sqref="D21">
    <cfRule type="cellIs" dxfId="154" priority="136" stopIfTrue="1" operator="equal">
      <formula>"þ"</formula>
    </cfRule>
  </conditionalFormatting>
  <conditionalFormatting sqref="D23">
    <cfRule type="cellIs" dxfId="153" priority="135" stopIfTrue="1" operator="equal">
      <formula>"þ"</formula>
    </cfRule>
  </conditionalFormatting>
  <conditionalFormatting sqref="D22">
    <cfRule type="cellIs" dxfId="152" priority="134" stopIfTrue="1" operator="equal">
      <formula>"þ"</formula>
    </cfRule>
  </conditionalFormatting>
  <conditionalFormatting sqref="D22">
    <cfRule type="cellIs" dxfId="151" priority="133" stopIfTrue="1" operator="equal">
      <formula>"þ"</formula>
    </cfRule>
  </conditionalFormatting>
  <conditionalFormatting sqref="D22">
    <cfRule type="cellIs" dxfId="150" priority="132" stopIfTrue="1" operator="equal">
      <formula>"þ"</formula>
    </cfRule>
  </conditionalFormatting>
  <conditionalFormatting sqref="D22">
    <cfRule type="cellIs" dxfId="149" priority="131" stopIfTrue="1" operator="equal">
      <formula>"þ"</formula>
    </cfRule>
  </conditionalFormatting>
  <conditionalFormatting sqref="D22">
    <cfRule type="cellIs" dxfId="148" priority="130" stopIfTrue="1" operator="equal">
      <formula>"þ"</formula>
    </cfRule>
  </conditionalFormatting>
  <conditionalFormatting sqref="D22">
    <cfRule type="cellIs" dxfId="147" priority="129" stopIfTrue="1" operator="equal">
      <formula>"þ"</formula>
    </cfRule>
  </conditionalFormatting>
  <conditionalFormatting sqref="D19">
    <cfRule type="cellIs" dxfId="146" priority="128" stopIfTrue="1" operator="equal">
      <formula>"þ"</formula>
    </cfRule>
  </conditionalFormatting>
  <conditionalFormatting sqref="D19">
    <cfRule type="cellIs" dxfId="145" priority="127" stopIfTrue="1" operator="equal">
      <formula>"þ"</formula>
    </cfRule>
  </conditionalFormatting>
  <conditionalFormatting sqref="D19">
    <cfRule type="cellIs" dxfId="144" priority="126" stopIfTrue="1" operator="equal">
      <formula>"þ"</formula>
    </cfRule>
  </conditionalFormatting>
  <conditionalFormatting sqref="D19">
    <cfRule type="cellIs" dxfId="143" priority="125" stopIfTrue="1" operator="equal">
      <formula>"þ"</formula>
    </cfRule>
  </conditionalFormatting>
  <conditionalFormatting sqref="D19">
    <cfRule type="cellIs" dxfId="142" priority="124" stopIfTrue="1" operator="equal">
      <formula>"þ"</formula>
    </cfRule>
  </conditionalFormatting>
  <conditionalFormatting sqref="D19">
    <cfRule type="cellIs" dxfId="141" priority="123" stopIfTrue="1" operator="equal">
      <formula>"þ"</formula>
    </cfRule>
  </conditionalFormatting>
  <conditionalFormatting sqref="D23">
    <cfRule type="cellIs" dxfId="140" priority="122" stopIfTrue="1" operator="equal">
      <formula>"þ"</formula>
    </cfRule>
  </conditionalFormatting>
  <conditionalFormatting sqref="D24">
    <cfRule type="cellIs" dxfId="139" priority="121" stopIfTrue="1" operator="equal">
      <formula>"þ"</formula>
    </cfRule>
  </conditionalFormatting>
  <conditionalFormatting sqref="D23">
    <cfRule type="cellIs" dxfId="138" priority="120" stopIfTrue="1" operator="equal">
      <formula>"þ"</formula>
    </cfRule>
  </conditionalFormatting>
  <conditionalFormatting sqref="D23">
    <cfRule type="cellIs" dxfId="137" priority="119" stopIfTrue="1" operator="equal">
      <formula>"þ"</formula>
    </cfRule>
  </conditionalFormatting>
  <conditionalFormatting sqref="D23">
    <cfRule type="cellIs" dxfId="136" priority="118" stopIfTrue="1" operator="equal">
      <formula>"þ"</formula>
    </cfRule>
  </conditionalFormatting>
  <conditionalFormatting sqref="D23">
    <cfRule type="cellIs" dxfId="135" priority="117" stopIfTrue="1" operator="equal">
      <formula>"þ"</formula>
    </cfRule>
  </conditionalFormatting>
  <conditionalFormatting sqref="D23">
    <cfRule type="cellIs" dxfId="134" priority="116" stopIfTrue="1" operator="equal">
      <formula>"þ"</formula>
    </cfRule>
  </conditionalFormatting>
  <conditionalFormatting sqref="D23">
    <cfRule type="cellIs" dxfId="133" priority="115" stopIfTrue="1" operator="equal">
      <formula>"þ"</formula>
    </cfRule>
  </conditionalFormatting>
  <conditionalFormatting sqref="D25">
    <cfRule type="cellIs" dxfId="132" priority="114" stopIfTrue="1" operator="equal">
      <formula>"þ"</formula>
    </cfRule>
  </conditionalFormatting>
  <conditionalFormatting sqref="D25">
    <cfRule type="cellIs" dxfId="131" priority="113" stopIfTrue="1" operator="equal">
      <formula>"þ"</formula>
    </cfRule>
  </conditionalFormatting>
  <conditionalFormatting sqref="D25">
    <cfRule type="cellIs" dxfId="130" priority="112" stopIfTrue="1" operator="equal">
      <formula>"þ"</formula>
    </cfRule>
  </conditionalFormatting>
  <conditionalFormatting sqref="D25">
    <cfRule type="cellIs" dxfId="129" priority="111" stopIfTrue="1" operator="equal">
      <formula>"þ"</formula>
    </cfRule>
  </conditionalFormatting>
  <conditionalFormatting sqref="D26">
    <cfRule type="cellIs" dxfId="128" priority="110" stopIfTrue="1" operator="equal">
      <formula>"þ"</formula>
    </cfRule>
  </conditionalFormatting>
  <conditionalFormatting sqref="D25">
    <cfRule type="cellIs" dxfId="127" priority="109" stopIfTrue="1" operator="equal">
      <formula>"þ"</formula>
    </cfRule>
  </conditionalFormatting>
  <conditionalFormatting sqref="D25">
    <cfRule type="cellIs" dxfId="126" priority="108" stopIfTrue="1" operator="equal">
      <formula>"þ"</formula>
    </cfRule>
  </conditionalFormatting>
  <conditionalFormatting sqref="D25">
    <cfRule type="cellIs" dxfId="125" priority="107" stopIfTrue="1" operator="equal">
      <formula>"þ"</formula>
    </cfRule>
  </conditionalFormatting>
  <conditionalFormatting sqref="D25">
    <cfRule type="cellIs" dxfId="124" priority="106" stopIfTrue="1" operator="equal">
      <formula>"þ"</formula>
    </cfRule>
  </conditionalFormatting>
  <conditionalFormatting sqref="D25">
    <cfRule type="cellIs" dxfId="123" priority="105" stopIfTrue="1" operator="equal">
      <formula>"þ"</formula>
    </cfRule>
  </conditionalFormatting>
  <conditionalFormatting sqref="D25">
    <cfRule type="cellIs" dxfId="122" priority="104" stopIfTrue="1" operator="equal">
      <formula>"þ"</formula>
    </cfRule>
  </conditionalFormatting>
  <conditionalFormatting sqref="D24">
    <cfRule type="cellIs" dxfId="121" priority="103" stopIfTrue="1" operator="equal">
      <formula>"þ"</formula>
    </cfRule>
  </conditionalFormatting>
  <conditionalFormatting sqref="D24">
    <cfRule type="cellIs" dxfId="120" priority="102" stopIfTrue="1" operator="equal">
      <formula>"þ"</formula>
    </cfRule>
  </conditionalFormatting>
  <conditionalFormatting sqref="D24">
    <cfRule type="cellIs" dxfId="119" priority="101" stopIfTrue="1" operator="equal">
      <formula>"þ"</formula>
    </cfRule>
  </conditionalFormatting>
  <conditionalFormatting sqref="D24">
    <cfRule type="cellIs" dxfId="118" priority="100" stopIfTrue="1" operator="equal">
      <formula>"þ"</formula>
    </cfRule>
  </conditionalFormatting>
  <conditionalFormatting sqref="D25">
    <cfRule type="cellIs" dxfId="117" priority="99" stopIfTrue="1" operator="equal">
      <formula>"þ"</formula>
    </cfRule>
  </conditionalFormatting>
  <conditionalFormatting sqref="D24">
    <cfRule type="cellIs" dxfId="116" priority="98" stopIfTrue="1" operator="equal">
      <formula>"þ"</formula>
    </cfRule>
  </conditionalFormatting>
  <conditionalFormatting sqref="D24">
    <cfRule type="cellIs" dxfId="115" priority="97" stopIfTrue="1" operator="equal">
      <formula>"þ"</formula>
    </cfRule>
  </conditionalFormatting>
  <conditionalFormatting sqref="D24">
    <cfRule type="cellIs" dxfId="114" priority="96" stopIfTrue="1" operator="equal">
      <formula>"þ"</formula>
    </cfRule>
  </conditionalFormatting>
  <conditionalFormatting sqref="D24">
    <cfRule type="cellIs" dxfId="113" priority="95" stopIfTrue="1" operator="equal">
      <formula>"þ"</formula>
    </cfRule>
  </conditionalFormatting>
  <conditionalFormatting sqref="D24">
    <cfRule type="cellIs" dxfId="112" priority="94" stopIfTrue="1" operator="equal">
      <formula>"þ"</formula>
    </cfRule>
  </conditionalFormatting>
  <conditionalFormatting sqref="D24">
    <cfRule type="cellIs" dxfId="111" priority="93" stopIfTrue="1" operator="equal">
      <formula>"þ"</formula>
    </cfRule>
  </conditionalFormatting>
  <conditionalFormatting sqref="D26">
    <cfRule type="cellIs" dxfId="110" priority="92" stopIfTrue="1" operator="equal">
      <formula>"þ"</formula>
    </cfRule>
  </conditionalFormatting>
  <conditionalFormatting sqref="D26">
    <cfRule type="cellIs" dxfId="109" priority="91" stopIfTrue="1" operator="equal">
      <formula>"þ"</formula>
    </cfRule>
  </conditionalFormatting>
  <conditionalFormatting sqref="D26">
    <cfRule type="cellIs" dxfId="108" priority="90" stopIfTrue="1" operator="equal">
      <formula>"þ"</formula>
    </cfRule>
  </conditionalFormatting>
  <conditionalFormatting sqref="D26">
    <cfRule type="cellIs" dxfId="107" priority="89" stopIfTrue="1" operator="equal">
      <formula>"þ"</formula>
    </cfRule>
  </conditionalFormatting>
  <conditionalFormatting sqref="D28:D29">
    <cfRule type="cellIs" dxfId="106" priority="88" stopIfTrue="1" operator="equal">
      <formula>"þ"</formula>
    </cfRule>
  </conditionalFormatting>
  <conditionalFormatting sqref="D26">
    <cfRule type="cellIs" dxfId="105" priority="87" stopIfTrue="1" operator="equal">
      <formula>"þ"</formula>
    </cfRule>
  </conditionalFormatting>
  <conditionalFormatting sqref="D26">
    <cfRule type="cellIs" dxfId="104" priority="86" stopIfTrue="1" operator="equal">
      <formula>"þ"</formula>
    </cfRule>
  </conditionalFormatting>
  <conditionalFormatting sqref="D26">
    <cfRule type="cellIs" dxfId="103" priority="85" stopIfTrue="1" operator="equal">
      <formula>"þ"</formula>
    </cfRule>
  </conditionalFormatting>
  <conditionalFormatting sqref="D26">
    <cfRule type="cellIs" dxfId="102" priority="84" stopIfTrue="1" operator="equal">
      <formula>"þ"</formula>
    </cfRule>
  </conditionalFormatting>
  <conditionalFormatting sqref="D26">
    <cfRule type="cellIs" dxfId="101" priority="83" stopIfTrue="1" operator="equal">
      <formula>"þ"</formula>
    </cfRule>
  </conditionalFormatting>
  <conditionalFormatting sqref="D26">
    <cfRule type="cellIs" dxfId="100" priority="82" stopIfTrue="1" operator="equal">
      <formula>"þ"</formula>
    </cfRule>
  </conditionalFormatting>
  <conditionalFormatting sqref="D28:D29">
    <cfRule type="cellIs" dxfId="99" priority="81" stopIfTrue="1" operator="equal">
      <formula>"þ"</formula>
    </cfRule>
  </conditionalFormatting>
  <conditionalFormatting sqref="D28:D29">
    <cfRule type="cellIs" dxfId="98" priority="80" stopIfTrue="1" operator="equal">
      <formula>"þ"</formula>
    </cfRule>
  </conditionalFormatting>
  <conditionalFormatting sqref="D28:D29">
    <cfRule type="cellIs" dxfId="97" priority="79" stopIfTrue="1" operator="equal">
      <formula>"þ"</formula>
    </cfRule>
  </conditionalFormatting>
  <conditionalFormatting sqref="D28:D29">
    <cfRule type="cellIs" dxfId="96" priority="78" stopIfTrue="1" operator="equal">
      <formula>"þ"</formula>
    </cfRule>
  </conditionalFormatting>
  <conditionalFormatting sqref="D28:D29">
    <cfRule type="cellIs" dxfId="95" priority="77" stopIfTrue="1" operator="equal">
      <formula>"þ"</formula>
    </cfRule>
  </conditionalFormatting>
  <conditionalFormatting sqref="D28:D29">
    <cfRule type="cellIs" dxfId="94" priority="76" stopIfTrue="1" operator="equal">
      <formula>"þ"</formula>
    </cfRule>
  </conditionalFormatting>
  <conditionalFormatting sqref="D28:D29">
    <cfRule type="cellIs" dxfId="93" priority="75" stopIfTrue="1" operator="equal">
      <formula>"þ"</formula>
    </cfRule>
  </conditionalFormatting>
  <conditionalFormatting sqref="D28:D29">
    <cfRule type="cellIs" dxfId="92" priority="74" stopIfTrue="1" operator="equal">
      <formula>"þ"</formula>
    </cfRule>
  </conditionalFormatting>
  <conditionalFormatting sqref="D28:D29">
    <cfRule type="cellIs" dxfId="91" priority="73" stopIfTrue="1" operator="equal">
      <formula>"þ"</formula>
    </cfRule>
  </conditionalFormatting>
  <conditionalFormatting sqref="D28:D29">
    <cfRule type="cellIs" dxfId="90" priority="72" stopIfTrue="1" operator="equal">
      <formula>"þ"</formula>
    </cfRule>
  </conditionalFormatting>
  <conditionalFormatting sqref="D28:D29">
    <cfRule type="cellIs" dxfId="89" priority="71" stopIfTrue="1" operator="equal">
      <formula>"þ"</formula>
    </cfRule>
  </conditionalFormatting>
  <conditionalFormatting sqref="D30">
    <cfRule type="cellIs" dxfId="88" priority="70" stopIfTrue="1" operator="equal">
      <formula>"þ"</formula>
    </cfRule>
  </conditionalFormatting>
  <conditionalFormatting sqref="D11">
    <cfRule type="cellIs" dxfId="87" priority="69" stopIfTrue="1" operator="equal">
      <formula>"þ"</formula>
    </cfRule>
  </conditionalFormatting>
  <conditionalFormatting sqref="D11">
    <cfRule type="cellIs" dxfId="86" priority="68" stopIfTrue="1" operator="equal">
      <formula>"þ"</formula>
    </cfRule>
  </conditionalFormatting>
  <conditionalFormatting sqref="D11">
    <cfRule type="cellIs" dxfId="85" priority="67" stopIfTrue="1" operator="equal">
      <formula>"þ"</formula>
    </cfRule>
  </conditionalFormatting>
  <conditionalFormatting sqref="D11">
    <cfRule type="cellIs" dxfId="84" priority="66" stopIfTrue="1" operator="equal">
      <formula>"þ"</formula>
    </cfRule>
  </conditionalFormatting>
  <conditionalFormatting sqref="D11">
    <cfRule type="cellIs" dxfId="83" priority="65" stopIfTrue="1" operator="equal">
      <formula>"þ"</formula>
    </cfRule>
  </conditionalFormatting>
  <conditionalFormatting sqref="D11">
    <cfRule type="cellIs" dxfId="82" priority="64" stopIfTrue="1" operator="equal">
      <formula>"þ"</formula>
    </cfRule>
  </conditionalFormatting>
  <conditionalFormatting sqref="D11">
    <cfRule type="cellIs" dxfId="81" priority="63" stopIfTrue="1" operator="equal">
      <formula>"þ"</formula>
    </cfRule>
  </conditionalFormatting>
  <conditionalFormatting sqref="D11">
    <cfRule type="cellIs" dxfId="80" priority="62" stopIfTrue="1" operator="equal">
      <formula>"þ"</formula>
    </cfRule>
  </conditionalFormatting>
  <conditionalFormatting sqref="D11">
    <cfRule type="cellIs" dxfId="79" priority="61" stopIfTrue="1" operator="equal">
      <formula>"þ"</formula>
    </cfRule>
  </conditionalFormatting>
  <conditionalFormatting sqref="D11">
    <cfRule type="cellIs" dxfId="78" priority="60" stopIfTrue="1" operator="equal">
      <formula>"þ"</formula>
    </cfRule>
  </conditionalFormatting>
  <conditionalFormatting sqref="D11">
    <cfRule type="cellIs" dxfId="77" priority="59" stopIfTrue="1" operator="equal">
      <formula>"þ"</formula>
    </cfRule>
  </conditionalFormatting>
  <conditionalFormatting sqref="D11">
    <cfRule type="cellIs" dxfId="76" priority="58" stopIfTrue="1" operator="equal">
      <formula>"þ"</formula>
    </cfRule>
  </conditionalFormatting>
  <conditionalFormatting sqref="D11">
    <cfRule type="cellIs" dxfId="75" priority="57" stopIfTrue="1" operator="equal">
      <formula>"þ"</formula>
    </cfRule>
  </conditionalFormatting>
  <conditionalFormatting sqref="D11">
    <cfRule type="cellIs" dxfId="74" priority="56" stopIfTrue="1" operator="equal">
      <formula>"þ"</formula>
    </cfRule>
  </conditionalFormatting>
  <conditionalFormatting sqref="D11">
    <cfRule type="cellIs" dxfId="73" priority="55" stopIfTrue="1" operator="equal">
      <formula>"þ"</formula>
    </cfRule>
  </conditionalFormatting>
  <conditionalFormatting sqref="D11">
    <cfRule type="cellIs" dxfId="72" priority="54" stopIfTrue="1" operator="equal">
      <formula>"þ"</formula>
    </cfRule>
  </conditionalFormatting>
  <conditionalFormatting sqref="D11">
    <cfRule type="cellIs" dxfId="71" priority="53" stopIfTrue="1" operator="equal">
      <formula>"þ"</formula>
    </cfRule>
  </conditionalFormatting>
  <conditionalFormatting sqref="D11">
    <cfRule type="cellIs" dxfId="70" priority="52" stopIfTrue="1" operator="equal">
      <formula>"þ"</formula>
    </cfRule>
  </conditionalFormatting>
  <conditionalFormatting sqref="D11">
    <cfRule type="cellIs" dxfId="69" priority="51" stopIfTrue="1" operator="equal">
      <formula>"þ"</formula>
    </cfRule>
  </conditionalFormatting>
  <conditionalFormatting sqref="D11">
    <cfRule type="cellIs" dxfId="68" priority="50" stopIfTrue="1" operator="equal">
      <formula>"þ"</formula>
    </cfRule>
  </conditionalFormatting>
  <conditionalFormatting sqref="D11">
    <cfRule type="cellIs" dxfId="67" priority="49" stopIfTrue="1" operator="equal">
      <formula>"þ"</formula>
    </cfRule>
  </conditionalFormatting>
  <conditionalFormatting sqref="D11">
    <cfRule type="cellIs" dxfId="66" priority="48" stopIfTrue="1" operator="equal">
      <formula>"þ"</formula>
    </cfRule>
  </conditionalFormatting>
  <conditionalFormatting sqref="D11">
    <cfRule type="cellIs" dxfId="65" priority="47" stopIfTrue="1" operator="equal">
      <formula>"þ"</formula>
    </cfRule>
  </conditionalFormatting>
  <conditionalFormatting sqref="D11">
    <cfRule type="cellIs" dxfId="64" priority="46" stopIfTrue="1" operator="equal">
      <formula>"þ"</formula>
    </cfRule>
  </conditionalFormatting>
  <conditionalFormatting sqref="D11">
    <cfRule type="cellIs" dxfId="63" priority="45" stopIfTrue="1" operator="equal">
      <formula>"þ"</formula>
    </cfRule>
  </conditionalFormatting>
  <conditionalFormatting sqref="D11">
    <cfRule type="cellIs" dxfId="62" priority="44" stopIfTrue="1" operator="equal">
      <formula>"þ"</formula>
    </cfRule>
  </conditionalFormatting>
  <conditionalFormatting sqref="D11">
    <cfRule type="cellIs" dxfId="61" priority="43" stopIfTrue="1" operator="equal">
      <formula>"þ"</formula>
    </cfRule>
  </conditionalFormatting>
  <conditionalFormatting sqref="D11">
    <cfRule type="cellIs" dxfId="60" priority="42" stopIfTrue="1" operator="equal">
      <formula>"þ"</formula>
    </cfRule>
  </conditionalFormatting>
  <conditionalFormatting sqref="D11">
    <cfRule type="cellIs" dxfId="59" priority="41" stopIfTrue="1" operator="equal">
      <formula>"þ"</formula>
    </cfRule>
  </conditionalFormatting>
  <conditionalFormatting sqref="D11">
    <cfRule type="cellIs" dxfId="58" priority="40" stopIfTrue="1" operator="equal">
      <formula>"þ"</formula>
    </cfRule>
  </conditionalFormatting>
  <conditionalFormatting sqref="D11">
    <cfRule type="cellIs" dxfId="57" priority="39" stopIfTrue="1" operator="equal">
      <formula>"þ"</formula>
    </cfRule>
  </conditionalFormatting>
  <conditionalFormatting sqref="D11">
    <cfRule type="cellIs" dxfId="56" priority="38" stopIfTrue="1" operator="equal">
      <formula>"þ"</formula>
    </cfRule>
  </conditionalFormatting>
  <conditionalFormatting sqref="D11">
    <cfRule type="cellIs" dxfId="55" priority="37" stopIfTrue="1" operator="equal">
      <formula>"þ"</formula>
    </cfRule>
  </conditionalFormatting>
  <conditionalFormatting sqref="D11">
    <cfRule type="cellIs" dxfId="54" priority="36" stopIfTrue="1" operator="equal">
      <formula>"þ"</formula>
    </cfRule>
  </conditionalFormatting>
  <conditionalFormatting sqref="D11">
    <cfRule type="cellIs" dxfId="53" priority="35" stopIfTrue="1" operator="equal">
      <formula>"þ"</formula>
    </cfRule>
  </conditionalFormatting>
  <conditionalFormatting sqref="D11">
    <cfRule type="cellIs" dxfId="52" priority="34" stopIfTrue="1" operator="equal">
      <formula>"þ"</formula>
    </cfRule>
  </conditionalFormatting>
  <conditionalFormatting sqref="D11">
    <cfRule type="cellIs" dxfId="51" priority="33" stopIfTrue="1" operator="equal">
      <formula>"þ"</formula>
    </cfRule>
  </conditionalFormatting>
  <conditionalFormatting sqref="D11">
    <cfRule type="cellIs" dxfId="50" priority="32" stopIfTrue="1" operator="equal">
      <formula>"þ"</formula>
    </cfRule>
  </conditionalFormatting>
  <conditionalFormatting sqref="D11">
    <cfRule type="cellIs" dxfId="49" priority="31" stopIfTrue="1" operator="equal">
      <formula>"þ"</formula>
    </cfRule>
  </conditionalFormatting>
  <conditionalFormatting sqref="D11">
    <cfRule type="cellIs" dxfId="48" priority="30" stopIfTrue="1" operator="equal">
      <formula>"þ"</formula>
    </cfRule>
  </conditionalFormatting>
  <conditionalFormatting sqref="D11">
    <cfRule type="cellIs" dxfId="47" priority="29" stopIfTrue="1" operator="equal">
      <formula>"þ"</formula>
    </cfRule>
  </conditionalFormatting>
  <conditionalFormatting sqref="D11">
    <cfRule type="cellIs" dxfId="46" priority="28" stopIfTrue="1" operator="equal">
      <formula>"þ"</formula>
    </cfRule>
  </conditionalFormatting>
  <conditionalFormatting sqref="D11">
    <cfRule type="cellIs" dxfId="45" priority="27" stopIfTrue="1" operator="equal">
      <formula>"þ"</formula>
    </cfRule>
  </conditionalFormatting>
  <conditionalFormatting sqref="D11">
    <cfRule type="cellIs" dxfId="44" priority="26" stopIfTrue="1" operator="equal">
      <formula>"þ"</formula>
    </cfRule>
  </conditionalFormatting>
  <conditionalFormatting sqref="D11">
    <cfRule type="cellIs" dxfId="43" priority="25" stopIfTrue="1" operator="equal">
      <formula>"þ"</formula>
    </cfRule>
  </conditionalFormatting>
  <conditionalFormatting sqref="D11">
    <cfRule type="cellIs" dxfId="42" priority="24" stopIfTrue="1" operator="equal">
      <formula>"þ"</formula>
    </cfRule>
  </conditionalFormatting>
  <conditionalFormatting sqref="D27">
    <cfRule type="cellIs" dxfId="41" priority="23" stopIfTrue="1" operator="equal">
      <formula>"þ"</formula>
    </cfRule>
  </conditionalFormatting>
  <conditionalFormatting sqref="D27">
    <cfRule type="cellIs" dxfId="40" priority="22" stopIfTrue="1" operator="equal">
      <formula>"þ"</formula>
    </cfRule>
  </conditionalFormatting>
  <conditionalFormatting sqref="D27">
    <cfRule type="cellIs" dxfId="39" priority="21" stopIfTrue="1" operator="equal">
      <formula>"þ"</formula>
    </cfRule>
  </conditionalFormatting>
  <conditionalFormatting sqref="D27">
    <cfRule type="cellIs" dxfId="38" priority="20" stopIfTrue="1" operator="equal">
      <formula>"þ"</formula>
    </cfRule>
  </conditionalFormatting>
  <conditionalFormatting sqref="D27">
    <cfRule type="cellIs" dxfId="37" priority="19" stopIfTrue="1" operator="equal">
      <formula>"þ"</formula>
    </cfRule>
  </conditionalFormatting>
  <conditionalFormatting sqref="D27">
    <cfRule type="cellIs" dxfId="36" priority="18" stopIfTrue="1" operator="equal">
      <formula>"þ"</formula>
    </cfRule>
  </conditionalFormatting>
  <conditionalFormatting sqref="D27">
    <cfRule type="cellIs" dxfId="35" priority="17" stopIfTrue="1" operator="equal">
      <formula>"þ"</formula>
    </cfRule>
  </conditionalFormatting>
  <conditionalFormatting sqref="D27">
    <cfRule type="cellIs" dxfId="34" priority="16" stopIfTrue="1" operator="equal">
      <formula>"þ"</formula>
    </cfRule>
  </conditionalFormatting>
  <conditionalFormatting sqref="D27">
    <cfRule type="cellIs" dxfId="33" priority="15" stopIfTrue="1" operator="equal">
      <formula>"þ"</formula>
    </cfRule>
  </conditionalFormatting>
  <conditionalFormatting sqref="D27">
    <cfRule type="cellIs" dxfId="32" priority="14" stopIfTrue="1" operator="equal">
      <formula>"þ"</formula>
    </cfRule>
  </conditionalFormatting>
  <conditionalFormatting sqref="D27">
    <cfRule type="cellIs" dxfId="31" priority="13" stopIfTrue="1" operator="equal">
      <formula>"þ"</formula>
    </cfRule>
  </conditionalFormatting>
  <conditionalFormatting sqref="D27">
    <cfRule type="cellIs" dxfId="30" priority="12" stopIfTrue="1" operator="equal">
      <formula>"þ"</formula>
    </cfRule>
  </conditionalFormatting>
  <conditionalFormatting sqref="D27">
    <cfRule type="cellIs" dxfId="29" priority="11" stopIfTrue="1" operator="equal">
      <formula>"þ"</formula>
    </cfRule>
  </conditionalFormatting>
  <conditionalFormatting sqref="D27">
    <cfRule type="cellIs" dxfId="28" priority="10" stopIfTrue="1" operator="equal">
      <formula>"þ"</formula>
    </cfRule>
  </conditionalFormatting>
  <conditionalFormatting sqref="D27">
    <cfRule type="cellIs" dxfId="27" priority="9" stopIfTrue="1" operator="equal">
      <formula>"þ"</formula>
    </cfRule>
  </conditionalFormatting>
  <conditionalFormatting sqref="D27">
    <cfRule type="cellIs" dxfId="26" priority="8" stopIfTrue="1" operator="equal">
      <formula>"þ"</formula>
    </cfRule>
  </conditionalFormatting>
  <conditionalFormatting sqref="D27">
    <cfRule type="cellIs" dxfId="25" priority="7" stopIfTrue="1" operator="equal">
      <formula>"þ"</formula>
    </cfRule>
  </conditionalFormatting>
  <conditionalFormatting sqref="D27">
    <cfRule type="cellIs" dxfId="24" priority="6" stopIfTrue="1" operator="equal">
      <formula>"þ"</formula>
    </cfRule>
  </conditionalFormatting>
  <conditionalFormatting sqref="D27">
    <cfRule type="cellIs" dxfId="23" priority="5" stopIfTrue="1" operator="equal">
      <formula>"þ"</formula>
    </cfRule>
  </conditionalFormatting>
  <conditionalFormatting sqref="D27">
    <cfRule type="cellIs" dxfId="22" priority="4" stopIfTrue="1" operator="equal">
      <formula>"þ"</formula>
    </cfRule>
  </conditionalFormatting>
  <conditionalFormatting sqref="D27">
    <cfRule type="cellIs" dxfId="21" priority="3" stopIfTrue="1" operator="equal">
      <formula>"þ"</formula>
    </cfRule>
  </conditionalFormatting>
  <conditionalFormatting sqref="D27">
    <cfRule type="cellIs" dxfId="20" priority="2" stopIfTrue="1" operator="equal">
      <formula>"þ"</formula>
    </cfRule>
  </conditionalFormatting>
  <conditionalFormatting sqref="D27">
    <cfRule type="cellIs" dxfId="19" priority="1" stopIfTrue="1" operator="equal">
      <formula>"þ"</formula>
    </cfRule>
  </conditionalFormatting>
  <printOptions gridLinesSet="0"/>
  <pageMargins left="0.62" right="0.33" top="0.5" bottom="0.63" header="0.5" footer="0.5"/>
  <pageSetup orientation="portrait" horizontalDpi="120" verticalDpi="144"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7"/>
  <sheetViews>
    <sheetView showGridLines="0" workbookViewId="0"/>
  </sheetViews>
  <sheetFormatPr defaultColWidth="8.625" defaultRowHeight="16.5"/>
  <cols>
    <col min="1" max="1" width="31.375" style="287" customWidth="1"/>
    <col min="2" max="2" width="1.875" style="289" customWidth="1"/>
    <col min="3" max="3" width="32.75" style="230" bestFit="1" customWidth="1"/>
    <col min="4" max="4" width="8.625" style="291"/>
    <col min="5" max="16384" width="8.625" style="230"/>
  </cols>
  <sheetData>
    <row r="1" spans="1:3" ht="24.75" thickTop="1" thickBot="1">
      <c r="A1" s="290" t="s">
        <v>183</v>
      </c>
      <c r="B1" s="230"/>
      <c r="C1" s="290" t="s">
        <v>122</v>
      </c>
    </row>
    <row r="2" spans="1:3" ht="17.25" thickBot="1">
      <c r="A2" s="292" t="s">
        <v>300</v>
      </c>
      <c r="B2" s="230"/>
      <c r="C2" s="293" t="s">
        <v>310</v>
      </c>
    </row>
    <row r="3" spans="1:3" ht="21.75" thickTop="1" thickBot="1">
      <c r="A3" s="294" t="s">
        <v>376</v>
      </c>
      <c r="B3" s="230"/>
      <c r="C3" s="295" t="s">
        <v>285</v>
      </c>
    </row>
    <row r="4" spans="1:3">
      <c r="A4" s="294" t="s">
        <v>362</v>
      </c>
      <c r="B4" s="230"/>
      <c r="C4" s="297" t="s">
        <v>553</v>
      </c>
    </row>
    <row r="5" spans="1:3" ht="17.25" thickBot="1">
      <c r="A5" s="575" t="s">
        <v>569</v>
      </c>
      <c r="B5" s="230"/>
      <c r="C5" s="298" t="s">
        <v>312</v>
      </c>
    </row>
    <row r="6" spans="1:3" ht="18" thickTop="1" thickBot="1">
      <c r="B6" s="230"/>
      <c r="C6" s="297" t="s">
        <v>554</v>
      </c>
    </row>
    <row r="7" spans="1:3" ht="24.75" thickTop="1" thickBot="1">
      <c r="A7" s="10" t="s">
        <v>125</v>
      </c>
      <c r="B7" s="230"/>
      <c r="C7" s="401" t="s">
        <v>301</v>
      </c>
    </row>
    <row r="8" spans="1:3">
      <c r="A8" s="299" t="s">
        <v>556</v>
      </c>
      <c r="B8" s="230"/>
      <c r="C8" s="400" t="s">
        <v>555</v>
      </c>
    </row>
    <row r="9" spans="1:3" ht="17.25" thickBot="1">
      <c r="A9" s="36" t="s">
        <v>366</v>
      </c>
      <c r="B9" s="230"/>
      <c r="C9" s="296" t="str">
        <f>CONCATENATE("Freedom of Movement ",SUM('Personal File'!E3:E4)," rounds/day")</f>
        <v>Freedom of Movement 9 rounds/day</v>
      </c>
    </row>
    <row r="10" spans="1:3" ht="18" thickTop="1" thickBot="1">
      <c r="A10" s="36" t="s">
        <v>581</v>
      </c>
      <c r="B10" s="230"/>
    </row>
    <row r="11" spans="1:3" ht="24.75" thickTop="1" thickBot="1">
      <c r="A11" s="301" t="s">
        <v>313</v>
      </c>
      <c r="B11" s="230"/>
      <c r="C11" s="11" t="s">
        <v>94</v>
      </c>
    </row>
    <row r="12" spans="1:3" ht="18" thickTop="1" thickBot="1">
      <c r="B12" s="230"/>
      <c r="C12" s="300" t="s">
        <v>327</v>
      </c>
    </row>
    <row r="13" spans="1:3" ht="24.75" thickTop="1" thickBot="1">
      <c r="A13" s="34" t="s">
        <v>320</v>
      </c>
    </row>
    <row r="14" spans="1:3">
      <c r="A14" s="302" t="s">
        <v>319</v>
      </c>
    </row>
    <row r="15" spans="1:3">
      <c r="A15" s="36" t="s">
        <v>321</v>
      </c>
    </row>
    <row r="16" spans="1:3" ht="17.25" thickBot="1">
      <c r="A16" s="303" t="s">
        <v>322</v>
      </c>
    </row>
    <row r="17" ht="17.25" thickTop="1"/>
  </sheetData>
  <sortState ref="A2:A5">
    <sortCondition ref="A2:A5"/>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7"/>
  <sheetViews>
    <sheetView showGridLines="0" zoomScaleNormal="100" workbookViewId="0"/>
  </sheetViews>
  <sheetFormatPr defaultColWidth="13" defaultRowHeight="15.75"/>
  <cols>
    <col min="1" max="1" width="25.625" style="305" customWidth="1"/>
    <col min="2" max="2" width="8.625" style="305" customWidth="1"/>
    <col min="3" max="3" width="6" style="305" bestFit="1" customWidth="1"/>
    <col min="4" max="4" width="8.25" style="305" customWidth="1"/>
    <col min="5" max="5" width="8.375" style="305" customWidth="1"/>
    <col min="6" max="6" width="8.375" style="305" bestFit="1" customWidth="1"/>
    <col min="7" max="9" width="5.625" style="305" customWidth="1"/>
    <col min="10" max="10" width="6.25" style="305" bestFit="1" customWidth="1"/>
    <col min="11" max="11" width="17.625" style="305" bestFit="1" customWidth="1"/>
    <col min="12" max="12" width="2.25" style="305" customWidth="1"/>
    <col min="13" max="13" width="7.375" style="43" bestFit="1" customWidth="1"/>
    <col min="14" max="16384" width="13" style="43"/>
  </cols>
  <sheetData>
    <row r="1" spans="1:13" ht="24" thickBot="1">
      <c r="A1" s="304" t="s">
        <v>24</v>
      </c>
      <c r="B1" s="304"/>
      <c r="C1" s="304"/>
      <c r="D1" s="304"/>
      <c r="E1" s="304"/>
      <c r="F1" s="304"/>
      <c r="G1" s="304"/>
      <c r="H1" s="304"/>
      <c r="I1" s="304"/>
      <c r="J1" s="304"/>
      <c r="K1" s="304"/>
      <c r="M1" s="304"/>
    </row>
    <row r="2" spans="1:13" ht="17.25" thickTop="1" thickBot="1">
      <c r="A2" s="306" t="s">
        <v>5</v>
      </c>
      <c r="B2" s="307" t="s">
        <v>6</v>
      </c>
      <c r="C2" s="307" t="s">
        <v>27</v>
      </c>
      <c r="D2" s="307" t="s">
        <v>28</v>
      </c>
      <c r="E2" s="308" t="s">
        <v>70</v>
      </c>
      <c r="F2" s="307" t="s">
        <v>25</v>
      </c>
      <c r="G2" s="307" t="s">
        <v>29</v>
      </c>
      <c r="H2" s="309" t="s">
        <v>126</v>
      </c>
      <c r="I2" s="310" t="s">
        <v>186</v>
      </c>
      <c r="J2" s="309" t="s">
        <v>103</v>
      </c>
      <c r="K2" s="311" t="s">
        <v>101</v>
      </c>
      <c r="M2" s="312" t="s">
        <v>364</v>
      </c>
    </row>
    <row r="3" spans="1:13" s="535" customFormat="1">
      <c r="A3" s="536" t="s">
        <v>358</v>
      </c>
      <c r="B3" s="544" t="s">
        <v>367</v>
      </c>
      <c r="C3" s="545" t="str">
        <f>CONCATENATE('Personal File'!$C$8," +4")</f>
        <v>+6 +4</v>
      </c>
      <c r="D3" s="546" t="s">
        <v>357</v>
      </c>
      <c r="E3" s="546" t="s">
        <v>184</v>
      </c>
      <c r="F3" s="375" t="s">
        <v>185</v>
      </c>
      <c r="G3" s="547">
        <v>6</v>
      </c>
      <c r="H3" s="474" t="str">
        <f>CONCATENATE("+",'Personal File'!$B$6+'Personal File'!$C$8+D3)</f>
        <v>+17</v>
      </c>
      <c r="I3" s="475">
        <f t="shared" ref="I3" ca="1" si="0">RANDBETWEEN(1,20)</f>
        <v>12</v>
      </c>
      <c r="J3" s="476">
        <f t="shared" ref="J3" ca="1" si="1">(I3+H3)</f>
        <v>29</v>
      </c>
      <c r="K3" s="548"/>
      <c r="L3" s="534"/>
      <c r="M3" s="557">
        <v>300</v>
      </c>
    </row>
    <row r="4" spans="1:13" ht="16.5" thickBot="1">
      <c r="A4" s="541" t="s">
        <v>537</v>
      </c>
      <c r="B4" s="542" t="s">
        <v>536</v>
      </c>
      <c r="C4" s="542" t="s">
        <v>536</v>
      </c>
      <c r="D4" s="542" t="s">
        <v>64</v>
      </c>
      <c r="E4" s="542" t="s">
        <v>536</v>
      </c>
      <c r="F4" s="543" t="s">
        <v>536</v>
      </c>
      <c r="G4" s="549" t="s">
        <v>536</v>
      </c>
      <c r="H4" s="537" t="str">
        <f>CONCATENATE("+",'Personal File'!$B$6+'Personal File'!$C$8+D4)</f>
        <v>+16</v>
      </c>
      <c r="I4" s="538">
        <f t="shared" ref="I4" ca="1" si="2">RANDBETWEEN(1,20)</f>
        <v>18</v>
      </c>
      <c r="J4" s="539">
        <f ca="1">(I4+H4)</f>
        <v>34</v>
      </c>
      <c r="K4" s="540"/>
      <c r="M4" s="442"/>
    </row>
    <row r="5" spans="1:13" ht="6" customHeight="1" thickTop="1" thickBot="1">
      <c r="M5" s="305"/>
    </row>
    <row r="6" spans="1:13" ht="17.25" thickTop="1" thickBot="1">
      <c r="A6" s="306" t="s">
        <v>8</v>
      </c>
      <c r="B6" s="307" t="s">
        <v>9</v>
      </c>
      <c r="C6" s="307" t="s">
        <v>27</v>
      </c>
      <c r="D6" s="307" t="s">
        <v>28</v>
      </c>
      <c r="E6" s="308" t="s">
        <v>70</v>
      </c>
      <c r="F6" s="307" t="s">
        <v>10</v>
      </c>
      <c r="G6" s="307" t="s">
        <v>29</v>
      </c>
      <c r="H6" s="309" t="s">
        <v>126</v>
      </c>
      <c r="I6" s="310" t="s">
        <v>186</v>
      </c>
      <c r="J6" s="309" t="s">
        <v>103</v>
      </c>
      <c r="K6" s="311" t="s">
        <v>101</v>
      </c>
      <c r="M6" s="312" t="s">
        <v>364</v>
      </c>
    </row>
    <row r="7" spans="1:13">
      <c r="A7" s="553" t="s">
        <v>538</v>
      </c>
      <c r="B7" s="550" t="s">
        <v>557</v>
      </c>
      <c r="C7" s="463" t="str">
        <f>CONCATENATE('Personal File'!$C$8," +2")</f>
        <v>+6 +2</v>
      </c>
      <c r="D7" s="558">
        <f>2+2</f>
        <v>4</v>
      </c>
      <c r="E7" s="462" t="s">
        <v>324</v>
      </c>
      <c r="F7" s="464" t="s">
        <v>325</v>
      </c>
      <c r="G7" s="465">
        <v>3</v>
      </c>
      <c r="H7" s="466" t="str">
        <f>CONCATENATE("+",'Personal File'!$B$6+'Personal File'!$C$9+D7+1-2)</f>
        <v>+18</v>
      </c>
      <c r="I7" s="467">
        <f ca="1">RANDBETWEEN(1,20)</f>
        <v>4</v>
      </c>
      <c r="J7" s="468">
        <f t="shared" ref="J7:J11" ca="1" si="3">(I7+H7)</f>
        <v>22</v>
      </c>
      <c r="K7" s="457" t="s">
        <v>558</v>
      </c>
      <c r="M7" s="443">
        <v>9400</v>
      </c>
    </row>
    <row r="8" spans="1:13">
      <c r="A8" s="469" t="s">
        <v>377</v>
      </c>
      <c r="B8" s="551" t="s">
        <v>557</v>
      </c>
      <c r="C8" s="470" t="str">
        <f>CONCATENATE('Personal File'!$C$8," +2")</f>
        <v>+6 +2</v>
      </c>
      <c r="D8" s="559">
        <f t="shared" ref="D8:D11" si="4">2+2</f>
        <v>4</v>
      </c>
      <c r="E8" s="471"/>
      <c r="F8" s="472"/>
      <c r="G8" s="473"/>
      <c r="H8" s="474" t="str">
        <f>CONCATENATE("+",'Personal File'!$B$6+'Personal File'!$C$9+D8+1-2-5)</f>
        <v>+13</v>
      </c>
      <c r="I8" s="475">
        <f t="shared" ref="I8:I14" ca="1" si="5">RANDBETWEEN(1,20)</f>
        <v>14</v>
      </c>
      <c r="J8" s="476">
        <f t="shared" ca="1" si="3"/>
        <v>27</v>
      </c>
      <c r="K8" s="458" t="s">
        <v>558</v>
      </c>
      <c r="M8" s="444"/>
    </row>
    <row r="9" spans="1:13">
      <c r="A9" s="469" t="s">
        <v>576</v>
      </c>
      <c r="B9" s="551" t="s">
        <v>557</v>
      </c>
      <c r="C9" s="470" t="str">
        <f>CONCATENATE('Personal File'!$C$8," +2")</f>
        <v>+6 +2</v>
      </c>
      <c r="D9" s="559">
        <f t="shared" si="4"/>
        <v>4</v>
      </c>
      <c r="E9" s="471"/>
      <c r="F9" s="472"/>
      <c r="G9" s="473"/>
      <c r="H9" s="474" t="str">
        <f>CONCATENATE("+",'Personal File'!$B$6+'Personal File'!$C$9+D9+1-2)</f>
        <v>+18</v>
      </c>
      <c r="I9" s="475">
        <f t="shared" ca="1" si="5"/>
        <v>10</v>
      </c>
      <c r="J9" s="476">
        <f t="shared" ref="J9" ca="1" si="6">(I9+H9)</f>
        <v>28</v>
      </c>
      <c r="K9" s="458" t="s">
        <v>558</v>
      </c>
      <c r="M9" s="444"/>
    </row>
    <row r="10" spans="1:13">
      <c r="A10" s="477" t="s">
        <v>577</v>
      </c>
      <c r="B10" s="552" t="s">
        <v>557</v>
      </c>
      <c r="C10" s="478" t="str">
        <f>CONCATENATE('Personal File'!$C$8," +2")</f>
        <v>+6 +2</v>
      </c>
      <c r="D10" s="560">
        <f t="shared" si="4"/>
        <v>4</v>
      </c>
      <c r="E10" s="479"/>
      <c r="F10" s="480"/>
      <c r="G10" s="481"/>
      <c r="H10" s="482" t="str">
        <f>CONCATENATE("+",'Personal File'!$B$6+'Personal File'!$C$9+D10+1-2-5)</f>
        <v>+13</v>
      </c>
      <c r="I10" s="483">
        <f t="shared" ca="1" si="5"/>
        <v>5</v>
      </c>
      <c r="J10" s="484">
        <f t="shared" ca="1" si="3"/>
        <v>18</v>
      </c>
      <c r="K10" s="459" t="s">
        <v>558</v>
      </c>
      <c r="M10" s="444"/>
    </row>
    <row r="11" spans="1:13">
      <c r="A11" s="488" t="s">
        <v>538</v>
      </c>
      <c r="B11" s="552" t="s">
        <v>557</v>
      </c>
      <c r="C11" s="478" t="str">
        <f>CONCATENATE('Personal File'!$C$8," +2")</f>
        <v>+6 +2</v>
      </c>
      <c r="D11" s="560">
        <f t="shared" si="4"/>
        <v>4</v>
      </c>
      <c r="E11" s="485" t="s">
        <v>324</v>
      </c>
      <c r="F11" s="486" t="s">
        <v>325</v>
      </c>
      <c r="G11" s="487">
        <v>3</v>
      </c>
      <c r="H11" s="482" t="str">
        <f>CONCATENATE("+",'Personal File'!$B$6+'Personal File'!$C$9+D11+1)</f>
        <v>+20</v>
      </c>
      <c r="I11" s="483">
        <f t="shared" ca="1" si="5"/>
        <v>7</v>
      </c>
      <c r="J11" s="484">
        <f t="shared" ca="1" si="3"/>
        <v>27</v>
      </c>
      <c r="K11" s="459" t="s">
        <v>558</v>
      </c>
      <c r="M11" s="444"/>
    </row>
    <row r="12" spans="1:13">
      <c r="A12" s="488" t="s">
        <v>539</v>
      </c>
      <c r="B12" s="554" t="s">
        <v>535</v>
      </c>
      <c r="C12" s="527"/>
      <c r="D12" s="527"/>
      <c r="E12" s="528"/>
      <c r="F12" s="529"/>
      <c r="G12" s="489"/>
      <c r="H12" s="530"/>
      <c r="I12" s="531"/>
      <c r="J12" s="532"/>
      <c r="K12" s="533"/>
      <c r="M12" s="445">
        <v>3000</v>
      </c>
    </row>
    <row r="13" spans="1:13">
      <c r="A13" s="490" t="s">
        <v>365</v>
      </c>
      <c r="B13" s="491" t="s">
        <v>557</v>
      </c>
      <c r="C13" s="492">
        <f>ROUNDDOWN(SUM('Personal File'!$E$3:$E$4)/3,0)</f>
        <v>3</v>
      </c>
      <c r="D13" s="491">
        <v>0</v>
      </c>
      <c r="E13" s="491" t="s">
        <v>324</v>
      </c>
      <c r="F13" s="491" t="s">
        <v>325</v>
      </c>
      <c r="G13" s="493">
        <v>0</v>
      </c>
      <c r="H13" s="493" t="str">
        <f>CONCATENATE("+",'Personal File'!$B$6+'Personal File'!$C$12+D13+1)</f>
        <v>+14</v>
      </c>
      <c r="I13" s="494">
        <f t="shared" ca="1" si="5"/>
        <v>11</v>
      </c>
      <c r="J13" s="495">
        <f t="shared" ref="J13:J14" ca="1" si="7">(I13+H13)</f>
        <v>25</v>
      </c>
      <c r="K13" s="460" t="s">
        <v>558</v>
      </c>
      <c r="M13" s="446"/>
    </row>
    <row r="14" spans="1:13" ht="16.5" thickBot="1">
      <c r="A14" s="496" t="s">
        <v>377</v>
      </c>
      <c r="B14" s="497" t="s">
        <v>557</v>
      </c>
      <c r="C14" s="498">
        <f>ROUNDDOWN(SUM('Personal File'!$E$3:$E$4)/3,0)</f>
        <v>3</v>
      </c>
      <c r="D14" s="497">
        <v>0</v>
      </c>
      <c r="E14" s="497" t="s">
        <v>324</v>
      </c>
      <c r="F14" s="497" t="s">
        <v>325</v>
      </c>
      <c r="G14" s="499">
        <v>0</v>
      </c>
      <c r="H14" s="499" t="str">
        <f>CONCATENATE("+",'Personal File'!$B$6+'Personal File'!$C$12+D14+1-5)</f>
        <v>+9</v>
      </c>
      <c r="I14" s="500">
        <f t="shared" ca="1" si="5"/>
        <v>2</v>
      </c>
      <c r="J14" s="501">
        <f t="shared" ca="1" si="7"/>
        <v>11</v>
      </c>
      <c r="K14" s="461" t="s">
        <v>558</v>
      </c>
      <c r="M14" s="447"/>
    </row>
    <row r="15" spans="1:13" ht="6" customHeight="1" thickTop="1" thickBot="1">
      <c r="D15" s="313"/>
      <c r="E15" s="313"/>
      <c r="G15" s="314"/>
      <c r="H15" s="314"/>
      <c r="I15" s="314"/>
      <c r="J15" s="314"/>
      <c r="M15" s="314"/>
    </row>
    <row r="16" spans="1:13" ht="17.25" thickTop="1" thickBot="1">
      <c r="A16" s="306" t="s">
        <v>75</v>
      </c>
      <c r="B16" s="307" t="s">
        <v>18</v>
      </c>
      <c r="C16" s="307" t="s">
        <v>36</v>
      </c>
      <c r="D16" s="307" t="s">
        <v>103</v>
      </c>
      <c r="E16" s="307" t="s">
        <v>104</v>
      </c>
      <c r="F16" s="307" t="s">
        <v>105</v>
      </c>
      <c r="G16" s="307" t="s">
        <v>29</v>
      </c>
      <c r="H16" s="315" t="s">
        <v>101</v>
      </c>
      <c r="I16" s="316"/>
      <c r="J16" s="316"/>
      <c r="K16" s="317"/>
      <c r="M16" s="312" t="s">
        <v>364</v>
      </c>
    </row>
    <row r="17" spans="1:13">
      <c r="A17" s="523" t="s">
        <v>540</v>
      </c>
      <c r="B17" s="524">
        <v>6</v>
      </c>
      <c r="C17" s="524">
        <v>6</v>
      </c>
      <c r="D17" s="524">
        <v>0</v>
      </c>
      <c r="E17" s="525">
        <v>0.1</v>
      </c>
      <c r="F17" s="524" t="s">
        <v>189</v>
      </c>
      <c r="G17" s="526">
        <v>10</v>
      </c>
      <c r="H17" s="318" t="s">
        <v>531</v>
      </c>
      <c r="I17" s="318"/>
      <c r="J17" s="318"/>
      <c r="K17" s="319"/>
      <c r="M17" s="448">
        <v>5100</v>
      </c>
    </row>
    <row r="18" spans="1:13" ht="16.5" thickBot="1">
      <c r="A18" s="502"/>
      <c r="B18" s="503"/>
      <c r="C18" s="504"/>
      <c r="D18" s="503"/>
      <c r="E18" s="505"/>
      <c r="F18" s="503"/>
      <c r="G18" s="506"/>
      <c r="H18" s="320"/>
      <c r="I18" s="320"/>
      <c r="J18" s="320"/>
      <c r="K18" s="321"/>
      <c r="M18" s="449"/>
    </row>
    <row r="19" spans="1:13" ht="6.75" customHeight="1" thickTop="1" thickBot="1">
      <c r="M19" s="305"/>
    </row>
    <row r="20" spans="1:13" ht="17.25" thickTop="1" thickBot="1">
      <c r="A20" s="322"/>
      <c r="B20" s="314"/>
      <c r="C20" s="323" t="s">
        <v>76</v>
      </c>
      <c r="D20" s="316"/>
      <c r="E20" s="324"/>
      <c r="F20" s="315" t="s">
        <v>7</v>
      </c>
      <c r="G20" s="307" t="s">
        <v>29</v>
      </c>
      <c r="H20" s="309" t="s">
        <v>126</v>
      </c>
      <c r="I20" s="315" t="s">
        <v>101</v>
      </c>
      <c r="J20" s="316"/>
      <c r="K20" s="317"/>
      <c r="M20" s="312" t="s">
        <v>364</v>
      </c>
    </row>
    <row r="21" spans="1:13">
      <c r="A21" s="322"/>
      <c r="B21" s="314"/>
      <c r="C21" s="325" t="s">
        <v>305</v>
      </c>
      <c r="D21" s="326"/>
      <c r="E21" s="515"/>
      <c r="F21" s="507">
        <v>100</v>
      </c>
      <c r="G21" s="508">
        <f t="shared" ref="G21:G22" si="8">(F21*3)/20</f>
        <v>15</v>
      </c>
      <c r="H21" s="509" t="s">
        <v>64</v>
      </c>
      <c r="I21" s="327"/>
      <c r="J21" s="327"/>
      <c r="K21" s="328"/>
      <c r="M21" s="450">
        <v>0</v>
      </c>
    </row>
    <row r="22" spans="1:13">
      <c r="A22" s="322"/>
      <c r="B22" s="314"/>
      <c r="C22" s="329" t="s">
        <v>562</v>
      </c>
      <c r="D22" s="330"/>
      <c r="E22" s="516"/>
      <c r="F22" s="510">
        <v>50</v>
      </c>
      <c r="G22" s="562">
        <f t="shared" si="8"/>
        <v>7.5</v>
      </c>
      <c r="H22" s="563" t="s">
        <v>543</v>
      </c>
      <c r="I22" s="331"/>
      <c r="J22" s="331"/>
      <c r="K22" s="332"/>
      <c r="M22" s="564" t="s">
        <v>561</v>
      </c>
    </row>
    <row r="23" spans="1:13">
      <c r="A23" s="322"/>
      <c r="B23" s="314"/>
      <c r="C23" s="329" t="s">
        <v>333</v>
      </c>
      <c r="D23" s="330"/>
      <c r="E23" s="516"/>
      <c r="F23" s="510">
        <v>50</v>
      </c>
      <c r="G23" s="487">
        <f t="shared" ref="G23:G24" si="9">(F23*3)/20</f>
        <v>7.5</v>
      </c>
      <c r="H23" s="511" t="s">
        <v>64</v>
      </c>
      <c r="I23" s="331"/>
      <c r="J23" s="331"/>
      <c r="K23" s="332"/>
      <c r="M23" s="445">
        <v>50</v>
      </c>
    </row>
    <row r="24" spans="1:13">
      <c r="A24" s="322"/>
      <c r="B24" s="314"/>
      <c r="C24" s="333" t="s">
        <v>332</v>
      </c>
      <c r="D24" s="334"/>
      <c r="E24" s="517"/>
      <c r="F24" s="512">
        <v>50</v>
      </c>
      <c r="G24" s="487">
        <f t="shared" si="9"/>
        <v>7.5</v>
      </c>
      <c r="H24" s="511" t="s">
        <v>64</v>
      </c>
      <c r="I24" s="335"/>
      <c r="J24" s="335"/>
      <c r="K24" s="336"/>
      <c r="M24" s="445">
        <v>50</v>
      </c>
    </row>
    <row r="25" spans="1:13" ht="16.5" thickBot="1">
      <c r="C25" s="337" t="s">
        <v>331</v>
      </c>
      <c r="D25" s="338"/>
      <c r="E25" s="518"/>
      <c r="F25" s="513">
        <v>100</v>
      </c>
      <c r="G25" s="506">
        <f>(F25*3)/20</f>
        <v>15</v>
      </c>
      <c r="H25" s="514" t="s">
        <v>64</v>
      </c>
      <c r="I25" s="339" t="s">
        <v>559</v>
      </c>
      <c r="J25" s="339"/>
      <c r="K25" s="340"/>
      <c r="M25" s="449">
        <v>0</v>
      </c>
    </row>
    <row r="26" spans="1:13" ht="6" customHeight="1" thickTop="1" thickBot="1">
      <c r="M26" s="305"/>
    </row>
    <row r="27" spans="1:13" ht="17.25" thickTop="1" thickBot="1">
      <c r="C27" s="323" t="s">
        <v>345</v>
      </c>
      <c r="D27" s="316"/>
      <c r="E27" s="316"/>
      <c r="F27" s="316"/>
      <c r="G27" s="341" t="s">
        <v>7</v>
      </c>
      <c r="H27" s="341" t="s">
        <v>4</v>
      </c>
      <c r="I27" s="341" t="s">
        <v>346</v>
      </c>
      <c r="J27" s="315" t="s">
        <v>101</v>
      </c>
      <c r="K27" s="317"/>
      <c r="M27" s="312" t="s">
        <v>364</v>
      </c>
    </row>
    <row r="28" spans="1:13">
      <c r="C28" s="342" t="s">
        <v>532</v>
      </c>
      <c r="D28" s="343"/>
      <c r="E28" s="343"/>
      <c r="F28" s="343"/>
      <c r="G28" s="520">
        <v>2</v>
      </c>
      <c r="H28" s="520">
        <v>3</v>
      </c>
      <c r="I28" s="520">
        <v>5</v>
      </c>
      <c r="J28" s="327"/>
      <c r="K28" s="344"/>
      <c r="M28" s="445">
        <f>G28*1050</f>
        <v>2100</v>
      </c>
    </row>
    <row r="29" spans="1:13">
      <c r="C29" s="565" t="s">
        <v>563</v>
      </c>
      <c r="D29" s="566"/>
      <c r="E29" s="566"/>
      <c r="F29" s="566"/>
      <c r="G29" s="567">
        <v>1</v>
      </c>
      <c r="H29" s="567">
        <v>5</v>
      </c>
      <c r="I29" s="567">
        <v>9</v>
      </c>
      <c r="J29" s="331"/>
      <c r="K29" s="568"/>
      <c r="M29" s="445" t="s">
        <v>561</v>
      </c>
    </row>
    <row r="30" spans="1:13">
      <c r="C30" s="345" t="s">
        <v>533</v>
      </c>
      <c r="D30" s="346"/>
      <c r="E30" s="346"/>
      <c r="F30" s="346"/>
      <c r="G30" s="521">
        <v>2</v>
      </c>
      <c r="H30" s="521">
        <v>3</v>
      </c>
      <c r="I30" s="521">
        <v>5</v>
      </c>
      <c r="J30" s="335"/>
      <c r="K30" s="347"/>
      <c r="M30" s="445">
        <f>G30*750</f>
        <v>1500</v>
      </c>
    </row>
    <row r="31" spans="1:13">
      <c r="C31" s="348" t="s">
        <v>560</v>
      </c>
      <c r="D31" s="349"/>
      <c r="E31" s="349"/>
      <c r="F31" s="349"/>
      <c r="G31" s="522">
        <v>1</v>
      </c>
      <c r="H31" s="522">
        <v>4</v>
      </c>
      <c r="I31" s="522">
        <v>7</v>
      </c>
      <c r="J31" s="519"/>
      <c r="K31" s="350"/>
      <c r="M31" s="451" t="s">
        <v>561</v>
      </c>
    </row>
    <row r="32" spans="1:13">
      <c r="C32" s="348" t="s">
        <v>564</v>
      </c>
      <c r="D32" s="349"/>
      <c r="E32" s="349"/>
      <c r="F32" s="349"/>
      <c r="G32" s="522">
        <v>1</v>
      </c>
      <c r="H32" s="522">
        <v>3</v>
      </c>
      <c r="I32" s="522">
        <v>5</v>
      </c>
      <c r="J32" s="519"/>
      <c r="K32" s="350"/>
      <c r="M32" s="451" t="s">
        <v>561</v>
      </c>
    </row>
    <row r="33" spans="3:13">
      <c r="C33" s="348" t="s">
        <v>534</v>
      </c>
      <c r="D33" s="349"/>
      <c r="E33" s="349"/>
      <c r="F33" s="349"/>
      <c r="G33" s="522">
        <v>1</v>
      </c>
      <c r="H33" s="522">
        <v>2</v>
      </c>
      <c r="I33" s="522">
        <v>3</v>
      </c>
      <c r="J33" s="519"/>
      <c r="K33" s="350"/>
      <c r="M33" s="451">
        <v>300</v>
      </c>
    </row>
    <row r="34" spans="3:13">
      <c r="C34" s="348" t="s">
        <v>544</v>
      </c>
      <c r="D34" s="349"/>
      <c r="E34" s="349"/>
      <c r="F34" s="349"/>
      <c r="G34" s="522">
        <v>1</v>
      </c>
      <c r="H34" s="522">
        <v>1</v>
      </c>
      <c r="I34" s="522">
        <v>1</v>
      </c>
      <c r="J34" s="519"/>
      <c r="K34" s="350"/>
      <c r="M34" s="451">
        <v>50</v>
      </c>
    </row>
    <row r="35" spans="3:13">
      <c r="C35" s="348" t="s">
        <v>545</v>
      </c>
      <c r="D35" s="349"/>
      <c r="E35" s="349"/>
      <c r="F35" s="349"/>
      <c r="G35" s="522">
        <v>1</v>
      </c>
      <c r="H35" s="522">
        <v>1</v>
      </c>
      <c r="I35" s="522">
        <v>1</v>
      </c>
      <c r="J35" s="519"/>
      <c r="K35" s="350"/>
      <c r="M35" s="451">
        <v>50</v>
      </c>
    </row>
    <row r="36" spans="3:13">
      <c r="C36" s="348" t="s">
        <v>546</v>
      </c>
      <c r="D36" s="349"/>
      <c r="E36" s="349"/>
      <c r="F36" s="349"/>
      <c r="G36" s="522">
        <v>1</v>
      </c>
      <c r="H36" s="522">
        <v>1</v>
      </c>
      <c r="I36" s="522">
        <v>1</v>
      </c>
      <c r="J36" s="519"/>
      <c r="K36" s="350"/>
      <c r="M36" s="451">
        <v>50</v>
      </c>
    </row>
    <row r="37" spans="3:13">
      <c r="C37" s="348" t="s">
        <v>547</v>
      </c>
      <c r="D37" s="349"/>
      <c r="E37" s="349"/>
      <c r="F37" s="349"/>
      <c r="G37" s="522">
        <v>1</v>
      </c>
      <c r="H37" s="522">
        <v>2</v>
      </c>
      <c r="I37" s="522">
        <v>3</v>
      </c>
      <c r="J37" s="519"/>
      <c r="K37" s="350"/>
      <c r="M37" s="451">
        <v>300</v>
      </c>
    </row>
    <row r="38" spans="3:13" ht="16.5" thickBot="1">
      <c r="C38" s="351" t="s">
        <v>542</v>
      </c>
      <c r="D38" s="338"/>
      <c r="E38" s="338"/>
      <c r="F38" s="338"/>
      <c r="G38" s="514" t="s">
        <v>543</v>
      </c>
      <c r="H38" s="514" t="s">
        <v>549</v>
      </c>
      <c r="I38" s="514" t="s">
        <v>550</v>
      </c>
      <c r="J38" s="339"/>
      <c r="K38" s="321"/>
      <c r="M38" s="449">
        <v>750</v>
      </c>
    </row>
    <row r="39" spans="3:13" ht="16.5" thickTop="1">
      <c r="M39" s="452"/>
    </row>
    <row r="40" spans="3:13">
      <c r="C40" s="352"/>
      <c r="K40" s="83" t="s">
        <v>368</v>
      </c>
      <c r="L40" s="352"/>
      <c r="M40" s="453">
        <f>SUM(M4:M38)</f>
        <v>22700</v>
      </c>
    </row>
    <row r="41" spans="3:13">
      <c r="M41" s="305"/>
    </row>
    <row r="42" spans="3:13">
      <c r="M42" s="305"/>
    </row>
    <row r="43" spans="3:13">
      <c r="M43" s="305"/>
    </row>
    <row r="44" spans="3:13">
      <c r="M44" s="305"/>
    </row>
    <row r="45" spans="3:13">
      <c r="M45" s="305"/>
    </row>
    <row r="46" spans="3:13">
      <c r="M46" s="305"/>
    </row>
    <row r="47" spans="3:13">
      <c r="M47" s="305"/>
    </row>
  </sheetData>
  <phoneticPr fontId="0" type="noConversion"/>
  <conditionalFormatting sqref="B18">
    <cfRule type="cellIs" dxfId="18" priority="25" operator="equal">
      <formula>2</formula>
    </cfRule>
  </conditionalFormatting>
  <conditionalFormatting sqref="I4">
    <cfRule type="cellIs" dxfId="17" priority="21" operator="equal">
      <formula>20</formula>
    </cfRule>
    <cfRule type="cellIs" dxfId="16" priority="22" operator="equal">
      <formula>1</formula>
    </cfRule>
  </conditionalFormatting>
  <conditionalFormatting sqref="I14">
    <cfRule type="cellIs" dxfId="15" priority="19" operator="equal">
      <formula>20</formula>
    </cfRule>
    <cfRule type="cellIs" dxfId="14" priority="20" operator="equal">
      <formula>1</formula>
    </cfRule>
  </conditionalFormatting>
  <conditionalFormatting sqref="I7">
    <cfRule type="cellIs" dxfId="13" priority="17" operator="equal">
      <formula>20</formula>
    </cfRule>
    <cfRule type="cellIs" dxfId="12" priority="18" operator="equal">
      <formula>1</formula>
    </cfRule>
  </conditionalFormatting>
  <conditionalFormatting sqref="I8">
    <cfRule type="cellIs" dxfId="11" priority="15" operator="equal">
      <formula>20</formula>
    </cfRule>
    <cfRule type="cellIs" dxfId="10" priority="16" operator="equal">
      <formula>1</formula>
    </cfRule>
  </conditionalFormatting>
  <conditionalFormatting sqref="I11:I12">
    <cfRule type="cellIs" dxfId="9" priority="11" operator="equal">
      <formula>20</formula>
    </cfRule>
    <cfRule type="cellIs" dxfId="8" priority="12" operator="equal">
      <formula>1</formula>
    </cfRule>
  </conditionalFormatting>
  <conditionalFormatting sqref="I10">
    <cfRule type="cellIs" dxfId="7" priority="9" operator="equal">
      <formula>20</formula>
    </cfRule>
    <cfRule type="cellIs" dxfId="6" priority="10" operator="equal">
      <formula>1</formula>
    </cfRule>
  </conditionalFormatting>
  <conditionalFormatting sqref="I13">
    <cfRule type="cellIs" dxfId="5" priority="7" operator="equal">
      <formula>20</formula>
    </cfRule>
    <cfRule type="cellIs" dxfId="4" priority="8" operator="equal">
      <formula>1</formula>
    </cfRule>
  </conditionalFormatting>
  <conditionalFormatting sqref="I3">
    <cfRule type="cellIs" dxfId="3" priority="3" operator="equal">
      <formula>20</formula>
    </cfRule>
    <cfRule type="cellIs" dxfId="2" priority="4" operator="equal">
      <formula>1</formula>
    </cfRule>
  </conditionalFormatting>
  <conditionalFormatting sqref="I9">
    <cfRule type="cellIs" dxfId="1" priority="1" operator="equal">
      <formula>20</formula>
    </cfRule>
    <cfRule type="cellIs" dxfId="0"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6"/>
  <sheetViews>
    <sheetView showGridLines="0" workbookViewId="0"/>
  </sheetViews>
  <sheetFormatPr defaultColWidth="13" defaultRowHeight="15.75"/>
  <cols>
    <col min="1" max="1" width="28.125" style="305" bestFit="1" customWidth="1"/>
    <col min="2" max="2" width="4.5" style="305" bestFit="1" customWidth="1"/>
    <col min="3" max="3" width="5.625" style="314" bestFit="1" customWidth="1"/>
    <col min="4" max="5" width="26.625" style="43" customWidth="1"/>
    <col min="6" max="6" width="2.375" style="305" customWidth="1"/>
    <col min="7" max="7" width="7.375" style="43" bestFit="1" customWidth="1"/>
    <col min="8" max="8" width="7.75" style="305" bestFit="1" customWidth="1"/>
    <col min="9" max="16384" width="13" style="43"/>
  </cols>
  <sheetData>
    <row r="1" spans="1:8" ht="24" thickBot="1">
      <c r="A1" s="304" t="s">
        <v>98</v>
      </c>
      <c r="B1" s="304"/>
      <c r="C1" s="353"/>
      <c r="D1" s="304"/>
      <c r="E1" s="304"/>
    </row>
    <row r="2" spans="1:8" s="305" customFormat="1" ht="17.25" thickTop="1" thickBot="1">
      <c r="A2" s="354" t="s">
        <v>99</v>
      </c>
      <c r="B2" s="354" t="s">
        <v>7</v>
      </c>
      <c r="C2" s="355" t="s">
        <v>29</v>
      </c>
      <c r="D2" s="356" t="s">
        <v>100</v>
      </c>
      <c r="E2" s="357" t="s">
        <v>101</v>
      </c>
      <c r="G2" s="358" t="s">
        <v>364</v>
      </c>
    </row>
    <row r="3" spans="1:8">
      <c r="A3" s="359" t="s">
        <v>307</v>
      </c>
      <c r="B3" s="360">
        <v>1</v>
      </c>
      <c r="C3" s="361" t="s">
        <v>308</v>
      </c>
      <c r="D3" s="362"/>
      <c r="E3" s="363"/>
      <c r="G3" s="364">
        <v>0</v>
      </c>
    </row>
    <row r="4" spans="1:8">
      <c r="A4" s="396" t="s">
        <v>306</v>
      </c>
      <c r="B4" s="397">
        <v>1</v>
      </c>
      <c r="C4" s="389">
        <v>0</v>
      </c>
      <c r="D4" s="408"/>
      <c r="E4" s="363"/>
      <c r="G4" s="365">
        <v>0</v>
      </c>
    </row>
    <row r="5" spans="1:8">
      <c r="A5" s="569" t="s">
        <v>565</v>
      </c>
      <c r="B5" s="570">
        <v>1</v>
      </c>
      <c r="C5" s="361">
        <v>0</v>
      </c>
      <c r="D5" s="571" t="s">
        <v>566</v>
      </c>
      <c r="E5" s="572"/>
      <c r="F5" s="379"/>
      <c r="G5" s="573" t="s">
        <v>561</v>
      </c>
    </row>
    <row r="6" spans="1:8">
      <c r="A6" s="555" t="s">
        <v>548</v>
      </c>
      <c r="B6" s="556">
        <v>1</v>
      </c>
      <c r="C6" s="361">
        <v>1</v>
      </c>
      <c r="D6" s="408" t="s">
        <v>551</v>
      </c>
      <c r="E6" s="363"/>
      <c r="G6" s="456">
        <v>60</v>
      </c>
    </row>
    <row r="7" spans="1:8" ht="16.5" thickBot="1">
      <c r="A7" s="407" t="s">
        <v>541</v>
      </c>
      <c r="B7" s="367">
        <v>1</v>
      </c>
      <c r="C7" s="368">
        <v>0</v>
      </c>
      <c r="D7" s="561" t="s">
        <v>552</v>
      </c>
      <c r="E7" s="370"/>
      <c r="G7" s="371">
        <v>4000</v>
      </c>
      <c r="H7" s="379"/>
    </row>
    <row r="8" spans="1:8" ht="24.75" thickTop="1" thickBot="1">
      <c r="A8" s="304" t="s">
        <v>102</v>
      </c>
      <c r="B8" s="304"/>
      <c r="C8" s="372"/>
      <c r="D8" s="304"/>
      <c r="E8" s="373"/>
      <c r="G8" s="372"/>
    </row>
    <row r="9" spans="1:8" ht="17.25" thickTop="1" thickBot="1">
      <c r="A9" s="354" t="s">
        <v>99</v>
      </c>
      <c r="B9" s="354" t="s">
        <v>7</v>
      </c>
      <c r="C9" s="355" t="s">
        <v>29</v>
      </c>
      <c r="D9" s="356" t="s">
        <v>100</v>
      </c>
      <c r="E9" s="357" t="s">
        <v>101</v>
      </c>
      <c r="G9" s="358" t="s">
        <v>364</v>
      </c>
    </row>
    <row r="10" spans="1:8">
      <c r="A10" s="374" t="s">
        <v>334</v>
      </c>
      <c r="B10" s="375">
        <v>1</v>
      </c>
      <c r="C10" s="376">
        <v>2</v>
      </c>
      <c r="D10" s="377"/>
      <c r="E10" s="378"/>
      <c r="F10" s="379"/>
      <c r="G10" s="380">
        <v>0</v>
      </c>
    </row>
    <row r="11" spans="1:8">
      <c r="A11" s="381" t="s">
        <v>363</v>
      </c>
      <c r="B11" s="382">
        <v>6</v>
      </c>
      <c r="C11" s="383">
        <v>0.5</v>
      </c>
      <c r="D11" s="384"/>
      <c r="E11" s="385"/>
      <c r="F11" s="379"/>
      <c r="G11" s="386">
        <v>0</v>
      </c>
    </row>
    <row r="12" spans="1:8">
      <c r="A12" s="387" t="s">
        <v>339</v>
      </c>
      <c r="B12" s="388">
        <v>1</v>
      </c>
      <c r="C12" s="389">
        <v>0</v>
      </c>
      <c r="D12" s="390"/>
      <c r="E12" s="391"/>
      <c r="F12" s="379"/>
      <c r="G12" s="392">
        <v>0</v>
      </c>
    </row>
    <row r="13" spans="1:8">
      <c r="A13" s="387" t="s">
        <v>336</v>
      </c>
      <c r="B13" s="388">
        <v>1</v>
      </c>
      <c r="C13" s="389">
        <v>0</v>
      </c>
      <c r="D13" s="393"/>
      <c r="E13" s="391"/>
      <c r="F13" s="379"/>
      <c r="G13" s="392">
        <v>0</v>
      </c>
    </row>
    <row r="14" spans="1:8">
      <c r="A14" s="387" t="s">
        <v>352</v>
      </c>
      <c r="B14" s="388">
        <v>1</v>
      </c>
      <c r="C14" s="389">
        <v>0</v>
      </c>
      <c r="D14" s="390"/>
      <c r="E14" s="391"/>
      <c r="F14" s="379"/>
      <c r="G14" s="392">
        <v>0</v>
      </c>
    </row>
    <row r="15" spans="1:8">
      <c r="A15" s="387" t="s">
        <v>353</v>
      </c>
      <c r="B15" s="388">
        <v>1</v>
      </c>
      <c r="C15" s="389">
        <v>0</v>
      </c>
      <c r="D15" s="393"/>
      <c r="E15" s="391"/>
      <c r="F15" s="379"/>
      <c r="G15" s="392">
        <v>0</v>
      </c>
    </row>
    <row r="16" spans="1:8">
      <c r="A16" s="387" t="s">
        <v>309</v>
      </c>
      <c r="B16" s="388">
        <v>1</v>
      </c>
      <c r="C16" s="394">
        <v>0</v>
      </c>
      <c r="D16" s="390"/>
      <c r="E16" s="391"/>
      <c r="G16" s="395">
        <v>0</v>
      </c>
    </row>
    <row r="17" spans="1:7">
      <c r="A17" s="387" t="s">
        <v>350</v>
      </c>
      <c r="B17" s="388">
        <v>1</v>
      </c>
      <c r="C17" s="389">
        <v>0</v>
      </c>
      <c r="D17" s="393"/>
      <c r="E17" s="391"/>
      <c r="G17" s="392">
        <v>0</v>
      </c>
    </row>
    <row r="18" spans="1:7">
      <c r="A18" s="387" t="s">
        <v>351</v>
      </c>
      <c r="B18" s="388">
        <v>2</v>
      </c>
      <c r="C18" s="389">
        <f>B18/5</f>
        <v>0.4</v>
      </c>
      <c r="D18" s="390"/>
      <c r="E18" s="391"/>
      <c r="G18" s="392">
        <v>0</v>
      </c>
    </row>
    <row r="19" spans="1:7">
      <c r="A19" s="387" t="s">
        <v>354</v>
      </c>
      <c r="B19" s="388">
        <v>1</v>
      </c>
      <c r="C19" s="389">
        <v>0</v>
      </c>
      <c r="D19" s="393"/>
      <c r="E19" s="391"/>
      <c r="G19" s="392">
        <v>0</v>
      </c>
    </row>
    <row r="20" spans="1:7">
      <c r="A20" s="387" t="s">
        <v>337</v>
      </c>
      <c r="B20" s="388">
        <v>2</v>
      </c>
      <c r="C20" s="389">
        <v>1</v>
      </c>
      <c r="D20" s="393"/>
      <c r="E20" s="391"/>
      <c r="G20" s="392">
        <v>0</v>
      </c>
    </row>
    <row r="21" spans="1:7">
      <c r="A21" s="387" t="s">
        <v>338</v>
      </c>
      <c r="B21" s="388">
        <v>1</v>
      </c>
      <c r="C21" s="389">
        <v>5</v>
      </c>
      <c r="D21" s="390" t="s">
        <v>189</v>
      </c>
      <c r="E21" s="391"/>
      <c r="G21" s="392">
        <v>0</v>
      </c>
    </row>
    <row r="22" spans="1:7">
      <c r="A22" s="387" t="s">
        <v>349</v>
      </c>
      <c r="B22" s="388">
        <v>2</v>
      </c>
      <c r="C22" s="389">
        <f>B22*0.2</f>
        <v>0.4</v>
      </c>
      <c r="D22" s="393"/>
      <c r="E22" s="391"/>
      <c r="G22" s="392">
        <v>0</v>
      </c>
    </row>
    <row r="23" spans="1:7" ht="16.5" thickBot="1">
      <c r="A23" s="366" t="s">
        <v>335</v>
      </c>
      <c r="B23" s="367">
        <v>1</v>
      </c>
      <c r="C23" s="368">
        <v>4</v>
      </c>
      <c r="D23" s="369"/>
      <c r="E23" s="370"/>
      <c r="G23" s="371">
        <v>0</v>
      </c>
    </row>
    <row r="24" spans="1:7" ht="9" customHeight="1" thickTop="1"/>
    <row r="25" spans="1:7">
      <c r="E25" s="83" t="s">
        <v>368</v>
      </c>
      <c r="F25" s="352"/>
      <c r="G25" s="399">
        <f>SUM(G3:G23)</f>
        <v>4060</v>
      </c>
    </row>
    <row r="26" spans="1:7">
      <c r="E26" s="83" t="s">
        <v>369</v>
      </c>
      <c r="G26" s="314">
        <f>G25+Martial!M40</f>
        <v>26760</v>
      </c>
    </row>
  </sheetData>
  <sortState ref="A8:E24">
    <sortCondition ref="A8:A24"/>
  </sortState>
  <phoneticPr fontId="0" type="noConversion"/>
  <printOptions gridLinesSet="0"/>
  <pageMargins left="0.62" right="0.33" top="0.5" bottom="0.63" header="0.5" footer="0.5"/>
  <pageSetup orientation="portrait" horizontalDpi="120" verticalDpi="14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Personal File</vt:lpstr>
      <vt:lpstr>Skills</vt:lpstr>
      <vt:lpstr>Solonor</vt:lpstr>
      <vt:lpstr>Spells</vt:lpstr>
      <vt:lpstr>Feats</vt:lpstr>
      <vt:lpstr>Martial</vt:lpstr>
      <vt:lpstr>Equipment</vt:lpstr>
      <vt:lpstr>'Personal File'!Print_Area</vt:lpstr>
      <vt:lpstr>Skills!Print_Area</vt:lpstr>
      <vt:lpstr>Solonor!Print_Area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2013-10-18T14:33:00Z</cp:lastPrinted>
  <dcterms:created xsi:type="dcterms:W3CDTF">2000-10-24T15:39:59Z</dcterms:created>
  <dcterms:modified xsi:type="dcterms:W3CDTF">2014-07-29T15:03:23Z</dcterms:modified>
</cp:coreProperties>
</file>