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omments2.xml" ContentType="application/vnd.openxmlformats-officedocument.spreadsheetml.comments+xml"/>
  <Override PartName="/xl/drawings/drawing2.xml" ContentType="application/vnd.openxmlformats-officedocument.drawing+xml"/>
  <Override PartName="/xl/comments3.xml" ContentType="application/vnd.openxmlformats-officedocument.spreadsheetml.comments+xml"/>
  <Override PartName="/xl/drawings/drawing3.xml" ContentType="application/vnd.openxmlformats-officedocument.drawing+xml"/>
  <Override PartName="/xl/comments4.xml" ContentType="application/vnd.openxmlformats-officedocument.spreadsheetml.comments+xml"/>
  <Override PartName="/xl/drawings/drawing4.xml" ContentType="application/vnd.openxmlformats-officedocument.drawing+xml"/>
  <Override PartName="/xl/comments5.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bookViews>
    <workbookView xWindow="12108" yWindow="-12" windowWidth="11916" windowHeight="10728" tabRatio="471"/>
  </bookViews>
  <sheets>
    <sheet name="Personal File" sheetId="4" r:id="rId1"/>
    <sheet name="Skills" sheetId="15" r:id="rId2"/>
    <sheet name="Spells" sheetId="21" r:id="rId3"/>
    <sheet name="Feats" sheetId="17" r:id="rId4"/>
    <sheet name="Martial" sheetId="6" r:id="rId5"/>
    <sheet name="Equipment" sheetId="19" r:id="rId6"/>
  </sheets>
  <definedNames>
    <definedName name="_xlnm.Print_Area" localSheetId="5">Equipment!#REF!</definedName>
    <definedName name="_xlnm.Print_Area" localSheetId="3">Feats!#REF!</definedName>
    <definedName name="_xlnm.Print_Area" localSheetId="4">Martial!#REF!</definedName>
    <definedName name="_xlnm.Print_Area" localSheetId="0">'Personal File'!$A$1:$H$13</definedName>
    <definedName name="_xlnm.Print_Area" localSheetId="1">Skills!$A$1:$K$28</definedName>
    <definedName name="_xlnm.Print_Area" localSheetId="2">Spells!$A$1:$I$18</definedName>
  </definedNames>
  <calcPr calcId="145621"/>
</workbook>
</file>

<file path=xl/calcChain.xml><?xml version="1.0" encoding="utf-8"?>
<calcChain xmlns="http://schemas.openxmlformats.org/spreadsheetml/2006/main">
  <c r="B9" i="4" l="1"/>
  <c r="B13" i="4" l="1"/>
  <c r="F5" i="17" l="1"/>
  <c r="G4" i="19" l="1"/>
  <c r="G13" i="19"/>
  <c r="H11" i="15" l="1"/>
  <c r="B3" i="15"/>
  <c r="B4" i="15"/>
  <c r="B5" i="15"/>
  <c r="B6" i="4"/>
  <c r="C8" i="17"/>
  <c r="H38" i="15" l="1"/>
  <c r="H37" i="15"/>
  <c r="H36" i="15"/>
  <c r="H35" i="15"/>
  <c r="H34" i="15"/>
  <c r="H33" i="15"/>
  <c r="H32" i="15"/>
  <c r="H31" i="15"/>
  <c r="H30" i="15"/>
  <c r="H29" i="15"/>
  <c r="H28" i="15"/>
  <c r="H27" i="15"/>
  <c r="H26" i="15"/>
  <c r="H25" i="15"/>
  <c r="H24" i="15"/>
  <c r="H23" i="15"/>
  <c r="H22" i="15"/>
  <c r="H21" i="15"/>
  <c r="H20" i="15"/>
  <c r="H19" i="15"/>
  <c r="H18" i="15"/>
  <c r="H17" i="15"/>
  <c r="H16" i="15"/>
  <c r="H15" i="15"/>
  <c r="H14" i="15"/>
  <c r="H13" i="15"/>
  <c r="H12" i="15"/>
  <c r="H10" i="15"/>
  <c r="H9" i="15"/>
  <c r="H8" i="15"/>
  <c r="G15" i="19" l="1"/>
  <c r="E5" i="17" l="1"/>
  <c r="B42" i="15" l="1"/>
  <c r="I7" i="6" l="1"/>
  <c r="H40" i="15" l="1"/>
  <c r="H39" i="15"/>
  <c r="H3" i="15" l="1"/>
  <c r="H5" i="15"/>
  <c r="H4" i="15"/>
  <c r="I8" i="6" l="1"/>
  <c r="I4" i="6"/>
  <c r="I3" i="6"/>
  <c r="C13" i="4" l="1"/>
  <c r="F6" i="17" s="1"/>
  <c r="C12" i="4"/>
  <c r="D5" i="15" s="1"/>
  <c r="C11" i="4"/>
  <c r="C10" i="4"/>
  <c r="E10" i="4" s="1"/>
  <c r="C9" i="4"/>
  <c r="C8" i="4"/>
  <c r="E11" i="4" l="1"/>
  <c r="E13" i="4" s="1"/>
  <c r="E12" i="4" s="1"/>
  <c r="B7" i="4"/>
  <c r="B6" i="17"/>
  <c r="C6" i="17"/>
  <c r="G6" i="17"/>
  <c r="K6" i="17"/>
  <c r="H6" i="17"/>
  <c r="D6" i="17"/>
  <c r="E6" i="17"/>
  <c r="I6" i="17"/>
  <c r="J6" i="17"/>
  <c r="E50" i="15"/>
  <c r="E47" i="15"/>
  <c r="E43" i="15"/>
  <c r="E46" i="15"/>
  <c r="E49" i="15"/>
  <c r="E45" i="15"/>
  <c r="E48" i="15"/>
  <c r="E44" i="15"/>
  <c r="D3" i="15"/>
  <c r="E3" i="15" s="1"/>
  <c r="H7" i="6"/>
  <c r="J7" i="6" s="1"/>
  <c r="H8" i="6"/>
  <c r="J8" i="6" s="1"/>
  <c r="E5" i="15"/>
  <c r="G5" i="15"/>
  <c r="I5" i="15" s="1"/>
  <c r="D4" i="15"/>
  <c r="G3" i="15" l="1"/>
  <c r="I3" i="15" s="1"/>
  <c r="E42" i="15"/>
  <c r="E4" i="15"/>
  <c r="G4" i="15"/>
  <c r="I4" i="15" s="1"/>
  <c r="H41" i="15" l="1"/>
  <c r="H7" i="15"/>
  <c r="H6" i="15"/>
  <c r="K5" i="17" l="1"/>
  <c r="J5" i="17"/>
  <c r="D5" i="17"/>
  <c r="I5" i="17"/>
  <c r="H5" i="17"/>
  <c r="G5" i="17"/>
  <c r="C5" i="17"/>
  <c r="B5" i="17"/>
  <c r="E9" i="4" l="1"/>
  <c r="D25" i="15" l="1"/>
  <c r="E25" i="15" l="1"/>
  <c r="G25" i="15"/>
  <c r="I25" i="15" s="1"/>
  <c r="H3" i="6" l="1"/>
  <c r="J3" i="6" s="1"/>
  <c r="H4" i="6"/>
  <c r="J4" i="6" s="1"/>
  <c r="D35" i="15" l="1"/>
  <c r="D40" i="15"/>
  <c r="D30" i="15"/>
  <c r="G30" i="15" s="1"/>
  <c r="I30" i="15" s="1"/>
  <c r="D39" i="15"/>
  <c r="D37" i="15"/>
  <c r="D36" i="15"/>
  <c r="D38" i="15"/>
  <c r="D32" i="15"/>
  <c r="D19" i="15"/>
  <c r="D28" i="15"/>
  <c r="D34" i="15"/>
  <c r="D24" i="15"/>
  <c r="D14" i="15"/>
  <c r="D12" i="15"/>
  <c r="D41" i="15"/>
  <c r="D33" i="15"/>
  <c r="D31" i="15"/>
  <c r="D29" i="15"/>
  <c r="D27" i="15"/>
  <c r="D26" i="15"/>
  <c r="D23" i="15"/>
  <c r="D22" i="15"/>
  <c r="D21" i="15"/>
  <c r="D20" i="15"/>
  <c r="D18" i="15"/>
  <c r="D17" i="15"/>
  <c r="D16" i="15"/>
  <c r="D15" i="15"/>
  <c r="D13" i="15"/>
  <c r="D11" i="15"/>
  <c r="D10" i="15"/>
  <c r="D9" i="15"/>
  <c r="D8" i="15"/>
  <c r="D7" i="15"/>
  <c r="D6" i="15"/>
  <c r="E9" i="15" l="1"/>
  <c r="G9" i="15"/>
  <c r="I9" i="15" s="1"/>
  <c r="E11" i="15"/>
  <c r="G11" i="15"/>
  <c r="I11" i="15" s="1"/>
  <c r="E15" i="15"/>
  <c r="G15" i="15"/>
  <c r="I15" i="15" s="1"/>
  <c r="E17" i="15"/>
  <c r="G17" i="15"/>
  <c r="I17" i="15" s="1"/>
  <c r="E20" i="15"/>
  <c r="G20" i="15"/>
  <c r="I20" i="15" s="1"/>
  <c r="E22" i="15"/>
  <c r="G22" i="15"/>
  <c r="I22" i="15" s="1"/>
  <c r="E26" i="15"/>
  <c r="G26" i="15"/>
  <c r="I26" i="15" s="1"/>
  <c r="E29" i="15"/>
  <c r="G29" i="15"/>
  <c r="I29" i="15" s="1"/>
  <c r="E33" i="15"/>
  <c r="G33" i="15"/>
  <c r="I33" i="15" s="1"/>
  <c r="E12" i="15"/>
  <c r="G12" i="15"/>
  <c r="I12" i="15" s="1"/>
  <c r="E24" i="15"/>
  <c r="G24" i="15"/>
  <c r="I24" i="15" s="1"/>
  <c r="E28" i="15"/>
  <c r="G28" i="15"/>
  <c r="I28" i="15" s="1"/>
  <c r="E32" i="15"/>
  <c r="G32" i="15"/>
  <c r="I32" i="15" s="1"/>
  <c r="E36" i="15"/>
  <c r="G36" i="15"/>
  <c r="I36" i="15" s="1"/>
  <c r="E39" i="15"/>
  <c r="G39" i="15"/>
  <c r="I39" i="15" s="1"/>
  <c r="E35" i="15"/>
  <c r="G35" i="15"/>
  <c r="I35" i="15" s="1"/>
  <c r="E7" i="15"/>
  <c r="G7" i="15"/>
  <c r="I7" i="15" s="1"/>
  <c r="E6" i="15"/>
  <c r="G6" i="15"/>
  <c r="I6" i="15" s="1"/>
  <c r="E8" i="15"/>
  <c r="G8" i="15"/>
  <c r="I8" i="15" s="1"/>
  <c r="E10" i="15"/>
  <c r="G10" i="15"/>
  <c r="I10" i="15" s="1"/>
  <c r="E13" i="15"/>
  <c r="G13" i="15"/>
  <c r="I13" i="15" s="1"/>
  <c r="E16" i="15"/>
  <c r="G16" i="15"/>
  <c r="I16" i="15" s="1"/>
  <c r="E18" i="15"/>
  <c r="G18" i="15"/>
  <c r="I18" i="15" s="1"/>
  <c r="E21" i="15"/>
  <c r="G21" i="15"/>
  <c r="I21" i="15" s="1"/>
  <c r="E23" i="15"/>
  <c r="G23" i="15"/>
  <c r="I23" i="15" s="1"/>
  <c r="E27" i="15"/>
  <c r="G27" i="15"/>
  <c r="I27" i="15" s="1"/>
  <c r="E31" i="15"/>
  <c r="G31" i="15"/>
  <c r="I31" i="15" s="1"/>
  <c r="E41" i="15"/>
  <c r="G41" i="15"/>
  <c r="I41" i="15" s="1"/>
  <c r="E14" i="15"/>
  <c r="G14" i="15"/>
  <c r="I14" i="15" s="1"/>
  <c r="E34" i="15"/>
  <c r="G34" i="15"/>
  <c r="I34" i="15" s="1"/>
  <c r="E19" i="15"/>
  <c r="G19" i="15"/>
  <c r="I19" i="15" s="1"/>
  <c r="E38" i="15"/>
  <c r="G38" i="15"/>
  <c r="I38" i="15" s="1"/>
  <c r="E37" i="15"/>
  <c r="G37" i="15"/>
  <c r="I37" i="15" s="1"/>
  <c r="E30" i="15"/>
  <c r="E40" i="15"/>
  <c r="G40" i="15"/>
  <c r="I40" i="15" s="1"/>
</calcChain>
</file>

<file path=xl/comments1.xml><?xml version="1.0" encoding="utf-8"?>
<comments xmlns="http://schemas.openxmlformats.org/spreadsheetml/2006/main">
  <authors>
    <author>Alexis Álvarez</author>
  </authors>
  <commentList>
    <comment ref="C6" authorId="0">
      <text>
        <r>
          <rPr>
            <sz val="12"/>
            <color indexed="81"/>
            <rFont val="Times New Roman"/>
            <family val="1"/>
          </rPr>
          <t>Sorceress +3
Incantatrix +1
Bless +1</t>
        </r>
      </text>
    </comment>
    <comment ref="C7" authorId="0">
      <text>
        <r>
          <rPr>
            <sz val="12"/>
            <color indexed="81"/>
            <rFont val="Times New Roman"/>
            <family val="1"/>
          </rPr>
          <t>Improved Initiative +4</t>
        </r>
      </text>
    </comment>
    <comment ref="E8" authorId="0">
      <text>
        <r>
          <rPr>
            <sz val="12"/>
            <color indexed="81"/>
            <rFont val="Times New Roman"/>
            <family val="1"/>
          </rPr>
          <t>See PHB 162</t>
        </r>
      </text>
    </comment>
    <comment ref="B9" authorId="0">
      <text>
        <r>
          <rPr>
            <sz val="12"/>
            <color indexed="81"/>
            <rFont val="Times New Roman"/>
            <family val="1"/>
          </rPr>
          <t>Gloves of Dexterity +2</t>
        </r>
      </text>
    </comment>
    <comment ref="E10" authorId="0">
      <text>
        <r>
          <rPr>
            <sz val="12"/>
            <color indexed="81"/>
            <rFont val="Times New Roman"/>
            <family val="1"/>
          </rPr>
          <t>[(6 * 4 Sorcerer) * 75%]
+ [(2 * 4 Incantatrix) * 75%]
+ (7 * 0 Con)</t>
        </r>
      </text>
    </comment>
    <comment ref="E12" authorId="0">
      <text>
        <r>
          <rPr>
            <sz val="12"/>
            <color indexed="81"/>
            <rFont val="Times New Roman"/>
            <family val="1"/>
          </rPr>
          <t>Mage Armor [Empowered] +6</t>
        </r>
      </text>
    </comment>
    <comment ref="B13" authorId="0">
      <text>
        <r>
          <rPr>
            <sz val="12"/>
            <color indexed="81"/>
            <rFont val="Times New Roman"/>
            <family val="1"/>
          </rPr>
          <t>Cloak of Charisma +2
Ioun Stones +2</t>
        </r>
      </text>
    </comment>
    <comment ref="E13" authorId="0">
      <text>
        <r>
          <rPr>
            <sz val="12"/>
            <color indexed="81"/>
            <rFont val="Times New Roman"/>
            <family val="1"/>
          </rPr>
          <t>Mage Armor [Empowered] +6</t>
        </r>
      </text>
    </comment>
  </commentList>
</comments>
</file>

<file path=xl/comments2.xml><?xml version="1.0" encoding="utf-8"?>
<comments xmlns="http://schemas.openxmlformats.org/spreadsheetml/2006/main">
  <authors>
    <author>Alexis Álvarez</author>
  </authors>
  <commentList>
    <comment ref="F5" authorId="0">
      <text>
        <r>
          <rPr>
            <sz val="12"/>
            <color indexed="81"/>
            <rFont val="Times New Roman"/>
            <family val="1"/>
          </rPr>
          <t>Iron Will +2</t>
        </r>
      </text>
    </comment>
    <comment ref="F15" authorId="0">
      <text>
        <r>
          <rPr>
            <sz val="12"/>
            <color indexed="81"/>
            <rFont val="Times New Roman"/>
            <family val="1"/>
          </rPr>
          <t>Silverbrow +2</t>
        </r>
      </text>
    </comment>
    <comment ref="F26" authorId="0">
      <text>
        <r>
          <rPr>
            <sz val="12"/>
            <color indexed="81"/>
            <rFont val="Times New Roman"/>
            <family val="1"/>
          </rPr>
          <t>Alertness +2</t>
        </r>
      </text>
    </comment>
    <comment ref="F36" authorId="0">
      <text>
        <r>
          <rPr>
            <sz val="12"/>
            <color indexed="81"/>
            <rFont val="Times New Roman"/>
            <family val="1"/>
          </rPr>
          <t>Alertness +2</t>
        </r>
      </text>
    </comment>
  </commentList>
</comments>
</file>

<file path=xl/comments3.xml><?xml version="1.0" encoding="utf-8"?>
<comments xmlns="http://schemas.openxmlformats.org/spreadsheetml/2006/main">
  <authors>
    <author>Alexis Álvarez</author>
  </authors>
  <commentList>
    <comment ref="D6" authorId="0">
      <text>
        <r>
          <rPr>
            <sz val="12"/>
            <color indexed="81"/>
            <rFont val="Times New Roman"/>
            <family val="1"/>
          </rPr>
          <t>Copper wire</t>
        </r>
      </text>
    </comment>
    <comment ref="D9" authorId="0">
      <text>
        <r>
          <rPr>
            <sz val="12"/>
            <color indexed="81"/>
            <rFont val="Times New Roman"/>
            <family val="1"/>
          </rPr>
          <t>Prism, lens, or monocle</t>
        </r>
      </text>
    </comment>
    <comment ref="D11" authorId="0">
      <text>
        <r>
          <rPr>
            <sz val="12"/>
            <color indexed="81"/>
            <rFont val="Times New Roman"/>
            <family val="1"/>
          </rPr>
          <t>Pinch of powdered iron</t>
        </r>
      </text>
    </comment>
    <comment ref="D13" authorId="0">
      <text>
        <r>
          <rPr>
            <sz val="12"/>
            <color indexed="81"/>
            <rFont val="Times New Roman"/>
            <family val="1"/>
          </rPr>
          <t>Cured leather</t>
        </r>
      </text>
    </comment>
    <comment ref="D17" authorId="0">
      <text>
        <r>
          <rPr>
            <sz val="12"/>
            <color indexed="81"/>
            <rFont val="Times New Roman"/>
            <family val="1"/>
          </rPr>
          <t>drop of water or piece of ice</t>
        </r>
      </text>
    </comment>
    <comment ref="D19" authorId="0">
      <text>
        <r>
          <rPr>
            <sz val="12"/>
            <color indexed="81"/>
            <rFont val="Times New Roman"/>
            <family val="1"/>
          </rPr>
          <t>tiny platinum shield worth 25 gps</t>
        </r>
      </text>
    </comment>
    <comment ref="D21" authorId="0">
      <text>
        <r>
          <rPr>
            <sz val="12"/>
            <color indexed="81"/>
            <rFont val="Times New Roman"/>
            <family val="1"/>
          </rPr>
          <t>wick soaked in soil</t>
        </r>
      </text>
    </comment>
  </commentList>
</comments>
</file>

<file path=xl/comments4.xml><?xml version="1.0" encoding="utf-8"?>
<comments xmlns="http://schemas.openxmlformats.org/spreadsheetml/2006/main">
  <authors>
    <author>Alexis Álvarez</author>
  </authors>
  <commentList>
    <comment ref="M2" authorId="0">
      <text>
        <r>
          <rPr>
            <sz val="12"/>
            <color indexed="81"/>
            <rFont val="Times New Roman"/>
            <family val="1"/>
          </rPr>
          <t xml:space="preserve">You have a stronger will than normal.
</t>
        </r>
        <r>
          <rPr>
            <b/>
            <sz val="12"/>
            <color indexed="81"/>
            <rFont val="Times New Roman"/>
            <family val="1"/>
          </rPr>
          <t xml:space="preserve">Benefit:  </t>
        </r>
        <r>
          <rPr>
            <sz val="12"/>
            <color indexed="81"/>
            <rFont val="Times New Roman"/>
            <family val="1"/>
          </rPr>
          <t>You get a +2 bonus on all Will saving throws.
PHB 97</t>
        </r>
      </text>
    </comment>
    <comment ref="O2" authorId="0">
      <text>
        <r>
          <rPr>
            <b/>
            <i/>
            <sz val="12"/>
            <color indexed="81"/>
            <rFont val="Times New Roman"/>
            <family val="1"/>
          </rPr>
          <t>ONLY WHEN FAMILIAR IS WITHIN ARM’S REACH</t>
        </r>
        <r>
          <rPr>
            <sz val="12"/>
            <color indexed="81"/>
            <rFont val="Times New Roman"/>
            <family val="1"/>
          </rPr>
          <t xml:space="preserve">
You have finely tuned senses.
</t>
        </r>
        <r>
          <rPr>
            <b/>
            <sz val="12"/>
            <color indexed="81"/>
            <rFont val="Times New Roman"/>
            <family val="1"/>
          </rPr>
          <t xml:space="preserve">Benefit:  </t>
        </r>
        <r>
          <rPr>
            <sz val="12"/>
            <color indexed="81"/>
            <rFont val="Times New Roman"/>
            <family val="1"/>
          </rPr>
          <t xml:space="preserve">You get a +2 bonus on all Listen checks and Spot checks.
</t>
        </r>
        <r>
          <rPr>
            <b/>
            <sz val="12"/>
            <color indexed="81"/>
            <rFont val="Times New Roman"/>
            <family val="1"/>
          </rPr>
          <t xml:space="preserve">Special:  </t>
        </r>
        <r>
          <rPr>
            <sz val="12"/>
            <color indexed="81"/>
            <rFont val="Times New Roman"/>
            <family val="1"/>
          </rPr>
          <t>The master of a familiar (see the Familiars sidebar, page 52) gains the benefit of the Alertness feat whenever the familiar is within arm’s reach.
PHB 89</t>
        </r>
      </text>
    </comment>
    <comment ref="M3" authorId="0">
      <text>
        <r>
          <rPr>
            <sz val="12"/>
            <rFont val="Times New Roman"/>
            <family val="1"/>
          </rPr>
          <t xml:space="preserve">You can cast spells to greater effect.
</t>
        </r>
        <r>
          <rPr>
            <b/>
            <sz val="12"/>
            <color indexed="81"/>
            <rFont val="Times New Roman"/>
            <family val="1"/>
          </rPr>
          <t xml:space="preserve">Benefit: </t>
        </r>
        <r>
          <rPr>
            <sz val="12"/>
            <rFont val="Times New Roman"/>
            <family val="1"/>
          </rPr>
          <t xml:space="preserve"> All variable, numeric effects of an empowered spell are increased by one-half.  An empowered spell deals half again as much damage as normal, cures half again as many hit points, affects half again as many targets, and so forth, as appropriate.  For example, an empowered magic missile deals 1-1/2 times its normal damage (roll 1d4+1 and multiply the result by 1-1/2 for each missile).  Saving throws and opposed rolls (such as the one you make when you cast dispel magic) are not affected, nor are spells without random variables.  An empowered spell uses up a spell slot two levels higher than the spell’s actual level.
PHB 93</t>
        </r>
      </text>
    </comment>
    <comment ref="O3" authorId="0">
      <text>
        <r>
          <rPr>
            <sz val="12"/>
            <color indexed="81"/>
            <rFont val="Times New Roman"/>
            <family val="1"/>
          </rPr>
          <t>If the master is 3rd level or higher, a familiar can deliver touch spells for him. If the master and the familiar are in contact at the time the master casts a touch spell, he can designate his familiar as the “toucher.” The familiar can then deliver the touch spell just as the master could. As usual, if the master casts another spell before the touch is delivered, the touch spell dissipates.
PHB 53</t>
        </r>
      </text>
    </comment>
    <comment ref="O4" authorId="0">
      <text>
        <r>
          <rPr>
            <sz val="12"/>
            <color indexed="81"/>
            <rFont val="Times New Roman"/>
            <family val="1"/>
          </rPr>
          <t>When subjected to an attack that normally allows a Reflex saving throw for half damage, a familiar takes no damage if it makes a successful saving throw and half damage even if the saving throw fails.
PHB 53</t>
        </r>
      </text>
    </comment>
    <comment ref="O5" authorId="0">
      <text>
        <r>
          <rPr>
            <sz val="12"/>
            <color indexed="81"/>
            <rFont val="Times New Roman"/>
            <family val="1"/>
          </rPr>
          <t>If the master is 7th level or higher, a familiar can communicate with animals of approximately the same kind as itself (including dire varieties): bats with bats, rats with rodents, cats with felines, hawks and owls and ravens with birds, lizards and snakes with reptiles, toads with amphibians, weasels with similar creatures (weasels, minks, polecats, ermines, skunks, wolverines, and badgers).  Such communication is limited by the intelligence of the conversing creatures.
PHB 53</t>
        </r>
      </text>
    </comment>
    <comment ref="O6" authorId="0">
      <text>
        <r>
          <rPr>
            <sz val="12"/>
            <color indexed="81"/>
            <rFont val="Times New Roman"/>
            <family val="1"/>
          </rPr>
          <t>If the master is 5th level or higher, a familiar and the master can communicate verbally as if they were using a common language.  Other creatures do not understand the communication without magical help.
PHB 53</t>
        </r>
      </text>
    </comment>
    <comment ref="O9" authorId="0">
      <text>
        <r>
          <rPr>
            <sz val="12"/>
            <color indexed="81"/>
            <rFont val="Times New Roman"/>
            <family val="1"/>
          </rPr>
          <t>A sorcerer can obtain a familiar.  Doing so takes 24 hours and uses up magical materials that cost 100 gp.  A familiar is a magical beast that resembles a small animal and is unusually tough and intelligent.  The creature serves as a companion and servant.
The sorcerer chooses the kind of familiar he gets.  As the sorcerer advances in level, his familiar also increases in power.
If the familiar dies or is dismissed by the sorcerer, the sorcerer must attempt a DC 15 Fortitude saving throw.  Failure means he loses 200 experience points per sorcerer level; success reduces the loss to one-half that amount.  However, a sorcerer’s experience point total can never go below 0 as the result of a familiar’s demise or dismissal.  For example, suppose that Hennet is a 3rd-level sorcerer with 3,230 XP when his owl familiar is killed by a bugbear.  Hennet makes a successful saving throw, so he loses 300 XP, dropping him below 3,000 XP and back to 2nd level (see the Dungeon Master’s Guide for rules for losing levels). A slain or dismissed familiar cannot be replaced for a year and day.  A slain familiar can be raised from the dead just as a character can be, and it does not lose a level or a Constitution point when this happy event occurs.
A character with more than one class that grants a familiar may have only one familiar at a time.</t>
        </r>
        <r>
          <rPr>
            <b/>
            <i/>
            <sz val="12"/>
            <color indexed="81"/>
            <rFont val="Times New Roman"/>
            <family val="1"/>
          </rPr>
          <t xml:space="preserve">
</t>
        </r>
        <r>
          <rPr>
            <sz val="12"/>
            <color indexed="81"/>
            <rFont val="Times New Roman"/>
            <family val="1"/>
          </rPr>
          <t>PHB 89</t>
        </r>
      </text>
    </comment>
    <comment ref="O11" authorId="0">
      <text>
        <r>
          <rPr>
            <sz val="12"/>
            <color indexed="81"/>
            <rFont val="Times New Roman"/>
            <family val="1"/>
          </rPr>
          <t>At 1st level, the incantatrix gives up a school of magic so as to focus more on the remaining schools.  She must choose a school of magic other than abjuration or divination as a prohibited school.  This prohibited school is in addition to any others already chosen due to school specialization.  Thus, a specialized wizard taking this prestige class has three prohibited schools instead of two.
Player’s Guide to Faerûn 62</t>
        </r>
      </text>
    </comment>
    <comment ref="O12" authorId="0">
      <text>
        <r>
          <rPr>
            <sz val="12"/>
            <color indexed="81"/>
            <rFont val="Times New Roman"/>
            <family val="1"/>
          </rPr>
          <t>At 2nd level, an incantatrix gains the ability to apply any metamagic feat she possesses (except Silent Spell, Still Spell, or Quicken Spell) to a spell being cast by a willing allied spellcaster.  The caster need not prepare the spell in metamagic form or in a higher-level spell slot; the incantatrix simply modifies the spell during the casting.  Using this ability is a standard action that provokes an attack of opportunity, just like casting a spell, though the incantatrix can use the Concentration skill with this ability as though she were casting defensively.  The incantatrix must ready an action to use cooperative metamagic when her ally begins casting and must be adjacent to the caster.  The incantatrix must make a Spellcraft check (DC 18 + [3 × modified spell level]) to succeed.  “Modified spell level” is the level of the spell slot that the spell would occupy if it were prepared with the metamagic feat applied.  Any spell level increases from metamagic feats that the caster applied also count toward the modified spell level.  For example, if an incantatrix applies the Maximize Spell feat to an ally’s chain lightning spell, the modified spell level is 9th (6th for the spell, +1 for the Maximize Spell feat), and the DC is 18 + (3 × 9) = 45.  If she applies the same feat to an ally’s silent chain lightning spell, the modified spell level i s 10th and the Spellcraft DC is 48.  An incantatrix can use this ability a number of times per day equal to 3 + her Int modifier.
Player’s Guide to Faerûn 62</t>
        </r>
      </text>
    </comment>
  </commentList>
</comments>
</file>

<file path=xl/comments5.xml><?xml version="1.0" encoding="utf-8"?>
<comments xmlns="http://schemas.openxmlformats.org/spreadsheetml/2006/main">
  <authors>
    <author>Alexis Álvarez</author>
  </authors>
  <commentList>
    <comment ref="D10" authorId="0">
      <text>
        <r>
          <rPr>
            <sz val="12"/>
            <color indexed="81"/>
            <rFont val="Times New Roman"/>
            <family val="1"/>
          </rPr>
          <t>Balance, Climb, Escape Artist, Hide, Jump, Move Silently, Sleight of Hand, Tumble.</t>
        </r>
      </text>
    </comment>
  </commentList>
</comments>
</file>

<file path=xl/sharedStrings.xml><?xml version="1.0" encoding="utf-8"?>
<sst xmlns="http://schemas.openxmlformats.org/spreadsheetml/2006/main" count="446" uniqueCount="257">
  <si>
    <t>Race:</t>
  </si>
  <si>
    <t>Sex:</t>
  </si>
  <si>
    <t>Strength:</t>
  </si>
  <si>
    <t>Dexterity:</t>
  </si>
  <si>
    <t>Properties</t>
  </si>
  <si>
    <t>Melee Weapon</t>
  </si>
  <si>
    <t>Dmg</t>
  </si>
  <si>
    <t>Qty.</t>
  </si>
  <si>
    <t>Ranged Weapon</t>
  </si>
  <si>
    <t>Rng.</t>
  </si>
  <si>
    <t>Charisma:</t>
  </si>
  <si>
    <t>Constitution:</t>
  </si>
  <si>
    <t>Intelligence:</t>
  </si>
  <si>
    <t>Hit Points:</t>
  </si>
  <si>
    <t>Wisdom:</t>
  </si>
  <si>
    <t>Concentration</t>
  </si>
  <si>
    <t>Handle Animal</t>
  </si>
  <si>
    <t>Move Silently</t>
  </si>
  <si>
    <t>Ride</t>
  </si>
  <si>
    <t>Search</t>
  </si>
  <si>
    <t>Swim</t>
  </si>
  <si>
    <t>Weapons and Armor</t>
  </si>
  <si>
    <t>Type</t>
  </si>
  <si>
    <t>Duration</t>
  </si>
  <si>
    <t>TH+</t>
  </si>
  <si>
    <t>Wt.</t>
  </si>
  <si>
    <t>Mod.</t>
  </si>
  <si>
    <t>Rank</t>
  </si>
  <si>
    <t>Cha</t>
  </si>
  <si>
    <t>Con</t>
  </si>
  <si>
    <t>Int</t>
  </si>
  <si>
    <t>Wis</t>
  </si>
  <si>
    <t>Dex</t>
  </si>
  <si>
    <t>Str</t>
  </si>
  <si>
    <t>Ability</t>
  </si>
  <si>
    <t>Misc. Mods.</t>
  </si>
  <si>
    <t>Appraise</t>
  </si>
  <si>
    <t>Balance</t>
  </si>
  <si>
    <t>Bluff</t>
  </si>
  <si>
    <t>Climb</t>
  </si>
  <si>
    <t>Decipher Script</t>
  </si>
  <si>
    <t>Diplomacy</t>
  </si>
  <si>
    <t>Disable Device</t>
  </si>
  <si>
    <t>Disguise</t>
  </si>
  <si>
    <t>Escape Artist</t>
  </si>
  <si>
    <t>Forgery</t>
  </si>
  <si>
    <t>Gather Information</t>
  </si>
  <si>
    <t>Heal</t>
  </si>
  <si>
    <t>Hide</t>
  </si>
  <si>
    <t>Intimidate</t>
  </si>
  <si>
    <t>Jump</t>
  </si>
  <si>
    <t>Listen</t>
  </si>
  <si>
    <t>Open Lock</t>
  </si>
  <si>
    <t>Sense Motive</t>
  </si>
  <si>
    <t>Spellcraft</t>
  </si>
  <si>
    <t>Spot</t>
  </si>
  <si>
    <t>Tumble</t>
  </si>
  <si>
    <t>Use Magic Device</t>
  </si>
  <si>
    <t>Use Rope</t>
  </si>
  <si>
    <t>Ability &amp; Mod.</t>
  </si>
  <si>
    <t>0</t>
  </si>
  <si>
    <t>Modified AC:</t>
  </si>
  <si>
    <t>Class:</t>
  </si>
  <si>
    <t>Level:</t>
  </si>
  <si>
    <t>Alignment:</t>
  </si>
  <si>
    <t>Total</t>
  </si>
  <si>
    <t>Critical</t>
  </si>
  <si>
    <t>Range</t>
  </si>
  <si>
    <t>Fortitude</t>
  </si>
  <si>
    <t>Reflex</t>
  </si>
  <si>
    <t>Will</t>
  </si>
  <si>
    <t>Armor &amp; Shield</t>
  </si>
  <si>
    <t>Missiles</t>
  </si>
  <si>
    <t>Lb. Capacity:</t>
  </si>
  <si>
    <t>Lb. Carried:</t>
  </si>
  <si>
    <t>Spell</t>
  </si>
  <si>
    <t>Languages</t>
  </si>
  <si>
    <t>Equipment Worn</t>
  </si>
  <si>
    <t>Item</t>
  </si>
  <si>
    <t>Mass</t>
  </si>
  <si>
    <t>Effects/</t>
  </si>
  <si>
    <t>Notes</t>
  </si>
  <si>
    <t>Equipment Carried</t>
  </si>
  <si>
    <t>Check</t>
  </si>
  <si>
    <t>Arcane</t>
  </si>
  <si>
    <t>Speed</t>
  </si>
  <si>
    <t>Knowledge:  Arcana</t>
  </si>
  <si>
    <t>Waterskin</t>
  </si>
  <si>
    <t>Sleight of Hand</t>
  </si>
  <si>
    <t>Survival</t>
  </si>
  <si>
    <t>Touch AC:</t>
  </si>
  <si>
    <t>2</t>
  </si>
  <si>
    <t>Proficiencies</t>
  </si>
  <si>
    <t>Attack Bonus:</t>
  </si>
  <si>
    <t>Atk</t>
  </si>
  <si>
    <t>Feats</t>
  </si>
  <si>
    <t>1 SA</t>
  </si>
  <si>
    <t>V S</t>
  </si>
  <si>
    <t>Casting</t>
  </si>
  <si>
    <t xml:space="preserve">Components </t>
  </si>
  <si>
    <t>School</t>
  </si>
  <si>
    <t>Level</t>
  </si>
  <si>
    <t>0th</t>
  </si>
  <si>
    <t>1st</t>
  </si>
  <si>
    <t>2nd</t>
  </si>
  <si>
    <t>3rd</t>
  </si>
  <si>
    <t>4th</t>
  </si>
  <si>
    <t>5th</t>
  </si>
  <si>
    <t>6th</t>
  </si>
  <si>
    <t>7th</t>
  </si>
  <si>
    <t>8th</t>
  </si>
  <si>
    <t>9th</t>
  </si>
  <si>
    <t>Total Spells</t>
  </si>
  <si>
    <t>Charisma Bonus</t>
  </si>
  <si>
    <t>Base Spells</t>
  </si>
  <si>
    <t>Summon Familiar</t>
  </si>
  <si>
    <t>Cast?</t>
  </si>
  <si>
    <t>Spells per Day by Level</t>
  </si>
  <si>
    <t>Initiative:</t>
  </si>
  <si>
    <t>Ranged Touch Attack</t>
  </si>
  <si>
    <t>varies</t>
  </si>
  <si>
    <t>Familiar Bonuses</t>
  </si>
  <si>
    <t>Alertness</t>
  </si>
  <si>
    <t>Improved Evasion</t>
  </si>
  <si>
    <t>Deliver Touch Spells</t>
  </si>
  <si>
    <t>Speak with Master</t>
  </si>
  <si>
    <t>Speak with Animals of Its Kind</t>
  </si>
  <si>
    <t>Roll</t>
  </si>
  <si>
    <t>Skill/Save</t>
  </si>
  <si>
    <t>Skills &amp; Saves</t>
  </si>
  <si>
    <t>n.a.</t>
  </si>
  <si>
    <t>30’</t>
  </si>
  <si>
    <t>Results</t>
  </si>
  <si>
    <t>Detect Magic</t>
  </si>
  <si>
    <t>FF AC:</t>
  </si>
  <si>
    <t>1 min/lvl</t>
  </si>
  <si>
    <t>Spells Known:</t>
  </si>
  <si>
    <t>At Next Level:</t>
  </si>
  <si>
    <t>Class Features</t>
  </si>
  <si>
    <t>+ Mod</t>
  </si>
  <si>
    <t>AC +</t>
  </si>
  <si>
    <t>Reference</t>
  </si>
  <si>
    <t>Page</t>
  </si>
  <si>
    <t>PHB</t>
  </si>
  <si>
    <t>Actual Speed:</t>
  </si>
  <si>
    <t>Base Speed:</t>
  </si>
  <si>
    <t>Sorcerer 1</t>
  </si>
  <si>
    <t>Sorcerer 2</t>
  </si>
  <si>
    <t>Sorcerer 3</t>
  </si>
  <si>
    <t>Sorcerer 4</t>
  </si>
  <si>
    <t>Sorcerer 5</t>
  </si>
  <si>
    <t>Sorcerer 6</t>
  </si>
  <si>
    <t>Simple Weapons</t>
  </si>
  <si>
    <r>
      <t>26</t>
    </r>
    <r>
      <rPr>
        <sz val="13"/>
        <rFont val="Times New Roman"/>
        <family val="1"/>
      </rPr>
      <t>/</t>
    </r>
    <r>
      <rPr>
        <sz val="13"/>
        <color indexed="51"/>
        <rFont val="Times New Roman"/>
        <family val="1"/>
      </rPr>
      <t>53</t>
    </r>
    <r>
      <rPr>
        <sz val="13"/>
        <rFont val="Times New Roman"/>
        <family val="1"/>
      </rPr>
      <t>/</t>
    </r>
    <r>
      <rPr>
        <sz val="13"/>
        <color indexed="10"/>
        <rFont val="Times New Roman"/>
        <family val="1"/>
      </rPr>
      <t>80</t>
    </r>
  </si>
  <si>
    <t>Knowledge:  [type]</t>
  </si>
  <si>
    <t>Perform:  [type]</t>
  </si>
  <si>
    <t>Universal</t>
  </si>
  <si>
    <t>60’</t>
  </si>
  <si>
    <t>Sorceress</t>
  </si>
  <si>
    <t>Spell DC</t>
  </si>
  <si>
    <t>Common, Draconic</t>
  </si>
  <si>
    <t>Detect Poison</t>
  </si>
  <si>
    <t>Value</t>
  </si>
  <si>
    <t>Cloak of Charisma +2</t>
  </si>
  <si>
    <t>Total Equity:</t>
  </si>
  <si>
    <t>Wealth Cap:</t>
  </si>
  <si>
    <t>Balance:</t>
  </si>
  <si>
    <t>Incantatrix</t>
  </si>
  <si>
    <t>Craft:  Alchemy</t>
  </si>
  <si>
    <t>Profession:  Alchemist</t>
  </si>
  <si>
    <t>Mage Hand</t>
  </si>
  <si>
    <t>Ray of Frost</t>
  </si>
  <si>
    <t>Read Magic</t>
  </si>
  <si>
    <t>Ring of Warmth</t>
  </si>
  <si>
    <t>Gloves of Dexterity +2</t>
  </si>
  <si>
    <t>Ioun Stones</t>
  </si>
  <si>
    <t>+2 to Cha</t>
  </si>
  <si>
    <t>Divination</t>
  </si>
  <si>
    <t>25’ + 2½’/lvl</t>
  </si>
  <si>
    <t>Instant</t>
  </si>
  <si>
    <t>Transmutation</t>
  </si>
  <si>
    <t>V S M</t>
  </si>
  <si>
    <t>Touch</t>
  </si>
  <si>
    <t>Conjuration</t>
  </si>
  <si>
    <t>V S F</t>
  </si>
  <si>
    <t>Personal</t>
  </si>
  <si>
    <t>10 min/lvl</t>
  </si>
  <si>
    <t>Evocation</t>
  </si>
  <si>
    <t>1 FR</t>
  </si>
  <si>
    <t>100’ + 10’/lvl</t>
  </si>
  <si>
    <t>special</t>
  </si>
  <si>
    <t>400’ + 40’/lvl</t>
  </si>
  <si>
    <t>Female</t>
  </si>
  <si>
    <t>Subtype:</t>
  </si>
  <si>
    <t>Racial Abilities</t>
  </si>
  <si>
    <t>Feather Fall 1/day</t>
  </si>
  <si>
    <t>No human bonus skills</t>
  </si>
  <si>
    <t>Effective Caster Level:</t>
  </si>
  <si>
    <t>Cooperative Metamagic</t>
  </si>
  <si>
    <t>Incantatrix 1</t>
  </si>
  <si>
    <t>Incantatrix 2</t>
  </si>
  <si>
    <t>8/5/3/2/1</t>
  </si>
  <si>
    <t>8/5/4/3/2</t>
  </si>
  <si>
    <t>Spells Known</t>
  </si>
  <si>
    <t>Focused Studies</t>
  </si>
  <si>
    <t>Scrolls and Potions</t>
  </si>
  <si>
    <t>CLev</t>
  </si>
  <si>
    <t>50 charges</t>
  </si>
  <si>
    <t>Wand of Summon Monster I</t>
  </si>
  <si>
    <t>Incx Feat 1:  Easy: Empower Spell</t>
  </si>
  <si>
    <t>Traits</t>
  </si>
  <si>
    <t>Aggressive</t>
  </si>
  <si>
    <t>1st:  Empower Spell</t>
  </si>
  <si>
    <t>6th:  Maximize Spell</t>
  </si>
  <si>
    <t>3rd:  Improved Initiative</t>
  </si>
  <si>
    <t>Human:  Iron Will</t>
  </si>
  <si>
    <t>NPC</t>
  </si>
  <si>
    <t>Poisondusk</t>
  </si>
  <si>
    <t>Lizardfolk</t>
  </si>
  <si>
    <t>Chaotic Evil</t>
  </si>
  <si>
    <t>Acid Splash</t>
  </si>
  <si>
    <t>Message</t>
  </si>
  <si>
    <t>No Light</t>
  </si>
  <si>
    <t>Book of Vile Darkness</t>
  </si>
  <si>
    <t>Enlarge Person</t>
  </si>
  <si>
    <t>Jet of Steam</t>
  </si>
  <si>
    <t>Complete Mage</t>
  </si>
  <si>
    <t>Mage Armor</t>
  </si>
  <si>
    <t>1 hr/lvl</t>
  </si>
  <si>
    <t>Magic Missile</t>
  </si>
  <si>
    <t>Cat’s Grace</t>
  </si>
  <si>
    <t>Melf’s Acid Arrow</t>
  </si>
  <si>
    <t>V S M F</t>
  </si>
  <si>
    <t>Fly</t>
  </si>
  <si>
    <t>V S F/DF</t>
  </si>
  <si>
    <t>Swift Expeditious Retreat</t>
  </si>
  <si>
    <t>V</t>
  </si>
  <si>
    <t>Swift</t>
  </si>
  <si>
    <t>1 round</t>
  </si>
  <si>
    <t>Complete Adventurer</t>
  </si>
  <si>
    <t>Aganazzar’s Scorcher</t>
  </si>
  <si>
    <t>FRCS</t>
  </si>
  <si>
    <t>Mage Armor, Greater</t>
  </si>
  <si>
    <t>Complete Arcane</t>
  </si>
  <si>
    <t>Blast of Flame</t>
  </si>
  <si>
    <t>Unholy Dagger</t>
  </si>
  <si>
    <t>1d3</t>
  </si>
  <si>
    <t>1</t>
  </si>
  <si>
    <t>x2/19-20</t>
  </si>
  <si>
    <t>Prcg/Slsh</t>
  </si>
  <si>
    <t>Returning Dart</t>
  </si>
  <si>
    <t>+1</t>
  </si>
  <si>
    <t>+1d6</t>
  </si>
  <si>
    <t>x2</t>
  </si>
  <si>
    <t>20’</t>
  </si>
  <si>
    <t>Potion of Cure Light Wounds</t>
  </si>
  <si>
    <t>Schilat of the Poisondusk-Blackscale Consortium</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</si>
</sst>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0.0"/>
  </numFmts>
  <fonts count="68" x14ac:knownFonts="1">
    <font>
      <sz val="12"/>
      <name val="Times New Roman"/>
    </font>
    <font>
      <sz val="12"/>
      <name val="Times New Roman"/>
      <family val="1"/>
    </font>
    <font>
      <i/>
      <sz val="18"/>
      <name val="Times New Roman"/>
      <family val="1"/>
    </font>
    <font>
      <b/>
      <sz val="12"/>
      <name val="Times New Roman"/>
      <family val="1"/>
    </font>
    <font>
      <sz val="12"/>
      <name val="Times New Roman"/>
      <family val="1"/>
    </font>
    <font>
      <b/>
      <sz val="13"/>
      <name val="Times New Roman"/>
      <family val="1"/>
    </font>
    <font>
      <sz val="13"/>
      <name val="Times New Roman"/>
      <family val="1"/>
    </font>
    <font>
      <b/>
      <sz val="13"/>
      <color indexed="10"/>
      <name val="Times New Roman"/>
      <family val="1"/>
    </font>
    <font>
      <sz val="13"/>
      <name val="Times New Roman"/>
      <family val="1"/>
    </font>
    <font>
      <b/>
      <sz val="13"/>
      <color indexed="12"/>
      <name val="Times New Roman"/>
      <family val="1"/>
    </font>
    <font>
      <b/>
      <sz val="13"/>
      <color indexed="17"/>
      <name val="Times New Roman"/>
      <family val="1"/>
    </font>
    <font>
      <b/>
      <sz val="13"/>
      <color indexed="9"/>
      <name val="Times New Roman"/>
      <family val="1"/>
    </font>
    <font>
      <b/>
      <sz val="13"/>
      <color indexed="46"/>
      <name val="Times New Roman"/>
      <family val="1"/>
    </font>
    <font>
      <b/>
      <sz val="13"/>
      <color indexed="52"/>
      <name val="Times New Roman"/>
      <family val="1"/>
    </font>
    <font>
      <b/>
      <sz val="18"/>
      <name val="Times New Roman"/>
      <family val="1"/>
    </font>
    <font>
      <sz val="13"/>
      <color indexed="17"/>
      <name val="Times New Roman"/>
      <family val="1"/>
    </font>
    <font>
      <sz val="13"/>
      <color indexed="10"/>
      <name val="Times New Roman"/>
      <family val="1"/>
    </font>
    <font>
      <sz val="11"/>
      <name val="Times New Roman"/>
      <family val="1"/>
    </font>
    <font>
      <sz val="12"/>
      <color indexed="17"/>
      <name val="Times New Roman"/>
      <family val="1"/>
    </font>
    <font>
      <i/>
      <sz val="22"/>
      <color indexed="17"/>
      <name val="Times New Roman"/>
      <family val="1"/>
    </font>
    <font>
      <b/>
      <sz val="12"/>
      <color indexed="9"/>
      <name val="Times New Roman"/>
      <family val="1"/>
    </font>
    <font>
      <b/>
      <sz val="13"/>
      <color indexed="51"/>
      <name val="Times New Roman"/>
      <family val="1"/>
    </font>
    <font>
      <sz val="13"/>
      <color indexed="52"/>
      <name val="Times New Roman"/>
      <family val="1"/>
    </font>
    <font>
      <sz val="13"/>
      <color indexed="46"/>
      <name val="Times New Roman"/>
      <family val="1"/>
    </font>
    <font>
      <i/>
      <sz val="18"/>
      <color indexed="17"/>
      <name val="Times New Roman"/>
      <family val="1"/>
    </font>
    <font>
      <sz val="13"/>
      <color indexed="23"/>
      <name val="Times New Roman"/>
      <family val="1"/>
    </font>
    <font>
      <sz val="13"/>
      <color indexed="12"/>
      <name val="Times New Roman"/>
      <family val="1"/>
    </font>
    <font>
      <sz val="13"/>
      <color indexed="51"/>
      <name val="Times New Roman"/>
      <family val="1"/>
    </font>
    <font>
      <sz val="12"/>
      <color indexed="46"/>
      <name val="Times New Roman"/>
      <family val="1"/>
    </font>
    <font>
      <sz val="12"/>
      <color indexed="52"/>
      <name val="Times New Roman"/>
      <family val="1"/>
    </font>
    <font>
      <sz val="12"/>
      <color indexed="10"/>
      <name val="Times New Roman"/>
      <family val="1"/>
    </font>
    <font>
      <sz val="12"/>
      <color indexed="51"/>
      <name val="Times New Roman"/>
      <family val="1"/>
    </font>
    <font>
      <sz val="13"/>
      <color indexed="22"/>
      <name val="Times New Roman"/>
      <family val="1"/>
    </font>
    <font>
      <u/>
      <sz val="12"/>
      <color indexed="12"/>
      <name val="Times New Roman"/>
      <family val="1"/>
    </font>
    <font>
      <sz val="12"/>
      <color indexed="81"/>
      <name val="Times New Roman"/>
      <family val="1"/>
    </font>
    <font>
      <i/>
      <sz val="18"/>
      <color indexed="53"/>
      <name val="Times New Roman"/>
      <family val="1"/>
    </font>
    <font>
      <sz val="13"/>
      <color indexed="20"/>
      <name val="Times New Roman"/>
      <family val="1"/>
    </font>
    <font>
      <i/>
      <sz val="18"/>
      <color indexed="20"/>
      <name val="Times New Roman"/>
      <family val="1"/>
    </font>
    <font>
      <i/>
      <sz val="12"/>
      <color indexed="13"/>
      <name val="Times New Roman"/>
      <family val="1"/>
    </font>
    <font>
      <i/>
      <sz val="22"/>
      <color theme="0"/>
      <name val="Times New Roman"/>
      <family val="1"/>
    </font>
    <font>
      <b/>
      <sz val="12"/>
      <color indexed="81"/>
      <name val="Times New Roman"/>
      <family val="1"/>
    </font>
    <font>
      <sz val="12"/>
      <name val="Times New Roman"/>
      <family val="1"/>
    </font>
    <font>
      <b/>
      <sz val="12"/>
      <color theme="0"/>
      <name val="Times New Roman"/>
      <family val="1"/>
    </font>
    <font>
      <i/>
      <sz val="18"/>
      <color rgb="FF7030A0"/>
      <name val="Times New Roman"/>
      <family val="1"/>
    </font>
    <font>
      <sz val="12"/>
      <color theme="0" tint="-0.499984740745262"/>
      <name val="Times New Roman"/>
      <family val="1"/>
    </font>
    <font>
      <b/>
      <sz val="12"/>
      <color theme="0" tint="-0.499984740745262"/>
      <name val="Times New Roman"/>
      <family val="1"/>
    </font>
    <font>
      <b/>
      <sz val="12"/>
      <color rgb="FFFFC000"/>
      <name val="Times New Roman"/>
      <family val="1"/>
    </font>
    <font>
      <b/>
      <sz val="12"/>
      <color rgb="FF7030A0"/>
      <name val="Times New Roman"/>
      <family val="1"/>
    </font>
    <font>
      <sz val="13"/>
      <color rgb="FFFF0000"/>
      <name val="Times New Roman"/>
      <family val="1"/>
    </font>
    <font>
      <sz val="13"/>
      <color rgb="FF0000FF"/>
      <name val="Times New Roman"/>
      <family val="1"/>
    </font>
    <font>
      <sz val="12"/>
      <name val="Times New Roman"/>
      <family val="1"/>
      <charset val="1"/>
    </font>
    <font>
      <b/>
      <sz val="14"/>
      <color indexed="17"/>
      <name val="Times New Roman"/>
      <family val="1"/>
    </font>
    <font>
      <b/>
      <i/>
      <sz val="12"/>
      <color indexed="81"/>
      <name val="Times New Roman"/>
      <family val="1"/>
    </font>
    <font>
      <b/>
      <sz val="13"/>
      <color rgb="FF00CC00"/>
      <name val="Times New Roman"/>
      <family val="1"/>
    </font>
    <font>
      <b/>
      <sz val="13"/>
      <color rgb="FFFFC000"/>
      <name val="Times New Roman"/>
      <family val="1"/>
    </font>
    <font>
      <sz val="13"/>
      <color rgb="FFFFC000"/>
      <name val="Times New Roman"/>
      <family val="1"/>
    </font>
    <font>
      <sz val="12"/>
      <color rgb="FFFFC000"/>
      <name val="Times New Roman"/>
      <family val="1"/>
    </font>
    <font>
      <b/>
      <sz val="13"/>
      <color rgb="FFFF0000"/>
      <name val="Times New Roman"/>
      <family val="1"/>
    </font>
    <font>
      <b/>
      <sz val="13"/>
      <color rgb="FF0000FF"/>
      <name val="Times New Roman"/>
      <family val="1"/>
    </font>
    <font>
      <b/>
      <sz val="13"/>
      <color rgb="FF7030A0"/>
      <name val="Times New Roman"/>
      <family val="1"/>
    </font>
    <font>
      <b/>
      <sz val="12"/>
      <color rgb="FFFF9900"/>
      <name val="Times New Roman"/>
      <family val="1"/>
    </font>
    <font>
      <i/>
      <sz val="18"/>
      <color indexed="10"/>
      <name val="Times New Roman"/>
      <family val="1"/>
    </font>
    <font>
      <b/>
      <sz val="13"/>
      <color rgb="FF00B050"/>
      <name val="Times New Roman"/>
      <family val="1"/>
    </font>
    <font>
      <i/>
      <sz val="18"/>
      <color indexed="57"/>
      <name val="Times New Roman"/>
      <family val="1"/>
    </font>
    <font>
      <b/>
      <sz val="12"/>
      <color rgb="FF006600"/>
      <name val="Times New Roman"/>
      <family val="1"/>
    </font>
    <font>
      <sz val="12"/>
      <color theme="0"/>
      <name val="Times New Roman"/>
      <family val="1"/>
    </font>
    <font>
      <i/>
      <sz val="18"/>
      <color rgb="FFFFC000"/>
      <name val="Times New Roman"/>
      <family val="1"/>
    </font>
    <font>
      <sz val="12"/>
      <color rgb="FFFF0000"/>
      <name val="Times New Roman"/>
      <family val="1"/>
    </font>
  </fonts>
  <fills count="19">
    <fill>
      <patternFill patternType="none"/>
    </fill>
    <fill>
      <patternFill patternType="gray125"/>
    </fill>
    <fill>
      <patternFill patternType="solid">
        <fgColor indexed="22"/>
        <bgColor indexed="64"/>
      </patternFill>
    </fill>
    <fill>
      <patternFill patternType="solid">
        <fgColor indexed="8"/>
        <bgColor indexed="64"/>
      </patternFill>
    </fill>
    <fill>
      <patternFill patternType="solid">
        <fgColor indexed="17"/>
        <bgColor indexed="64"/>
      </patternFill>
    </fill>
    <fill>
      <patternFill patternType="solid">
        <fgColor indexed="22"/>
        <bgColor indexed="55"/>
      </patternFill>
    </fill>
    <fill>
      <patternFill patternType="solid">
        <fgColor indexed="65"/>
        <bgColor indexed="64"/>
      </patternFill>
    </fill>
    <fill>
      <patternFill patternType="solid">
        <fgColor indexed="42"/>
        <bgColor indexed="64"/>
      </patternFill>
    </fill>
    <fill>
      <patternFill patternType="solid">
        <fgColor indexed="11"/>
        <bgColor indexed="64"/>
      </patternFill>
    </fill>
    <fill>
      <patternFill patternType="solid">
        <fgColor indexed="46"/>
        <bgColor indexed="64"/>
      </patternFill>
    </fill>
    <fill>
      <patternFill patternType="solid">
        <fgColor rgb="FFCCFFCC"/>
        <bgColor indexed="64"/>
      </patternFill>
    </fill>
    <fill>
      <patternFill patternType="solid">
        <fgColor theme="0" tint="-0.249977111117893"/>
        <bgColor indexed="64"/>
      </patternFill>
    </fill>
    <fill>
      <patternFill patternType="solid">
        <fgColor rgb="FF7030A0"/>
        <bgColor indexed="64"/>
      </patternFill>
    </fill>
    <fill>
      <patternFill patternType="solid">
        <fgColor rgb="FF00FF00"/>
        <bgColor indexed="64"/>
      </patternFill>
    </fill>
    <fill>
      <patternFill patternType="solid">
        <fgColor rgb="FFFF0000"/>
        <bgColor indexed="64"/>
      </patternFill>
    </fill>
    <fill>
      <patternFill patternType="solid">
        <fgColor rgb="FF9966FF"/>
        <bgColor indexed="64"/>
      </patternFill>
    </fill>
    <fill>
      <patternFill patternType="solid">
        <fgColor rgb="FFCCFFCC"/>
        <bgColor indexed="55"/>
      </patternFill>
    </fill>
    <fill>
      <patternFill patternType="solid">
        <fgColor rgb="FFFFFF00"/>
        <bgColor indexed="64"/>
      </patternFill>
    </fill>
    <fill>
      <patternFill patternType="lightGrid">
        <fgColor rgb="FFFFFF00"/>
        <bgColor rgb="FF9966FF"/>
      </patternFill>
    </fill>
  </fills>
  <borders count="128">
    <border>
      <left/>
      <right/>
      <top/>
      <bottom/>
      <diagonal/>
    </border>
    <border>
      <left style="double">
        <color indexed="64"/>
      </left>
      <right/>
      <top/>
      <bottom/>
      <diagonal/>
    </border>
    <border>
      <left/>
      <right style="double">
        <color indexed="64"/>
      </right>
      <top/>
      <bottom/>
      <diagonal/>
    </border>
    <border>
      <left style="thin">
        <color indexed="64"/>
      </left>
      <right/>
      <top style="thin">
        <color indexed="64"/>
      </top>
      <bottom style="thin">
        <color indexed="64"/>
      </bottom>
      <diagonal/>
    </border>
    <border>
      <left style="thin">
        <color indexed="64"/>
      </left>
      <right style="thin">
        <color indexed="64"/>
      </right>
      <top style="thin">
        <color indexed="9"/>
      </top>
      <bottom style="thin">
        <color indexed="9"/>
      </bottom>
      <diagonal/>
    </border>
    <border>
      <left style="double">
        <color indexed="64"/>
      </left>
      <right style="thin">
        <color indexed="64"/>
      </right>
      <top style="thin">
        <color indexed="9"/>
      </top>
      <bottom style="thin">
        <color indexed="9"/>
      </bottom>
      <diagonal/>
    </border>
    <border>
      <left style="double">
        <color indexed="64"/>
      </left>
      <right/>
      <top/>
      <bottom style="double">
        <color indexed="64"/>
      </bottom>
      <diagonal/>
    </border>
    <border>
      <left/>
      <right/>
      <top/>
      <bottom style="double">
        <color indexed="64"/>
      </bottom>
      <diagonal/>
    </border>
    <border>
      <left/>
      <right style="double">
        <color indexed="64"/>
      </right>
      <top/>
      <bottom style="double">
        <color indexed="64"/>
      </bottom>
      <diagonal/>
    </border>
    <border>
      <left style="double">
        <color indexed="64"/>
      </left>
      <right style="thin">
        <color indexed="64"/>
      </right>
      <top style="thin">
        <color indexed="64"/>
      </top>
      <bottom style="double">
        <color indexed="64"/>
      </bottom>
      <diagonal/>
    </border>
    <border>
      <left style="thin">
        <color indexed="64"/>
      </left>
      <right style="thin">
        <color indexed="64"/>
      </right>
      <top style="thin">
        <color indexed="64"/>
      </top>
      <bottom style="double">
        <color indexed="64"/>
      </bottom>
      <diagonal/>
    </border>
    <border>
      <left style="thin">
        <color indexed="64"/>
      </left>
      <right style="double">
        <color indexed="64"/>
      </right>
      <top style="thin">
        <color indexed="64"/>
      </top>
      <bottom style="double">
        <color indexed="64"/>
      </bottom>
      <diagonal/>
    </border>
    <border>
      <left style="thin">
        <color indexed="64"/>
      </left>
      <right style="thin">
        <color indexed="64"/>
      </right>
      <top/>
      <bottom style="thin">
        <color indexed="9"/>
      </bottom>
      <diagonal/>
    </border>
    <border>
      <left style="double">
        <color indexed="64"/>
      </left>
      <right style="thin">
        <color indexed="64"/>
      </right>
      <top/>
      <bottom/>
      <diagonal/>
    </border>
    <border>
      <left style="thin">
        <color indexed="64"/>
      </left>
      <right/>
      <top/>
      <bottom style="thin">
        <color indexed="64"/>
      </bottom>
      <diagonal/>
    </border>
    <border>
      <left style="double">
        <color indexed="64"/>
      </left>
      <right style="thin">
        <color indexed="64"/>
      </right>
      <top/>
      <bottom style="double">
        <color indexed="64"/>
      </bottom>
      <diagonal/>
    </border>
    <border>
      <left style="double">
        <color indexed="64"/>
      </left>
      <right style="medium">
        <color indexed="64"/>
      </right>
      <top style="double">
        <color indexed="64"/>
      </top>
      <bottom style="medium">
        <color indexed="64"/>
      </bottom>
      <diagonal/>
    </border>
    <border>
      <left style="medium">
        <color indexed="64"/>
      </left>
      <right style="medium">
        <color indexed="64"/>
      </right>
      <top style="double">
        <color indexed="64"/>
      </top>
      <bottom style="medium">
        <color indexed="64"/>
      </bottom>
      <diagonal/>
    </border>
    <border>
      <left style="medium">
        <color indexed="64"/>
      </left>
      <right style="double">
        <color indexed="64"/>
      </right>
      <top style="double">
        <color indexed="64"/>
      </top>
      <bottom style="medium">
        <color indexed="64"/>
      </bottom>
      <diagonal/>
    </border>
    <border>
      <left style="double">
        <color indexed="64"/>
      </left>
      <right/>
      <top style="double">
        <color indexed="64"/>
      </top>
      <bottom style="medium">
        <color indexed="64"/>
      </bottom>
      <diagonal/>
    </border>
    <border>
      <left/>
      <right style="medium">
        <color indexed="64"/>
      </right>
      <top style="double">
        <color indexed="64"/>
      </top>
      <bottom style="medium">
        <color indexed="64"/>
      </bottom>
      <diagonal/>
    </border>
    <border>
      <left style="medium">
        <color indexed="64"/>
      </left>
      <right/>
      <top style="double">
        <color indexed="64"/>
      </top>
      <bottom style="medium">
        <color indexed="64"/>
      </bottom>
      <diagonal/>
    </border>
    <border>
      <left/>
      <right/>
      <top/>
      <bottom style="medium">
        <color indexed="64"/>
      </bottom>
      <diagonal/>
    </border>
    <border>
      <left style="thin">
        <color indexed="64"/>
      </left>
      <right/>
      <top style="thin">
        <color indexed="64"/>
      </top>
      <bottom style="double">
        <color indexed="64"/>
      </bottom>
      <diagonal/>
    </border>
    <border>
      <left style="thin">
        <color indexed="64"/>
      </left>
      <right style="thin">
        <color indexed="64"/>
      </right>
      <top style="thin">
        <color indexed="9"/>
      </top>
      <bottom style="double">
        <color indexed="64"/>
      </bottom>
      <diagonal/>
    </border>
    <border>
      <left style="thin">
        <color indexed="64"/>
      </left>
      <right style="thin">
        <color indexed="64"/>
      </right>
      <top/>
      <bottom/>
      <diagonal/>
    </border>
    <border>
      <left style="thin">
        <color indexed="64"/>
      </left>
      <right/>
      <top/>
      <bottom/>
      <diagonal/>
    </border>
    <border>
      <left style="thin">
        <color indexed="64"/>
      </left>
      <right style="double">
        <color indexed="64"/>
      </right>
      <top/>
      <bottom/>
      <diagonal/>
    </border>
    <border>
      <left style="thin">
        <color indexed="64"/>
      </left>
      <right style="thin">
        <color indexed="64"/>
      </right>
      <top/>
      <bottom style="double">
        <color indexed="64"/>
      </bottom>
      <diagonal/>
    </border>
    <border>
      <left style="thin">
        <color indexed="64"/>
      </left>
      <right/>
      <top/>
      <bottom style="double">
        <color indexed="64"/>
      </bottom>
      <diagonal/>
    </border>
    <border>
      <left style="thin">
        <color indexed="64"/>
      </left>
      <right style="double">
        <color indexed="64"/>
      </right>
      <top/>
      <bottom style="double">
        <color indexed="64"/>
      </bottom>
      <diagonal/>
    </border>
    <border>
      <left/>
      <right style="double">
        <color indexed="64"/>
      </right>
      <top style="thin">
        <color indexed="64"/>
      </top>
      <bottom style="thin">
        <color indexed="64"/>
      </bottom>
      <diagonal/>
    </border>
    <border>
      <left style="thin">
        <color indexed="64"/>
      </left>
      <right style="double">
        <color indexed="64"/>
      </right>
      <top/>
      <bottom style="dotted">
        <color indexed="64"/>
      </bottom>
      <diagonal/>
    </border>
    <border>
      <left style="double">
        <color indexed="64"/>
      </left>
      <right style="double">
        <color indexed="64"/>
      </right>
      <top style="double">
        <color indexed="64"/>
      </top>
      <bottom style="medium">
        <color indexed="64"/>
      </bottom>
      <diagonal/>
    </border>
    <border>
      <left style="double">
        <color indexed="64"/>
      </left>
      <right style="double">
        <color indexed="64"/>
      </right>
      <top style="hair">
        <color indexed="64"/>
      </top>
      <bottom style="hair">
        <color indexed="64"/>
      </bottom>
      <diagonal/>
    </border>
    <border>
      <left style="double">
        <color indexed="64"/>
      </left>
      <right style="double">
        <color indexed="64"/>
      </right>
      <top/>
      <bottom style="double">
        <color indexed="64"/>
      </bottom>
      <diagonal/>
    </border>
    <border>
      <left style="medium">
        <color indexed="64"/>
      </left>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style="hair">
        <color indexed="64"/>
      </left>
      <right style="medium">
        <color indexed="64"/>
      </right>
      <top style="medium">
        <color indexed="64"/>
      </top>
      <bottom style="medium">
        <color indexed="64"/>
      </bottom>
      <diagonal/>
    </border>
    <border>
      <left style="double">
        <color indexed="64"/>
      </left>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hair">
        <color indexed="64"/>
      </left>
      <right style="double">
        <color indexed="64"/>
      </right>
      <top style="hair">
        <color indexed="64"/>
      </top>
      <bottom style="hair">
        <color indexed="64"/>
      </bottom>
      <diagonal/>
    </border>
    <border>
      <left style="double">
        <color indexed="64"/>
      </left>
      <right/>
      <top style="hair">
        <color indexed="64"/>
      </top>
      <bottom/>
      <diagonal/>
    </border>
    <border>
      <left style="hair">
        <color indexed="64"/>
      </left>
      <right style="hair">
        <color indexed="64"/>
      </right>
      <top style="hair">
        <color indexed="64"/>
      </top>
      <bottom/>
      <diagonal/>
    </border>
    <border>
      <left style="hair">
        <color indexed="64"/>
      </left>
      <right/>
      <top style="hair">
        <color indexed="64"/>
      </top>
      <bottom/>
      <diagonal/>
    </border>
    <border>
      <left style="hair">
        <color indexed="64"/>
      </left>
      <right style="double">
        <color indexed="64"/>
      </right>
      <top style="hair">
        <color indexed="64"/>
      </top>
      <bottom/>
      <diagonal/>
    </border>
    <border>
      <left style="double">
        <color indexed="64"/>
      </left>
      <right/>
      <top style="hair">
        <color indexed="64"/>
      </top>
      <bottom style="double">
        <color indexed="64"/>
      </bottom>
      <diagonal/>
    </border>
    <border>
      <left style="hair">
        <color indexed="64"/>
      </left>
      <right style="hair">
        <color indexed="64"/>
      </right>
      <top style="hair">
        <color indexed="64"/>
      </top>
      <bottom style="double">
        <color indexed="64"/>
      </bottom>
      <diagonal/>
    </border>
    <border>
      <left style="hair">
        <color indexed="64"/>
      </left>
      <right/>
      <top style="hair">
        <color indexed="64"/>
      </top>
      <bottom style="double">
        <color indexed="64"/>
      </bottom>
      <diagonal/>
    </border>
    <border>
      <left style="hair">
        <color indexed="64"/>
      </left>
      <right style="double">
        <color indexed="64"/>
      </right>
      <top style="hair">
        <color indexed="64"/>
      </top>
      <bottom style="double">
        <color indexed="64"/>
      </bottom>
      <diagonal/>
    </border>
    <border>
      <left style="hair">
        <color indexed="64"/>
      </left>
      <right style="hair">
        <color indexed="64"/>
      </right>
      <top style="medium">
        <color indexed="64"/>
      </top>
      <bottom style="hair">
        <color indexed="64"/>
      </bottom>
      <diagonal/>
    </border>
    <border>
      <left style="hair">
        <color indexed="64"/>
      </left>
      <right/>
      <top style="medium">
        <color indexed="64"/>
      </top>
      <bottom style="hair">
        <color indexed="64"/>
      </bottom>
      <diagonal/>
    </border>
    <border>
      <left style="hair">
        <color indexed="64"/>
      </left>
      <right style="hair">
        <color indexed="64"/>
      </right>
      <top/>
      <bottom style="hair">
        <color indexed="64"/>
      </bottom>
      <diagonal/>
    </border>
    <border>
      <left style="thin">
        <color indexed="64"/>
      </left>
      <right style="double">
        <color indexed="64"/>
      </right>
      <top style="double">
        <color indexed="64"/>
      </top>
      <bottom style="thin">
        <color indexed="64"/>
      </bottom>
      <diagonal/>
    </border>
    <border>
      <left style="thin">
        <color indexed="64"/>
      </left>
      <right/>
      <top style="double">
        <color indexed="64"/>
      </top>
      <bottom style="thin">
        <color indexed="64"/>
      </bottom>
      <diagonal/>
    </border>
    <border>
      <left style="thin">
        <color indexed="64"/>
      </left>
      <right style="double">
        <color indexed="64"/>
      </right>
      <top/>
      <bottom style="thin">
        <color indexed="64"/>
      </bottom>
      <diagonal/>
    </border>
    <border>
      <left style="thin">
        <color indexed="64"/>
      </left>
      <right style="thin">
        <color indexed="64"/>
      </right>
      <top style="thin">
        <color indexed="64"/>
      </top>
      <bottom style="thin">
        <color indexed="64"/>
      </bottom>
      <diagonal/>
    </border>
    <border>
      <left style="double">
        <color indexed="64"/>
      </left>
      <right/>
      <top style="thin">
        <color indexed="64"/>
      </top>
      <bottom style="double">
        <color indexed="64"/>
      </bottom>
      <diagonal/>
    </border>
    <border>
      <left/>
      <right style="thin">
        <color indexed="64"/>
      </right>
      <top style="thin">
        <color indexed="64"/>
      </top>
      <bottom style="double">
        <color indexed="64"/>
      </bottom>
      <diagonal/>
    </border>
    <border>
      <left style="double">
        <color indexed="64"/>
      </left>
      <right style="double">
        <color indexed="64"/>
      </right>
      <top style="hair">
        <color indexed="64"/>
      </top>
      <bottom style="double">
        <color indexed="64"/>
      </bottom>
      <diagonal/>
    </border>
    <border>
      <left/>
      <right style="medium">
        <color indexed="64"/>
      </right>
      <top style="medium">
        <color indexed="64"/>
      </top>
      <bottom style="medium">
        <color indexed="64"/>
      </bottom>
      <diagonal/>
    </border>
    <border>
      <left style="double">
        <color indexed="64"/>
      </left>
      <right/>
      <top style="double">
        <color indexed="64"/>
      </top>
      <bottom style="thick">
        <color rgb="FFFF0000"/>
      </bottom>
      <diagonal/>
    </border>
    <border>
      <left/>
      <right/>
      <top style="double">
        <color indexed="64"/>
      </top>
      <bottom style="thick">
        <color rgb="FFFF0000"/>
      </bottom>
      <diagonal/>
    </border>
    <border>
      <left/>
      <right style="double">
        <color indexed="64"/>
      </right>
      <top style="double">
        <color indexed="64"/>
      </top>
      <bottom style="thick">
        <color rgb="FFFF0000"/>
      </bottom>
      <diagonal/>
    </border>
    <border>
      <left/>
      <right/>
      <top style="double">
        <color indexed="64"/>
      </top>
      <bottom style="medium">
        <color indexed="64"/>
      </bottom>
      <diagonal/>
    </border>
    <border>
      <left/>
      <right style="double">
        <color indexed="64"/>
      </right>
      <top style="double">
        <color indexed="64"/>
      </top>
      <bottom style="medium">
        <color indexed="64"/>
      </bottom>
      <diagonal/>
    </border>
    <border>
      <left/>
      <right/>
      <top style="thin">
        <color indexed="64"/>
      </top>
      <bottom style="double">
        <color indexed="64"/>
      </bottom>
      <diagonal/>
    </border>
    <border>
      <left/>
      <right style="double">
        <color indexed="64"/>
      </right>
      <top style="thin">
        <color indexed="64"/>
      </top>
      <bottom style="double">
        <color indexed="64"/>
      </bottom>
      <diagonal/>
    </border>
    <border>
      <left style="thin">
        <color indexed="64"/>
      </left>
      <right style="thin">
        <color indexed="64"/>
      </right>
      <top/>
      <bottom style="thin">
        <color indexed="64"/>
      </bottom>
      <diagonal/>
    </border>
    <border>
      <left style="double">
        <color indexed="64"/>
      </left>
      <right/>
      <top/>
      <bottom style="thin">
        <color indexed="64"/>
      </bottom>
      <diagonal/>
    </border>
    <border>
      <left/>
      <right style="hair">
        <color auto="1"/>
      </right>
      <top style="double">
        <color auto="1"/>
      </top>
      <bottom style="hair">
        <color auto="1"/>
      </bottom>
      <diagonal/>
    </border>
    <border>
      <left style="hair">
        <color auto="1"/>
      </left>
      <right style="hair">
        <color auto="1"/>
      </right>
      <top style="double">
        <color auto="1"/>
      </top>
      <bottom style="hair">
        <color auto="1"/>
      </bottom>
      <diagonal/>
    </border>
    <border>
      <left style="hair">
        <color auto="1"/>
      </left>
      <right style="double">
        <color auto="1"/>
      </right>
      <top style="double">
        <color auto="1"/>
      </top>
      <bottom style="hair">
        <color auto="1"/>
      </bottom>
      <diagonal/>
    </border>
    <border>
      <left/>
      <right style="hair">
        <color indexed="64"/>
      </right>
      <top style="hair">
        <color indexed="64"/>
      </top>
      <bottom style="hair">
        <color indexed="64"/>
      </bottom>
      <diagonal/>
    </border>
    <border>
      <left/>
      <right style="hair">
        <color indexed="64"/>
      </right>
      <top style="hair">
        <color indexed="64"/>
      </top>
      <bottom style="double">
        <color indexed="64"/>
      </bottom>
      <diagonal/>
    </border>
    <border>
      <left style="double">
        <color indexed="64"/>
      </left>
      <right style="hair">
        <color indexed="64"/>
      </right>
      <top style="hair">
        <color indexed="64"/>
      </top>
      <bottom style="double">
        <color indexed="64"/>
      </bottom>
      <diagonal/>
    </border>
    <border>
      <left style="double">
        <color indexed="64"/>
      </left>
      <right/>
      <top style="double">
        <color indexed="64"/>
      </top>
      <bottom style="thin">
        <color indexed="64"/>
      </bottom>
      <diagonal/>
    </border>
    <border>
      <left/>
      <right/>
      <top style="double">
        <color indexed="64"/>
      </top>
      <bottom style="thin">
        <color indexed="64"/>
      </bottom>
      <diagonal/>
    </border>
    <border>
      <left/>
      <right style="double">
        <color indexed="64"/>
      </right>
      <top style="double">
        <color indexed="64"/>
      </top>
      <bottom style="thin">
        <color indexed="64"/>
      </bottom>
      <diagonal/>
    </border>
    <border>
      <left style="double">
        <color indexed="64"/>
      </left>
      <right style="medium">
        <color indexed="64"/>
      </right>
      <top style="thin">
        <color indexed="64"/>
      </top>
      <bottom style="double">
        <color auto="1"/>
      </bottom>
      <diagonal/>
    </border>
    <border>
      <left style="medium">
        <color indexed="64"/>
      </left>
      <right style="medium">
        <color indexed="64"/>
      </right>
      <top style="thin">
        <color indexed="64"/>
      </top>
      <bottom style="double">
        <color indexed="64"/>
      </bottom>
      <diagonal/>
    </border>
    <border>
      <left style="medium">
        <color indexed="64"/>
      </left>
      <right style="double">
        <color indexed="64"/>
      </right>
      <top style="thin">
        <color indexed="64"/>
      </top>
      <bottom style="double">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hair">
        <color indexed="64"/>
      </bottom>
      <diagonal/>
    </border>
    <border>
      <left style="medium">
        <color indexed="64"/>
      </left>
      <right style="thin">
        <color indexed="64"/>
      </right>
      <top style="double">
        <color indexed="64"/>
      </top>
      <bottom style="medium">
        <color indexed="64"/>
      </bottom>
      <diagonal/>
    </border>
    <border>
      <left style="double">
        <color indexed="64"/>
      </left>
      <right/>
      <top style="medium">
        <color indexed="64"/>
      </top>
      <bottom style="medium">
        <color indexed="64"/>
      </bottom>
      <diagonal/>
    </border>
    <border>
      <left/>
      <right style="double">
        <color indexed="64"/>
      </right>
      <top style="medium">
        <color indexed="64"/>
      </top>
      <bottom style="medium">
        <color indexed="64"/>
      </bottom>
      <diagonal/>
    </border>
    <border>
      <left style="thin">
        <color indexed="64"/>
      </left>
      <right/>
      <top style="medium">
        <color indexed="64"/>
      </top>
      <bottom style="hair">
        <color indexed="64"/>
      </bottom>
      <diagonal/>
    </border>
    <border>
      <left style="thin">
        <color indexed="64"/>
      </left>
      <right/>
      <top style="hair">
        <color indexed="64"/>
      </top>
      <bottom style="double">
        <color indexed="64"/>
      </bottom>
      <diagonal/>
    </border>
    <border>
      <left style="double">
        <color indexed="64"/>
      </left>
      <right style="thin">
        <color indexed="64"/>
      </right>
      <top style="medium">
        <color indexed="64"/>
      </top>
      <bottom style="hair">
        <color indexed="64"/>
      </bottom>
      <diagonal/>
    </border>
    <border>
      <left style="thin">
        <color indexed="64"/>
      </left>
      <right style="double">
        <color indexed="64"/>
      </right>
      <top style="medium">
        <color indexed="64"/>
      </top>
      <bottom style="hair">
        <color indexed="64"/>
      </bottom>
      <diagonal/>
    </border>
    <border>
      <left style="double">
        <color indexed="64"/>
      </left>
      <right style="thin">
        <color indexed="64"/>
      </right>
      <top style="hair">
        <color indexed="64"/>
      </top>
      <bottom style="double">
        <color indexed="64"/>
      </bottom>
      <diagonal/>
    </border>
    <border>
      <left style="thin">
        <color indexed="64"/>
      </left>
      <right style="thin">
        <color indexed="64"/>
      </right>
      <top style="hair">
        <color indexed="64"/>
      </top>
      <bottom style="double">
        <color indexed="64"/>
      </bottom>
      <diagonal/>
    </border>
    <border>
      <left style="thin">
        <color indexed="64"/>
      </left>
      <right style="double">
        <color indexed="64"/>
      </right>
      <top style="hair">
        <color indexed="64"/>
      </top>
      <bottom style="double">
        <color indexed="64"/>
      </bottom>
      <diagonal/>
    </border>
    <border>
      <left style="double">
        <color indexed="64"/>
      </left>
      <right style="thin">
        <color indexed="64"/>
      </right>
      <top style="double">
        <color indexed="64"/>
      </top>
      <bottom style="thin">
        <color indexed="9"/>
      </bottom>
      <diagonal/>
    </border>
    <border>
      <left style="double">
        <color indexed="64"/>
      </left>
      <right style="medium">
        <color indexed="64"/>
      </right>
      <top style="double">
        <color indexed="64"/>
      </top>
      <bottom style="hair">
        <color indexed="64"/>
      </bottom>
      <diagonal/>
    </border>
    <border>
      <left style="double">
        <color indexed="64"/>
      </left>
      <right style="medium">
        <color indexed="64"/>
      </right>
      <top style="hair">
        <color indexed="64"/>
      </top>
      <bottom style="hair">
        <color indexed="64"/>
      </bottom>
      <diagonal/>
    </border>
    <border>
      <left style="double">
        <color indexed="64"/>
      </left>
      <right style="medium">
        <color indexed="64"/>
      </right>
      <top style="hair">
        <color indexed="64"/>
      </top>
      <bottom style="double">
        <color indexed="64"/>
      </bottom>
      <diagonal/>
    </border>
    <border>
      <left/>
      <right style="thin">
        <color indexed="64"/>
      </right>
      <top style="medium">
        <color indexed="64"/>
      </top>
      <bottom style="hair">
        <color indexed="64"/>
      </bottom>
      <diagonal/>
    </border>
    <border>
      <left/>
      <right style="thin">
        <color indexed="64"/>
      </right>
      <top style="hair">
        <color indexed="64"/>
      </top>
      <bottom style="double">
        <color indexed="64"/>
      </bottom>
      <diagonal/>
    </border>
    <border>
      <left style="medium">
        <color indexed="64"/>
      </left>
      <right style="medium">
        <color indexed="64"/>
      </right>
      <top style="medium">
        <color indexed="64"/>
      </top>
      <bottom style="thin">
        <color indexed="64"/>
      </bottom>
      <diagonal/>
    </border>
    <border>
      <left/>
      <right style="double">
        <color indexed="64"/>
      </right>
      <top style="medium">
        <color indexed="64"/>
      </top>
      <bottom style="thin">
        <color indexed="64"/>
      </bottom>
      <diagonal/>
    </border>
    <border>
      <left/>
      <right style="medium">
        <color auto="1"/>
      </right>
      <top style="thin">
        <color indexed="64"/>
      </top>
      <bottom style="double">
        <color indexed="64"/>
      </bottom>
      <diagonal/>
    </border>
    <border>
      <left/>
      <right style="thin">
        <color auto="1"/>
      </right>
      <top style="double">
        <color auto="1"/>
      </top>
      <bottom style="thin">
        <color auto="1"/>
      </bottom>
      <diagonal/>
    </border>
    <border>
      <left/>
      <right style="thin">
        <color indexed="64"/>
      </right>
      <top/>
      <bottom/>
      <diagonal/>
    </border>
    <border>
      <left/>
      <right style="thin">
        <color indexed="64"/>
      </right>
      <top/>
      <bottom style="thin">
        <color indexed="64"/>
      </bottom>
      <diagonal/>
    </border>
    <border>
      <left style="thin">
        <color indexed="64"/>
      </left>
      <right style="thin">
        <color indexed="64"/>
      </right>
      <top style="medium">
        <color indexed="64"/>
      </top>
      <bottom/>
      <diagonal/>
    </border>
    <border>
      <left/>
      <right/>
      <top style="medium">
        <color indexed="64"/>
      </top>
      <bottom style="hair">
        <color indexed="64"/>
      </bottom>
      <diagonal/>
    </border>
    <border>
      <left/>
      <right style="double">
        <color indexed="64"/>
      </right>
      <top style="medium">
        <color indexed="64"/>
      </top>
      <bottom style="hair">
        <color indexed="64"/>
      </bottom>
      <diagonal/>
    </border>
    <border>
      <left/>
      <right/>
      <top style="hair">
        <color indexed="64"/>
      </top>
      <bottom style="hair">
        <color indexed="64"/>
      </bottom>
      <diagonal/>
    </border>
    <border>
      <left/>
      <right style="double">
        <color indexed="64"/>
      </right>
      <top style="hair">
        <color indexed="64"/>
      </top>
      <bottom style="hair">
        <color indexed="64"/>
      </bottom>
      <diagonal/>
    </border>
    <border>
      <left/>
      <right/>
      <top style="hair">
        <color indexed="64"/>
      </top>
      <bottom style="double">
        <color indexed="64"/>
      </bottom>
      <diagonal/>
    </border>
    <border>
      <left/>
      <right style="double">
        <color indexed="64"/>
      </right>
      <top style="hair">
        <color indexed="64"/>
      </top>
      <bottom style="double">
        <color indexed="64"/>
      </bottom>
      <diagonal/>
    </border>
    <border>
      <left style="double">
        <color indexed="64"/>
      </left>
      <right/>
      <top style="thin">
        <color indexed="64"/>
      </top>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style="thin">
        <color indexed="64"/>
      </left>
      <right style="double">
        <color indexed="64"/>
      </right>
      <top style="thin">
        <color indexed="64"/>
      </top>
      <bottom/>
      <diagonal/>
    </border>
    <border>
      <left/>
      <right style="medium">
        <color auto="1"/>
      </right>
      <top style="double">
        <color auto="1"/>
      </top>
      <bottom style="thin">
        <color auto="1"/>
      </bottom>
      <diagonal/>
    </border>
    <border>
      <left style="double">
        <color indexed="64"/>
      </left>
      <right style="double">
        <color indexed="64"/>
      </right>
      <top style="medium">
        <color indexed="64"/>
      </top>
      <bottom style="hair">
        <color indexed="64"/>
      </bottom>
      <diagonal/>
    </border>
    <border>
      <left style="double">
        <color indexed="64"/>
      </left>
      <right style="double">
        <color indexed="64"/>
      </right>
      <top/>
      <bottom style="hair">
        <color indexed="64"/>
      </bottom>
      <diagonal/>
    </border>
    <border>
      <left style="double">
        <color indexed="64"/>
      </left>
      <right style="hair">
        <color indexed="64"/>
      </right>
      <top style="hair">
        <color indexed="64"/>
      </top>
      <bottom/>
      <diagonal/>
    </border>
    <border>
      <left/>
      <right/>
      <top style="hair">
        <color indexed="64"/>
      </top>
      <bottom/>
      <diagonal/>
    </border>
    <border>
      <left/>
      <right style="double">
        <color indexed="64"/>
      </right>
      <top style="hair">
        <color indexed="64"/>
      </top>
      <bottom/>
      <diagonal/>
    </border>
    <border>
      <left style="double">
        <color indexed="64"/>
      </left>
      <right style="double">
        <color indexed="64"/>
      </right>
      <top style="hair">
        <color indexed="64"/>
      </top>
      <bottom/>
      <diagonal/>
    </border>
    <border>
      <left style="thin">
        <color indexed="64"/>
      </left>
      <right style="thin">
        <color indexed="64"/>
      </right>
      <top style="double">
        <color indexed="64"/>
      </top>
      <bottom style="medium">
        <color indexed="64"/>
      </bottom>
      <diagonal/>
    </border>
    <border>
      <left style="double">
        <color indexed="64"/>
      </left>
      <right/>
      <top style="medium">
        <color indexed="64"/>
      </top>
      <bottom style="hair">
        <color indexed="64"/>
      </bottom>
      <diagonal/>
    </border>
    <border>
      <left/>
      <right style="hair">
        <color indexed="64"/>
      </right>
      <top style="medium">
        <color indexed="64"/>
      </top>
      <bottom style="hair">
        <color indexed="64"/>
      </bottom>
      <diagonal/>
    </border>
  </borders>
  <cellStyleXfs count="7">
    <xf numFmtId="0" fontId="0" fillId="0" borderId="0"/>
    <xf numFmtId="0" fontId="33" fillId="0" borderId="0" applyNumberFormat="0" applyFill="0" applyBorder="0" applyAlignment="0" applyProtection="0">
      <alignment vertical="top"/>
      <protection locked="0"/>
    </xf>
    <xf numFmtId="9" fontId="1" fillId="0" borderId="0" applyFont="0" applyFill="0" applyBorder="0" applyAlignment="0" applyProtection="0"/>
    <xf numFmtId="9" fontId="41" fillId="0" borderId="0" applyFont="0" applyFill="0" applyBorder="0" applyAlignment="0" applyProtection="0"/>
    <xf numFmtId="0" fontId="1" fillId="0" borderId="0"/>
    <xf numFmtId="0" fontId="50" fillId="0" borderId="0"/>
    <xf numFmtId="0" fontId="1" fillId="0" borderId="0"/>
  </cellStyleXfs>
  <cellXfs count="442">
    <xf numFmtId="0" fontId="0" fillId="0" borderId="0" xfId="0"/>
    <xf numFmtId="0" fontId="6" fillId="0" borderId="25" xfId="0" applyFont="1" applyBorder="1" applyAlignment="1">
      <alignment horizontal="center" vertical="center" wrapText="1"/>
    </xf>
    <xf numFmtId="0" fontId="6" fillId="0" borderId="25" xfId="0" applyFont="1" applyFill="1" applyBorder="1" applyAlignment="1">
      <alignment horizontal="center" vertical="center" shrinkToFit="1"/>
    </xf>
    <xf numFmtId="9" fontId="6" fillId="0" borderId="26" xfId="2" applyFont="1" applyFill="1" applyBorder="1" applyAlignment="1">
      <alignment horizontal="center" vertical="center" shrinkToFit="1"/>
    </xf>
    <xf numFmtId="0" fontId="6" fillId="0" borderId="26" xfId="2" applyNumberFormat="1" applyFont="1" applyFill="1" applyBorder="1" applyAlignment="1">
      <alignment horizontal="center" vertical="center" shrinkToFit="1"/>
    </xf>
    <xf numFmtId="0" fontId="6" fillId="0" borderId="69" xfId="0" applyFont="1" applyFill="1" applyBorder="1" applyAlignment="1">
      <alignment horizontal="center" vertical="center" shrinkToFit="1"/>
    </xf>
    <xf numFmtId="9" fontId="6" fillId="0" borderId="14" xfId="2" applyFont="1" applyFill="1" applyBorder="1" applyAlignment="1">
      <alignment horizontal="center" vertical="center" shrinkToFit="1"/>
    </xf>
    <xf numFmtId="0" fontId="1" fillId="0" borderId="14" xfId="3" applyNumberFormat="1" applyFont="1" applyFill="1" applyBorder="1" applyAlignment="1">
      <alignment horizontal="center" vertical="center" shrinkToFit="1"/>
    </xf>
    <xf numFmtId="0" fontId="6" fillId="0" borderId="69" xfId="0" applyFont="1" applyFill="1" applyBorder="1" applyAlignment="1">
      <alignment horizontal="center" vertical="center" wrapText="1"/>
    </xf>
    <xf numFmtId="49" fontId="1" fillId="0" borderId="57" xfId="0" applyNumberFormat="1" applyFont="1" applyBorder="1" applyAlignment="1">
      <alignment horizontal="center" vertical="center"/>
    </xf>
    <xf numFmtId="0" fontId="11" fillId="4" borderId="86" xfId="0" applyFont="1" applyFill="1" applyBorder="1" applyAlignment="1">
      <alignment horizontal="centerContinuous" vertical="center"/>
    </xf>
    <xf numFmtId="0" fontId="11" fillId="4" borderId="37" xfId="0" applyFont="1" applyFill="1" applyBorder="1" applyAlignment="1">
      <alignment horizontal="center" vertical="center"/>
    </xf>
    <xf numFmtId="0" fontId="11" fillId="4" borderId="37" xfId="0" applyFont="1" applyFill="1" applyBorder="1" applyAlignment="1">
      <alignment horizontal="center" vertical="center" wrapText="1"/>
    </xf>
    <xf numFmtId="0" fontId="11" fillId="4" borderId="37" xfId="0" applyNumberFormat="1" applyFont="1" applyFill="1" applyBorder="1" applyAlignment="1">
      <alignment horizontal="center" vertical="center" wrapText="1"/>
    </xf>
    <xf numFmtId="0" fontId="54" fillId="12" borderId="36" xfId="0" applyNumberFormat="1" applyFont="1" applyFill="1" applyBorder="1" applyAlignment="1">
      <alignment horizontal="center" vertical="center" wrapText="1"/>
    </xf>
    <xf numFmtId="0" fontId="11" fillId="4" borderId="87" xfId="0" applyFont="1" applyFill="1" applyBorder="1" applyAlignment="1">
      <alignment horizontal="center" vertical="center"/>
    </xf>
    <xf numFmtId="0" fontId="3" fillId="0" borderId="0" xfId="0" applyFont="1" applyBorder="1" applyAlignment="1">
      <alignment vertical="center"/>
    </xf>
    <xf numFmtId="1" fontId="56" fillId="12" borderId="88" xfId="0" applyNumberFormat="1" applyFont="1" applyFill="1" applyBorder="1" applyAlignment="1">
      <alignment horizontal="center" vertical="center"/>
    </xf>
    <xf numFmtId="1" fontId="1" fillId="0" borderId="88" xfId="0" applyNumberFormat="1" applyFont="1" applyBorder="1" applyAlignment="1">
      <alignment horizontal="center" vertical="center"/>
    </xf>
    <xf numFmtId="49" fontId="1" fillId="0" borderId="84" xfId="2" applyNumberFormat="1" applyFont="1" applyFill="1" applyBorder="1" applyAlignment="1">
      <alignment horizontal="center" vertical="center"/>
    </xf>
    <xf numFmtId="0" fontId="1" fillId="0" borderId="84" xfId="0" applyFont="1" applyFill="1" applyBorder="1" applyAlignment="1">
      <alignment horizontal="center" vertical="center" shrinkToFit="1"/>
    </xf>
    <xf numFmtId="164" fontId="4" fillId="0" borderId="84" xfId="0" applyNumberFormat="1" applyFont="1" applyFill="1" applyBorder="1" applyAlignment="1">
      <alignment horizontal="center" vertical="center"/>
    </xf>
    <xf numFmtId="164" fontId="4" fillId="0" borderId="88" xfId="0" applyNumberFormat="1" applyFont="1" applyBorder="1" applyAlignment="1">
      <alignment horizontal="center" vertical="center"/>
    </xf>
    <xf numFmtId="0" fontId="1" fillId="0" borderId="91" xfId="0" quotePrefix="1" applyFont="1" applyFill="1" applyBorder="1" applyAlignment="1">
      <alignment horizontal="center" vertical="center"/>
    </xf>
    <xf numFmtId="0" fontId="61" fillId="0" borderId="33" xfId="0" applyFont="1" applyBorder="1" applyAlignment="1">
      <alignment horizontal="centerContinuous" vertical="center" wrapText="1"/>
    </xf>
    <xf numFmtId="0" fontId="6" fillId="0" borderId="25" xfId="0" applyFont="1" applyFill="1" applyBorder="1" applyAlignment="1">
      <alignment horizontal="center" vertical="center" wrapText="1"/>
    </xf>
    <xf numFmtId="9" fontId="6" fillId="0" borderId="14" xfId="3" applyFont="1" applyFill="1" applyBorder="1" applyAlignment="1">
      <alignment horizontal="center" vertical="center" shrinkToFit="1"/>
    </xf>
    <xf numFmtId="0" fontId="6" fillId="0" borderId="14" xfId="3" applyNumberFormat="1" applyFont="1" applyFill="1" applyBorder="1" applyAlignment="1">
      <alignment horizontal="center" vertical="center" shrinkToFit="1"/>
    </xf>
    <xf numFmtId="9" fontId="6" fillId="0" borderId="25" xfId="2" applyFont="1" applyFill="1" applyBorder="1" applyAlignment="1">
      <alignment horizontal="center" vertical="center" shrinkToFit="1"/>
    </xf>
    <xf numFmtId="0" fontId="6" fillId="0" borderId="26" xfId="0" applyNumberFormat="1" applyFont="1" applyFill="1" applyBorder="1" applyAlignment="1">
      <alignment horizontal="center" vertical="center" shrinkToFit="1"/>
    </xf>
    <xf numFmtId="0" fontId="11" fillId="9" borderId="101" xfId="0" applyFont="1" applyFill="1" applyBorder="1" applyAlignment="1">
      <alignment horizontal="center" vertical="center" wrapText="1"/>
    </xf>
    <xf numFmtId="0" fontId="11" fillId="9" borderId="102" xfId="0" applyNumberFormat="1" applyFont="1" applyFill="1" applyBorder="1" applyAlignment="1">
      <alignment horizontal="centerContinuous" vertical="center" wrapText="1"/>
    </xf>
    <xf numFmtId="0" fontId="6" fillId="0" borderId="27" xfId="0" applyNumberFormat="1" applyFont="1" applyFill="1" applyBorder="1" applyAlignment="1">
      <alignment horizontal="center" vertical="center" wrapText="1"/>
    </xf>
    <xf numFmtId="0" fontId="6" fillId="0" borderId="69" xfId="2" applyNumberFormat="1" applyFont="1" applyBorder="1" applyAlignment="1">
      <alignment horizontal="center" vertical="center" shrinkToFit="1"/>
    </xf>
    <xf numFmtId="0" fontId="6" fillId="0" borderId="69" xfId="2" applyNumberFormat="1" applyFont="1" applyFill="1" applyBorder="1" applyAlignment="1">
      <alignment horizontal="center" vertical="center" shrinkToFit="1"/>
    </xf>
    <xf numFmtId="0" fontId="6" fillId="0" borderId="56" xfId="0" applyNumberFormat="1" applyFont="1" applyBorder="1" applyAlignment="1">
      <alignment horizontal="center" vertical="center" wrapText="1"/>
    </xf>
    <xf numFmtId="0" fontId="2" fillId="0" borderId="0" xfId="0" applyFont="1" applyBorder="1" applyAlignment="1">
      <alignment horizontal="centerContinuous" vertical="center"/>
    </xf>
    <xf numFmtId="164" fontId="2" fillId="0" borderId="0" xfId="0" applyNumberFormat="1" applyFont="1" applyBorder="1" applyAlignment="1">
      <alignment horizontal="centerContinuous" vertical="center"/>
    </xf>
    <xf numFmtId="0" fontId="4" fillId="0" borderId="0" xfId="0" applyFont="1" applyBorder="1" applyAlignment="1">
      <alignment vertical="center"/>
    </xf>
    <xf numFmtId="0" fontId="20" fillId="4" borderId="36" xfId="0" applyFont="1" applyFill="1" applyBorder="1" applyAlignment="1">
      <alignment horizontal="center" vertical="center"/>
    </xf>
    <xf numFmtId="0" fontId="20" fillId="4" borderId="37" xfId="0" applyFont="1" applyFill="1" applyBorder="1" applyAlignment="1">
      <alignment horizontal="center" vertical="center"/>
    </xf>
    <xf numFmtId="164" fontId="20" fillId="4" borderId="61" xfId="0" applyNumberFormat="1" applyFont="1" applyFill="1" applyBorder="1" applyAlignment="1">
      <alignment horizontal="center" vertical="center"/>
    </xf>
    <xf numFmtId="0" fontId="20" fillId="4" borderId="36" xfId="0" applyFont="1" applyFill="1" applyBorder="1" applyAlignment="1">
      <alignment horizontal="right" vertical="center"/>
    </xf>
    <xf numFmtId="0" fontId="20" fillId="4" borderId="38" xfId="0" applyFont="1" applyFill="1" applyBorder="1" applyAlignment="1">
      <alignment vertical="center"/>
    </xf>
    <xf numFmtId="0" fontId="4" fillId="0" borderId="0" xfId="0" applyFont="1" applyBorder="1" applyAlignment="1">
      <alignment horizontal="center" vertical="center"/>
    </xf>
    <xf numFmtId="0" fontId="1" fillId="0" borderId="43" xfId="0" applyFont="1" applyFill="1" applyBorder="1" applyAlignment="1">
      <alignment horizontal="center" vertical="center" shrinkToFit="1"/>
    </xf>
    <xf numFmtId="0" fontId="4" fillId="0" borderId="45" xfId="0" applyFont="1" applyFill="1" applyBorder="1" applyAlignment="1">
      <alignment horizontal="center" vertical="center" shrinkToFit="1"/>
    </xf>
    <xf numFmtId="164" fontId="4" fillId="0" borderId="44" xfId="0" applyNumberFormat="1" applyFont="1" applyFill="1" applyBorder="1" applyAlignment="1">
      <alignment horizontal="center" vertical="center" shrinkToFit="1"/>
    </xf>
    <xf numFmtId="0" fontId="1" fillId="0" borderId="45" xfId="0" applyFont="1" applyFill="1" applyBorder="1" applyAlignment="1">
      <alignment horizontal="left" vertical="center"/>
    </xf>
    <xf numFmtId="0" fontId="4" fillId="0" borderId="46" xfId="0" applyFont="1" applyFill="1" applyBorder="1" applyAlignment="1">
      <alignment horizontal="left" vertical="center" shrinkToFit="1"/>
    </xf>
    <xf numFmtId="0" fontId="1" fillId="0" borderId="47" xfId="0" applyFont="1" applyBorder="1" applyAlignment="1">
      <alignment horizontal="center" vertical="center" shrinkToFit="1"/>
    </xf>
    <xf numFmtId="0" fontId="4" fillId="0" borderId="49" xfId="0" applyFont="1" applyBorder="1" applyAlignment="1">
      <alignment horizontal="center" vertical="center" shrinkToFit="1"/>
    </xf>
    <xf numFmtId="164" fontId="4" fillId="0" borderId="48" xfId="0" applyNumberFormat="1" applyFont="1" applyBorder="1" applyAlignment="1">
      <alignment horizontal="center" vertical="center" shrinkToFit="1"/>
    </xf>
    <xf numFmtId="0" fontId="1" fillId="0" borderId="49" xfId="0" quotePrefix="1" applyFont="1" applyBorder="1" applyAlignment="1">
      <alignment horizontal="left" vertical="center"/>
    </xf>
    <xf numFmtId="0" fontId="4" fillId="0" borderId="50" xfId="0" applyFont="1" applyBorder="1" applyAlignment="1">
      <alignment horizontal="left" vertical="center" shrinkToFit="1"/>
    </xf>
    <xf numFmtId="164" fontId="2" fillId="0" borderId="0" xfId="0" applyNumberFormat="1" applyFont="1" applyBorder="1" applyAlignment="1">
      <alignment horizontal="centerContinuous" vertical="center" shrinkToFit="1"/>
    </xf>
    <xf numFmtId="0" fontId="2" fillId="0" borderId="0" xfId="0" applyFont="1" applyBorder="1" applyAlignment="1">
      <alignment horizontal="centerContinuous" vertical="center" shrinkToFit="1"/>
    </xf>
    <xf numFmtId="164" fontId="20" fillId="4" borderId="37" xfId="0" applyNumberFormat="1" applyFont="1" applyFill="1" applyBorder="1" applyAlignment="1">
      <alignment horizontal="center" vertical="center"/>
    </xf>
    <xf numFmtId="0" fontId="4" fillId="0" borderId="53" xfId="0" applyFont="1" applyFill="1" applyBorder="1" applyAlignment="1">
      <alignment horizontal="center" vertical="center" shrinkToFit="1"/>
    </xf>
    <xf numFmtId="0" fontId="4" fillId="0" borderId="42" xfId="0" applyFont="1" applyFill="1" applyBorder="1" applyAlignment="1">
      <alignment horizontal="left" vertical="center" shrinkToFit="1"/>
    </xf>
    <xf numFmtId="0" fontId="4" fillId="0" borderId="39" xfId="0" applyFont="1" applyFill="1" applyBorder="1" applyAlignment="1">
      <alignment horizontal="center" vertical="center" shrinkToFit="1"/>
    </xf>
    <xf numFmtId="164" fontId="4" fillId="0" borderId="53" xfId="0" applyNumberFormat="1" applyFont="1" applyFill="1" applyBorder="1" applyAlignment="1">
      <alignment horizontal="center" vertical="center" shrinkToFit="1"/>
    </xf>
    <xf numFmtId="0" fontId="4" fillId="0" borderId="41" xfId="0" applyFont="1" applyFill="1" applyBorder="1" applyAlignment="1">
      <alignment horizontal="left" vertical="center"/>
    </xf>
    <xf numFmtId="0" fontId="1" fillId="0" borderId="47" xfId="0" applyFont="1" applyFill="1" applyBorder="1" applyAlignment="1">
      <alignment horizontal="center" vertical="center" shrinkToFit="1"/>
    </xf>
    <xf numFmtId="0" fontId="4" fillId="0" borderId="48" xfId="0" applyFont="1" applyFill="1" applyBorder="1" applyAlignment="1">
      <alignment horizontal="center" vertical="center" shrinkToFit="1"/>
    </xf>
    <xf numFmtId="164" fontId="4" fillId="0" borderId="48" xfId="0" applyNumberFormat="1" applyFont="1" applyFill="1" applyBorder="1" applyAlignment="1">
      <alignment horizontal="center" vertical="center" shrinkToFit="1"/>
    </xf>
    <xf numFmtId="0" fontId="1" fillId="0" borderId="49" xfId="0" applyFont="1" applyFill="1" applyBorder="1" applyAlignment="1">
      <alignment horizontal="left" vertical="center"/>
    </xf>
    <xf numFmtId="0" fontId="4" fillId="0" borderId="50" xfId="0" applyFont="1" applyFill="1" applyBorder="1" applyAlignment="1">
      <alignment horizontal="left" vertical="center" shrinkToFit="1"/>
    </xf>
    <xf numFmtId="0" fontId="3" fillId="0" borderId="0" xfId="0" applyFont="1" applyBorder="1" applyAlignment="1">
      <alignment horizontal="right" vertical="center"/>
    </xf>
    <xf numFmtId="164" fontId="4" fillId="0" borderId="0" xfId="0" applyNumberFormat="1" applyFont="1" applyBorder="1" applyAlignment="1">
      <alignment horizontal="center" vertical="center"/>
    </xf>
    <xf numFmtId="0" fontId="1" fillId="0" borderId="0" xfId="0" applyFont="1" applyBorder="1" applyAlignment="1">
      <alignment vertical="center"/>
    </xf>
    <xf numFmtId="0" fontId="20" fillId="14" borderId="16" xfId="0" applyFont="1" applyFill="1" applyBorder="1" applyAlignment="1">
      <alignment horizontal="center" vertical="center"/>
    </xf>
    <xf numFmtId="0" fontId="20" fillId="14" borderId="21" xfId="0" applyFont="1" applyFill="1" applyBorder="1" applyAlignment="1">
      <alignment horizontal="right" vertical="center"/>
    </xf>
    <xf numFmtId="0" fontId="20" fillId="14" borderId="20" xfId="0" quotePrefix="1" applyFont="1" applyFill="1" applyBorder="1" applyAlignment="1">
      <alignment vertical="center"/>
    </xf>
    <xf numFmtId="0" fontId="20" fillId="14" borderId="17" xfId="0" applyFont="1" applyFill="1" applyBorder="1" applyAlignment="1">
      <alignment horizontal="center" vertical="center"/>
    </xf>
    <xf numFmtId="49" fontId="20" fillId="14" borderId="17" xfId="0" applyNumberFormat="1" applyFont="1" applyFill="1" applyBorder="1" applyAlignment="1">
      <alignment horizontal="center" vertical="center"/>
    </xf>
    <xf numFmtId="0" fontId="20" fillId="14" borderId="21" xfId="0" applyFont="1" applyFill="1" applyBorder="1" applyAlignment="1">
      <alignment horizontal="center" vertical="center"/>
    </xf>
    <xf numFmtId="0" fontId="46" fillId="12" borderId="21" xfId="0" applyFont="1" applyFill="1" applyBorder="1" applyAlignment="1">
      <alignment horizontal="center" vertical="center"/>
    </xf>
    <xf numFmtId="0" fontId="20" fillId="14" borderId="18" xfId="0" applyFont="1" applyFill="1" applyBorder="1" applyAlignment="1">
      <alignment horizontal="center" vertical="center"/>
    </xf>
    <xf numFmtId="0" fontId="1" fillId="0" borderId="92" xfId="0" applyFont="1" applyFill="1" applyBorder="1" applyAlignment="1">
      <alignment horizontal="center" vertical="center"/>
    </xf>
    <xf numFmtId="0" fontId="1" fillId="0" borderId="89" xfId="0" applyFont="1" applyFill="1" applyBorder="1" applyAlignment="1">
      <alignment horizontal="right" vertical="center"/>
    </xf>
    <xf numFmtId="0" fontId="4" fillId="0" borderId="93" xfId="0" applyFont="1" applyFill="1" applyBorder="1" applyAlignment="1">
      <alignment horizontal="center" vertical="center"/>
    </xf>
    <xf numFmtId="164" fontId="4" fillId="0" borderId="93" xfId="0" applyNumberFormat="1" applyFont="1" applyFill="1" applyBorder="1" applyAlignment="1">
      <alignment horizontal="center" vertical="center"/>
    </xf>
    <xf numFmtId="164" fontId="4" fillId="0" borderId="89" xfId="0" applyNumberFormat="1" applyFont="1" applyFill="1" applyBorder="1" applyAlignment="1">
      <alignment horizontal="center" vertical="center"/>
    </xf>
    <xf numFmtId="1" fontId="56" fillId="12" borderId="89" xfId="0" applyNumberFormat="1" applyFont="1" applyFill="1" applyBorder="1" applyAlignment="1">
      <alignment horizontal="center" vertical="center"/>
    </xf>
    <xf numFmtId="1" fontId="1" fillId="0" borderId="89" xfId="0" applyNumberFormat="1" applyFont="1" applyFill="1" applyBorder="1" applyAlignment="1">
      <alignment horizontal="center" vertical="center"/>
    </xf>
    <xf numFmtId="0" fontId="1" fillId="0" borderId="94" xfId="0" quotePrefix="1" applyFont="1" applyFill="1" applyBorder="1" applyAlignment="1">
      <alignment horizontal="center" vertical="center"/>
    </xf>
    <xf numFmtId="0" fontId="20" fillId="14" borderId="20" xfId="0" quotePrefix="1" applyFont="1" applyFill="1" applyBorder="1" applyAlignment="1">
      <alignment horizontal="left" vertical="center"/>
    </xf>
    <xf numFmtId="0" fontId="42" fillId="15" borderId="91" xfId="0" applyFont="1" applyFill="1" applyBorder="1" applyAlignment="1">
      <alignment horizontal="center" vertical="center"/>
    </xf>
    <xf numFmtId="49" fontId="1" fillId="0" borderId="93" xfId="0" applyNumberFormat="1" applyFont="1" applyFill="1" applyBorder="1" applyAlignment="1">
      <alignment horizontal="center" vertical="center"/>
    </xf>
    <xf numFmtId="0" fontId="4" fillId="0" borderId="0" xfId="0" applyFont="1" applyBorder="1" applyAlignment="1">
      <alignment horizontal="centerContinuous" vertical="center"/>
    </xf>
    <xf numFmtId="0" fontId="20" fillId="14" borderId="21" xfId="0" applyFont="1" applyFill="1" applyBorder="1" applyAlignment="1">
      <alignment horizontal="centerContinuous" vertical="center"/>
    </xf>
    <xf numFmtId="0" fontId="20" fillId="14" borderId="65" xfId="0" applyFont="1" applyFill="1" applyBorder="1" applyAlignment="1">
      <alignment horizontal="centerContinuous" vertical="center"/>
    </xf>
    <xf numFmtId="0" fontId="20" fillId="14" borderId="66" xfId="0" applyFont="1" applyFill="1" applyBorder="1" applyAlignment="1">
      <alignment horizontal="centerContinuous" vertical="center"/>
    </xf>
    <xf numFmtId="0" fontId="17" fillId="0" borderId="0" xfId="0" applyFont="1" applyBorder="1" applyAlignment="1">
      <alignment horizontal="right" vertical="center"/>
    </xf>
    <xf numFmtId="0" fontId="20" fillId="14" borderId="19" xfId="0" applyFont="1" applyFill="1" applyBorder="1" applyAlignment="1">
      <alignment horizontal="centerContinuous" vertical="center"/>
    </xf>
    <xf numFmtId="0" fontId="20" fillId="14" borderId="20" xfId="0" applyFont="1" applyFill="1" applyBorder="1" applyAlignment="1">
      <alignment horizontal="centerContinuous" vertical="center"/>
    </xf>
    <xf numFmtId="0" fontId="20" fillId="14" borderId="85" xfId="0" applyFont="1" applyFill="1" applyBorder="1" applyAlignment="1">
      <alignment horizontal="center" vertical="center"/>
    </xf>
    <xf numFmtId="0" fontId="1" fillId="0" borderId="1" xfId="0" applyFont="1" applyFill="1" applyBorder="1" applyAlignment="1">
      <alignment horizontal="centerContinuous" vertical="center"/>
    </xf>
    <xf numFmtId="0" fontId="1" fillId="0" borderId="0" xfId="0" applyFont="1" applyFill="1" applyBorder="1" applyAlignment="1">
      <alignment horizontal="centerContinuous" vertical="center"/>
    </xf>
    <xf numFmtId="0" fontId="1" fillId="0" borderId="83" xfId="0" applyFont="1" applyFill="1" applyBorder="1" applyAlignment="1">
      <alignment horizontal="centerContinuous" vertical="center"/>
    </xf>
    <xf numFmtId="0" fontId="1" fillId="0" borderId="83" xfId="0" applyFont="1" applyFill="1" applyBorder="1" applyAlignment="1">
      <alignment horizontal="center" vertical="center"/>
    </xf>
    <xf numFmtId="0" fontId="1" fillId="0" borderId="2" xfId="0" applyFont="1" applyFill="1" applyBorder="1" applyAlignment="1">
      <alignment horizontal="centerContinuous" vertical="center"/>
    </xf>
    <xf numFmtId="0" fontId="4" fillId="0" borderId="58" xfId="0" applyFont="1" applyFill="1" applyBorder="1" applyAlignment="1">
      <alignment horizontal="centerContinuous" vertical="center"/>
    </xf>
    <xf numFmtId="0" fontId="4" fillId="0" borderId="59" xfId="0" applyFont="1" applyFill="1" applyBorder="1" applyAlignment="1">
      <alignment horizontal="centerContinuous" vertical="center"/>
    </xf>
    <xf numFmtId="0" fontId="4" fillId="0" borderId="23" xfId="0" applyFont="1" applyFill="1" applyBorder="1" applyAlignment="1">
      <alignment horizontal="centerContinuous" vertical="center"/>
    </xf>
    <xf numFmtId="164" fontId="4" fillId="0" borderId="10" xfId="0" applyNumberFormat="1" applyFont="1" applyFill="1" applyBorder="1" applyAlignment="1">
      <alignment horizontal="center" vertical="center"/>
    </xf>
    <xf numFmtId="49" fontId="1" fillId="0" borderId="28" xfId="0" applyNumberFormat="1" applyFont="1" applyFill="1" applyBorder="1" applyAlignment="1">
      <alignment horizontal="center" vertical="center"/>
    </xf>
    <xf numFmtId="164" fontId="4" fillId="0" borderId="67" xfId="0" applyNumberFormat="1" applyFont="1" applyFill="1" applyBorder="1" applyAlignment="1">
      <alignment horizontal="centerContinuous" vertical="center"/>
    </xf>
    <xf numFmtId="0" fontId="4" fillId="0" borderId="68" xfId="0" applyFont="1" applyFill="1" applyBorder="1" applyAlignment="1">
      <alignment horizontal="centerContinuous" vertical="center"/>
    </xf>
    <xf numFmtId="0" fontId="43" fillId="0" borderId="77" xfId="0" applyFont="1" applyBorder="1" applyAlignment="1">
      <alignment horizontal="centerContinuous" vertical="center"/>
    </xf>
    <xf numFmtId="0" fontId="1" fillId="0" borderId="78" xfId="0" applyFont="1" applyBorder="1" applyAlignment="1">
      <alignment horizontal="centerContinuous" vertical="center" wrapText="1"/>
    </xf>
    <xf numFmtId="0" fontId="1" fillId="0" borderId="79" xfId="0" applyFont="1" applyBorder="1" applyAlignment="1">
      <alignment horizontal="centerContinuous" vertical="center" wrapText="1"/>
    </xf>
    <xf numFmtId="0" fontId="35" fillId="0" borderId="33" xfId="0" applyFont="1" applyBorder="1" applyAlignment="1">
      <alignment horizontal="centerContinuous" vertical="center"/>
    </xf>
    <xf numFmtId="0" fontId="11" fillId="12" borderId="80" xfId="0" applyFont="1" applyFill="1" applyBorder="1" applyAlignment="1">
      <alignment horizontal="centerContinuous" vertical="center" wrapText="1"/>
    </xf>
    <xf numFmtId="0" fontId="11" fillId="12" borderId="81" xfId="0" applyFont="1" applyFill="1" applyBorder="1" applyAlignment="1">
      <alignment horizontal="center" vertical="center" wrapText="1"/>
    </xf>
    <xf numFmtId="0" fontId="11" fillId="12" borderId="81" xfId="0" applyFont="1" applyFill="1" applyBorder="1" applyAlignment="1">
      <alignment horizontal="centerContinuous" vertical="center" wrapText="1"/>
    </xf>
    <xf numFmtId="0" fontId="11" fillId="12" borderId="82" xfId="0" applyFont="1" applyFill="1" applyBorder="1" applyAlignment="1">
      <alignment horizontal="center" vertical="center" wrapText="1"/>
    </xf>
    <xf numFmtId="0" fontId="4" fillId="0" borderId="0" xfId="0" applyFont="1" applyBorder="1" applyAlignment="1">
      <alignment vertical="center" wrapText="1"/>
    </xf>
    <xf numFmtId="0" fontId="1" fillId="0" borderId="0" xfId="0" applyFont="1" applyBorder="1" applyAlignment="1">
      <alignment vertical="center" wrapText="1"/>
    </xf>
    <xf numFmtId="0" fontId="26" fillId="0" borderId="34" xfId="0" applyFont="1" applyFill="1" applyBorder="1" applyAlignment="1">
      <alignment horizontal="center" vertical="center" shrinkToFit="1"/>
    </xf>
    <xf numFmtId="0" fontId="3" fillId="0" borderId="96" xfId="0" applyFont="1" applyBorder="1" applyAlignment="1">
      <alignment horizontal="right" vertical="center"/>
    </xf>
    <xf numFmtId="0" fontId="44" fillId="11" borderId="72" xfId="0" applyFont="1" applyFill="1" applyBorder="1" applyAlignment="1">
      <alignment horizontal="center" vertical="center" wrapText="1"/>
    </xf>
    <xf numFmtId="0" fontId="44" fillId="11" borderId="73" xfId="0" applyFont="1" applyFill="1" applyBorder="1" applyAlignment="1">
      <alignment horizontal="center" vertical="center" wrapText="1"/>
    </xf>
    <xf numFmtId="0" fontId="1" fillId="0" borderId="74" xfId="0" applyFont="1" applyBorder="1" applyAlignment="1">
      <alignment horizontal="center" vertical="center" wrapText="1"/>
    </xf>
    <xf numFmtId="0" fontId="1" fillId="0" borderId="40" xfId="0" applyFont="1" applyFill="1" applyBorder="1" applyAlignment="1">
      <alignment horizontal="center" vertical="center" wrapText="1"/>
    </xf>
    <xf numFmtId="0" fontId="44" fillId="11" borderId="40" xfId="0" applyFont="1" applyFill="1" applyBorder="1" applyAlignment="1">
      <alignment horizontal="center" vertical="center" wrapText="1"/>
    </xf>
    <xf numFmtId="0" fontId="44" fillId="11" borderId="42" xfId="0" applyFont="1" applyFill="1" applyBorder="1" applyAlignment="1">
      <alignment horizontal="center" vertical="center" wrapText="1"/>
    </xf>
    <xf numFmtId="0" fontId="60" fillId="0" borderId="97" xfId="0" applyFont="1" applyBorder="1" applyAlignment="1">
      <alignment horizontal="right" vertical="center"/>
    </xf>
    <xf numFmtId="0" fontId="47" fillId="0" borderId="98" xfId="0" applyFont="1" applyBorder="1" applyAlignment="1">
      <alignment horizontal="right" vertical="center"/>
    </xf>
    <xf numFmtId="0" fontId="42" fillId="12" borderId="75" xfId="0" applyFont="1" applyFill="1" applyBorder="1" applyAlignment="1">
      <alignment horizontal="center" vertical="center" wrapText="1"/>
    </xf>
    <xf numFmtId="0" fontId="42" fillId="12" borderId="48" xfId="0" applyFont="1" applyFill="1" applyBorder="1" applyAlignment="1">
      <alignment horizontal="center" vertical="center" wrapText="1"/>
    </xf>
    <xf numFmtId="0" fontId="45" fillId="11" borderId="48" xfId="0" applyFont="1" applyFill="1" applyBorder="1" applyAlignment="1">
      <alignment horizontal="center" vertical="center" wrapText="1"/>
    </xf>
    <xf numFmtId="0" fontId="45" fillId="11" borderId="50" xfId="0" applyFont="1" applyFill="1" applyBorder="1" applyAlignment="1">
      <alignment horizontal="center" vertical="center" wrapText="1"/>
    </xf>
    <xf numFmtId="0" fontId="6" fillId="0" borderId="60" xfId="0" applyFont="1" applyFill="1" applyBorder="1" applyAlignment="1">
      <alignment horizontal="centerContinuous" vertical="center"/>
    </xf>
    <xf numFmtId="0" fontId="3" fillId="0" borderId="0" xfId="0" applyFont="1" applyBorder="1" applyAlignment="1">
      <alignment horizontal="right" vertical="center" wrapText="1"/>
    </xf>
    <xf numFmtId="0" fontId="49" fillId="0" borderId="35" xfId="0" applyFont="1" applyFill="1" applyBorder="1" applyAlignment="1">
      <alignment horizontal="centerContinuous" vertical="center"/>
    </xf>
    <xf numFmtId="0" fontId="37" fillId="0" borderId="22" xfId="0" applyFont="1" applyBorder="1" applyAlignment="1">
      <alignment horizontal="centerContinuous" vertical="center" wrapText="1"/>
    </xf>
    <xf numFmtId="0" fontId="14" fillId="0" borderId="0" xfId="0" applyFont="1" applyBorder="1" applyAlignment="1">
      <alignment horizontal="centerContinuous" vertical="center" wrapText="1"/>
    </xf>
    <xf numFmtId="0" fontId="11" fillId="9" borderId="86" xfId="0" applyFont="1" applyFill="1" applyBorder="1" applyAlignment="1">
      <alignment horizontal="centerContinuous" vertical="center" wrapText="1"/>
    </xf>
    <xf numFmtId="0" fontId="11" fillId="9" borderId="37" xfId="0" applyFont="1" applyFill="1" applyBorder="1" applyAlignment="1">
      <alignment horizontal="center" vertical="center" wrapText="1"/>
    </xf>
    <xf numFmtId="0" fontId="20" fillId="9" borderId="37" xfId="0" applyFont="1" applyFill="1" applyBorder="1" applyAlignment="1">
      <alignment horizontal="center" vertical="center" wrapText="1"/>
    </xf>
    <xf numFmtId="0" fontId="3" fillId="0" borderId="0" xfId="0" applyFont="1" applyBorder="1" applyAlignment="1">
      <alignment vertical="center" wrapText="1"/>
    </xf>
    <xf numFmtId="0" fontId="36" fillId="0" borderId="1" xfId="0" applyFont="1" applyBorder="1" applyAlignment="1">
      <alignment horizontal="center" vertical="center" shrinkToFit="1"/>
    </xf>
    <xf numFmtId="0" fontId="36" fillId="0" borderId="1" xfId="0" applyFont="1" applyFill="1" applyBorder="1" applyAlignment="1">
      <alignment horizontal="center" vertical="center" shrinkToFit="1"/>
    </xf>
    <xf numFmtId="0" fontId="36" fillId="0" borderId="70" xfId="0" applyFont="1" applyFill="1" applyBorder="1" applyAlignment="1">
      <alignment horizontal="center" vertical="center" shrinkToFit="1"/>
    </xf>
    <xf numFmtId="0" fontId="36" fillId="0" borderId="1" xfId="6" applyFont="1" applyFill="1" applyBorder="1" applyAlignment="1">
      <alignment horizontal="center" vertical="center" shrinkToFit="1"/>
    </xf>
    <xf numFmtId="0" fontId="6" fillId="0" borderId="25" xfId="6" applyFont="1" applyFill="1" applyBorder="1" applyAlignment="1">
      <alignment horizontal="center" vertical="center" wrapText="1"/>
    </xf>
    <xf numFmtId="9" fontId="6" fillId="0" borderId="69" xfId="3" applyFont="1" applyFill="1" applyBorder="1" applyAlignment="1">
      <alignment horizontal="center" vertical="center" shrinkToFit="1"/>
    </xf>
    <xf numFmtId="0" fontId="1" fillId="0" borderId="14" xfId="0" applyFont="1" applyFill="1" applyBorder="1" applyAlignment="1">
      <alignment horizontal="center" vertical="center" wrapText="1"/>
    </xf>
    <xf numFmtId="0" fontId="1" fillId="0" borderId="0" xfId="0" applyFont="1" applyBorder="1" applyAlignment="1">
      <alignment horizontal="center" vertical="center" wrapText="1"/>
    </xf>
    <xf numFmtId="0" fontId="1" fillId="0" borderId="0" xfId="0" applyFont="1" applyBorder="1" applyAlignment="1">
      <alignment horizontal="left" vertical="center" wrapText="1"/>
    </xf>
    <xf numFmtId="0" fontId="24" fillId="0" borderId="22" xfId="0" applyFont="1" applyBorder="1" applyAlignment="1">
      <alignment horizontal="centerContinuous" vertical="center"/>
    </xf>
    <xf numFmtId="0" fontId="14" fillId="0" borderId="0" xfId="0" applyFont="1" applyBorder="1" applyAlignment="1">
      <alignment horizontal="centerContinuous" vertical="center"/>
    </xf>
    <xf numFmtId="0" fontId="14" fillId="0" borderId="0" xfId="0" applyNumberFormat="1" applyFont="1" applyBorder="1" applyAlignment="1">
      <alignment horizontal="centerContinuous" vertical="center"/>
    </xf>
    <xf numFmtId="0" fontId="57" fillId="0" borderId="1" xfId="0" applyFont="1" applyFill="1" applyBorder="1" applyAlignment="1">
      <alignment vertical="center"/>
    </xf>
    <xf numFmtId="0" fontId="6" fillId="0" borderId="25" xfId="0" applyFont="1" applyFill="1" applyBorder="1" applyAlignment="1">
      <alignment horizontal="center" vertical="center"/>
    </xf>
    <xf numFmtId="0" fontId="58" fillId="0" borderId="25" xfId="0" applyFont="1" applyFill="1" applyBorder="1" applyAlignment="1">
      <alignment horizontal="center" vertical="center" wrapText="1"/>
    </xf>
    <xf numFmtId="0" fontId="6" fillId="0" borderId="27" xfId="0" applyNumberFormat="1" applyFont="1" applyFill="1" applyBorder="1" applyAlignment="1">
      <alignment horizontal="center" vertical="center"/>
    </xf>
    <xf numFmtId="0" fontId="59" fillId="0" borderId="1" xfId="0" applyFont="1" applyFill="1" applyBorder="1" applyAlignment="1">
      <alignment vertical="center"/>
    </xf>
    <xf numFmtId="0" fontId="12" fillId="0" borderId="26" xfId="0" applyNumberFormat="1" applyFont="1" applyFill="1" applyBorder="1" applyAlignment="1">
      <alignment horizontal="center" vertical="center"/>
    </xf>
    <xf numFmtId="0" fontId="58" fillId="0" borderId="70" xfId="0" applyFont="1" applyFill="1" applyBorder="1" applyAlignment="1">
      <alignment vertical="center"/>
    </xf>
    <xf numFmtId="0" fontId="6" fillId="0" borderId="69" xfId="0" applyFont="1" applyFill="1" applyBorder="1" applyAlignment="1">
      <alignment horizontal="center" vertical="center"/>
    </xf>
    <xf numFmtId="0" fontId="54" fillId="0" borderId="69" xfId="0" applyFont="1" applyFill="1" applyBorder="1" applyAlignment="1">
      <alignment horizontal="center" vertical="center" wrapText="1"/>
    </xf>
    <xf numFmtId="0" fontId="55" fillId="12" borderId="69" xfId="0" applyNumberFormat="1" applyFont="1" applyFill="1" applyBorder="1" applyAlignment="1">
      <alignment horizontal="center" vertical="center"/>
    </xf>
    <xf numFmtId="0" fontId="6" fillId="0" borderId="56" xfId="0" applyNumberFormat="1" applyFont="1" applyFill="1" applyBorder="1" applyAlignment="1">
      <alignment horizontal="center" vertical="center"/>
    </xf>
    <xf numFmtId="0" fontId="51" fillId="0" borderId="1" xfId="0" applyFont="1" applyFill="1" applyBorder="1" applyAlignment="1">
      <alignment vertical="center"/>
    </xf>
    <xf numFmtId="0" fontId="6" fillId="0" borderId="25" xfId="0" applyNumberFormat="1" applyFont="1" applyFill="1" applyBorder="1" applyAlignment="1">
      <alignment horizontal="center" vertical="center"/>
    </xf>
    <xf numFmtId="49" fontId="15" fillId="0" borderId="25" xfId="0" applyNumberFormat="1" applyFont="1" applyFill="1" applyBorder="1" applyAlignment="1">
      <alignment horizontal="center" vertical="center"/>
    </xf>
    <xf numFmtId="0" fontId="15" fillId="0" borderId="26" xfId="0" applyNumberFormat="1" applyFont="1" applyFill="1" applyBorder="1" applyAlignment="1">
      <alignment horizontal="center" vertical="center"/>
    </xf>
    <xf numFmtId="0" fontId="6" fillId="0" borderId="26" xfId="0" applyNumberFormat="1" applyFont="1" applyFill="1" applyBorder="1" applyAlignment="1">
      <alignment horizontal="center" vertical="center"/>
    </xf>
    <xf numFmtId="49" fontId="6" fillId="0" borderId="26" xfId="0" applyNumberFormat="1" applyFont="1" applyFill="1" applyBorder="1" applyAlignment="1">
      <alignment horizontal="center" vertical="center"/>
    </xf>
    <xf numFmtId="0" fontId="18" fillId="0" borderId="0" xfId="0" applyFont="1" applyBorder="1" applyAlignment="1">
      <alignment vertical="center"/>
    </xf>
    <xf numFmtId="0" fontId="12" fillId="0" borderId="1" xfId="0" applyFont="1" applyFill="1" applyBorder="1" applyAlignment="1">
      <alignment vertical="center"/>
    </xf>
    <xf numFmtId="49" fontId="23" fillId="0" borderId="25" xfId="0" applyNumberFormat="1" applyFont="1" applyFill="1" applyBorder="1" applyAlignment="1">
      <alignment horizontal="center" vertical="center"/>
    </xf>
    <xf numFmtId="0" fontId="23" fillId="0" borderId="26" xfId="0" applyNumberFormat="1" applyFont="1" applyFill="1" applyBorder="1" applyAlignment="1">
      <alignment horizontal="center" vertical="center"/>
    </xf>
    <xf numFmtId="0" fontId="31" fillId="0" borderId="0" xfId="0" applyFont="1" applyBorder="1" applyAlignment="1">
      <alignment vertical="center"/>
    </xf>
    <xf numFmtId="0" fontId="13" fillId="10" borderId="1" xfId="0" applyFont="1" applyFill="1" applyBorder="1" applyAlignment="1">
      <alignment vertical="center"/>
    </xf>
    <xf numFmtId="49" fontId="6" fillId="10" borderId="26" xfId="0" applyNumberFormat="1" applyFont="1" applyFill="1" applyBorder="1" applyAlignment="1">
      <alignment horizontal="center" vertical="center"/>
    </xf>
    <xf numFmtId="0" fontId="29" fillId="0" borderId="0" xfId="0" applyFont="1" applyBorder="1" applyAlignment="1">
      <alignment vertical="center"/>
    </xf>
    <xf numFmtId="0" fontId="7" fillId="0" borderId="1" xfId="0" applyFont="1" applyFill="1" applyBorder="1" applyAlignment="1">
      <alignment vertical="center"/>
    </xf>
    <xf numFmtId="49" fontId="16" fillId="0" borderId="25" xfId="0" applyNumberFormat="1" applyFont="1" applyFill="1" applyBorder="1" applyAlignment="1">
      <alignment horizontal="center" vertical="center"/>
    </xf>
    <xf numFmtId="0" fontId="16" fillId="0" borderId="26" xfId="0" applyNumberFormat="1" applyFont="1" applyFill="1" applyBorder="1" applyAlignment="1">
      <alignment horizontal="center" vertical="center"/>
    </xf>
    <xf numFmtId="0" fontId="28" fillId="0" borderId="0" xfId="0" applyFont="1" applyBorder="1" applyAlignment="1">
      <alignment vertical="center"/>
    </xf>
    <xf numFmtId="0" fontId="9" fillId="7" borderId="1" xfId="0" applyFont="1" applyFill="1" applyBorder="1" applyAlignment="1">
      <alignment vertical="center"/>
    </xf>
    <xf numFmtId="0" fontId="6" fillId="7" borderId="25" xfId="0" applyNumberFormat="1" applyFont="1" applyFill="1" applyBorder="1" applyAlignment="1">
      <alignment horizontal="center" vertical="center"/>
    </xf>
    <xf numFmtId="49" fontId="26" fillId="7" borderId="25" xfId="0" applyNumberFormat="1" applyFont="1" applyFill="1" applyBorder="1" applyAlignment="1">
      <alignment horizontal="center" vertical="center"/>
    </xf>
    <xf numFmtId="0" fontId="26" fillId="7" borderId="26" xfId="0" applyNumberFormat="1" applyFont="1" applyFill="1" applyBorder="1" applyAlignment="1">
      <alignment horizontal="center" vertical="center"/>
    </xf>
    <xf numFmtId="49" fontId="6" fillId="7" borderId="26" xfId="0" applyNumberFormat="1" applyFont="1" applyFill="1" applyBorder="1" applyAlignment="1">
      <alignment horizontal="center" vertical="center"/>
    </xf>
    <xf numFmtId="0" fontId="6" fillId="7" borderId="27" xfId="0" applyNumberFormat="1" applyFont="1" applyFill="1" applyBorder="1" applyAlignment="1">
      <alignment horizontal="center" vertical="center"/>
    </xf>
    <xf numFmtId="0" fontId="10" fillId="5" borderId="1" xfId="0" applyFont="1" applyFill="1" applyBorder="1" applyAlignment="1">
      <alignment vertical="center"/>
    </xf>
    <xf numFmtId="0" fontId="6" fillId="5" borderId="25" xfId="0" applyNumberFormat="1" applyFont="1" applyFill="1" applyBorder="1" applyAlignment="1">
      <alignment horizontal="center" vertical="center"/>
    </xf>
    <xf numFmtId="49" fontId="15" fillId="5" borderId="25" xfId="0" applyNumberFormat="1" applyFont="1" applyFill="1" applyBorder="1" applyAlignment="1">
      <alignment horizontal="center" vertical="center"/>
    </xf>
    <xf numFmtId="0" fontId="15" fillId="5" borderId="26" xfId="0" applyNumberFormat="1" applyFont="1" applyFill="1" applyBorder="1" applyAlignment="1">
      <alignment horizontal="center" vertical="center"/>
    </xf>
    <xf numFmtId="49" fontId="6" fillId="5" borderId="26" xfId="0" applyNumberFormat="1" applyFont="1" applyFill="1" applyBorder="1" applyAlignment="1">
      <alignment horizontal="center" vertical="center"/>
    </xf>
    <xf numFmtId="0" fontId="32" fillId="5" borderId="26" xfId="0" applyNumberFormat="1" applyFont="1" applyFill="1" applyBorder="1" applyAlignment="1">
      <alignment horizontal="center" vertical="center"/>
    </xf>
    <xf numFmtId="0" fontId="6" fillId="5" borderId="27" xfId="0" applyNumberFormat="1" applyFont="1" applyFill="1" applyBorder="1" applyAlignment="1">
      <alignment horizontal="center" vertical="center"/>
    </xf>
    <xf numFmtId="0" fontId="30" fillId="0" borderId="0" xfId="0" applyFont="1" applyBorder="1" applyAlignment="1">
      <alignment vertical="center"/>
    </xf>
    <xf numFmtId="0" fontId="13" fillId="0" borderId="1" xfId="0" applyFont="1" applyFill="1" applyBorder="1" applyAlignment="1">
      <alignment vertical="center"/>
    </xf>
    <xf numFmtId="49" fontId="22" fillId="0" borderId="25" xfId="0" applyNumberFormat="1" applyFont="1" applyFill="1" applyBorder="1" applyAlignment="1">
      <alignment horizontal="center" vertical="center"/>
    </xf>
    <xf numFmtId="0" fontId="22" fillId="0" borderId="26" xfId="0" applyNumberFormat="1" applyFont="1" applyFill="1" applyBorder="1" applyAlignment="1">
      <alignment horizontal="center" vertical="center"/>
    </xf>
    <xf numFmtId="0" fontId="13" fillId="0" borderId="26" xfId="0" applyNumberFormat="1" applyFont="1" applyFill="1" applyBorder="1" applyAlignment="1">
      <alignment horizontal="center" vertical="center"/>
    </xf>
    <xf numFmtId="0" fontId="6" fillId="0" borderId="27" xfId="0" quotePrefix="1" applyNumberFormat="1" applyFont="1" applyFill="1" applyBorder="1" applyAlignment="1">
      <alignment horizontal="center" vertical="center"/>
    </xf>
    <xf numFmtId="0" fontId="10" fillId="6" borderId="1" xfId="0" applyFont="1" applyFill="1" applyBorder="1" applyAlignment="1">
      <alignment vertical="center"/>
    </xf>
    <xf numFmtId="0" fontId="6" fillId="6" borderId="25" xfId="0" applyNumberFormat="1" applyFont="1" applyFill="1" applyBorder="1" applyAlignment="1">
      <alignment horizontal="center" vertical="center"/>
    </xf>
    <xf numFmtId="49" fontId="15" fillId="6" borderId="25" xfId="0" applyNumberFormat="1" applyFont="1" applyFill="1" applyBorder="1" applyAlignment="1">
      <alignment horizontal="center" vertical="center"/>
    </xf>
    <xf numFmtId="0" fontId="15" fillId="6" borderId="26" xfId="0" applyNumberFormat="1" applyFont="1" applyFill="1" applyBorder="1" applyAlignment="1">
      <alignment horizontal="center" vertical="center"/>
    </xf>
    <xf numFmtId="49" fontId="6" fillId="6" borderId="26" xfId="0" applyNumberFormat="1" applyFont="1" applyFill="1" applyBorder="1" applyAlignment="1">
      <alignment horizontal="center" vertical="center"/>
    </xf>
    <xf numFmtId="0" fontId="6" fillId="6" borderId="27" xfId="0" applyNumberFormat="1" applyFont="1" applyFill="1" applyBorder="1" applyAlignment="1">
      <alignment horizontal="center" vertical="center"/>
    </xf>
    <xf numFmtId="0" fontId="13" fillId="5" borderId="1" xfId="0" applyFont="1" applyFill="1" applyBorder="1" applyAlignment="1">
      <alignment vertical="center"/>
    </xf>
    <xf numFmtId="49" fontId="22" fillId="5" borderId="25" xfId="0" applyNumberFormat="1" applyFont="1" applyFill="1" applyBorder="1" applyAlignment="1">
      <alignment horizontal="center" vertical="center"/>
    </xf>
    <xf numFmtId="0" fontId="22" fillId="5" borderId="26" xfId="0" applyNumberFormat="1" applyFont="1" applyFill="1" applyBorder="1" applyAlignment="1">
      <alignment horizontal="center" vertical="center"/>
    </xf>
    <xf numFmtId="0" fontId="21" fillId="0" borderId="1" xfId="0" applyFont="1" applyFill="1" applyBorder="1" applyAlignment="1">
      <alignment vertical="center"/>
    </xf>
    <xf numFmtId="49" fontId="27" fillId="0" borderId="25" xfId="0" applyNumberFormat="1" applyFont="1" applyFill="1" applyBorder="1" applyAlignment="1">
      <alignment horizontal="center" vertical="center"/>
    </xf>
    <xf numFmtId="0" fontId="27" fillId="0" borderId="26" xfId="0" applyNumberFormat="1" applyFont="1" applyFill="1" applyBorder="1" applyAlignment="1">
      <alignment horizontal="center" vertical="center"/>
    </xf>
    <xf numFmtId="0" fontId="10" fillId="7" borderId="1" xfId="0" applyFont="1" applyFill="1" applyBorder="1" applyAlignment="1">
      <alignment vertical="center"/>
    </xf>
    <xf numFmtId="49" fontId="15" fillId="7" borderId="25" xfId="0" applyNumberFormat="1" applyFont="1" applyFill="1" applyBorder="1" applyAlignment="1">
      <alignment horizontal="center" vertical="center"/>
    </xf>
    <xf numFmtId="0" fontId="15" fillId="7" borderId="26" xfId="0" applyNumberFormat="1" applyFont="1" applyFill="1" applyBorder="1" applyAlignment="1">
      <alignment horizontal="center" vertical="center"/>
    </xf>
    <xf numFmtId="0" fontId="12" fillId="5" borderId="1" xfId="0" applyFont="1" applyFill="1" applyBorder="1" applyAlignment="1">
      <alignment vertical="center"/>
    </xf>
    <xf numFmtId="49" fontId="23" fillId="5" borderId="25" xfId="0" applyNumberFormat="1" applyFont="1" applyFill="1" applyBorder="1" applyAlignment="1">
      <alignment horizontal="center" vertical="center"/>
    </xf>
    <xf numFmtId="0" fontId="23" fillId="5" borderId="26" xfId="0" applyNumberFormat="1" applyFont="1" applyFill="1" applyBorder="1" applyAlignment="1">
      <alignment horizontal="center" vertical="center"/>
    </xf>
    <xf numFmtId="0" fontId="10" fillId="0" borderId="1" xfId="0" applyFont="1" applyFill="1" applyBorder="1" applyAlignment="1">
      <alignment vertical="center"/>
    </xf>
    <xf numFmtId="0" fontId="6" fillId="7" borderId="27" xfId="0" quotePrefix="1" applyNumberFormat="1" applyFont="1" applyFill="1" applyBorder="1" applyAlignment="1">
      <alignment horizontal="center" vertical="center"/>
    </xf>
    <xf numFmtId="0" fontId="21" fillId="6" borderId="1" xfId="0" applyFont="1" applyFill="1" applyBorder="1" applyAlignment="1">
      <alignment vertical="center"/>
    </xf>
    <xf numFmtId="49" fontId="27" fillId="6" borderId="25" xfId="0" applyNumberFormat="1" applyFont="1" applyFill="1" applyBorder="1" applyAlignment="1">
      <alignment horizontal="center" vertical="center"/>
    </xf>
    <xf numFmtId="0" fontId="27" fillId="6" borderId="26" xfId="0" applyNumberFormat="1" applyFont="1" applyFill="1" applyBorder="1" applyAlignment="1">
      <alignment horizontal="center" vertical="center"/>
    </xf>
    <xf numFmtId="0" fontId="12" fillId="2" borderId="1" xfId="0" applyFont="1" applyFill="1" applyBorder="1" applyAlignment="1">
      <alignment vertical="center"/>
    </xf>
    <xf numFmtId="0" fontId="6" fillId="2" borderId="25" xfId="0" applyNumberFormat="1" applyFont="1" applyFill="1" applyBorder="1" applyAlignment="1">
      <alignment horizontal="center" vertical="center"/>
    </xf>
    <xf numFmtId="49" fontId="23" fillId="2" borderId="25" xfId="0" applyNumberFormat="1" applyFont="1" applyFill="1" applyBorder="1" applyAlignment="1">
      <alignment horizontal="center" vertical="center"/>
    </xf>
    <xf numFmtId="0" fontId="23" fillId="2" borderId="26" xfId="0" applyNumberFormat="1" applyFont="1" applyFill="1" applyBorder="1" applyAlignment="1">
      <alignment horizontal="center" vertical="center"/>
    </xf>
    <xf numFmtId="0" fontId="6" fillId="2" borderId="27" xfId="0" applyNumberFormat="1" applyFont="1" applyFill="1" applyBorder="1" applyAlignment="1">
      <alignment horizontal="center" vertical="center"/>
    </xf>
    <xf numFmtId="0" fontId="13" fillId="11" borderId="1" xfId="0" applyFont="1" applyFill="1" applyBorder="1" applyAlignment="1">
      <alignment vertical="center"/>
    </xf>
    <xf numFmtId="0" fontId="6" fillId="11" borderId="25" xfId="0" applyNumberFormat="1" applyFont="1" applyFill="1" applyBorder="1" applyAlignment="1">
      <alignment horizontal="center" vertical="center"/>
    </xf>
    <xf numFmtId="49" fontId="22" fillId="11" borderId="25" xfId="0" applyNumberFormat="1" applyFont="1" applyFill="1" applyBorder="1" applyAlignment="1">
      <alignment horizontal="center" vertical="center"/>
    </xf>
    <xf numFmtId="0" fontId="22" fillId="11" borderId="26" xfId="0" applyNumberFormat="1" applyFont="1" applyFill="1" applyBorder="1" applyAlignment="1">
      <alignment horizontal="center" vertical="center"/>
    </xf>
    <xf numFmtId="49" fontId="6" fillId="11" borderId="26" xfId="0" applyNumberFormat="1" applyFont="1" applyFill="1" applyBorder="1" applyAlignment="1">
      <alignment horizontal="center" vertical="center"/>
    </xf>
    <xf numFmtId="0" fontId="6" fillId="2" borderId="27" xfId="0" quotePrefix="1" applyNumberFormat="1" applyFont="1" applyFill="1" applyBorder="1" applyAlignment="1">
      <alignment horizontal="center" vertical="center"/>
    </xf>
    <xf numFmtId="0" fontId="12" fillId="6" borderId="6" xfId="0" applyFont="1" applyFill="1" applyBorder="1" applyAlignment="1">
      <alignment vertical="center"/>
    </xf>
    <xf numFmtId="0" fontId="6" fillId="6" borderId="28" xfId="0" applyNumberFormat="1" applyFont="1" applyFill="1" applyBorder="1" applyAlignment="1">
      <alignment horizontal="center" vertical="center"/>
    </xf>
    <xf numFmtId="49" fontId="23" fillId="6" borderId="28" xfId="0" applyNumberFormat="1" applyFont="1" applyFill="1" applyBorder="1" applyAlignment="1">
      <alignment horizontal="center" vertical="center"/>
    </xf>
    <xf numFmtId="0" fontId="23" fillId="6" borderId="29" xfId="0" applyNumberFormat="1" applyFont="1" applyFill="1" applyBorder="1" applyAlignment="1">
      <alignment horizontal="center" vertical="center"/>
    </xf>
    <xf numFmtId="49" fontId="6" fillId="6" borderId="29" xfId="0" applyNumberFormat="1" applyFont="1" applyFill="1" applyBorder="1" applyAlignment="1">
      <alignment horizontal="center" vertical="center"/>
    </xf>
    <xf numFmtId="0" fontId="6" fillId="6" borderId="30" xfId="0" applyNumberFormat="1" applyFont="1" applyFill="1" applyBorder="1" applyAlignment="1">
      <alignment horizontal="center" vertical="center"/>
    </xf>
    <xf numFmtId="0" fontId="3" fillId="0" borderId="0" xfId="0" applyFont="1" applyBorder="1" applyAlignment="1">
      <alignment horizontal="center" vertical="center"/>
    </xf>
    <xf numFmtId="0" fontId="4" fillId="0" borderId="0" xfId="0" applyFont="1" applyBorder="1" applyAlignment="1">
      <alignment horizontal="left" vertical="center"/>
    </xf>
    <xf numFmtId="0" fontId="4" fillId="0" borderId="0" xfId="0" applyNumberFormat="1" applyFont="1" applyBorder="1" applyAlignment="1">
      <alignment horizontal="left" vertical="center"/>
    </xf>
    <xf numFmtId="0" fontId="3" fillId="0" borderId="0" xfId="0" applyFont="1" applyBorder="1" applyAlignment="1">
      <alignment horizontal="left" vertical="center"/>
    </xf>
    <xf numFmtId="0" fontId="39" fillId="3" borderId="62" xfId="0" applyFont="1" applyFill="1" applyBorder="1" applyAlignment="1">
      <alignment horizontal="right" vertical="center"/>
    </xf>
    <xf numFmtId="0" fontId="39" fillId="3" borderId="63" xfId="0" applyFont="1" applyFill="1" applyBorder="1" applyAlignment="1">
      <alignment horizontal="left" vertical="center"/>
    </xf>
    <xf numFmtId="0" fontId="19" fillId="3" borderId="63" xfId="0" applyFont="1" applyFill="1" applyBorder="1" applyAlignment="1">
      <alignment horizontal="left" vertical="center"/>
    </xf>
    <xf numFmtId="0" fontId="3" fillId="3" borderId="63" xfId="0" applyFont="1" applyFill="1" applyBorder="1" applyAlignment="1">
      <alignment horizontal="centerContinuous" vertical="center"/>
    </xf>
    <xf numFmtId="0" fontId="4" fillId="3" borderId="63" xfId="0" applyFont="1" applyFill="1" applyBorder="1" applyAlignment="1">
      <alignment horizontal="centerContinuous" vertical="center"/>
    </xf>
    <xf numFmtId="0" fontId="38" fillId="3" borderId="64" xfId="1" applyFont="1" applyFill="1" applyBorder="1" applyAlignment="1" applyProtection="1">
      <alignment horizontal="right" vertical="center"/>
    </xf>
    <xf numFmtId="0" fontId="5" fillId="0" borderId="1" xfId="0" applyFont="1" applyBorder="1" applyAlignment="1">
      <alignment horizontal="right" vertical="center"/>
    </xf>
    <xf numFmtId="0" fontId="6" fillId="0" borderId="0" xfId="0" applyFont="1" applyBorder="1" applyAlignment="1">
      <alignment horizontal="centerContinuous" vertical="center"/>
    </xf>
    <xf numFmtId="0" fontId="5" fillId="0" borderId="0" xfId="0" applyFont="1" applyBorder="1" applyAlignment="1">
      <alignment horizontal="right" vertical="center"/>
    </xf>
    <xf numFmtId="0" fontId="6" fillId="0" borderId="0" xfId="0" applyFont="1" applyBorder="1" applyAlignment="1">
      <alignment horizontal="center" vertical="center"/>
    </xf>
    <xf numFmtId="0" fontId="6" fillId="0" borderId="2" xfId="0" applyFont="1" applyBorder="1" applyAlignment="1">
      <alignment horizontal="left" vertical="center"/>
    </xf>
    <xf numFmtId="0" fontId="5" fillId="2" borderId="95" xfId="0" applyFont="1" applyFill="1" applyBorder="1" applyAlignment="1">
      <alignment horizontal="right" vertical="center"/>
    </xf>
    <xf numFmtId="49" fontId="6" fillId="0" borderId="54" xfId="0" applyNumberFormat="1" applyFont="1" applyBorder="1" applyAlignment="1">
      <alignment horizontal="center" vertical="center"/>
    </xf>
    <xf numFmtId="0" fontId="6" fillId="0" borderId="0" xfId="0" applyFont="1" applyBorder="1" applyAlignment="1">
      <alignment horizontal="left" vertical="center"/>
    </xf>
    <xf numFmtId="0" fontId="7" fillId="3" borderId="13" xfId="0" applyFont="1" applyFill="1" applyBorder="1" applyAlignment="1">
      <alignment horizontal="right" vertical="center"/>
    </xf>
    <xf numFmtId="0" fontId="25" fillId="0" borderId="14" xfId="0" applyNumberFormat="1" applyFont="1" applyBorder="1" applyAlignment="1">
      <alignment horizontal="center" vertical="center"/>
    </xf>
    <xf numFmtId="0" fontId="7" fillId="2" borderId="12" xfId="0" applyFont="1" applyFill="1" applyBorder="1" applyAlignment="1">
      <alignment horizontal="right" vertical="center"/>
    </xf>
    <xf numFmtId="0" fontId="12" fillId="3" borderId="5" xfId="0" applyFont="1" applyFill="1" applyBorder="1" applyAlignment="1">
      <alignment horizontal="right" vertical="center"/>
    </xf>
    <xf numFmtId="49" fontId="25" fillId="0" borderId="14" xfId="0" applyNumberFormat="1" applyFont="1" applyBorder="1" applyAlignment="1">
      <alignment horizontal="center" vertical="center"/>
    </xf>
    <xf numFmtId="0" fontId="7" fillId="2" borderId="4" xfId="0" applyFont="1" applyFill="1" applyBorder="1" applyAlignment="1">
      <alignment horizontal="right" vertical="center"/>
    </xf>
    <xf numFmtId="164" fontId="5" fillId="8" borderId="32" xfId="0" applyNumberFormat="1" applyFont="1" applyFill="1" applyBorder="1" applyAlignment="1">
      <alignment horizontal="center" vertical="center"/>
    </xf>
    <xf numFmtId="0" fontId="9" fillId="3" borderId="5" xfId="0" applyFont="1" applyFill="1" applyBorder="1" applyAlignment="1">
      <alignment horizontal="right" vertical="center"/>
    </xf>
    <xf numFmtId="0" fontId="8" fillId="0" borderId="3" xfId="0" quotePrefix="1" applyFont="1" applyFill="1" applyBorder="1" applyAlignment="1">
      <alignment horizontal="center" vertical="center"/>
    </xf>
    <xf numFmtId="49" fontId="25" fillId="0" borderId="3" xfId="0" applyNumberFormat="1" applyFont="1" applyBorder="1" applyAlignment="1">
      <alignment horizontal="center" vertical="center"/>
    </xf>
    <xf numFmtId="0" fontId="53" fillId="3" borderId="5" xfId="0" applyFont="1" applyFill="1" applyBorder="1" applyAlignment="1">
      <alignment horizontal="right" vertical="center"/>
    </xf>
    <xf numFmtId="0" fontId="10" fillId="2" borderId="4" xfId="0" applyFont="1" applyFill="1" applyBorder="1" applyAlignment="1">
      <alignment horizontal="right" vertical="center"/>
    </xf>
    <xf numFmtId="0" fontId="21" fillId="3" borderId="5" xfId="0" applyFont="1" applyFill="1" applyBorder="1" applyAlignment="1">
      <alignment horizontal="right" vertical="center"/>
    </xf>
    <xf numFmtId="0" fontId="6" fillId="0" borderId="3" xfId="0" quotePrefix="1" applyFont="1" applyFill="1" applyBorder="1" applyAlignment="1">
      <alignment horizontal="center" vertical="center"/>
    </xf>
    <xf numFmtId="0" fontId="13" fillId="3" borderId="15" xfId="0" applyFont="1" applyFill="1" applyBorder="1" applyAlignment="1">
      <alignment horizontal="right" vertical="center"/>
    </xf>
    <xf numFmtId="49" fontId="25" fillId="0" borderId="23" xfId="0" applyNumberFormat="1" applyFont="1" applyBorder="1" applyAlignment="1">
      <alignment horizontal="center" vertical="center"/>
    </xf>
    <xf numFmtId="0" fontId="10" fillId="2" borderId="24" xfId="0" applyFont="1" applyFill="1" applyBorder="1" applyAlignment="1">
      <alignment horizontal="right" vertical="center"/>
    </xf>
    <xf numFmtId="0" fontId="36" fillId="0" borderId="70" xfId="0" applyFont="1" applyBorder="1" applyAlignment="1">
      <alignment horizontal="center" vertical="center" shrinkToFit="1"/>
    </xf>
    <xf numFmtId="0" fontId="6" fillId="0" borderId="69" xfId="0" applyFont="1" applyBorder="1" applyAlignment="1">
      <alignment horizontal="center" vertical="center" wrapText="1"/>
    </xf>
    <xf numFmtId="0" fontId="6" fillId="0" borderId="56" xfId="0" applyNumberFormat="1" applyFont="1" applyFill="1" applyBorder="1" applyAlignment="1">
      <alignment horizontal="center" vertical="center" shrinkToFit="1"/>
    </xf>
    <xf numFmtId="0" fontId="8" fillId="0" borderId="14" xfId="0" applyFont="1" applyFill="1" applyBorder="1" applyAlignment="1">
      <alignment horizontal="center" vertical="center"/>
    </xf>
    <xf numFmtId="0" fontId="1" fillId="0" borderId="103" xfId="0" applyFont="1" applyBorder="1" applyAlignment="1">
      <alignment horizontal="centerContinuous" vertical="center"/>
    </xf>
    <xf numFmtId="0" fontId="5" fillId="2" borderId="9" xfId="0" applyFont="1" applyFill="1" applyBorder="1" applyAlignment="1">
      <alignment horizontal="right" vertical="center"/>
    </xf>
    <xf numFmtId="0" fontId="62" fillId="2" borderId="59" xfId="0" applyFont="1" applyFill="1" applyBorder="1" applyAlignment="1">
      <alignment horizontal="right" vertical="center"/>
    </xf>
    <xf numFmtId="0" fontId="6" fillId="0" borderId="11" xfId="0" applyFont="1" applyFill="1" applyBorder="1" applyAlignment="1">
      <alignment horizontal="center" vertical="center"/>
    </xf>
    <xf numFmtId="0" fontId="5" fillId="2" borderId="104" xfId="0" applyFont="1" applyFill="1" applyBorder="1" applyAlignment="1">
      <alignment horizontal="right" vertical="center"/>
    </xf>
    <xf numFmtId="0" fontId="10" fillId="11" borderId="1" xfId="0" applyFont="1" applyFill="1" applyBorder="1" applyAlignment="1">
      <alignment vertical="center"/>
    </xf>
    <xf numFmtId="49" fontId="15" fillId="11" borderId="25" xfId="0" applyNumberFormat="1" applyFont="1" applyFill="1" applyBorder="1" applyAlignment="1">
      <alignment horizontal="center" vertical="center"/>
    </xf>
    <xf numFmtId="0" fontId="15" fillId="11" borderId="26" xfId="0" applyNumberFormat="1" applyFont="1" applyFill="1" applyBorder="1" applyAlignment="1">
      <alignment horizontal="center" vertical="center"/>
    </xf>
    <xf numFmtId="0" fontId="6" fillId="11" borderId="27" xfId="0" applyNumberFormat="1" applyFont="1" applyFill="1" applyBorder="1" applyAlignment="1">
      <alignment horizontal="center" vertical="center"/>
    </xf>
    <xf numFmtId="1" fontId="6" fillId="0" borderId="23" xfId="0" applyNumberFormat="1" applyFont="1" applyBorder="1" applyAlignment="1">
      <alignment horizontal="centerContinuous" vertical="center"/>
    </xf>
    <xf numFmtId="0" fontId="63" fillId="0" borderId="33" xfId="0" applyFont="1" applyBorder="1" applyAlignment="1">
      <alignment horizontal="centerContinuous" vertical="center" wrapText="1"/>
    </xf>
    <xf numFmtId="49" fontId="15" fillId="0" borderId="56" xfId="0" applyNumberFormat="1" applyFont="1" applyBorder="1" applyAlignment="1">
      <alignment horizontal="center" shrinkToFit="1"/>
    </xf>
    <xf numFmtId="1" fontId="6" fillId="0" borderId="26" xfId="0" applyNumberFormat="1" applyFont="1" applyFill="1" applyBorder="1" applyAlignment="1">
      <alignment horizontal="center" vertical="center" wrapText="1"/>
    </xf>
    <xf numFmtId="1" fontId="6" fillId="0" borderId="14" xfId="0" applyNumberFormat="1" applyFont="1" applyFill="1" applyBorder="1" applyAlignment="1">
      <alignment horizontal="center" vertical="center" wrapText="1"/>
    </xf>
    <xf numFmtId="1" fontId="6" fillId="0" borderId="105" xfId="0" applyNumberFormat="1" applyFont="1" applyFill="1" applyBorder="1" applyAlignment="1">
      <alignment horizontal="center" vertical="center" wrapText="1"/>
    </xf>
    <xf numFmtId="1" fontId="6" fillId="0" borderId="106" xfId="0" applyNumberFormat="1" applyFont="1" applyFill="1" applyBorder="1" applyAlignment="1">
      <alignment horizontal="center" vertical="center" wrapText="1"/>
    </xf>
    <xf numFmtId="49" fontId="6" fillId="0" borderId="0" xfId="0" applyNumberFormat="1" applyFont="1" applyFill="1" applyBorder="1" applyAlignment="1">
      <alignment horizontal="center" vertical="center"/>
    </xf>
    <xf numFmtId="49" fontId="6" fillId="10" borderId="0" xfId="0" applyNumberFormat="1" applyFont="1" applyFill="1" applyBorder="1" applyAlignment="1">
      <alignment horizontal="center" vertical="center"/>
    </xf>
    <xf numFmtId="49" fontId="6" fillId="7" borderId="0" xfId="0" applyNumberFormat="1" applyFont="1" applyFill="1" applyBorder="1" applyAlignment="1">
      <alignment horizontal="center" vertical="center"/>
    </xf>
    <xf numFmtId="0" fontId="32" fillId="5" borderId="0" xfId="0" applyNumberFormat="1" applyFont="1" applyFill="1" applyBorder="1" applyAlignment="1">
      <alignment horizontal="center" vertical="center"/>
    </xf>
    <xf numFmtId="49" fontId="6" fillId="6" borderId="0" xfId="0" applyNumberFormat="1" applyFont="1" applyFill="1" applyBorder="1" applyAlignment="1">
      <alignment horizontal="center" vertical="center"/>
    </xf>
    <xf numFmtId="49" fontId="6" fillId="11" borderId="0" xfId="0" applyNumberFormat="1" applyFont="1" applyFill="1" applyBorder="1" applyAlignment="1">
      <alignment horizontal="center" vertical="center"/>
    </xf>
    <xf numFmtId="49" fontId="6" fillId="6" borderId="7" xfId="0" applyNumberFormat="1" applyFont="1" applyFill="1" applyBorder="1" applyAlignment="1">
      <alignment horizontal="center" vertical="center"/>
    </xf>
    <xf numFmtId="0" fontId="55" fillId="12" borderId="107" xfId="0" applyNumberFormat="1" applyFont="1" applyFill="1" applyBorder="1" applyAlignment="1">
      <alignment horizontal="center" vertical="center"/>
    </xf>
    <xf numFmtId="0" fontId="55" fillId="12" borderId="25" xfId="0" applyNumberFormat="1" applyFont="1" applyFill="1" applyBorder="1" applyAlignment="1">
      <alignment horizontal="center" vertical="center"/>
    </xf>
    <xf numFmtId="49" fontId="55" fillId="12" borderId="25" xfId="0" applyNumberFormat="1" applyFont="1" applyFill="1" applyBorder="1" applyAlignment="1">
      <alignment horizontal="center" vertical="center"/>
    </xf>
    <xf numFmtId="49" fontId="55" fillId="12" borderId="28" xfId="0" applyNumberFormat="1" applyFont="1" applyFill="1" applyBorder="1" applyAlignment="1">
      <alignment horizontal="center" vertical="center"/>
    </xf>
    <xf numFmtId="0" fontId="1" fillId="0" borderId="93" xfId="0" applyFont="1" applyBorder="1" applyAlignment="1">
      <alignment horizontal="center" vertical="center"/>
    </xf>
    <xf numFmtId="0" fontId="1" fillId="0" borderId="93" xfId="0" applyFont="1" applyFill="1" applyBorder="1" applyAlignment="1">
      <alignment horizontal="center" vertical="center"/>
    </xf>
    <xf numFmtId="0" fontId="6" fillId="0" borderId="25" xfId="0" applyFont="1" applyBorder="1" applyAlignment="1">
      <alignment horizontal="center" vertical="center" shrinkToFit="1"/>
    </xf>
    <xf numFmtId="0" fontId="6" fillId="0" borderId="26" xfId="2" applyNumberFormat="1" applyFont="1" applyBorder="1" applyAlignment="1">
      <alignment horizontal="center" vertical="center" shrinkToFit="1"/>
    </xf>
    <xf numFmtId="0" fontId="1" fillId="0" borderId="51" xfId="0" applyFont="1" applyFill="1" applyBorder="1" applyAlignment="1">
      <alignment horizontal="center" vertical="center"/>
    </xf>
    <xf numFmtId="0" fontId="1" fillId="0" borderId="40" xfId="0" applyFont="1" applyFill="1" applyBorder="1" applyAlignment="1">
      <alignment horizontal="center" vertical="center"/>
    </xf>
    <xf numFmtId="9" fontId="1" fillId="0" borderId="40" xfId="0" applyNumberFormat="1" applyFont="1" applyFill="1" applyBorder="1" applyAlignment="1">
      <alignment horizontal="center" vertical="center"/>
    </xf>
    <xf numFmtId="164" fontId="1" fillId="0" borderId="40" xfId="0" applyNumberFormat="1" applyFont="1" applyFill="1" applyBorder="1" applyAlignment="1">
      <alignment horizontal="center" vertical="center"/>
    </xf>
    <xf numFmtId="0" fontId="1" fillId="0" borderId="76" xfId="0" applyFont="1" applyBorder="1" applyAlignment="1">
      <alignment horizontal="center" vertical="center"/>
    </xf>
    <xf numFmtId="0" fontId="4" fillId="0" borderId="48" xfId="0" applyFont="1" applyBorder="1" applyAlignment="1">
      <alignment horizontal="center" vertical="center"/>
    </xf>
    <xf numFmtId="0" fontId="1" fillId="0" borderId="48" xfId="0" applyFont="1" applyBorder="1" applyAlignment="1">
      <alignment horizontal="center" vertical="center"/>
    </xf>
    <xf numFmtId="164" fontId="4" fillId="0" borderId="48" xfId="0" applyNumberFormat="1" applyFont="1" applyBorder="1" applyAlignment="1">
      <alignment horizontal="center" vertical="center"/>
    </xf>
    <xf numFmtId="164" fontId="4" fillId="0" borderId="49" xfId="0" applyNumberFormat="1" applyFont="1" applyBorder="1" applyAlignment="1">
      <alignment horizontal="centerContinuous" vertical="center"/>
    </xf>
    <xf numFmtId="164" fontId="4" fillId="0" borderId="112" xfId="0" applyNumberFormat="1" applyFont="1" applyBorder="1" applyAlignment="1">
      <alignment horizontal="centerContinuous" vertical="center"/>
    </xf>
    <xf numFmtId="0" fontId="4" fillId="0" borderId="113" xfId="0" applyFont="1" applyBorder="1" applyAlignment="1">
      <alignment horizontal="centerContinuous" vertical="center"/>
    </xf>
    <xf numFmtId="0" fontId="36" fillId="0" borderId="114" xfId="0" applyFont="1" applyFill="1" applyBorder="1" applyAlignment="1">
      <alignment horizontal="center" vertical="center" shrinkToFit="1"/>
    </xf>
    <xf numFmtId="0" fontId="6" fillId="0" borderId="115" xfId="0" applyFont="1" applyFill="1" applyBorder="1" applyAlignment="1">
      <alignment horizontal="center" vertical="center" wrapText="1"/>
    </xf>
    <xf numFmtId="9" fontId="6" fillId="0" borderId="115" xfId="2" applyFont="1" applyFill="1" applyBorder="1" applyAlignment="1">
      <alignment horizontal="center" vertical="center" shrinkToFit="1"/>
    </xf>
    <xf numFmtId="0" fontId="6" fillId="0" borderId="116" xfId="0" applyNumberFormat="1" applyFont="1" applyFill="1" applyBorder="1" applyAlignment="1">
      <alignment horizontal="center" vertical="center" shrinkToFit="1"/>
    </xf>
    <xf numFmtId="0" fontId="6" fillId="0" borderId="116" xfId="2" applyNumberFormat="1" applyFont="1" applyFill="1" applyBorder="1" applyAlignment="1">
      <alignment horizontal="center" vertical="center" shrinkToFit="1"/>
    </xf>
    <xf numFmtId="0" fontId="6" fillId="0" borderId="115" xfId="2" applyNumberFormat="1" applyFont="1" applyFill="1" applyBorder="1" applyAlignment="1">
      <alignment horizontal="center" vertical="center" shrinkToFit="1"/>
    </xf>
    <xf numFmtId="0" fontId="6" fillId="0" borderId="117" xfId="0" applyNumberFormat="1" applyFont="1" applyFill="1" applyBorder="1" applyAlignment="1">
      <alignment horizontal="center" vertical="center" wrapText="1"/>
    </xf>
    <xf numFmtId="9" fontId="6" fillId="0" borderId="69" xfId="2" applyFont="1" applyFill="1" applyBorder="1" applyAlignment="1">
      <alignment horizontal="center" vertical="center" shrinkToFit="1"/>
    </xf>
    <xf numFmtId="0" fontId="6" fillId="0" borderId="14" xfId="0" applyNumberFormat="1" applyFont="1" applyFill="1" applyBorder="1" applyAlignment="1">
      <alignment horizontal="center" vertical="center" shrinkToFit="1"/>
    </xf>
    <xf numFmtId="0" fontId="6" fillId="0" borderId="14" xfId="2" applyNumberFormat="1" applyFont="1" applyFill="1" applyBorder="1" applyAlignment="1">
      <alignment horizontal="center" vertical="center" shrinkToFit="1"/>
    </xf>
    <xf numFmtId="0" fontId="6" fillId="0" borderId="56" xfId="0" applyNumberFormat="1" applyFont="1" applyFill="1" applyBorder="1" applyAlignment="1">
      <alignment horizontal="center" vertical="center" wrapText="1"/>
    </xf>
    <xf numFmtId="0" fontId="1" fillId="0" borderId="88" xfId="0" applyFont="1" applyFill="1" applyBorder="1" applyAlignment="1">
      <alignment horizontal="centerContinuous" vertical="center"/>
    </xf>
    <xf numFmtId="0" fontId="1" fillId="0" borderId="89" xfId="0" applyFont="1" applyFill="1" applyBorder="1" applyAlignment="1">
      <alignment horizontal="centerContinuous" vertical="center"/>
    </xf>
    <xf numFmtId="49" fontId="1" fillId="0" borderId="100" xfId="2" applyNumberFormat="1" applyFont="1" applyFill="1" applyBorder="1" applyAlignment="1">
      <alignment horizontal="centerContinuous" vertical="center"/>
    </xf>
    <xf numFmtId="0" fontId="42" fillId="13" borderId="75" xfId="0" applyFont="1" applyFill="1" applyBorder="1" applyAlignment="1">
      <alignment horizontal="center" vertical="center" wrapText="1"/>
    </xf>
    <xf numFmtId="0" fontId="42" fillId="13" borderId="48" xfId="0" applyFont="1" applyFill="1" applyBorder="1" applyAlignment="1">
      <alignment horizontal="center" vertical="center" wrapText="1"/>
    </xf>
    <xf numFmtId="0" fontId="3" fillId="0" borderId="98" xfId="0" applyFont="1" applyBorder="1" applyAlignment="1">
      <alignment horizontal="right" vertical="center"/>
    </xf>
    <xf numFmtId="0" fontId="64" fillId="0" borderId="98" xfId="0" applyFont="1" applyBorder="1" applyAlignment="1">
      <alignment horizontal="right" vertical="center"/>
    </xf>
    <xf numFmtId="1" fontId="6" fillId="0" borderId="55" xfId="0" applyNumberFormat="1" applyFont="1" applyFill="1" applyBorder="1" applyAlignment="1">
      <alignment horizontal="centerContinuous" vertical="center"/>
    </xf>
    <xf numFmtId="0" fontId="1" fillId="0" borderId="118" xfId="0" applyFont="1" applyFill="1" applyBorder="1" applyAlignment="1">
      <alignment horizontal="centerContinuous" vertical="center"/>
    </xf>
    <xf numFmtId="0" fontId="36" fillId="0" borderId="6" xfId="0" applyFont="1" applyFill="1" applyBorder="1" applyAlignment="1">
      <alignment horizontal="center" vertical="center" shrinkToFit="1"/>
    </xf>
    <xf numFmtId="0" fontId="6" fillId="0" borderId="28" xfId="0" applyFont="1" applyFill="1" applyBorder="1" applyAlignment="1">
      <alignment horizontal="center" vertical="center" wrapText="1"/>
    </xf>
    <xf numFmtId="9" fontId="6" fillId="0" borderId="28" xfId="3" applyFont="1" applyFill="1" applyBorder="1" applyAlignment="1">
      <alignment horizontal="center" vertical="center" shrinkToFit="1"/>
    </xf>
    <xf numFmtId="9" fontId="6" fillId="0" borderId="29" xfId="3" applyFont="1" applyFill="1" applyBorder="1" applyAlignment="1">
      <alignment horizontal="center" vertical="center" shrinkToFit="1"/>
    </xf>
    <xf numFmtId="0" fontId="1" fillId="0" borderId="29" xfId="0" applyFont="1" applyFill="1" applyBorder="1" applyAlignment="1">
      <alignment horizontal="center" vertical="center" wrapText="1"/>
    </xf>
    <xf numFmtId="0" fontId="1" fillId="0" borderId="29" xfId="3" applyNumberFormat="1" applyFont="1" applyFill="1" applyBorder="1" applyAlignment="1">
      <alignment horizontal="center" vertical="center" shrinkToFit="1"/>
    </xf>
    <xf numFmtId="0" fontId="6" fillId="0" borderId="29" xfId="3" applyNumberFormat="1" applyFont="1" applyFill="1" applyBorder="1" applyAlignment="1">
      <alignment horizontal="center" vertical="center" shrinkToFit="1"/>
    </xf>
    <xf numFmtId="0" fontId="6" fillId="0" borderId="30" xfId="0" applyNumberFormat="1" applyFont="1" applyFill="1" applyBorder="1" applyAlignment="1">
      <alignment horizontal="center" vertical="center" wrapText="1"/>
    </xf>
    <xf numFmtId="164" fontId="20" fillId="4" borderId="33" xfId="0" applyNumberFormat="1" applyFont="1" applyFill="1" applyBorder="1" applyAlignment="1">
      <alignment horizontal="center" vertical="center"/>
    </xf>
    <xf numFmtId="0" fontId="1" fillId="0" borderId="121" xfId="0" applyFont="1" applyBorder="1" applyAlignment="1">
      <alignment horizontal="center" vertical="center" shrinkToFit="1"/>
    </xf>
    <xf numFmtId="0" fontId="1" fillId="0" borderId="44" xfId="0" applyFont="1" applyFill="1" applyBorder="1" applyAlignment="1">
      <alignment horizontal="center" vertical="center"/>
    </xf>
    <xf numFmtId="164" fontId="1" fillId="0" borderId="45" xfId="0" applyNumberFormat="1" applyFont="1" applyFill="1" applyBorder="1" applyAlignment="1">
      <alignment horizontal="centerContinuous" vertical="center"/>
    </xf>
    <xf numFmtId="164" fontId="1" fillId="0" borderId="122" xfId="0" applyNumberFormat="1" applyFont="1" applyFill="1" applyBorder="1" applyAlignment="1">
      <alignment horizontal="centerContinuous" vertical="center"/>
    </xf>
    <xf numFmtId="0" fontId="1" fillId="0" borderId="123" xfId="0" quotePrefix="1" applyFont="1" applyBorder="1" applyAlignment="1">
      <alignment horizontal="centerContinuous" vertical="center"/>
    </xf>
    <xf numFmtId="164" fontId="20" fillId="14" borderId="33" xfId="0" applyNumberFormat="1" applyFont="1" applyFill="1" applyBorder="1" applyAlignment="1">
      <alignment horizontal="center" vertical="center"/>
    </xf>
    <xf numFmtId="49" fontId="1" fillId="0" borderId="100" xfId="0" applyNumberFormat="1" applyFont="1" applyFill="1" applyBorder="1" applyAlignment="1">
      <alignment horizontal="left" vertical="center"/>
    </xf>
    <xf numFmtId="1" fontId="1" fillId="0" borderId="119" xfId="0" applyNumberFormat="1" applyFont="1" applyBorder="1" applyAlignment="1">
      <alignment horizontal="center" vertical="center" shrinkToFit="1"/>
    </xf>
    <xf numFmtId="1" fontId="1" fillId="0" borderId="60" xfId="0" applyNumberFormat="1" applyFont="1" applyBorder="1" applyAlignment="1">
      <alignment horizontal="center" vertical="center" shrinkToFit="1"/>
    </xf>
    <xf numFmtId="1" fontId="4" fillId="0" borderId="0" xfId="0" applyNumberFormat="1" applyFont="1" applyBorder="1" applyAlignment="1">
      <alignment vertical="center"/>
    </xf>
    <xf numFmtId="1" fontId="20" fillId="14" borderId="33" xfId="0" applyNumberFormat="1" applyFont="1" applyFill="1" applyBorder="1" applyAlignment="1">
      <alignment horizontal="center" vertical="center"/>
    </xf>
    <xf numFmtId="1" fontId="1" fillId="11" borderId="119" xfId="0" applyNumberFormat="1" applyFont="1" applyFill="1" applyBorder="1" applyAlignment="1">
      <alignment horizontal="center" vertical="center" shrinkToFit="1"/>
    </xf>
    <xf numFmtId="1" fontId="1" fillId="0" borderId="120" xfId="0" applyNumberFormat="1" applyFont="1" applyBorder="1" applyAlignment="1">
      <alignment horizontal="center" vertical="center" shrinkToFit="1"/>
    </xf>
    <xf numFmtId="1" fontId="4" fillId="0" borderId="0" xfId="0" applyNumberFormat="1" applyFont="1" applyBorder="1" applyAlignment="1">
      <alignment horizontal="center" vertical="center"/>
    </xf>
    <xf numFmtId="0" fontId="1" fillId="0" borderId="90" xfId="0" applyFont="1" applyFill="1" applyBorder="1" applyAlignment="1">
      <alignment horizontal="center" vertical="center"/>
    </xf>
    <xf numFmtId="0" fontId="65" fillId="15" borderId="90" xfId="0" applyFont="1" applyFill="1" applyBorder="1" applyAlignment="1">
      <alignment horizontal="center" vertical="center"/>
    </xf>
    <xf numFmtId="0" fontId="65" fillId="15" borderId="88" xfId="0" applyFont="1" applyFill="1" applyBorder="1" applyAlignment="1">
      <alignment horizontal="right" vertical="center"/>
    </xf>
    <xf numFmtId="49" fontId="65" fillId="15" borderId="99" xfId="0" applyNumberFormat="1" applyFont="1" applyFill="1" applyBorder="1" applyAlignment="1">
      <alignment horizontal="left" vertical="center"/>
    </xf>
    <xf numFmtId="49" fontId="65" fillId="15" borderId="84" xfId="0" applyNumberFormat="1" applyFont="1" applyFill="1" applyBorder="1" applyAlignment="1">
      <alignment horizontal="center" vertical="center"/>
    </xf>
    <xf numFmtId="0" fontId="65" fillId="15" borderId="84" xfId="0" applyFont="1" applyFill="1" applyBorder="1" applyAlignment="1">
      <alignment horizontal="center" vertical="center"/>
    </xf>
    <xf numFmtId="164" fontId="65" fillId="15" borderId="84" xfId="0" applyNumberFormat="1" applyFont="1" applyFill="1" applyBorder="1" applyAlignment="1">
      <alignment horizontal="center" vertical="center"/>
    </xf>
    <xf numFmtId="164" fontId="65" fillId="15" borderId="88" xfId="0" applyNumberFormat="1" applyFont="1" applyFill="1" applyBorder="1" applyAlignment="1">
      <alignment horizontal="center" vertical="center"/>
    </xf>
    <xf numFmtId="1" fontId="65" fillId="15" borderId="88" xfId="0" applyNumberFormat="1" applyFont="1" applyFill="1" applyBorder="1" applyAlignment="1">
      <alignment horizontal="center" vertical="center"/>
    </xf>
    <xf numFmtId="1" fontId="6" fillId="0" borderId="31" xfId="0" applyNumberFormat="1" applyFont="1" applyFill="1" applyBorder="1" applyAlignment="1">
      <alignment horizontal="center" vertical="center"/>
    </xf>
    <xf numFmtId="1" fontId="5" fillId="0" borderId="31" xfId="0" applyNumberFormat="1" applyFont="1" applyBorder="1" applyAlignment="1">
      <alignment horizontal="center" vertical="center"/>
    </xf>
    <xf numFmtId="49" fontId="4" fillId="0" borderId="0" xfId="0" applyNumberFormat="1" applyFont="1" applyBorder="1" applyAlignment="1">
      <alignment horizontal="center" vertical="center"/>
    </xf>
    <xf numFmtId="1" fontId="1" fillId="0" borderId="0" xfId="0" applyNumberFormat="1" applyFont="1" applyBorder="1" applyAlignment="1">
      <alignment horizontal="center" vertical="center"/>
    </xf>
    <xf numFmtId="1" fontId="42" fillId="12" borderId="75" xfId="0" applyNumberFormat="1" applyFont="1" applyFill="1" applyBorder="1" applyAlignment="1">
      <alignment horizontal="center" vertical="center" wrapText="1"/>
    </xf>
    <xf numFmtId="1" fontId="42" fillId="12" borderId="48" xfId="0" applyNumberFormat="1" applyFont="1" applyFill="1" applyBorder="1" applyAlignment="1">
      <alignment horizontal="center" vertical="center" wrapText="1"/>
    </xf>
    <xf numFmtId="1" fontId="42" fillId="11" borderId="48" xfId="0" applyNumberFormat="1" applyFont="1" applyFill="1" applyBorder="1" applyAlignment="1">
      <alignment horizontal="center" vertical="center" wrapText="1"/>
    </xf>
    <xf numFmtId="1" fontId="42" fillId="11" borderId="50" xfId="0" applyNumberFormat="1" applyFont="1" applyFill="1" applyBorder="1" applyAlignment="1">
      <alignment horizontal="center" vertical="center" wrapText="1"/>
    </xf>
    <xf numFmtId="0" fontId="6" fillId="16" borderId="25" xfId="0" applyNumberFormat="1" applyFont="1" applyFill="1" applyBorder="1" applyAlignment="1">
      <alignment horizontal="center" vertical="center"/>
    </xf>
    <xf numFmtId="49" fontId="27" fillId="16" borderId="25" xfId="0" applyNumberFormat="1" applyFont="1" applyFill="1" applyBorder="1" applyAlignment="1">
      <alignment horizontal="center" vertical="center"/>
    </xf>
    <xf numFmtId="0" fontId="27" fillId="16" borderId="26" xfId="0" applyNumberFormat="1" applyFont="1" applyFill="1" applyBorder="1" applyAlignment="1">
      <alignment horizontal="center" vertical="center"/>
    </xf>
    <xf numFmtId="49" fontId="6" fillId="16" borderId="26" xfId="0" applyNumberFormat="1" applyFont="1" applyFill="1" applyBorder="1" applyAlignment="1">
      <alignment horizontal="center" vertical="center"/>
    </xf>
    <xf numFmtId="0" fontId="6" fillId="16" borderId="27" xfId="0" applyNumberFormat="1" applyFont="1" applyFill="1" applyBorder="1" applyAlignment="1">
      <alignment horizontal="center" vertical="center"/>
    </xf>
    <xf numFmtId="0" fontId="21" fillId="0" borderId="26" xfId="0" applyNumberFormat="1" applyFont="1" applyFill="1" applyBorder="1" applyAlignment="1">
      <alignment horizontal="center" vertical="center"/>
    </xf>
    <xf numFmtId="0" fontId="1" fillId="0" borderId="45" xfId="0" quotePrefix="1" applyFont="1" applyFill="1" applyBorder="1" applyAlignment="1">
      <alignment horizontal="left" vertical="center"/>
    </xf>
    <xf numFmtId="0" fontId="6" fillId="15" borderId="23" xfId="0" quotePrefix="1" applyFont="1" applyFill="1" applyBorder="1" applyAlignment="1">
      <alignment horizontal="center" vertical="center"/>
    </xf>
    <xf numFmtId="0" fontId="6" fillId="0" borderId="7" xfId="0" applyFont="1" applyBorder="1" applyAlignment="1">
      <alignment horizontal="left" vertical="center"/>
    </xf>
    <xf numFmtId="0" fontId="6" fillId="0" borderId="8" xfId="0" applyFont="1" applyBorder="1" applyAlignment="1">
      <alignment horizontal="left" vertical="center"/>
    </xf>
    <xf numFmtId="0" fontId="6" fillId="0" borderId="25" xfId="6" applyFont="1" applyBorder="1" applyAlignment="1">
      <alignment horizontal="center" vertical="center" shrinkToFit="1"/>
    </xf>
    <xf numFmtId="9" fontId="6" fillId="0" borderId="26" xfId="2" applyFont="1" applyBorder="1" applyAlignment="1">
      <alignment horizontal="center" vertical="center" shrinkToFit="1"/>
    </xf>
    <xf numFmtId="0" fontId="6" fillId="0" borderId="27" xfId="6" applyNumberFormat="1" applyFont="1" applyBorder="1" applyAlignment="1">
      <alignment horizontal="center" vertical="center" wrapText="1"/>
    </xf>
    <xf numFmtId="0" fontId="66" fillId="0" borderId="33" xfId="0" applyFont="1" applyBorder="1" applyAlignment="1">
      <alignment horizontal="centerContinuous" vertical="center" wrapText="1"/>
    </xf>
    <xf numFmtId="0" fontId="6" fillId="0" borderId="120" xfId="0" applyFont="1" applyFill="1" applyBorder="1" applyAlignment="1">
      <alignment horizontal="centerContinuous" vertical="center"/>
    </xf>
    <xf numFmtId="0" fontId="6" fillId="0" borderId="35" xfId="0" quotePrefix="1" applyFont="1" applyFill="1" applyBorder="1" applyAlignment="1">
      <alignment horizontal="centerContinuous" vertical="center"/>
    </xf>
    <xf numFmtId="0" fontId="4" fillId="0" borderId="0" xfId="0" applyFont="1" applyBorder="1" applyAlignment="1">
      <alignment horizontal="center" vertical="center" wrapText="1"/>
    </xf>
    <xf numFmtId="0" fontId="1" fillId="0" borderId="71" xfId="0" applyFont="1" applyFill="1" applyBorder="1" applyAlignment="1">
      <alignment horizontal="center" vertical="center" wrapText="1"/>
    </xf>
    <xf numFmtId="0" fontId="1" fillId="0" borderId="72" xfId="0" applyFont="1" applyFill="1" applyBorder="1" applyAlignment="1">
      <alignment horizontal="center" vertical="center" wrapText="1"/>
    </xf>
    <xf numFmtId="0" fontId="48" fillId="0" borderId="34" xfId="0" applyFont="1" applyFill="1" applyBorder="1" applyAlignment="1">
      <alignment horizontal="center" vertical="center" shrinkToFit="1"/>
    </xf>
    <xf numFmtId="0" fontId="49" fillId="0" borderId="34" xfId="0" applyFont="1" applyFill="1" applyBorder="1" applyAlignment="1">
      <alignment horizontal="center" vertical="center" shrinkToFit="1"/>
    </xf>
    <xf numFmtId="0" fontId="10" fillId="10" borderId="1" xfId="0" applyFont="1" applyFill="1" applyBorder="1" applyAlignment="1">
      <alignment vertical="center"/>
    </xf>
    <xf numFmtId="0" fontId="6" fillId="10" borderId="25" xfId="0" applyNumberFormat="1" applyFont="1" applyFill="1" applyBorder="1" applyAlignment="1">
      <alignment horizontal="center" vertical="center"/>
    </xf>
    <xf numFmtId="49" fontId="15" fillId="10" borderId="25" xfId="0" applyNumberFormat="1" applyFont="1" applyFill="1" applyBorder="1" applyAlignment="1">
      <alignment horizontal="center" vertical="center"/>
    </xf>
    <xf numFmtId="0" fontId="15" fillId="10" borderId="26" xfId="0" applyNumberFormat="1" applyFont="1" applyFill="1" applyBorder="1" applyAlignment="1">
      <alignment horizontal="center" vertical="center"/>
    </xf>
    <xf numFmtId="0" fontId="6" fillId="10" borderId="27" xfId="0" applyNumberFormat="1" applyFont="1" applyFill="1" applyBorder="1" applyAlignment="1">
      <alignment horizontal="center" vertical="center"/>
    </xf>
    <xf numFmtId="0" fontId="1" fillId="0" borderId="0" xfId="0" applyFont="1" applyFill="1" applyBorder="1" applyAlignment="1">
      <alignment horizontal="center" vertical="center" wrapText="1"/>
    </xf>
    <xf numFmtId="0" fontId="20" fillId="14" borderId="125" xfId="0" applyFont="1" applyFill="1" applyBorder="1" applyAlignment="1">
      <alignment horizontal="center" vertical="center"/>
    </xf>
    <xf numFmtId="0" fontId="1" fillId="0" borderId="126" xfId="0" applyFont="1" applyFill="1" applyBorder="1" applyAlignment="1">
      <alignment horizontal="centerContinuous" vertical="center" shrinkToFit="1"/>
    </xf>
    <xf numFmtId="0" fontId="20" fillId="0" borderId="108" xfId="0" applyFont="1" applyFill="1" applyBorder="1" applyAlignment="1">
      <alignment horizontal="centerContinuous" vertical="center"/>
    </xf>
    <xf numFmtId="0" fontId="20" fillId="0" borderId="127" xfId="0" applyFont="1" applyFill="1" applyBorder="1" applyAlignment="1">
      <alignment horizontal="centerContinuous" vertical="center"/>
    </xf>
    <xf numFmtId="0" fontId="1" fillId="0" borderId="52" xfId="0" applyFont="1" applyFill="1" applyBorder="1" applyAlignment="1">
      <alignment horizontal="center" vertical="center"/>
    </xf>
    <xf numFmtId="0" fontId="1" fillId="0" borderId="109" xfId="0" applyFont="1" applyFill="1" applyBorder="1" applyAlignment="1">
      <alignment horizontal="centerContinuous" vertical="center"/>
    </xf>
    <xf numFmtId="1" fontId="1" fillId="0" borderId="119" xfId="0" applyNumberFormat="1" applyFont="1" applyFill="1" applyBorder="1" applyAlignment="1">
      <alignment horizontal="center" vertical="center"/>
    </xf>
    <xf numFmtId="0" fontId="1" fillId="0" borderId="39" xfId="0" applyFont="1" applyFill="1" applyBorder="1" applyAlignment="1">
      <alignment horizontal="centerContinuous" vertical="center" shrinkToFit="1"/>
    </xf>
    <xf numFmtId="0" fontId="20" fillId="0" borderId="110" xfId="0" applyFont="1" applyFill="1" applyBorder="1" applyAlignment="1">
      <alignment horizontal="centerContinuous" vertical="center"/>
    </xf>
    <xf numFmtId="0" fontId="20" fillId="0" borderId="74" xfId="0" applyFont="1" applyFill="1" applyBorder="1" applyAlignment="1">
      <alignment horizontal="centerContinuous" vertical="center"/>
    </xf>
    <xf numFmtId="0" fontId="1" fillId="0" borderId="41" xfId="0" applyFont="1" applyFill="1" applyBorder="1" applyAlignment="1">
      <alignment horizontal="center" vertical="center"/>
    </xf>
    <xf numFmtId="0" fontId="1" fillId="0" borderId="111" xfId="0" applyFont="1" applyFill="1" applyBorder="1" applyAlignment="1">
      <alignment horizontal="centerContinuous" vertical="center"/>
    </xf>
    <xf numFmtId="1" fontId="1" fillId="0" borderId="124" xfId="0" applyNumberFormat="1" applyFont="1" applyBorder="1" applyAlignment="1">
      <alignment horizontal="center" vertical="center"/>
    </xf>
    <xf numFmtId="0" fontId="1" fillId="0" borderId="47" xfId="0" applyFont="1" applyFill="1" applyBorder="1" applyAlignment="1">
      <alignment horizontal="centerContinuous" vertical="center" shrinkToFit="1"/>
    </xf>
    <xf numFmtId="0" fontId="1" fillId="0" borderId="112" xfId="0" applyFont="1" applyFill="1" applyBorder="1" applyAlignment="1">
      <alignment horizontal="centerContinuous" vertical="center"/>
    </xf>
    <xf numFmtId="0" fontId="1" fillId="0" borderId="75" xfId="0" applyFont="1" applyFill="1" applyBorder="1" applyAlignment="1">
      <alignment horizontal="centerContinuous" vertical="center"/>
    </xf>
    <xf numFmtId="49" fontId="1" fillId="0" borderId="49" xfId="0" applyNumberFormat="1" applyFont="1" applyFill="1" applyBorder="1" applyAlignment="1">
      <alignment horizontal="center" vertical="center"/>
    </xf>
    <xf numFmtId="49" fontId="1" fillId="0" borderId="48" xfId="0" applyNumberFormat="1" applyFont="1" applyFill="1" applyBorder="1" applyAlignment="1">
      <alignment horizontal="center" vertical="center"/>
    </xf>
    <xf numFmtId="0" fontId="1" fillId="0" borderId="113" xfId="0" applyFont="1" applyFill="1" applyBorder="1" applyAlignment="1">
      <alignment horizontal="centerContinuous" vertical="center"/>
    </xf>
    <xf numFmtId="1" fontId="1" fillId="0" borderId="60" xfId="0" applyNumberFormat="1" applyFont="1" applyBorder="1" applyAlignment="1">
      <alignment horizontal="center" vertical="center"/>
    </xf>
    <xf numFmtId="1" fontId="1" fillId="0" borderId="34" xfId="0" applyNumberFormat="1" applyFont="1" applyBorder="1" applyAlignment="1">
      <alignment horizontal="center" vertical="center" shrinkToFit="1"/>
    </xf>
    <xf numFmtId="1" fontId="1" fillId="0" borderId="124" xfId="0" applyNumberFormat="1" applyFont="1" applyBorder="1" applyAlignment="1">
      <alignment horizontal="center" vertical="center" shrinkToFit="1"/>
    </xf>
    <xf numFmtId="0" fontId="1" fillId="0" borderId="0" xfId="0" applyFont="1" applyBorder="1" applyAlignment="1">
      <alignment horizontal="center" vertical="center"/>
    </xf>
    <xf numFmtId="0" fontId="43" fillId="0" borderId="33" xfId="0" applyFont="1" applyBorder="1" applyAlignment="1">
      <alignment horizontal="centerContinuous" vertical="center" wrapText="1"/>
    </xf>
    <xf numFmtId="0" fontId="49" fillId="0" borderId="60" xfId="0" quotePrefix="1" applyFont="1" applyFill="1" applyBorder="1" applyAlignment="1">
      <alignment horizontal="centerContinuous" vertical="center" shrinkToFit="1"/>
    </xf>
    <xf numFmtId="0" fontId="1" fillId="0" borderId="26" xfId="0" applyFont="1" applyFill="1" applyBorder="1" applyAlignment="1">
      <alignment horizontal="center" vertical="center" shrinkToFit="1"/>
    </xf>
    <xf numFmtId="0" fontId="1" fillId="0" borderId="26" xfId="2" applyNumberFormat="1" applyFont="1" applyFill="1" applyBorder="1" applyAlignment="1">
      <alignment horizontal="center" vertical="center" shrinkToFit="1"/>
    </xf>
    <xf numFmtId="0" fontId="67" fillId="0" borderId="99" xfId="0" quotePrefix="1" applyNumberFormat="1" applyFont="1" applyFill="1" applyBorder="1" applyAlignment="1">
      <alignment horizontal="centerContinuous" vertical="center" wrapText="1"/>
    </xf>
    <xf numFmtId="1" fontId="6" fillId="17" borderId="31" xfId="0" applyNumberFormat="1" applyFont="1" applyFill="1" applyBorder="1" applyAlignment="1">
      <alignment horizontal="center" vertical="center"/>
    </xf>
    <xf numFmtId="1" fontId="6" fillId="17" borderId="11" xfId="0" applyNumberFormat="1" applyFont="1" applyFill="1" applyBorder="1" applyAlignment="1">
      <alignment horizontal="center" vertical="center"/>
    </xf>
    <xf numFmtId="0" fontId="6" fillId="18" borderId="3" xfId="0" quotePrefix="1" applyFont="1" applyFill="1" applyBorder="1" applyAlignment="1">
      <alignment horizontal="center" vertical="center"/>
    </xf>
  </cellXfs>
  <cellStyles count="7">
    <cellStyle name="Excel Built-in Normal" xfId="5"/>
    <cellStyle name="Hyperlink" xfId="1" builtinId="8"/>
    <cellStyle name="Normal" xfId="0" builtinId="0"/>
    <cellStyle name="Normal 2" xfId="4"/>
    <cellStyle name="Normal 2 2" xfId="6"/>
    <cellStyle name="Percent" xfId="2" builtinId="5"/>
    <cellStyle name="Percent 2" xfId="3"/>
  </cellStyles>
  <dxfs count="14">
    <dxf>
      <font>
        <b val="0"/>
        <i/>
        <color auto="1"/>
      </font>
      <fill>
        <patternFill>
          <bgColor theme="0" tint="-0.24994659260841701"/>
        </patternFill>
      </fill>
    </dxf>
    <dxf>
      <font>
        <b/>
        <i val="0"/>
      </font>
      <fill>
        <patternFill>
          <bgColor rgb="FF00FF00"/>
        </patternFill>
      </fill>
    </dxf>
    <dxf>
      <font>
        <b val="0"/>
        <i/>
        <color auto="1"/>
      </font>
      <fill>
        <patternFill>
          <bgColor theme="0" tint="-0.24994659260841701"/>
        </patternFill>
      </fill>
    </dxf>
    <dxf>
      <font>
        <b/>
        <i val="0"/>
      </font>
      <fill>
        <patternFill>
          <bgColor rgb="FF00FF00"/>
        </patternFill>
      </fill>
    </dxf>
    <dxf>
      <font>
        <b val="0"/>
        <i/>
        <color auto="1"/>
      </font>
      <fill>
        <patternFill>
          <bgColor theme="0" tint="-0.24994659260841701"/>
        </patternFill>
      </fill>
    </dxf>
    <dxf>
      <font>
        <b/>
        <i val="0"/>
      </font>
      <fill>
        <patternFill>
          <bgColor rgb="FF00FF00"/>
        </patternFill>
      </fill>
    </dxf>
    <dxf>
      <font>
        <b val="0"/>
        <i/>
        <color auto="1"/>
      </font>
      <fill>
        <patternFill>
          <bgColor theme="0" tint="-0.24994659260841701"/>
        </patternFill>
      </fill>
    </dxf>
    <dxf>
      <font>
        <b/>
        <i val="0"/>
      </font>
      <fill>
        <patternFill>
          <bgColor rgb="FF00FF00"/>
        </patternFill>
      </fill>
    </dxf>
    <dxf>
      <font>
        <b val="0"/>
        <i/>
        <color theme="1"/>
      </font>
      <fill>
        <patternFill>
          <bgColor theme="0" tint="-0.14996795556505021"/>
        </patternFill>
      </fill>
    </dxf>
    <dxf>
      <font>
        <b/>
        <i val="0"/>
        <color theme="1"/>
      </font>
      <fill>
        <patternFill>
          <bgColor rgb="FF66FF33"/>
        </patternFill>
      </fill>
    </dxf>
    <dxf>
      <font>
        <b val="0"/>
        <i/>
        <color theme="1"/>
      </font>
      <fill>
        <patternFill>
          <bgColor theme="0" tint="-0.14996795556505021"/>
        </patternFill>
      </fill>
    </dxf>
    <dxf>
      <font>
        <b/>
        <i val="0"/>
        <color theme="1"/>
      </font>
      <fill>
        <patternFill>
          <bgColor rgb="FF66FF33"/>
        </patternFill>
      </fill>
    </dxf>
    <dxf>
      <font>
        <b/>
        <i val="0"/>
        <condense val="0"/>
        <extend val="0"/>
      </font>
      <fill>
        <patternFill>
          <bgColor indexed="51"/>
        </patternFill>
      </fill>
    </dxf>
    <dxf>
      <font>
        <b/>
        <i val="0"/>
        <condense val="0"/>
        <extend val="0"/>
      </font>
      <fill>
        <patternFill>
          <bgColor indexed="10"/>
        </patternFill>
      </fill>
    </dxf>
  </dxfs>
  <tableStyles count="0" defaultTableStyle="TableStyleMedium9" defaultPivotStyle="PivotStyleLight16"/>
  <colors>
    <mruColors>
      <color rgb="FF0000FF"/>
      <color rgb="FF00FFFF"/>
      <color rgb="FF66FF33"/>
      <color rgb="FFCCFFCC"/>
      <color rgb="FF9966FF"/>
      <color rgb="FF006600"/>
      <color rgb="FF00FF00"/>
      <color rgb="FFFF9900"/>
      <color rgb="FF3333FF"/>
      <color rgb="FFCCFF99"/>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0</xdr:col>
      <xdr:colOff>57150</xdr:colOff>
      <xdr:row>13</xdr:row>
      <xdr:rowOff>66674</xdr:rowOff>
    </xdr:from>
    <xdr:to>
      <xdr:col>6</xdr:col>
      <xdr:colOff>1552575</xdr:colOff>
      <xdr:row>19</xdr:row>
      <xdr:rowOff>28574</xdr:rowOff>
    </xdr:to>
    <xdr:sp macro="" textlink="">
      <xdr:nvSpPr>
        <xdr:cNvPr id="1081" name="Text Box 57"/>
        <xdr:cNvSpPr txBox="1">
          <a:spLocks noChangeArrowheads="1"/>
        </xdr:cNvSpPr>
      </xdr:nvSpPr>
      <xdr:spPr bwMode="auto">
        <a:xfrm>
          <a:off x="57150" y="3009899"/>
          <a:ext cx="7696200" cy="1171575"/>
        </a:xfrm>
        <a:prstGeom prst="rect">
          <a:avLst/>
        </a:prstGeom>
        <a:solidFill>
          <a:srgbClr val="CCFFFF"/>
        </a:solidFill>
        <a:ln w="38100" cmpd="dbl">
          <a:solidFill>
            <a:srgbClr val="00FF00"/>
          </a:solidFill>
          <a:miter lim="800000"/>
          <a:headEnd/>
          <a:tailEnd/>
        </a:ln>
      </xdr:spPr>
      <xdr:txBody>
        <a:bodyPr vertOverflow="clip" wrap="square" lIns="27432" tIns="27432" rIns="0" bIns="0" anchor="t" upright="1"/>
        <a:lstStyle/>
        <a:p>
          <a:pPr algn="just" rtl="0">
            <a:defRPr sz="1000"/>
          </a:pPr>
          <a:r>
            <a:rPr lang="en-US" sz="1200" b="1" i="0" u="none" strike="noStrike" baseline="0">
              <a:solidFill>
                <a:srgbClr val="000000"/>
              </a:solidFill>
              <a:latin typeface="Times New Roman"/>
              <a:cs typeface="Times New Roman"/>
            </a:rPr>
            <a:t>Current Status:  </a:t>
          </a:r>
          <a:endParaRPr lang="en-US" sz="1200" b="0" i="0" u="none" strike="noStrike" baseline="0">
            <a:solidFill>
              <a:srgbClr val="000000"/>
            </a:solidFill>
            <a:latin typeface="Times New Roman"/>
            <a:cs typeface="Times New Roman"/>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7</xdr:col>
      <xdr:colOff>228600</xdr:colOff>
      <xdr:row>0</xdr:row>
      <xdr:rowOff>0</xdr:rowOff>
    </xdr:from>
    <xdr:to>
      <xdr:col>8</xdr:col>
      <xdr:colOff>0</xdr:colOff>
      <xdr:row>0</xdr:row>
      <xdr:rowOff>0</xdr:rowOff>
    </xdr:to>
    <xdr:sp macro="" textlink="">
      <xdr:nvSpPr>
        <xdr:cNvPr id="2" name="Rectangle 1"/>
        <xdr:cNvSpPr>
          <a:spLocks noChangeArrowheads="1"/>
        </xdr:cNvSpPr>
      </xdr:nvSpPr>
      <xdr:spPr bwMode="auto">
        <a:xfrm>
          <a:off x="7162800" y="0"/>
          <a:ext cx="762000" cy="0"/>
        </a:xfrm>
        <a:prstGeom prst="rect">
          <a:avLst/>
        </a:prstGeom>
        <a:noFill/>
        <a:ln w="9525">
          <a:solidFill>
            <a:srgbClr xmlns:mc="http://schemas.openxmlformats.org/markup-compatibility/2006" xmlns:a14="http://schemas.microsoft.com/office/drawing/2010/main" val="000000" mc:Ignorable="a14" a14:legacySpreadsheetColorIndex="64"/>
          </a:solidFill>
          <a:miter lim="800000"/>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0</xdr:rowOff>
    </xdr:from>
    <xdr:to>
      <xdr:col>0</xdr:col>
      <xdr:colOff>0</xdr:colOff>
      <xdr:row>0</xdr:row>
      <xdr:rowOff>0</xdr:rowOff>
    </xdr:to>
    <xdr:sp macro="" textlink="">
      <xdr:nvSpPr>
        <xdr:cNvPr id="16396" name="Rectangle 1"/>
        <xdr:cNvSpPr>
          <a:spLocks noChangeArrowheads="1"/>
        </xdr:cNvSpPr>
      </xdr:nvSpPr>
      <xdr:spPr bwMode="auto">
        <a:xfrm>
          <a:off x="4867275" y="0"/>
          <a:ext cx="781050" cy="0"/>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wsDr>
</file>

<file path=xl/drawings/drawing4.xml><?xml version="1.0" encoding="utf-8"?>
<xdr:wsDr xmlns:xdr="http://schemas.openxmlformats.org/drawingml/2006/spreadsheetDrawing" xmlns:a="http://schemas.openxmlformats.org/drawingml/2006/main">
  <xdr:twoCellAnchor editAs="absolute">
    <xdr:from>
      <xdr:col>2</xdr:col>
      <xdr:colOff>400050</xdr:colOff>
      <xdr:row>1</xdr:row>
      <xdr:rowOff>123825</xdr:rowOff>
    </xdr:from>
    <xdr:to>
      <xdr:col>3</xdr:col>
      <xdr:colOff>600075</xdr:colOff>
      <xdr:row>2</xdr:row>
      <xdr:rowOff>66675</xdr:rowOff>
    </xdr:to>
    <xdr:sp macro="" textlink="">
      <xdr:nvSpPr>
        <xdr:cNvPr id="3078" name="Text Box 6" hidden="1"/>
        <xdr:cNvSpPr txBox="1">
          <a:spLocks noChangeArrowheads="1"/>
        </xdr:cNvSpPr>
      </xdr:nvSpPr>
      <xdr:spPr bwMode="auto">
        <a:xfrm>
          <a:off x="2476500" y="428625"/>
          <a:ext cx="695325" cy="161925"/>
        </a:xfrm>
        <a:prstGeom prst="rect">
          <a:avLst/>
        </a:prstGeom>
        <a:solidFill>
          <a:srgbClr xmlns:mc="http://schemas.openxmlformats.org/markup-compatibility/2006" xmlns:a14="http://schemas.microsoft.com/office/drawing/2010/main" val="FFFFE1" mc:Ignorable="a14" a14:legacySpreadsheetColorIndex="80"/>
        </a:solidFill>
        <a:ln w="9525">
          <a:solidFill>
            <a:srgbClr val="000000"/>
          </a:solidFill>
          <a:miter lim="800000"/>
          <a:headEnd/>
          <a:tailEnd/>
        </a:ln>
        <a:effectLst>
          <a:outerShdw dist="35921" dir="2700000" algn="ctr" rotWithShape="0">
            <a:srgbClr val="000000"/>
          </a:outerShdw>
        </a:effectLst>
        <a:extLst>
          <a:ext uri="{53640926-AAD7-44D8-BBD7-CCE9431645EC}">
            <a14:shadowObscured xmlns:a14="http://schemas.microsoft.com/office/drawing/2010/main" val="1"/>
          </a:ext>
        </a:extLst>
      </xdr:spPr>
      <xdr:txBody>
        <a:bodyPr vertOverflow="clip" wrap="square" lIns="18288" tIns="0" rIns="0" bIns="0" anchor="t" upright="1"/>
        <a:lstStyle/>
        <a:p>
          <a:pPr algn="ctr" rtl="0">
            <a:defRPr sz="1000"/>
          </a:pPr>
          <a:endParaRPr lang="es-VE"/>
        </a:p>
      </xdr:txBody>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mailto:joe_hawkstone@yahoo.de?subject=D&amp;D%20Arena" TargetMode="External"/><Relationship Id="rId5" Type="http://schemas.openxmlformats.org/officeDocument/2006/relationships/comments" Target="../comments1.xml"/><Relationship Id="rId4"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2.xml"/><Relationship Id="rId1" Type="http://schemas.openxmlformats.org/officeDocument/2006/relationships/printerSettings" Target="../printerSettings/printerSettings3.bin"/><Relationship Id="rId4" Type="http://schemas.openxmlformats.org/officeDocument/2006/relationships/comments" Target="../comments3.xml"/></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3.xml"/><Relationship Id="rId1" Type="http://schemas.openxmlformats.org/officeDocument/2006/relationships/printerSettings" Target="../printerSettings/printerSettings4.bin"/><Relationship Id="rId4" Type="http://schemas.openxmlformats.org/officeDocument/2006/relationships/comments" Target="../comments4.xml"/></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5.vml"/><Relationship Id="rId2" Type="http://schemas.openxmlformats.org/officeDocument/2006/relationships/drawing" Target="../drawings/drawing4.xml"/><Relationship Id="rId1" Type="http://schemas.openxmlformats.org/officeDocument/2006/relationships/printerSettings" Target="../printerSettings/printerSettings5.bin"/><Relationship Id="rId4" Type="http://schemas.openxmlformats.org/officeDocument/2006/relationships/comments" Target="../comments5.xml"/></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G14"/>
  <sheetViews>
    <sheetView showGridLines="0" tabSelected="1" zoomScaleNormal="100" workbookViewId="0"/>
  </sheetViews>
  <sheetFormatPr defaultColWidth="13" defaultRowHeight="15.6" x14ac:dyDescent="0.3"/>
  <cols>
    <col min="1" max="1" width="19.19921875" style="68" bestFit="1" customWidth="1"/>
    <col min="2" max="2" width="11" style="244" customWidth="1"/>
    <col min="3" max="3" width="5.69921875" style="244" customWidth="1"/>
    <col min="4" max="4" width="13.69921875" style="68" bestFit="1" customWidth="1"/>
    <col min="5" max="5" width="11.19921875" style="244" bestFit="1" customWidth="1"/>
    <col min="6" max="6" width="31.8984375" style="68" customWidth="1"/>
    <col min="7" max="7" width="5.59765625" style="244" bestFit="1" customWidth="1"/>
    <col min="8" max="16384" width="13" style="38"/>
  </cols>
  <sheetData>
    <row r="1" spans="1:7" ht="29.4" thickTop="1" thickBot="1" x14ac:dyDescent="0.35">
      <c r="A1" s="247" t="s">
        <v>167</v>
      </c>
      <c r="B1" s="248" t="s">
        <v>256</v>
      </c>
      <c r="C1" s="249"/>
      <c r="D1" s="250"/>
      <c r="E1" s="251"/>
      <c r="F1" s="250"/>
      <c r="G1" s="252" t="s">
        <v>216</v>
      </c>
    </row>
    <row r="2" spans="1:7" ht="17.399999999999999" thickTop="1" x14ac:dyDescent="0.3">
      <c r="A2" s="253" t="s">
        <v>0</v>
      </c>
      <c r="B2" s="254" t="s">
        <v>218</v>
      </c>
      <c r="C2" s="254"/>
      <c r="D2" s="255" t="s">
        <v>193</v>
      </c>
      <c r="E2" s="256" t="s">
        <v>217</v>
      </c>
      <c r="F2" s="255"/>
      <c r="G2" s="257"/>
    </row>
    <row r="3" spans="1:7" ht="16.8" x14ac:dyDescent="0.3">
      <c r="A3" s="253" t="s">
        <v>62</v>
      </c>
      <c r="B3" s="254" t="s">
        <v>158</v>
      </c>
      <c r="C3" s="254"/>
      <c r="D3" s="255" t="s">
        <v>63</v>
      </c>
      <c r="E3" s="256">
        <v>6</v>
      </c>
      <c r="F3" s="255"/>
      <c r="G3" s="257"/>
    </row>
    <row r="4" spans="1:7" ht="16.8" x14ac:dyDescent="0.3">
      <c r="A4" s="253" t="s">
        <v>62</v>
      </c>
      <c r="B4" s="254" t="s">
        <v>167</v>
      </c>
      <c r="C4" s="254"/>
      <c r="D4" s="255" t="s">
        <v>63</v>
      </c>
      <c r="E4" s="256">
        <v>2</v>
      </c>
      <c r="F4" s="255"/>
      <c r="G4" s="257"/>
    </row>
    <row r="5" spans="1:7" ht="17.399999999999999" thickBot="1" x14ac:dyDescent="0.35">
      <c r="A5" s="253" t="s">
        <v>64</v>
      </c>
      <c r="B5" s="254" t="s">
        <v>219</v>
      </c>
      <c r="C5" s="254"/>
      <c r="D5" s="255" t="s">
        <v>1</v>
      </c>
      <c r="E5" s="256" t="s">
        <v>192</v>
      </c>
      <c r="F5" s="255"/>
      <c r="G5" s="257"/>
    </row>
    <row r="6" spans="1:7" ht="17.399999999999999" thickTop="1" x14ac:dyDescent="0.3">
      <c r="A6" s="258" t="s">
        <v>93</v>
      </c>
      <c r="B6" s="342">
        <f>3+1</f>
        <v>4</v>
      </c>
      <c r="C6" s="343"/>
      <c r="D6" s="286" t="s">
        <v>145</v>
      </c>
      <c r="E6" s="259" t="s">
        <v>131</v>
      </c>
      <c r="F6" s="255"/>
      <c r="G6" s="257"/>
    </row>
    <row r="7" spans="1:7" ht="17.399999999999999" thickBot="1" x14ac:dyDescent="0.35">
      <c r="A7" s="283" t="s">
        <v>118</v>
      </c>
      <c r="B7" s="291">
        <f>C9+4</f>
        <v>9</v>
      </c>
      <c r="C7" s="282"/>
      <c r="D7" s="284" t="s">
        <v>144</v>
      </c>
      <c r="E7" s="285" t="s">
        <v>131</v>
      </c>
      <c r="F7" s="260"/>
      <c r="G7" s="257"/>
    </row>
    <row r="8" spans="1:7" ht="17.399999999999999" thickTop="1" x14ac:dyDescent="0.3">
      <c r="A8" s="261" t="s">
        <v>2</v>
      </c>
      <c r="B8" s="281">
        <v>8</v>
      </c>
      <c r="C8" s="262">
        <f t="shared" ref="C8:C13" si="0">IF(B8&gt;9.9,CONCATENATE("+",ROUNDDOWN((B8-10)/2,0)),ROUNDUP((B8-10)/2,0))</f>
        <v>-1</v>
      </c>
      <c r="D8" s="263" t="s">
        <v>73</v>
      </c>
      <c r="E8" s="293" t="s">
        <v>153</v>
      </c>
      <c r="F8" s="260"/>
      <c r="G8" s="257"/>
    </row>
    <row r="9" spans="1:7" ht="16.8" x14ac:dyDescent="0.3">
      <c r="A9" s="264" t="s">
        <v>3</v>
      </c>
      <c r="B9" s="441">
        <f>14+2+4</f>
        <v>20</v>
      </c>
      <c r="C9" s="265" t="str">
        <f t="shared" si="0"/>
        <v>+5</v>
      </c>
      <c r="D9" s="266" t="s">
        <v>74</v>
      </c>
      <c r="E9" s="267">
        <f>SUM(Martial!G3:G16)+SUM(Equipment!C3:C11)</f>
        <v>3.25</v>
      </c>
      <c r="F9" s="260"/>
      <c r="G9" s="257"/>
    </row>
    <row r="10" spans="1:7" ht="16.8" x14ac:dyDescent="0.3">
      <c r="A10" s="268" t="s">
        <v>11</v>
      </c>
      <c r="B10" s="269">
        <v>10</v>
      </c>
      <c r="C10" s="270" t="str">
        <f t="shared" si="0"/>
        <v>+0</v>
      </c>
      <c r="D10" s="266" t="s">
        <v>13</v>
      </c>
      <c r="E10" s="377">
        <f>ROUNDUP(((E3*4)*0.75)+((E4*4)*0.75)+((E3+E4)*C10),0)</f>
        <v>24</v>
      </c>
      <c r="F10" s="260"/>
      <c r="G10" s="257"/>
    </row>
    <row r="11" spans="1:7" ht="16.8" x14ac:dyDescent="0.3">
      <c r="A11" s="271" t="s">
        <v>12</v>
      </c>
      <c r="B11" s="269">
        <v>13</v>
      </c>
      <c r="C11" s="265" t="str">
        <f t="shared" si="0"/>
        <v>+1</v>
      </c>
      <c r="D11" s="272" t="s">
        <v>90</v>
      </c>
      <c r="E11" s="376">
        <f>10+C9-1</f>
        <v>14</v>
      </c>
      <c r="F11" s="253"/>
      <c r="G11" s="257"/>
    </row>
    <row r="12" spans="1:7" ht="16.8" x14ac:dyDescent="0.3">
      <c r="A12" s="273" t="s">
        <v>14</v>
      </c>
      <c r="B12" s="274">
        <v>10</v>
      </c>
      <c r="C12" s="265" t="str">
        <f t="shared" si="0"/>
        <v>+0</v>
      </c>
      <c r="D12" s="272" t="s">
        <v>134</v>
      </c>
      <c r="E12" s="439">
        <f>E13-C9</f>
        <v>21</v>
      </c>
      <c r="F12" s="260"/>
      <c r="G12" s="257"/>
    </row>
    <row r="13" spans="1:7" ht="17.399999999999999" thickBot="1" x14ac:dyDescent="0.35">
      <c r="A13" s="275" t="s">
        <v>10</v>
      </c>
      <c r="B13" s="391">
        <f>18+2+2+2</f>
        <v>24</v>
      </c>
      <c r="C13" s="276" t="str">
        <f t="shared" si="0"/>
        <v>+7</v>
      </c>
      <c r="D13" s="277" t="s">
        <v>61</v>
      </c>
      <c r="E13" s="440">
        <f>E11+SUM(Martial!B11:B12)+6+6</f>
        <v>26</v>
      </c>
      <c r="F13" s="392"/>
      <c r="G13" s="393"/>
    </row>
    <row r="14" spans="1:7" ht="16.2" thickTop="1" x14ac:dyDescent="0.3"/>
  </sheetData>
  <phoneticPr fontId="0" type="noConversion"/>
  <conditionalFormatting sqref="E9">
    <cfRule type="cellIs" dxfId="13" priority="4" stopIfTrue="1" operator="greaterThan">
      <formula>66</formula>
    </cfRule>
    <cfRule type="cellIs" dxfId="12" priority="5" stopIfTrue="1" operator="between">
      <formula>33</formula>
      <formula>66</formula>
    </cfRule>
  </conditionalFormatting>
  <hyperlinks>
    <hyperlink ref="G1" r:id="rId1" display="Played by Joe Hawkstone"/>
  </hyperlinks>
  <printOptions gridLinesSet="0"/>
  <pageMargins left="0.62" right="0.33" top="0.5" bottom="0.63" header="0.5" footer="0.5"/>
  <pageSetup orientation="portrait" horizontalDpi="120" verticalDpi="144" r:id="rId2"/>
  <headerFooter alignWithMargins="0"/>
  <drawing r:id="rId3"/>
  <legacyDrawing r:id="rId4"/>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J50"/>
  <sheetViews>
    <sheetView showGridLines="0" zoomScaleNormal="100" workbookViewId="0"/>
  </sheetViews>
  <sheetFormatPr defaultColWidth="13" defaultRowHeight="15.6" x14ac:dyDescent="0.3"/>
  <cols>
    <col min="1" max="1" width="26.8984375" style="68" bestFit="1" customWidth="1"/>
    <col min="2" max="2" width="5.8984375" style="68" bestFit="1" customWidth="1"/>
    <col min="3" max="3" width="7.59765625" style="244" hidden="1" customWidth="1"/>
    <col min="4" max="4" width="5.8984375" style="244" hidden="1" customWidth="1"/>
    <col min="5" max="5" width="9.8984375" style="244" bestFit="1" customWidth="1"/>
    <col min="6" max="6" width="7" style="244" customWidth="1"/>
    <col min="7" max="7" width="6" style="245" bestFit="1" customWidth="1"/>
    <col min="8" max="8" width="5.19921875" style="245" bestFit="1" customWidth="1"/>
    <col min="9" max="9" width="6.8984375" style="245" bestFit="1" customWidth="1"/>
    <col min="10" max="10" width="31.3984375" style="68" customWidth="1"/>
    <col min="11" max="16384" width="13" style="38"/>
  </cols>
  <sheetData>
    <row r="1" spans="1:10" ht="23.4" thickBot="1" x14ac:dyDescent="0.35">
      <c r="A1" s="152" t="s">
        <v>129</v>
      </c>
      <c r="B1" s="153"/>
      <c r="C1" s="153"/>
      <c r="D1" s="153"/>
      <c r="E1" s="153"/>
      <c r="F1" s="153"/>
      <c r="G1" s="154"/>
      <c r="H1" s="154"/>
      <c r="I1" s="154"/>
      <c r="J1" s="153"/>
    </row>
    <row r="2" spans="1:10" s="16" customFormat="1" ht="34.200000000000003" thickBot="1" x14ac:dyDescent="0.35">
      <c r="A2" s="10" t="s">
        <v>128</v>
      </c>
      <c r="B2" s="11" t="s">
        <v>27</v>
      </c>
      <c r="C2" s="11" t="s">
        <v>34</v>
      </c>
      <c r="D2" s="11" t="s">
        <v>26</v>
      </c>
      <c r="E2" s="12" t="s">
        <v>59</v>
      </c>
      <c r="F2" s="12" t="s">
        <v>35</v>
      </c>
      <c r="G2" s="13" t="s">
        <v>65</v>
      </c>
      <c r="H2" s="14" t="s">
        <v>127</v>
      </c>
      <c r="I2" s="13" t="s">
        <v>83</v>
      </c>
      <c r="J2" s="15" t="s">
        <v>132</v>
      </c>
    </row>
    <row r="3" spans="1:10" s="16" customFormat="1" ht="16.8" x14ac:dyDescent="0.3">
      <c r="A3" s="155" t="s">
        <v>68</v>
      </c>
      <c r="B3" s="156">
        <f t="shared" ref="B3:B4" si="0">2+0</f>
        <v>2</v>
      </c>
      <c r="C3" s="156" t="s">
        <v>29</v>
      </c>
      <c r="D3" s="156" t="str">
        <f>IF(C3="Str",'Personal File'!$C$8,IF(C3="Dex",'Personal File'!$C$9,IF(C3="Con",'Personal File'!$C$10,IF(C3="Int",'Personal File'!$C$11,IF(C3="Wis",'Personal File'!$C$12,IF(C3="Cha",'Personal File'!$C$13))))))</f>
        <v>+0</v>
      </c>
      <c r="E3" s="157" t="str">
        <f>CONCATENATE(C3," (",D3,")")</f>
        <v>Con (+0)</v>
      </c>
      <c r="F3" s="25">
        <v>0</v>
      </c>
      <c r="G3" s="294">
        <f t="shared" ref="G3:G41" si="1">B3+D3+F3</f>
        <v>2</v>
      </c>
      <c r="H3" s="305">
        <f ca="1">RANDBETWEEN(1,20)</f>
        <v>7</v>
      </c>
      <c r="I3" s="296">
        <f t="shared" ref="I3:I41" ca="1" si="2">SUM(G3:H3)</f>
        <v>9</v>
      </c>
      <c r="J3" s="158"/>
    </row>
    <row r="4" spans="1:10" s="16" customFormat="1" ht="16.8" x14ac:dyDescent="0.3">
      <c r="A4" s="159" t="s">
        <v>69</v>
      </c>
      <c r="B4" s="156">
        <f t="shared" si="0"/>
        <v>2</v>
      </c>
      <c r="C4" s="156" t="s">
        <v>32</v>
      </c>
      <c r="D4" s="156" t="str">
        <f>IF(C4="Str",'Personal File'!$C$8,IF(C4="Dex",'Personal File'!$C$9,IF(C4="Con",'Personal File'!$C$10,IF(C4="Int",'Personal File'!$C$11,IF(C4="Wis",'Personal File'!$C$12,IF(C4="Cha",'Personal File'!$C$13))))))</f>
        <v>+5</v>
      </c>
      <c r="E4" s="160" t="str">
        <f t="shared" ref="E4:E5" si="3">CONCATENATE(C4," (",D4,")")</f>
        <v>Dex (+5)</v>
      </c>
      <c r="F4" s="25">
        <v>0</v>
      </c>
      <c r="G4" s="294">
        <f t="shared" si="1"/>
        <v>7</v>
      </c>
      <c r="H4" s="306">
        <f t="shared" ref="H4:H5" ca="1" si="4">RANDBETWEEN(1,20)</f>
        <v>7</v>
      </c>
      <c r="I4" s="296">
        <f t="shared" ca="1" si="2"/>
        <v>14</v>
      </c>
      <c r="J4" s="158"/>
    </row>
    <row r="5" spans="1:10" s="16" customFormat="1" ht="16.8" x14ac:dyDescent="0.3">
      <c r="A5" s="161" t="s">
        <v>70</v>
      </c>
      <c r="B5" s="162">
        <f>5+3</f>
        <v>8</v>
      </c>
      <c r="C5" s="162" t="s">
        <v>31</v>
      </c>
      <c r="D5" s="162" t="str">
        <f>IF(C5="Str",'Personal File'!$C$8,IF(C5="Dex",'Personal File'!$C$9,IF(C5="Con",'Personal File'!$C$10,IF(C5="Int",'Personal File'!$C$11,IF(C5="Wis",'Personal File'!$C$12,IF(C5="Cha",'Personal File'!$C$13))))))</f>
        <v>+0</v>
      </c>
      <c r="E5" s="163" t="str">
        <f t="shared" si="3"/>
        <v>Wis (+0)</v>
      </c>
      <c r="F5" s="8">
        <v>2</v>
      </c>
      <c r="G5" s="295">
        <f t="shared" si="1"/>
        <v>10</v>
      </c>
      <c r="H5" s="164">
        <f t="shared" ca="1" si="4"/>
        <v>8</v>
      </c>
      <c r="I5" s="297">
        <f t="shared" ca="1" si="2"/>
        <v>18</v>
      </c>
      <c r="J5" s="165"/>
    </row>
    <row r="6" spans="1:10" s="172" customFormat="1" ht="17.399999999999999" x14ac:dyDescent="0.3">
      <c r="A6" s="166" t="s">
        <v>36</v>
      </c>
      <c r="B6" s="167">
        <v>0</v>
      </c>
      <c r="C6" s="168" t="s">
        <v>30</v>
      </c>
      <c r="D6" s="169" t="str">
        <f>IF(C6="Str",'Personal File'!$C$8,IF(C6="Dex",'Personal File'!$C$9,IF(C6="Con",'Personal File'!$C$10,IF(C6="Int",'Personal File'!$C$11,IF(C6="Wis",'Personal File'!$C$12,IF(C6="Cha",'Personal File'!$C$13))))))</f>
        <v>+1</v>
      </c>
      <c r="E6" s="169" t="str">
        <f t="shared" ref="E6:E41" si="5">CONCATENATE(C6," (",D6,")")</f>
        <v>Int (+1)</v>
      </c>
      <c r="F6" s="170" t="s">
        <v>60</v>
      </c>
      <c r="G6" s="171">
        <f t="shared" si="1"/>
        <v>1</v>
      </c>
      <c r="H6" s="307">
        <f ca="1">RANDBETWEEN(1,20)</f>
        <v>9</v>
      </c>
      <c r="I6" s="298">
        <f t="shared" ca="1" si="2"/>
        <v>10</v>
      </c>
      <c r="J6" s="158"/>
    </row>
    <row r="7" spans="1:10" s="176" customFormat="1" ht="16.8" x14ac:dyDescent="0.3">
      <c r="A7" s="173" t="s">
        <v>37</v>
      </c>
      <c r="B7" s="167">
        <v>0</v>
      </c>
      <c r="C7" s="174" t="s">
        <v>32</v>
      </c>
      <c r="D7" s="175" t="str">
        <f>IF(C7="Str",'Personal File'!$C$8,IF(C7="Dex",'Personal File'!$C$9,IF(C7="Con",'Personal File'!$C$10,IF(C7="Int",'Personal File'!$C$11,IF(C7="Wis",'Personal File'!$C$12,IF(C7="Cha",'Personal File'!$C$13))))))</f>
        <v>+5</v>
      </c>
      <c r="E7" s="175" t="str">
        <f t="shared" si="5"/>
        <v>Dex (+5)</v>
      </c>
      <c r="F7" s="170" t="s">
        <v>60</v>
      </c>
      <c r="G7" s="171">
        <f t="shared" si="1"/>
        <v>5</v>
      </c>
      <c r="H7" s="307">
        <f ca="1">RANDBETWEEN(1,20)</f>
        <v>13</v>
      </c>
      <c r="I7" s="298">
        <f t="shared" ca="1" si="2"/>
        <v>18</v>
      </c>
      <c r="J7" s="158"/>
    </row>
    <row r="8" spans="1:10" s="179" customFormat="1" ht="16.8" x14ac:dyDescent="0.3">
      <c r="A8" s="198" t="s">
        <v>38</v>
      </c>
      <c r="B8" s="167">
        <v>0</v>
      </c>
      <c r="C8" s="199" t="s">
        <v>28</v>
      </c>
      <c r="D8" s="200" t="str">
        <f>IF(C8="Str",'Personal File'!$C$8,IF(C8="Dex",'Personal File'!$C$9,IF(C8="Con",'Personal File'!$C$10,IF(C8="Int",'Personal File'!$C$11,IF(C8="Wis",'Personal File'!$C$12,IF(C8="Cha",'Personal File'!$C$13))))))</f>
        <v>+7</v>
      </c>
      <c r="E8" s="201" t="str">
        <f t="shared" si="5"/>
        <v>Cha (+7)</v>
      </c>
      <c r="F8" s="171" t="s">
        <v>60</v>
      </c>
      <c r="G8" s="171">
        <f t="shared" si="1"/>
        <v>7</v>
      </c>
      <c r="H8" s="307">
        <f t="shared" ref="H8:H41" ca="1" si="6">RANDBETWEEN(1,20)</f>
        <v>20</v>
      </c>
      <c r="I8" s="298">
        <f t="shared" ca="1" si="2"/>
        <v>27</v>
      </c>
      <c r="J8" s="158"/>
    </row>
    <row r="9" spans="1:10" s="183" customFormat="1" ht="16.8" x14ac:dyDescent="0.3">
      <c r="A9" s="180" t="s">
        <v>39</v>
      </c>
      <c r="B9" s="167">
        <v>0</v>
      </c>
      <c r="C9" s="181" t="s">
        <v>33</v>
      </c>
      <c r="D9" s="182">
        <f>IF(C9="Str",'Personal File'!$C$8,IF(C9="Dex",'Personal File'!$C$9,IF(C9="Con",'Personal File'!$C$10,IF(C9="Int",'Personal File'!$C$11,IF(C9="Wis",'Personal File'!$C$12,IF(C9="Cha",'Personal File'!$C$13))))))</f>
        <v>-1</v>
      </c>
      <c r="E9" s="182" t="str">
        <f t="shared" si="5"/>
        <v>Str (-1)</v>
      </c>
      <c r="F9" s="170" t="s">
        <v>60</v>
      </c>
      <c r="G9" s="171">
        <f t="shared" si="1"/>
        <v>-1</v>
      </c>
      <c r="H9" s="307">
        <f t="shared" ca="1" si="6"/>
        <v>15</v>
      </c>
      <c r="I9" s="298">
        <f t="shared" ca="1" si="2"/>
        <v>14</v>
      </c>
      <c r="J9" s="158"/>
    </row>
    <row r="10" spans="1:10" s="183" customFormat="1" ht="16.8" x14ac:dyDescent="0.3">
      <c r="A10" s="184" t="s">
        <v>15</v>
      </c>
      <c r="B10" s="185">
        <v>9</v>
      </c>
      <c r="C10" s="186" t="s">
        <v>29</v>
      </c>
      <c r="D10" s="187" t="str">
        <f>IF(C10="Str",'Personal File'!$C$8,IF(C10="Dex",'Personal File'!$C$9,IF(C10="Con",'Personal File'!$C$10,IF(C10="Int",'Personal File'!$C$11,IF(C10="Wis",'Personal File'!$C$12,IF(C10="Cha",'Personal File'!$C$13))))))</f>
        <v>+0</v>
      </c>
      <c r="E10" s="187" t="str">
        <f t="shared" si="5"/>
        <v>Con (+0)</v>
      </c>
      <c r="F10" s="178" t="s">
        <v>60</v>
      </c>
      <c r="G10" s="188">
        <f t="shared" si="1"/>
        <v>9</v>
      </c>
      <c r="H10" s="307">
        <f t="shared" ca="1" si="6"/>
        <v>19</v>
      </c>
      <c r="I10" s="300">
        <f t="shared" ca="1" si="2"/>
        <v>28</v>
      </c>
      <c r="J10" s="189"/>
    </row>
    <row r="11" spans="1:10" s="172" customFormat="1" ht="16.8" x14ac:dyDescent="0.3">
      <c r="A11" s="405" t="s">
        <v>168</v>
      </c>
      <c r="B11" s="406">
        <v>3</v>
      </c>
      <c r="C11" s="407" t="s">
        <v>30</v>
      </c>
      <c r="D11" s="408" t="str">
        <f>IF(C11="Str",'Personal File'!$C$8,IF(C11="Dex",'Personal File'!$C$9,IF(C11="Con",'Personal File'!$C$10,IF(C11="Int",'Personal File'!$C$11,IF(C11="Wis",'Personal File'!$C$12,IF(C11="Cha",'Personal File'!$C$13))))))</f>
        <v>+1</v>
      </c>
      <c r="E11" s="408" t="str">
        <f t="shared" si="5"/>
        <v>Int (+1)</v>
      </c>
      <c r="F11" s="178" t="s">
        <v>60</v>
      </c>
      <c r="G11" s="178">
        <f t="shared" si="1"/>
        <v>4</v>
      </c>
      <c r="H11" s="307">
        <f t="shared" ca="1" si="6"/>
        <v>11</v>
      </c>
      <c r="I11" s="299">
        <f t="shared" ca="1" si="2"/>
        <v>15</v>
      </c>
      <c r="J11" s="409"/>
    </row>
    <row r="12" spans="1:10" s="197" customFormat="1" ht="16.8" x14ac:dyDescent="0.3">
      <c r="A12" s="190" t="s">
        <v>40</v>
      </c>
      <c r="B12" s="191">
        <v>0</v>
      </c>
      <c r="C12" s="192" t="s">
        <v>30</v>
      </c>
      <c r="D12" s="193" t="str">
        <f>IF(C12="Str",'Personal File'!$C$8,IF(C12="Dex",'Personal File'!$C$9,IF(C12="Con",'Personal File'!$C$10,IF(C12="Int",'Personal File'!$C$11,IF(C12="Wis",'Personal File'!$C$12,IF(C12="Cha",'Personal File'!$C$13))))))</f>
        <v>+1</v>
      </c>
      <c r="E12" s="193" t="str">
        <f t="shared" si="5"/>
        <v>Int (+1)</v>
      </c>
      <c r="F12" s="194" t="s">
        <v>60</v>
      </c>
      <c r="G12" s="195">
        <f t="shared" si="1"/>
        <v>1</v>
      </c>
      <c r="H12" s="307">
        <f t="shared" ca="1" si="6"/>
        <v>11</v>
      </c>
      <c r="I12" s="301">
        <f t="shared" ca="1" si="2"/>
        <v>12</v>
      </c>
      <c r="J12" s="196"/>
    </row>
    <row r="13" spans="1:10" s="176" customFormat="1" ht="16.8" x14ac:dyDescent="0.3">
      <c r="A13" s="198" t="s">
        <v>41</v>
      </c>
      <c r="B13" s="167">
        <v>0</v>
      </c>
      <c r="C13" s="199" t="s">
        <v>28</v>
      </c>
      <c r="D13" s="200" t="str">
        <f>IF(C13="Str",'Personal File'!$C$8,IF(C13="Dex",'Personal File'!$C$9,IF(C13="Con",'Personal File'!$C$10,IF(C13="Int",'Personal File'!$C$11,IF(C13="Wis",'Personal File'!$C$12,IF(C13="Cha",'Personal File'!$C$13))))))</f>
        <v>+7</v>
      </c>
      <c r="E13" s="201" t="str">
        <f t="shared" si="5"/>
        <v>Cha (+7)</v>
      </c>
      <c r="F13" s="171" t="s">
        <v>60</v>
      </c>
      <c r="G13" s="171">
        <f t="shared" si="1"/>
        <v>7</v>
      </c>
      <c r="H13" s="307">
        <f t="shared" ca="1" si="6"/>
        <v>1</v>
      </c>
      <c r="I13" s="298">
        <f t="shared" ca="1" si="2"/>
        <v>8</v>
      </c>
      <c r="J13" s="202"/>
    </row>
    <row r="14" spans="1:10" s="176" customFormat="1" ht="16.8" x14ac:dyDescent="0.3">
      <c r="A14" s="190" t="s">
        <v>42</v>
      </c>
      <c r="B14" s="191">
        <v>0</v>
      </c>
      <c r="C14" s="192" t="s">
        <v>30</v>
      </c>
      <c r="D14" s="193" t="str">
        <f>IF(C14="Str",'Personal File'!$C$8,IF(C14="Dex",'Personal File'!$C$9,IF(C14="Con",'Personal File'!$C$10,IF(C14="Int",'Personal File'!$C$11,IF(C14="Wis",'Personal File'!$C$12,IF(C14="Cha",'Personal File'!$C$13))))))</f>
        <v>+1</v>
      </c>
      <c r="E14" s="193" t="str">
        <f t="shared" si="5"/>
        <v>Int (+1)</v>
      </c>
      <c r="F14" s="194" t="s">
        <v>60</v>
      </c>
      <c r="G14" s="195">
        <f t="shared" si="1"/>
        <v>1</v>
      </c>
      <c r="H14" s="307">
        <f t="shared" ca="1" si="6"/>
        <v>9</v>
      </c>
      <c r="I14" s="301">
        <f t="shared" ca="1" si="2"/>
        <v>10</v>
      </c>
      <c r="J14" s="196"/>
    </row>
    <row r="15" spans="1:10" s="176" customFormat="1" ht="16.8" x14ac:dyDescent="0.3">
      <c r="A15" s="198" t="s">
        <v>43</v>
      </c>
      <c r="B15" s="167">
        <v>0</v>
      </c>
      <c r="C15" s="199" t="s">
        <v>28</v>
      </c>
      <c r="D15" s="200" t="str">
        <f>IF(C15="Str",'Personal File'!$C$8,IF(C15="Dex",'Personal File'!$C$9,IF(C15="Con",'Personal File'!$C$10,IF(C15="Int",'Personal File'!$C$11,IF(C15="Wis",'Personal File'!$C$12,IF(C15="Cha",'Personal File'!$C$13))))))</f>
        <v>+7</v>
      </c>
      <c r="E15" s="201" t="str">
        <f t="shared" si="5"/>
        <v>Cha (+7)</v>
      </c>
      <c r="F15" s="170">
        <v>2</v>
      </c>
      <c r="G15" s="171">
        <f t="shared" si="1"/>
        <v>9</v>
      </c>
      <c r="H15" s="307">
        <f t="shared" ca="1" si="6"/>
        <v>8</v>
      </c>
      <c r="I15" s="298">
        <f t="shared" ca="1" si="2"/>
        <v>17</v>
      </c>
      <c r="J15" s="202"/>
    </row>
    <row r="16" spans="1:10" s="176" customFormat="1" ht="16.8" x14ac:dyDescent="0.3">
      <c r="A16" s="173" t="s">
        <v>44</v>
      </c>
      <c r="B16" s="167">
        <v>0</v>
      </c>
      <c r="C16" s="174" t="s">
        <v>32</v>
      </c>
      <c r="D16" s="175" t="str">
        <f>IF(C16="Str",'Personal File'!$C$8,IF(C16="Dex",'Personal File'!$C$9,IF(C16="Con",'Personal File'!$C$10,IF(C16="Int",'Personal File'!$C$11,IF(C16="Wis",'Personal File'!$C$12,IF(C16="Cha",'Personal File'!$C$13))))))</f>
        <v>+5</v>
      </c>
      <c r="E16" s="160" t="str">
        <f t="shared" si="5"/>
        <v>Dex (+5)</v>
      </c>
      <c r="F16" s="170" t="s">
        <v>60</v>
      </c>
      <c r="G16" s="171">
        <f t="shared" si="1"/>
        <v>5</v>
      </c>
      <c r="H16" s="307">
        <f t="shared" ca="1" si="6"/>
        <v>10</v>
      </c>
      <c r="I16" s="298">
        <f t="shared" ca="1" si="2"/>
        <v>15</v>
      </c>
      <c r="J16" s="158"/>
    </row>
    <row r="17" spans="1:10" s="176" customFormat="1" ht="16.8" x14ac:dyDescent="0.3">
      <c r="A17" s="203" t="s">
        <v>45</v>
      </c>
      <c r="B17" s="204">
        <v>0</v>
      </c>
      <c r="C17" s="205" t="s">
        <v>30</v>
      </c>
      <c r="D17" s="206" t="str">
        <f>IF(C17="Str",'Personal File'!$C$8,IF(C17="Dex",'Personal File'!$C$9,IF(C17="Con",'Personal File'!$C$10,IF(C17="Int",'Personal File'!$C$11,IF(C17="Wis",'Personal File'!$C$12,IF(C17="Cha",'Personal File'!$C$13))))))</f>
        <v>+1</v>
      </c>
      <c r="E17" s="206" t="str">
        <f t="shared" si="5"/>
        <v>Int (+1)</v>
      </c>
      <c r="F17" s="207" t="s">
        <v>60</v>
      </c>
      <c r="G17" s="207">
        <f t="shared" si="1"/>
        <v>1</v>
      </c>
      <c r="H17" s="307">
        <f t="shared" ca="1" si="6"/>
        <v>13</v>
      </c>
      <c r="I17" s="302">
        <f t="shared" ca="1" si="2"/>
        <v>14</v>
      </c>
      <c r="J17" s="208"/>
    </row>
    <row r="18" spans="1:10" s="176" customFormat="1" ht="16.8" x14ac:dyDescent="0.3">
      <c r="A18" s="198" t="s">
        <v>46</v>
      </c>
      <c r="B18" s="167">
        <v>0</v>
      </c>
      <c r="C18" s="199" t="s">
        <v>28</v>
      </c>
      <c r="D18" s="200" t="str">
        <f>IF(C18="Str",'Personal File'!$C$8,IF(C18="Dex",'Personal File'!$C$9,IF(C18="Con",'Personal File'!$C$10,IF(C18="Int",'Personal File'!$C$11,IF(C18="Wis",'Personal File'!$C$12,IF(C18="Cha",'Personal File'!$C$13))))))</f>
        <v>+7</v>
      </c>
      <c r="E18" s="201" t="str">
        <f t="shared" si="5"/>
        <v>Cha (+7)</v>
      </c>
      <c r="F18" s="171" t="s">
        <v>60</v>
      </c>
      <c r="G18" s="171">
        <f t="shared" si="1"/>
        <v>7</v>
      </c>
      <c r="H18" s="307">
        <f t="shared" ca="1" si="6"/>
        <v>13</v>
      </c>
      <c r="I18" s="298">
        <f t="shared" ca="1" si="2"/>
        <v>20</v>
      </c>
      <c r="J18" s="158"/>
    </row>
    <row r="19" spans="1:10" s="176" customFormat="1" ht="16.8" x14ac:dyDescent="0.3">
      <c r="A19" s="209" t="s">
        <v>16</v>
      </c>
      <c r="B19" s="191">
        <v>0</v>
      </c>
      <c r="C19" s="210" t="s">
        <v>28</v>
      </c>
      <c r="D19" s="211" t="str">
        <f>IF(C19="Str",'Personal File'!$C$8,IF(C19="Dex",'Personal File'!$C$9,IF(C19="Con",'Personal File'!$C$10,IF(C19="Int",'Personal File'!$C$11,IF(C19="Wis",'Personal File'!$C$12,IF(C19="Cha",'Personal File'!$C$13))))))</f>
        <v>+7</v>
      </c>
      <c r="E19" s="211" t="str">
        <f t="shared" si="5"/>
        <v>Cha (+7)</v>
      </c>
      <c r="F19" s="194" t="s">
        <v>60</v>
      </c>
      <c r="G19" s="195">
        <f t="shared" si="1"/>
        <v>7</v>
      </c>
      <c r="H19" s="307">
        <f t="shared" ca="1" si="6"/>
        <v>17</v>
      </c>
      <c r="I19" s="301">
        <f t="shared" ca="1" si="2"/>
        <v>24</v>
      </c>
      <c r="J19" s="196"/>
    </row>
    <row r="20" spans="1:10" s="176" customFormat="1" ht="16.8" x14ac:dyDescent="0.3">
      <c r="A20" s="212" t="s">
        <v>47</v>
      </c>
      <c r="B20" s="167">
        <v>0</v>
      </c>
      <c r="C20" s="213" t="s">
        <v>31</v>
      </c>
      <c r="D20" s="214" t="str">
        <f>IF(C20="Str",'Personal File'!$C$8,IF(C20="Dex",'Personal File'!$C$9,IF(C20="Con",'Personal File'!$C$10,IF(C20="Int",'Personal File'!$C$11,IF(C20="Wis",'Personal File'!$C$12,IF(C20="Cha",'Personal File'!$C$13))))))</f>
        <v>+0</v>
      </c>
      <c r="E20" s="214" t="str">
        <f t="shared" si="5"/>
        <v>Wis (+0)</v>
      </c>
      <c r="F20" s="171" t="s">
        <v>60</v>
      </c>
      <c r="G20" s="171">
        <f t="shared" si="1"/>
        <v>0</v>
      </c>
      <c r="H20" s="307">
        <f t="shared" ca="1" si="6"/>
        <v>8</v>
      </c>
      <c r="I20" s="298">
        <f t="shared" ca="1" si="2"/>
        <v>8</v>
      </c>
      <c r="J20" s="158"/>
    </row>
    <row r="21" spans="1:10" s="176" customFormat="1" ht="16.8" x14ac:dyDescent="0.3">
      <c r="A21" s="173" t="s">
        <v>48</v>
      </c>
      <c r="B21" s="167">
        <v>0</v>
      </c>
      <c r="C21" s="174" t="s">
        <v>32</v>
      </c>
      <c r="D21" s="175" t="str">
        <f>IF(C21="Str",'Personal File'!$C$8,IF(C21="Dex",'Personal File'!$C$9,IF(C21="Con",'Personal File'!$C$10,IF(C21="Int",'Personal File'!$C$11,IF(C21="Wis",'Personal File'!$C$12,IF(C21="Cha",'Personal File'!$C$13))))))</f>
        <v>+5</v>
      </c>
      <c r="E21" s="175" t="str">
        <f t="shared" si="5"/>
        <v>Dex (+5)</v>
      </c>
      <c r="F21" s="170" t="s">
        <v>60</v>
      </c>
      <c r="G21" s="171">
        <f t="shared" si="1"/>
        <v>5</v>
      </c>
      <c r="H21" s="307">
        <f t="shared" ca="1" si="6"/>
        <v>18</v>
      </c>
      <c r="I21" s="298">
        <f t="shared" ca="1" si="2"/>
        <v>23</v>
      </c>
      <c r="J21" s="202"/>
    </row>
    <row r="22" spans="1:10" s="176" customFormat="1" ht="16.8" x14ac:dyDescent="0.3">
      <c r="A22" s="198" t="s">
        <v>49</v>
      </c>
      <c r="B22" s="167">
        <v>0</v>
      </c>
      <c r="C22" s="199" t="s">
        <v>28</v>
      </c>
      <c r="D22" s="200" t="str">
        <f>IF(C22="Str",'Personal File'!$C$8,IF(C22="Dex",'Personal File'!$C$9,IF(C22="Con",'Personal File'!$C$10,IF(C22="Int",'Personal File'!$C$11,IF(C22="Wis",'Personal File'!$C$12,IF(C22="Cha",'Personal File'!$C$13))))))</f>
        <v>+7</v>
      </c>
      <c r="E22" s="200" t="str">
        <f t="shared" si="5"/>
        <v>Cha (+7)</v>
      </c>
      <c r="F22" s="171" t="s">
        <v>60</v>
      </c>
      <c r="G22" s="171">
        <f t="shared" si="1"/>
        <v>7</v>
      </c>
      <c r="H22" s="307">
        <f t="shared" ca="1" si="6"/>
        <v>13</v>
      </c>
      <c r="I22" s="298">
        <f t="shared" ca="1" si="2"/>
        <v>20</v>
      </c>
      <c r="J22" s="158"/>
    </row>
    <row r="23" spans="1:10" s="176" customFormat="1" ht="16.8" x14ac:dyDescent="0.3">
      <c r="A23" s="180" t="s">
        <v>50</v>
      </c>
      <c r="B23" s="167">
        <v>0</v>
      </c>
      <c r="C23" s="181" t="s">
        <v>33</v>
      </c>
      <c r="D23" s="182">
        <f>IF(C23="Str",'Personal File'!$C$8,IF(C23="Dex",'Personal File'!$C$9,IF(C23="Con",'Personal File'!$C$10,IF(C23="Int",'Personal File'!$C$11,IF(C23="Wis",'Personal File'!$C$12,IF(C23="Cha",'Personal File'!$C$13))))))</f>
        <v>-1</v>
      </c>
      <c r="E23" s="182" t="str">
        <f t="shared" si="5"/>
        <v>Str (-1)</v>
      </c>
      <c r="F23" s="170" t="s">
        <v>60</v>
      </c>
      <c r="G23" s="171">
        <f t="shared" si="1"/>
        <v>-1</v>
      </c>
      <c r="H23" s="307">
        <f t="shared" ca="1" si="6"/>
        <v>9</v>
      </c>
      <c r="I23" s="298">
        <f t="shared" ca="1" si="2"/>
        <v>8</v>
      </c>
      <c r="J23" s="158"/>
    </row>
    <row r="24" spans="1:10" s="176" customFormat="1" ht="16.8" x14ac:dyDescent="0.3">
      <c r="A24" s="215" t="s">
        <v>86</v>
      </c>
      <c r="B24" s="185">
        <v>10</v>
      </c>
      <c r="C24" s="216" t="s">
        <v>30</v>
      </c>
      <c r="D24" s="217" t="str">
        <f>IF(C24="Str",'Personal File'!$C$8,IF(C24="Dex",'Personal File'!$C$9,IF(C24="Con",'Personal File'!$C$10,IF(C24="Int",'Personal File'!$C$11,IF(C24="Wis",'Personal File'!$C$12,IF(C24="Cha",'Personal File'!$C$13))))))</f>
        <v>+1</v>
      </c>
      <c r="E24" s="217" t="str">
        <f t="shared" si="5"/>
        <v>Int (+1)</v>
      </c>
      <c r="F24" s="178" t="s">
        <v>60</v>
      </c>
      <c r="G24" s="188">
        <f t="shared" si="1"/>
        <v>11</v>
      </c>
      <c r="H24" s="307">
        <f t="shared" ca="1" si="6"/>
        <v>16</v>
      </c>
      <c r="I24" s="300">
        <f t="shared" ca="1" si="2"/>
        <v>27</v>
      </c>
      <c r="J24" s="189"/>
    </row>
    <row r="25" spans="1:10" s="176" customFormat="1" ht="16.8" x14ac:dyDescent="0.3">
      <c r="A25" s="287" t="s">
        <v>154</v>
      </c>
      <c r="B25" s="232">
        <v>0</v>
      </c>
      <c r="C25" s="288" t="s">
        <v>30</v>
      </c>
      <c r="D25" s="289" t="str">
        <f>IF(C25="Str",'Personal File'!$C$8,IF(C25="Dex",'Personal File'!$C$9,IF(C25="Con",'Personal File'!$C$10,IF(C25="Int",'Personal File'!$C$11,IF(C25="Wis",'Personal File'!$C$12,IF(C25="Cha",'Personal File'!$C$13))))))</f>
        <v>+1</v>
      </c>
      <c r="E25" s="289" t="str">
        <f t="shared" ref="E25" si="7">CONCATENATE(C25," (",D25,")")</f>
        <v>Int (+1)</v>
      </c>
      <c r="F25" s="194" t="s">
        <v>60</v>
      </c>
      <c r="G25" s="235">
        <f t="shared" si="1"/>
        <v>1</v>
      </c>
      <c r="H25" s="307">
        <f t="shared" ca="1" si="6"/>
        <v>17</v>
      </c>
      <c r="I25" s="303">
        <f t="shared" ca="1" si="2"/>
        <v>18</v>
      </c>
      <c r="J25" s="290"/>
    </row>
    <row r="26" spans="1:10" s="176" customFormat="1" ht="16.8" x14ac:dyDescent="0.3">
      <c r="A26" s="212" t="s">
        <v>51</v>
      </c>
      <c r="B26" s="167">
        <v>0</v>
      </c>
      <c r="C26" s="213" t="s">
        <v>31</v>
      </c>
      <c r="D26" s="214" t="str">
        <f>IF(C26="Str",'Personal File'!$C$8,IF(C26="Dex",'Personal File'!$C$9,IF(C26="Con",'Personal File'!$C$10,IF(C26="Int",'Personal File'!$C$11,IF(C26="Wis",'Personal File'!$C$12,IF(C26="Cha",'Personal File'!$C$13))))))</f>
        <v>+0</v>
      </c>
      <c r="E26" s="389" t="str">
        <f t="shared" si="5"/>
        <v>Wis (+0)</v>
      </c>
      <c r="F26" s="171" t="s">
        <v>91</v>
      </c>
      <c r="G26" s="171">
        <f t="shared" si="1"/>
        <v>2</v>
      </c>
      <c r="H26" s="307">
        <f t="shared" ca="1" si="6"/>
        <v>9</v>
      </c>
      <c r="I26" s="298">
        <f t="shared" ca="1" si="2"/>
        <v>11</v>
      </c>
      <c r="J26" s="158"/>
    </row>
    <row r="27" spans="1:10" s="176" customFormat="1" ht="16.8" x14ac:dyDescent="0.3">
      <c r="A27" s="173" t="s">
        <v>17</v>
      </c>
      <c r="B27" s="167">
        <v>0</v>
      </c>
      <c r="C27" s="174" t="s">
        <v>32</v>
      </c>
      <c r="D27" s="175" t="str">
        <f>IF(C27="Str",'Personal File'!$C$8,IF(C27="Dex",'Personal File'!$C$9,IF(C27="Con",'Personal File'!$C$10,IF(C27="Int",'Personal File'!$C$11,IF(C27="Wis",'Personal File'!$C$12,IF(C27="Cha",'Personal File'!$C$13))))))</f>
        <v>+5</v>
      </c>
      <c r="E27" s="175" t="str">
        <f t="shared" si="5"/>
        <v>Dex (+5)</v>
      </c>
      <c r="F27" s="170" t="s">
        <v>60</v>
      </c>
      <c r="G27" s="171">
        <f t="shared" si="1"/>
        <v>5</v>
      </c>
      <c r="H27" s="307">
        <f t="shared" ca="1" si="6"/>
        <v>2</v>
      </c>
      <c r="I27" s="298">
        <f t="shared" ca="1" si="2"/>
        <v>7</v>
      </c>
      <c r="J27" s="202"/>
    </row>
    <row r="28" spans="1:10" s="176" customFormat="1" ht="16.8" x14ac:dyDescent="0.3">
      <c r="A28" s="218" t="s">
        <v>52</v>
      </c>
      <c r="B28" s="191">
        <v>0</v>
      </c>
      <c r="C28" s="219" t="s">
        <v>32</v>
      </c>
      <c r="D28" s="220" t="str">
        <f>IF(C28="Str",'Personal File'!$C$8,IF(C28="Dex",'Personal File'!$C$9,IF(C28="Con",'Personal File'!$C$10,IF(C28="Int",'Personal File'!$C$11,IF(C28="Wis",'Personal File'!$C$12,IF(C28="Cha",'Personal File'!$C$13))))))</f>
        <v>+5</v>
      </c>
      <c r="E28" s="220" t="str">
        <f t="shared" si="5"/>
        <v>Dex (+5)</v>
      </c>
      <c r="F28" s="194" t="s">
        <v>60</v>
      </c>
      <c r="G28" s="195">
        <f t="shared" si="1"/>
        <v>5</v>
      </c>
      <c r="H28" s="307">
        <f t="shared" ca="1" si="6"/>
        <v>13</v>
      </c>
      <c r="I28" s="301">
        <f t="shared" ca="1" si="2"/>
        <v>18</v>
      </c>
      <c r="J28" s="196"/>
    </row>
    <row r="29" spans="1:10" ht="16.8" x14ac:dyDescent="0.3">
      <c r="A29" s="198" t="s">
        <v>155</v>
      </c>
      <c r="B29" s="167">
        <v>0</v>
      </c>
      <c r="C29" s="199" t="s">
        <v>28</v>
      </c>
      <c r="D29" s="200" t="str">
        <f>IF(C29="Str",'Personal File'!$C$8,IF(C29="Dex",'Personal File'!$C$9,IF(C29="Con",'Personal File'!$C$10,IF(C29="Int",'Personal File'!$C$11,IF(C29="Wis",'Personal File'!$C$12,IF(C29="Cha",'Personal File'!$C$13))))))</f>
        <v>+7</v>
      </c>
      <c r="E29" s="200" t="str">
        <f t="shared" si="5"/>
        <v>Cha (+7)</v>
      </c>
      <c r="F29" s="171" t="s">
        <v>60</v>
      </c>
      <c r="G29" s="171">
        <f t="shared" si="1"/>
        <v>7</v>
      </c>
      <c r="H29" s="307">
        <f t="shared" ca="1" si="6"/>
        <v>1</v>
      </c>
      <c r="I29" s="298">
        <f t="shared" ca="1" si="2"/>
        <v>8</v>
      </c>
      <c r="J29" s="158"/>
    </row>
    <row r="30" spans="1:10" ht="16.8" x14ac:dyDescent="0.3">
      <c r="A30" s="177" t="s">
        <v>169</v>
      </c>
      <c r="B30" s="384">
        <v>1</v>
      </c>
      <c r="C30" s="385" t="s">
        <v>31</v>
      </c>
      <c r="D30" s="386" t="str">
        <f>IF(C30="Str",'Personal File'!$C$8,IF(C30="Dex",'Personal File'!$C$9,IF(C30="Con",'Personal File'!$C$10,IF(C30="Int",'Personal File'!$C$11,IF(C30="Wis",'Personal File'!$C$12,IF(C30="Cha",'Personal File'!$C$13))))))</f>
        <v>+0</v>
      </c>
      <c r="E30" s="386" t="str">
        <f t="shared" si="5"/>
        <v>Wis (+0)</v>
      </c>
      <c r="F30" s="387" t="s">
        <v>60</v>
      </c>
      <c r="G30" s="178">
        <f t="shared" si="1"/>
        <v>1</v>
      </c>
      <c r="H30" s="307">
        <f t="shared" ca="1" si="6"/>
        <v>8</v>
      </c>
      <c r="I30" s="299">
        <f t="shared" ca="1" si="2"/>
        <v>9</v>
      </c>
      <c r="J30" s="388"/>
    </row>
    <row r="31" spans="1:10" ht="16.8" x14ac:dyDescent="0.3">
      <c r="A31" s="173" t="s">
        <v>18</v>
      </c>
      <c r="B31" s="167">
        <v>0</v>
      </c>
      <c r="C31" s="174" t="s">
        <v>32</v>
      </c>
      <c r="D31" s="175" t="str">
        <f>IF(C31="Str",'Personal File'!$C$8,IF(C31="Dex",'Personal File'!$C$9,IF(C31="Con",'Personal File'!$C$10,IF(C31="Int",'Personal File'!$C$11,IF(C31="Wis",'Personal File'!$C$12,IF(C31="Cha",'Personal File'!$C$13))))))</f>
        <v>+5</v>
      </c>
      <c r="E31" s="160" t="str">
        <f t="shared" si="5"/>
        <v>Dex (+5)</v>
      </c>
      <c r="F31" s="171" t="s">
        <v>60</v>
      </c>
      <c r="G31" s="171">
        <f t="shared" si="1"/>
        <v>5</v>
      </c>
      <c r="H31" s="307">
        <f t="shared" ca="1" si="6"/>
        <v>13</v>
      </c>
      <c r="I31" s="298">
        <f t="shared" ca="1" si="2"/>
        <v>18</v>
      </c>
      <c r="J31" s="158"/>
    </row>
    <row r="32" spans="1:10" ht="16.8" x14ac:dyDescent="0.3">
      <c r="A32" s="221" t="s">
        <v>19</v>
      </c>
      <c r="B32" s="167">
        <v>0</v>
      </c>
      <c r="C32" s="168" t="s">
        <v>30</v>
      </c>
      <c r="D32" s="169" t="str">
        <f>IF(C32="Str",'Personal File'!$C$8,IF(C32="Dex",'Personal File'!$C$9,IF(C32="Con",'Personal File'!$C$10,IF(C32="Int",'Personal File'!$C$11,IF(C32="Wis",'Personal File'!$C$12,IF(C32="Cha",'Personal File'!$C$13))))))</f>
        <v>+1</v>
      </c>
      <c r="E32" s="169" t="str">
        <f t="shared" si="5"/>
        <v>Int (+1)</v>
      </c>
      <c r="F32" s="171" t="s">
        <v>60</v>
      </c>
      <c r="G32" s="171">
        <f t="shared" si="1"/>
        <v>1</v>
      </c>
      <c r="H32" s="307">
        <f t="shared" ca="1" si="6"/>
        <v>1</v>
      </c>
      <c r="I32" s="298">
        <f t="shared" ca="1" si="2"/>
        <v>2</v>
      </c>
      <c r="J32" s="202"/>
    </row>
    <row r="33" spans="1:10" ht="16.8" x14ac:dyDescent="0.3">
      <c r="A33" s="212" t="s">
        <v>53</v>
      </c>
      <c r="B33" s="167">
        <v>0</v>
      </c>
      <c r="C33" s="213" t="s">
        <v>31</v>
      </c>
      <c r="D33" s="214" t="str">
        <f>IF(C33="Str",'Personal File'!$C$8,IF(C33="Dex",'Personal File'!$C$9,IF(C33="Con",'Personal File'!$C$10,IF(C33="Int",'Personal File'!$C$11,IF(C33="Wis",'Personal File'!$C$12,IF(C33="Cha",'Personal File'!$C$13))))))</f>
        <v>+0</v>
      </c>
      <c r="E33" s="214" t="str">
        <f t="shared" si="5"/>
        <v>Wis (+0)</v>
      </c>
      <c r="F33" s="171" t="s">
        <v>60</v>
      </c>
      <c r="G33" s="171">
        <f t="shared" si="1"/>
        <v>0</v>
      </c>
      <c r="H33" s="307">
        <f t="shared" ca="1" si="6"/>
        <v>19</v>
      </c>
      <c r="I33" s="298">
        <f t="shared" ca="1" si="2"/>
        <v>19</v>
      </c>
      <c r="J33" s="158"/>
    </row>
    <row r="34" spans="1:10" ht="16.8" x14ac:dyDescent="0.3">
      <c r="A34" s="218" t="s">
        <v>88</v>
      </c>
      <c r="B34" s="191">
        <v>0</v>
      </c>
      <c r="C34" s="219" t="s">
        <v>32</v>
      </c>
      <c r="D34" s="220" t="str">
        <f>IF(C34="Str",'Personal File'!$C$8,IF(C34="Dex",'Personal File'!$C$9,IF(C34="Con",'Personal File'!$C$10,IF(C34="Int",'Personal File'!$C$11,IF(C34="Wis",'Personal File'!$C$12,IF(C34="Cha",'Personal File'!$C$13))))))</f>
        <v>+5</v>
      </c>
      <c r="E34" s="220" t="str">
        <f t="shared" si="5"/>
        <v>Dex (+5)</v>
      </c>
      <c r="F34" s="194" t="s">
        <v>60</v>
      </c>
      <c r="G34" s="195">
        <f t="shared" si="1"/>
        <v>5</v>
      </c>
      <c r="H34" s="307">
        <f t="shared" ca="1" si="6"/>
        <v>7</v>
      </c>
      <c r="I34" s="301">
        <f t="shared" ca="1" si="2"/>
        <v>12</v>
      </c>
      <c r="J34" s="196"/>
    </row>
    <row r="35" spans="1:10" ht="16.8" x14ac:dyDescent="0.3">
      <c r="A35" s="215" t="s">
        <v>54</v>
      </c>
      <c r="B35" s="185">
        <v>10</v>
      </c>
      <c r="C35" s="216" t="s">
        <v>30</v>
      </c>
      <c r="D35" s="217" t="str">
        <f>IF(C35="Str",'Personal File'!$C$8,IF(C35="Dex",'Personal File'!$C$9,IF(C35="Con",'Personal File'!$C$10,IF(C35="Int",'Personal File'!$C$11,IF(C35="Wis",'Personal File'!$C$12,IF(C35="Cha",'Personal File'!$C$13))))))</f>
        <v>+1</v>
      </c>
      <c r="E35" s="217" t="str">
        <f t="shared" si="5"/>
        <v>Int (+1)</v>
      </c>
      <c r="F35" s="178" t="s">
        <v>60</v>
      </c>
      <c r="G35" s="188">
        <f t="shared" si="1"/>
        <v>11</v>
      </c>
      <c r="H35" s="307">
        <f t="shared" ca="1" si="6"/>
        <v>7</v>
      </c>
      <c r="I35" s="300">
        <f t="shared" ca="1" si="2"/>
        <v>18</v>
      </c>
      <c r="J35" s="222"/>
    </row>
    <row r="36" spans="1:10" ht="16.8" x14ac:dyDescent="0.3">
      <c r="A36" s="212" t="s">
        <v>55</v>
      </c>
      <c r="B36" s="167">
        <v>0</v>
      </c>
      <c r="C36" s="213" t="s">
        <v>31</v>
      </c>
      <c r="D36" s="214" t="str">
        <f>IF(C36="Str",'Personal File'!$C$8,IF(C36="Dex",'Personal File'!$C$9,IF(C36="Con",'Personal File'!$C$10,IF(C36="Int",'Personal File'!$C$11,IF(C36="Wis",'Personal File'!$C$12,IF(C36="Cha",'Personal File'!$C$13))))))</f>
        <v>+0</v>
      </c>
      <c r="E36" s="214" t="str">
        <f t="shared" si="5"/>
        <v>Wis (+0)</v>
      </c>
      <c r="F36" s="171" t="s">
        <v>91</v>
      </c>
      <c r="G36" s="171">
        <f t="shared" si="1"/>
        <v>2</v>
      </c>
      <c r="H36" s="307">
        <f t="shared" ca="1" si="6"/>
        <v>16</v>
      </c>
      <c r="I36" s="298">
        <f t="shared" ca="1" si="2"/>
        <v>18</v>
      </c>
      <c r="J36" s="158"/>
    </row>
    <row r="37" spans="1:10" ht="16.8" x14ac:dyDescent="0.3">
      <c r="A37" s="223" t="s">
        <v>89</v>
      </c>
      <c r="B37" s="204">
        <v>0</v>
      </c>
      <c r="C37" s="224" t="s">
        <v>31</v>
      </c>
      <c r="D37" s="225" t="str">
        <f>IF(C37="Str",'Personal File'!$C$8,IF(C37="Dex",'Personal File'!$C$9,IF(C37="Con",'Personal File'!$C$10,IF(C37="Int",'Personal File'!$C$11,IF(C37="Wis",'Personal File'!$C$12,IF(C37="Cha",'Personal File'!$C$13))))))</f>
        <v>+0</v>
      </c>
      <c r="E37" s="225" t="str">
        <f t="shared" si="5"/>
        <v>Wis (+0)</v>
      </c>
      <c r="F37" s="207" t="s">
        <v>60</v>
      </c>
      <c r="G37" s="207">
        <f t="shared" si="1"/>
        <v>0</v>
      </c>
      <c r="H37" s="307">
        <f t="shared" ca="1" si="6"/>
        <v>19</v>
      </c>
      <c r="I37" s="302">
        <f t="shared" ca="1" si="2"/>
        <v>19</v>
      </c>
      <c r="J37" s="208"/>
    </row>
    <row r="38" spans="1:10" ht="16.8" x14ac:dyDescent="0.3">
      <c r="A38" s="180" t="s">
        <v>20</v>
      </c>
      <c r="B38" s="167">
        <v>0</v>
      </c>
      <c r="C38" s="181" t="s">
        <v>33</v>
      </c>
      <c r="D38" s="182">
        <f>IF(C38="Str",'Personal File'!$C$8,IF(C38="Dex",'Personal File'!$C$9,IF(C38="Con",'Personal File'!$C$10,IF(C38="Int",'Personal File'!$C$11,IF(C38="Wis",'Personal File'!$C$12,IF(C38="Cha",'Personal File'!$C$13))))))</f>
        <v>-1</v>
      </c>
      <c r="E38" s="182" t="str">
        <f t="shared" si="5"/>
        <v>Str (-1)</v>
      </c>
      <c r="F38" s="171" t="s">
        <v>60</v>
      </c>
      <c r="G38" s="171">
        <f t="shared" si="1"/>
        <v>-1</v>
      </c>
      <c r="H38" s="307">
        <f t="shared" ca="1" si="6"/>
        <v>1</v>
      </c>
      <c r="I38" s="298">
        <f t="shared" ca="1" si="2"/>
        <v>0</v>
      </c>
      <c r="J38" s="158"/>
    </row>
    <row r="39" spans="1:10" ht="16.8" x14ac:dyDescent="0.3">
      <c r="A39" s="226" t="s">
        <v>56</v>
      </c>
      <c r="B39" s="227">
        <v>0</v>
      </c>
      <c r="C39" s="228" t="s">
        <v>32</v>
      </c>
      <c r="D39" s="229" t="str">
        <f>IF(C39="Str",'Personal File'!$C$8,IF(C39="Dex",'Personal File'!$C$9,IF(C39="Con",'Personal File'!$C$10,IF(C39="Int",'Personal File'!$C$11,IF(C39="Wis",'Personal File'!$C$12,IF(C39="Cha",'Personal File'!$C$13))))))</f>
        <v>+5</v>
      </c>
      <c r="E39" s="229" t="str">
        <f t="shared" si="5"/>
        <v>Dex (+5)</v>
      </c>
      <c r="F39" s="194" t="s">
        <v>60</v>
      </c>
      <c r="G39" s="195">
        <f t="shared" si="1"/>
        <v>5</v>
      </c>
      <c r="H39" s="307">
        <f t="shared" ca="1" si="6"/>
        <v>18</v>
      </c>
      <c r="I39" s="301">
        <f t="shared" ca="1" si="2"/>
        <v>23</v>
      </c>
      <c r="J39" s="230"/>
    </row>
    <row r="40" spans="1:10" ht="16.8" x14ac:dyDescent="0.3">
      <c r="A40" s="231" t="s">
        <v>57</v>
      </c>
      <c r="B40" s="232">
        <v>0</v>
      </c>
      <c r="C40" s="233" t="s">
        <v>28</v>
      </c>
      <c r="D40" s="234" t="str">
        <f>IF(C40="Str",'Personal File'!$C$8,IF(C40="Dex",'Personal File'!$C$9,IF(C40="Con",'Personal File'!$C$10,IF(C40="Int",'Personal File'!$C$11,IF(C40="Wis",'Personal File'!$C$12,IF(C40="Cha",'Personal File'!$C$13))))))</f>
        <v>+7</v>
      </c>
      <c r="E40" s="234" t="str">
        <f t="shared" si="5"/>
        <v>Cha (+7)</v>
      </c>
      <c r="F40" s="194" t="s">
        <v>60</v>
      </c>
      <c r="G40" s="195">
        <f t="shared" si="1"/>
        <v>7</v>
      </c>
      <c r="H40" s="307">
        <f t="shared" ca="1" si="6"/>
        <v>15</v>
      </c>
      <c r="I40" s="301">
        <f t="shared" ca="1" si="2"/>
        <v>22</v>
      </c>
      <c r="J40" s="236"/>
    </row>
    <row r="41" spans="1:10" ht="17.399999999999999" thickBot="1" x14ac:dyDescent="0.35">
      <c r="A41" s="237" t="s">
        <v>58</v>
      </c>
      <c r="B41" s="238">
        <v>0</v>
      </c>
      <c r="C41" s="239" t="s">
        <v>32</v>
      </c>
      <c r="D41" s="240" t="str">
        <f>IF(C41="Str",'Personal File'!$C$8,IF(C41="Dex",'Personal File'!$C$9,IF(C41="Con",'Personal File'!$C$10,IF(C41="Int",'Personal File'!$C$11,IF(C41="Wis",'Personal File'!$C$12,IF(C41="Cha",'Personal File'!$C$13))))))</f>
        <v>+5</v>
      </c>
      <c r="E41" s="240" t="str">
        <f t="shared" si="5"/>
        <v>Dex (+5)</v>
      </c>
      <c r="F41" s="241" t="s">
        <v>60</v>
      </c>
      <c r="G41" s="241">
        <f t="shared" si="1"/>
        <v>5</v>
      </c>
      <c r="H41" s="308">
        <f t="shared" ca="1" si="6"/>
        <v>7</v>
      </c>
      <c r="I41" s="304">
        <f t="shared" ca="1" si="2"/>
        <v>12</v>
      </c>
      <c r="J41" s="242"/>
    </row>
    <row r="42" spans="1:10" ht="16.2" thickTop="1" x14ac:dyDescent="0.3">
      <c r="B42" s="243">
        <f>SUM(B6:B41)+B26+B36+B38</f>
        <v>33</v>
      </c>
      <c r="E42" s="44">
        <f>SUM(E43:E50)</f>
        <v>33</v>
      </c>
    </row>
    <row r="43" spans="1:10" x14ac:dyDescent="0.3">
      <c r="B43" s="243"/>
      <c r="E43" s="378">
        <f>4*(2+'Personal File'!$C$11)</f>
        <v>12</v>
      </c>
      <c r="F43" s="246" t="s">
        <v>146</v>
      </c>
    </row>
    <row r="44" spans="1:10" x14ac:dyDescent="0.3">
      <c r="E44" s="379">
        <f>2+'Personal File'!$C$11</f>
        <v>3</v>
      </c>
      <c r="F44" s="246" t="s">
        <v>147</v>
      </c>
    </row>
    <row r="45" spans="1:10" x14ac:dyDescent="0.3">
      <c r="E45" s="379">
        <f>2+'Personal File'!$C$11</f>
        <v>3</v>
      </c>
      <c r="F45" s="246" t="s">
        <v>148</v>
      </c>
    </row>
    <row r="46" spans="1:10" x14ac:dyDescent="0.3">
      <c r="E46" s="379">
        <f>2+'Personal File'!$C$11</f>
        <v>3</v>
      </c>
      <c r="F46" s="246" t="s">
        <v>149</v>
      </c>
    </row>
    <row r="47" spans="1:10" x14ac:dyDescent="0.3">
      <c r="E47" s="379">
        <f>2+'Personal File'!$C$11</f>
        <v>3</v>
      </c>
      <c r="F47" s="246" t="s">
        <v>150</v>
      </c>
    </row>
    <row r="48" spans="1:10" x14ac:dyDescent="0.3">
      <c r="E48" s="379">
        <f>2+'Personal File'!$C$11</f>
        <v>3</v>
      </c>
      <c r="F48" s="246" t="s">
        <v>151</v>
      </c>
    </row>
    <row r="49" spans="5:6" x14ac:dyDescent="0.3">
      <c r="E49" s="379">
        <f>2+'Personal File'!$C$11</f>
        <v>3</v>
      </c>
      <c r="F49" s="246" t="s">
        <v>199</v>
      </c>
    </row>
    <row r="50" spans="5:6" x14ac:dyDescent="0.3">
      <c r="E50" s="379">
        <f>2+'Personal File'!$C$11</f>
        <v>3</v>
      </c>
      <c r="F50" s="246" t="s">
        <v>200</v>
      </c>
    </row>
  </sheetData>
  <phoneticPr fontId="0" type="noConversion"/>
  <conditionalFormatting sqref="H3:H41">
    <cfRule type="cellIs" dxfId="11" priority="3" operator="equal">
      <formula>20</formula>
    </cfRule>
    <cfRule type="cellIs" dxfId="10" priority="4" operator="equal">
      <formula>1</formula>
    </cfRule>
  </conditionalFormatting>
  <conditionalFormatting sqref="H22">
    <cfRule type="cellIs" dxfId="9" priority="1" operator="equal">
      <formula>20</formula>
    </cfRule>
    <cfRule type="cellIs" dxfId="8" priority="2" operator="equal">
      <formula>1</formula>
    </cfRule>
  </conditionalFormatting>
  <printOptions gridLinesSet="0"/>
  <pageMargins left="0.62" right="0.33" top="0.5" bottom="0.63" header="0.5" footer="0.5"/>
  <pageSetup orientation="portrait" horizontalDpi="120" verticalDpi="144" r:id="rId1"/>
  <headerFooter alignWithMargins="0"/>
  <legacyDrawing r:id="rId2"/>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I25"/>
  <sheetViews>
    <sheetView showGridLines="0" workbookViewId="0">
      <pane ySplit="2" topLeftCell="A3" activePane="bottomLeft" state="frozen"/>
      <selection pane="bottomLeft" activeCell="A3" sqref="A3"/>
    </sheetView>
  </sheetViews>
  <sheetFormatPr defaultColWidth="13" defaultRowHeight="15.6" x14ac:dyDescent="0.3"/>
  <cols>
    <col min="1" max="1" width="23.3984375" style="135" bestFit="1" customWidth="1"/>
    <col min="2" max="2" width="6.19921875" style="135" customWidth="1"/>
    <col min="3" max="3" width="13.3984375" style="151" bestFit="1" customWidth="1"/>
    <col min="4" max="4" width="11.19921875" style="151" bestFit="1" customWidth="1"/>
    <col min="5" max="5" width="7.19921875" style="151" bestFit="1" customWidth="1"/>
    <col min="6" max="6" width="13" style="151" bestFit="1" customWidth="1"/>
    <col min="7" max="7" width="13.3984375" style="151" bestFit="1" customWidth="1"/>
    <col min="8" max="8" width="20.8984375" style="135" bestFit="1" customWidth="1"/>
    <col min="9" max="9" width="5.59765625" style="70" bestFit="1" customWidth="1"/>
    <col min="10" max="16384" width="13" style="119"/>
  </cols>
  <sheetData>
    <row r="1" spans="1:9" ht="23.4" thickBot="1" x14ac:dyDescent="0.35">
      <c r="A1" s="137" t="s">
        <v>203</v>
      </c>
      <c r="B1" s="138"/>
      <c r="C1" s="138"/>
      <c r="D1" s="138"/>
      <c r="E1" s="138"/>
      <c r="F1" s="138"/>
      <c r="G1" s="138"/>
      <c r="H1" s="138"/>
    </row>
    <row r="2" spans="1:9" s="142" customFormat="1" ht="31.8" thickBot="1" x14ac:dyDescent="0.35">
      <c r="A2" s="139" t="s">
        <v>75</v>
      </c>
      <c r="B2" s="140" t="s">
        <v>101</v>
      </c>
      <c r="C2" s="140" t="s">
        <v>100</v>
      </c>
      <c r="D2" s="141" t="s">
        <v>99</v>
      </c>
      <c r="E2" s="141" t="s">
        <v>98</v>
      </c>
      <c r="F2" s="140" t="s">
        <v>67</v>
      </c>
      <c r="G2" s="140" t="s">
        <v>23</v>
      </c>
      <c r="H2" s="30" t="s">
        <v>141</v>
      </c>
      <c r="I2" s="31" t="s">
        <v>142</v>
      </c>
    </row>
    <row r="3" spans="1:9" ht="16.8" x14ac:dyDescent="0.3">
      <c r="A3" s="143" t="s">
        <v>133</v>
      </c>
      <c r="B3" s="1">
        <v>0</v>
      </c>
      <c r="C3" s="2" t="s">
        <v>156</v>
      </c>
      <c r="D3" s="3" t="s">
        <v>97</v>
      </c>
      <c r="E3" s="4" t="s">
        <v>96</v>
      </c>
      <c r="F3" s="4" t="s">
        <v>157</v>
      </c>
      <c r="G3" s="4" t="s">
        <v>135</v>
      </c>
      <c r="H3" s="4" t="s">
        <v>143</v>
      </c>
      <c r="I3" s="32">
        <v>219</v>
      </c>
    </row>
    <row r="4" spans="1:9" ht="16.8" x14ac:dyDescent="0.3">
      <c r="A4" s="143" t="s">
        <v>161</v>
      </c>
      <c r="B4" s="1">
        <v>0</v>
      </c>
      <c r="C4" s="28" t="s">
        <v>177</v>
      </c>
      <c r="D4" s="3" t="s">
        <v>97</v>
      </c>
      <c r="E4" s="29" t="s">
        <v>96</v>
      </c>
      <c r="F4" s="4" t="s">
        <v>178</v>
      </c>
      <c r="G4" s="4" t="s">
        <v>179</v>
      </c>
      <c r="H4" s="4" t="s">
        <v>143</v>
      </c>
      <c r="I4" s="32">
        <v>219</v>
      </c>
    </row>
    <row r="5" spans="1:9" ht="16.8" x14ac:dyDescent="0.3">
      <c r="A5" s="144" t="s">
        <v>220</v>
      </c>
      <c r="B5" s="25">
        <v>0</v>
      </c>
      <c r="C5" s="394" t="s">
        <v>183</v>
      </c>
      <c r="D5" s="395" t="s">
        <v>97</v>
      </c>
      <c r="E5" s="312" t="s">
        <v>96</v>
      </c>
      <c r="F5" s="312" t="s">
        <v>178</v>
      </c>
      <c r="G5" s="312" t="s">
        <v>179</v>
      </c>
      <c r="H5" s="312" t="s">
        <v>143</v>
      </c>
      <c r="I5" s="396">
        <v>196</v>
      </c>
    </row>
    <row r="6" spans="1:9" ht="16.8" x14ac:dyDescent="0.3">
      <c r="A6" s="143" t="s">
        <v>221</v>
      </c>
      <c r="B6" s="1">
        <v>0</v>
      </c>
      <c r="C6" s="2" t="s">
        <v>180</v>
      </c>
      <c r="D6" s="3" t="s">
        <v>184</v>
      </c>
      <c r="E6" s="436" t="s">
        <v>96</v>
      </c>
      <c r="F6" s="437" t="s">
        <v>189</v>
      </c>
      <c r="G6" s="4" t="s">
        <v>186</v>
      </c>
      <c r="H6" s="4" t="s">
        <v>143</v>
      </c>
      <c r="I6" s="32">
        <v>253</v>
      </c>
    </row>
    <row r="7" spans="1:9" ht="16.8" x14ac:dyDescent="0.3">
      <c r="A7" s="143" t="s">
        <v>170</v>
      </c>
      <c r="B7" s="1">
        <v>0</v>
      </c>
      <c r="C7" s="2" t="s">
        <v>180</v>
      </c>
      <c r="D7" s="3" t="s">
        <v>97</v>
      </c>
      <c r="E7" s="29" t="s">
        <v>96</v>
      </c>
      <c r="F7" s="4" t="s">
        <v>178</v>
      </c>
      <c r="G7" s="4" t="s">
        <v>15</v>
      </c>
      <c r="H7" s="4" t="s">
        <v>143</v>
      </c>
      <c r="I7" s="32">
        <v>249</v>
      </c>
    </row>
    <row r="8" spans="1:9" ht="16.8" x14ac:dyDescent="0.3">
      <c r="A8" s="143" t="s">
        <v>171</v>
      </c>
      <c r="B8" s="1">
        <v>0</v>
      </c>
      <c r="C8" s="2" t="s">
        <v>183</v>
      </c>
      <c r="D8" s="3" t="s">
        <v>97</v>
      </c>
      <c r="E8" s="29" t="s">
        <v>96</v>
      </c>
      <c r="F8" s="4" t="s">
        <v>178</v>
      </c>
      <c r="G8" s="4" t="s">
        <v>179</v>
      </c>
      <c r="H8" s="4" t="s">
        <v>143</v>
      </c>
      <c r="I8" s="32">
        <v>269</v>
      </c>
    </row>
    <row r="9" spans="1:9" ht="16.8" x14ac:dyDescent="0.3">
      <c r="A9" s="143" t="s">
        <v>172</v>
      </c>
      <c r="B9" s="1">
        <v>0</v>
      </c>
      <c r="C9" s="28" t="s">
        <v>156</v>
      </c>
      <c r="D9" s="3" t="s">
        <v>184</v>
      </c>
      <c r="E9" s="29" t="s">
        <v>96</v>
      </c>
      <c r="F9" s="4" t="s">
        <v>185</v>
      </c>
      <c r="G9" s="4" t="s">
        <v>186</v>
      </c>
      <c r="H9" s="4" t="s">
        <v>143</v>
      </c>
      <c r="I9" s="32">
        <v>269</v>
      </c>
    </row>
    <row r="10" spans="1:9" ht="16.8" x14ac:dyDescent="0.3">
      <c r="A10" s="145" t="s">
        <v>222</v>
      </c>
      <c r="B10" s="8">
        <v>0</v>
      </c>
      <c r="C10" s="5" t="s">
        <v>180</v>
      </c>
      <c r="D10" s="6" t="s">
        <v>97</v>
      </c>
      <c r="E10" s="26" t="s">
        <v>96</v>
      </c>
      <c r="F10" s="7" t="s">
        <v>178</v>
      </c>
      <c r="G10" s="27" t="s">
        <v>135</v>
      </c>
      <c r="H10" s="33" t="s">
        <v>223</v>
      </c>
      <c r="I10" s="35">
        <v>100</v>
      </c>
    </row>
    <row r="11" spans="1:9" ht="16.8" x14ac:dyDescent="0.3">
      <c r="A11" s="144" t="s">
        <v>224</v>
      </c>
      <c r="B11" s="25">
        <v>1</v>
      </c>
      <c r="C11" s="28" t="s">
        <v>180</v>
      </c>
      <c r="D11" s="395" t="s">
        <v>181</v>
      </c>
      <c r="E11" s="29" t="s">
        <v>188</v>
      </c>
      <c r="F11" s="4" t="s">
        <v>178</v>
      </c>
      <c r="G11" s="312" t="s">
        <v>135</v>
      </c>
      <c r="H11" s="312" t="s">
        <v>143</v>
      </c>
      <c r="I11" s="32">
        <v>227</v>
      </c>
    </row>
    <row r="12" spans="1:9" ht="16.8" x14ac:dyDescent="0.3">
      <c r="A12" s="146" t="s">
        <v>225</v>
      </c>
      <c r="B12" s="147">
        <v>1</v>
      </c>
      <c r="C12" s="311" t="s">
        <v>187</v>
      </c>
      <c r="D12" s="3" t="s">
        <v>97</v>
      </c>
      <c r="E12" s="29" t="s">
        <v>96</v>
      </c>
      <c r="F12" s="4" t="s">
        <v>131</v>
      </c>
      <c r="G12" s="312" t="s">
        <v>179</v>
      </c>
      <c r="H12" s="312" t="s">
        <v>226</v>
      </c>
      <c r="I12" s="32">
        <v>108</v>
      </c>
    </row>
    <row r="13" spans="1:9" ht="16.8" x14ac:dyDescent="0.3">
      <c r="A13" s="146" t="s">
        <v>227</v>
      </c>
      <c r="B13" s="147">
        <v>1</v>
      </c>
      <c r="C13" s="28" t="s">
        <v>183</v>
      </c>
      <c r="D13" s="3" t="s">
        <v>184</v>
      </c>
      <c r="E13" s="4" t="s">
        <v>96</v>
      </c>
      <c r="F13" s="4" t="s">
        <v>182</v>
      </c>
      <c r="G13" s="312" t="s">
        <v>228</v>
      </c>
      <c r="H13" s="312" t="s">
        <v>143</v>
      </c>
      <c r="I13" s="32">
        <v>249</v>
      </c>
    </row>
    <row r="14" spans="1:9" ht="16.8" x14ac:dyDescent="0.3">
      <c r="A14" s="146" t="s">
        <v>229</v>
      </c>
      <c r="B14" s="147">
        <v>1</v>
      </c>
      <c r="C14" s="28" t="s">
        <v>187</v>
      </c>
      <c r="D14" s="3" t="s">
        <v>97</v>
      </c>
      <c r="E14" s="4" t="s">
        <v>96</v>
      </c>
      <c r="F14" s="4" t="s">
        <v>189</v>
      </c>
      <c r="G14" s="312" t="s">
        <v>179</v>
      </c>
      <c r="H14" s="312" t="s">
        <v>143</v>
      </c>
      <c r="I14" s="32">
        <v>251</v>
      </c>
    </row>
    <row r="15" spans="1:9" ht="16.8" x14ac:dyDescent="0.3">
      <c r="A15" s="278" t="s">
        <v>235</v>
      </c>
      <c r="B15" s="279">
        <v>1</v>
      </c>
      <c r="C15" s="148" t="s">
        <v>180</v>
      </c>
      <c r="D15" s="26" t="s">
        <v>236</v>
      </c>
      <c r="E15" s="149" t="s">
        <v>237</v>
      </c>
      <c r="F15" s="7" t="s">
        <v>185</v>
      </c>
      <c r="G15" s="27" t="s">
        <v>238</v>
      </c>
      <c r="H15" s="34" t="s">
        <v>239</v>
      </c>
      <c r="I15" s="280">
        <v>149</v>
      </c>
    </row>
    <row r="16" spans="1:9" ht="16.8" x14ac:dyDescent="0.3">
      <c r="A16" s="324" t="s">
        <v>230</v>
      </c>
      <c r="B16" s="325">
        <v>2</v>
      </c>
      <c r="C16" s="326" t="s">
        <v>180</v>
      </c>
      <c r="D16" s="3" t="s">
        <v>181</v>
      </c>
      <c r="E16" s="327" t="s">
        <v>96</v>
      </c>
      <c r="F16" s="328" t="s">
        <v>182</v>
      </c>
      <c r="G16" s="328" t="s">
        <v>135</v>
      </c>
      <c r="H16" s="329" t="s">
        <v>143</v>
      </c>
      <c r="I16" s="330">
        <v>208</v>
      </c>
    </row>
    <row r="17" spans="1:9" ht="16.8" x14ac:dyDescent="0.3">
      <c r="A17" s="144" t="s">
        <v>240</v>
      </c>
      <c r="B17" s="25">
        <v>2</v>
      </c>
      <c r="C17" s="28" t="s">
        <v>187</v>
      </c>
      <c r="D17" s="3" t="s">
        <v>184</v>
      </c>
      <c r="E17" s="29" t="s">
        <v>96</v>
      </c>
      <c r="F17" s="4" t="s">
        <v>178</v>
      </c>
      <c r="G17" s="4" t="s">
        <v>179</v>
      </c>
      <c r="H17" s="4" t="s">
        <v>241</v>
      </c>
      <c r="I17" s="32">
        <v>66</v>
      </c>
    </row>
    <row r="18" spans="1:9" ht="16.8" x14ac:dyDescent="0.3">
      <c r="A18" s="145" t="s">
        <v>231</v>
      </c>
      <c r="B18" s="8">
        <v>2</v>
      </c>
      <c r="C18" s="331" t="s">
        <v>183</v>
      </c>
      <c r="D18" s="6" t="s">
        <v>232</v>
      </c>
      <c r="E18" s="332" t="s">
        <v>96</v>
      </c>
      <c r="F18" s="333" t="s">
        <v>191</v>
      </c>
      <c r="G18" s="333" t="s">
        <v>190</v>
      </c>
      <c r="H18" s="34" t="s">
        <v>143</v>
      </c>
      <c r="I18" s="334">
        <v>253</v>
      </c>
    </row>
    <row r="19" spans="1:9" ht="16.8" x14ac:dyDescent="0.3">
      <c r="A19" s="144" t="s">
        <v>242</v>
      </c>
      <c r="B19" s="25">
        <v>3</v>
      </c>
      <c r="C19" s="28" t="s">
        <v>183</v>
      </c>
      <c r="D19" s="3" t="s">
        <v>181</v>
      </c>
      <c r="E19" s="29" t="s">
        <v>96</v>
      </c>
      <c r="F19" s="4" t="s">
        <v>182</v>
      </c>
      <c r="G19" s="4" t="s">
        <v>228</v>
      </c>
      <c r="H19" s="4" t="s">
        <v>243</v>
      </c>
      <c r="I19" s="32">
        <v>114</v>
      </c>
    </row>
    <row r="20" spans="1:9" ht="16.8" x14ac:dyDescent="0.3">
      <c r="A20" s="145" t="s">
        <v>233</v>
      </c>
      <c r="B20" s="8">
        <v>3</v>
      </c>
      <c r="C20" s="331" t="s">
        <v>180</v>
      </c>
      <c r="D20" s="6" t="s">
        <v>234</v>
      </c>
      <c r="E20" s="332" t="s">
        <v>96</v>
      </c>
      <c r="F20" s="333" t="s">
        <v>182</v>
      </c>
      <c r="G20" s="333" t="s">
        <v>135</v>
      </c>
      <c r="H20" s="333" t="s">
        <v>143</v>
      </c>
      <c r="I20" s="334">
        <v>232</v>
      </c>
    </row>
    <row r="21" spans="1:9" ht="17.399999999999999" thickBot="1" x14ac:dyDescent="0.35">
      <c r="A21" s="344" t="s">
        <v>244</v>
      </c>
      <c r="B21" s="345">
        <v>4</v>
      </c>
      <c r="C21" s="346" t="s">
        <v>183</v>
      </c>
      <c r="D21" s="347" t="s">
        <v>181</v>
      </c>
      <c r="E21" s="348" t="s">
        <v>96</v>
      </c>
      <c r="F21" s="349" t="s">
        <v>157</v>
      </c>
      <c r="G21" s="350" t="s">
        <v>179</v>
      </c>
      <c r="H21" s="350" t="s">
        <v>243</v>
      </c>
      <c r="I21" s="351">
        <v>99</v>
      </c>
    </row>
    <row r="22" spans="1:9" ht="16.2" thickTop="1" x14ac:dyDescent="0.3">
      <c r="A22" s="16"/>
      <c r="B22" s="68" t="s">
        <v>136</v>
      </c>
      <c r="C22" s="410" t="s">
        <v>201</v>
      </c>
      <c r="D22" s="119"/>
      <c r="E22" s="119"/>
      <c r="F22" s="119"/>
      <c r="G22" s="119"/>
      <c r="H22" s="119"/>
    </row>
    <row r="23" spans="1:9" x14ac:dyDescent="0.3">
      <c r="A23" s="16"/>
      <c r="B23" s="68" t="s">
        <v>137</v>
      </c>
      <c r="C23" s="410" t="s">
        <v>202</v>
      </c>
      <c r="D23" s="119"/>
      <c r="E23" s="119"/>
      <c r="F23" s="119"/>
      <c r="G23" s="119"/>
      <c r="H23" s="119"/>
    </row>
    <row r="24" spans="1:9" x14ac:dyDescent="0.3">
      <c r="A24" s="119"/>
      <c r="B24" s="119"/>
      <c r="C24" s="119"/>
      <c r="D24" s="119"/>
      <c r="E24" s="119"/>
      <c r="F24" s="119"/>
      <c r="G24" s="119"/>
      <c r="H24" s="119"/>
    </row>
    <row r="25" spans="1:9" x14ac:dyDescent="0.3">
      <c r="A25" s="70"/>
      <c r="B25" s="150"/>
    </row>
  </sheetData>
  <sortState ref="A3:I15">
    <sortCondition ref="B3:B15"/>
    <sortCondition ref="A3:A15"/>
  </sortState>
  <printOptions gridLinesSet="0"/>
  <pageMargins left="0.62" right="0.33" top="0.5" bottom="0.63" header="0.5" footer="0.5"/>
  <pageSetup orientation="portrait" horizontalDpi="120" verticalDpi="144" r:id="rId1"/>
  <headerFooter alignWithMargins="0"/>
  <drawing r:id="rId2"/>
  <legacyDrawing r:id="rId3"/>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O16"/>
  <sheetViews>
    <sheetView showGridLines="0" workbookViewId="0"/>
  </sheetViews>
  <sheetFormatPr defaultColWidth="13" defaultRowHeight="15.6" x14ac:dyDescent="0.3"/>
  <cols>
    <col min="1" max="1" width="16" style="68" customWidth="1"/>
    <col min="2" max="2" width="4.19921875" style="135" bestFit="1" customWidth="1"/>
    <col min="3" max="3" width="3.8984375" style="135" bestFit="1" customWidth="1"/>
    <col min="4" max="4" width="4.5" style="135" customWidth="1"/>
    <col min="5" max="5" width="4.5" style="135" bestFit="1" customWidth="1"/>
    <col min="6" max="11" width="4.19921875" style="135" bestFit="1" customWidth="1"/>
    <col min="12" max="12" width="1.5" style="118" customWidth="1"/>
    <col min="13" max="13" width="25.09765625" style="118" bestFit="1" customWidth="1"/>
    <col min="14" max="14" width="1.5" style="118" customWidth="1"/>
    <col min="15" max="15" width="30.8984375" style="118" bestFit="1" customWidth="1"/>
    <col min="16" max="16384" width="13" style="118"/>
  </cols>
  <sheetData>
    <row r="1" spans="1:15" s="38" customFormat="1" ht="24" thickTop="1" thickBot="1" x14ac:dyDescent="0.35">
      <c r="A1" s="70"/>
      <c r="B1" s="110" t="s">
        <v>117</v>
      </c>
      <c r="C1" s="111"/>
      <c r="D1" s="111"/>
      <c r="E1" s="111"/>
      <c r="F1" s="111"/>
      <c r="G1" s="111"/>
      <c r="H1" s="111"/>
      <c r="I1" s="111"/>
      <c r="J1" s="111"/>
      <c r="K1" s="112"/>
      <c r="M1" s="113" t="s">
        <v>95</v>
      </c>
      <c r="O1" s="113" t="s">
        <v>121</v>
      </c>
    </row>
    <row r="2" spans="1:15" s="119" customFormat="1" ht="17.399999999999999" thickBot="1" x14ac:dyDescent="0.35">
      <c r="A2" s="70"/>
      <c r="B2" s="114" t="s">
        <v>102</v>
      </c>
      <c r="C2" s="115" t="s">
        <v>103</v>
      </c>
      <c r="D2" s="115" t="s">
        <v>104</v>
      </c>
      <c r="E2" s="115" t="s">
        <v>105</v>
      </c>
      <c r="F2" s="116" t="s">
        <v>106</v>
      </c>
      <c r="G2" s="115" t="s">
        <v>107</v>
      </c>
      <c r="H2" s="115" t="s">
        <v>108</v>
      </c>
      <c r="I2" s="115" t="s">
        <v>109</v>
      </c>
      <c r="J2" s="116" t="s">
        <v>110</v>
      </c>
      <c r="K2" s="117" t="s">
        <v>111</v>
      </c>
      <c r="M2" s="403" t="s">
        <v>215</v>
      </c>
      <c r="O2" s="120" t="s">
        <v>122</v>
      </c>
    </row>
    <row r="3" spans="1:15" ht="17.399999999999999" thickTop="1" x14ac:dyDescent="0.3">
      <c r="A3" s="121" t="s">
        <v>114</v>
      </c>
      <c r="B3" s="401">
        <v>6</v>
      </c>
      <c r="C3" s="402">
        <v>6</v>
      </c>
      <c r="D3" s="402">
        <v>6</v>
      </c>
      <c r="E3" s="402">
        <v>5</v>
      </c>
      <c r="F3" s="402">
        <v>3</v>
      </c>
      <c r="G3" s="122">
        <v>0</v>
      </c>
      <c r="H3" s="122">
        <v>0</v>
      </c>
      <c r="I3" s="122">
        <v>0</v>
      </c>
      <c r="J3" s="122">
        <v>0</v>
      </c>
      <c r="K3" s="123">
        <v>0</v>
      </c>
      <c r="M3" s="404" t="s">
        <v>212</v>
      </c>
      <c r="O3" s="120" t="s">
        <v>124</v>
      </c>
    </row>
    <row r="4" spans="1:15" ht="16.8" x14ac:dyDescent="0.3">
      <c r="A4" s="128" t="s">
        <v>113</v>
      </c>
      <c r="B4" s="124">
        <v>0</v>
      </c>
      <c r="C4" s="125">
        <v>1</v>
      </c>
      <c r="D4" s="125">
        <v>1</v>
      </c>
      <c r="E4" s="125">
        <v>1</v>
      </c>
      <c r="F4" s="125">
        <v>1</v>
      </c>
      <c r="G4" s="126">
        <v>0</v>
      </c>
      <c r="H4" s="126">
        <v>0</v>
      </c>
      <c r="I4" s="126">
        <v>0</v>
      </c>
      <c r="J4" s="126">
        <v>0</v>
      </c>
      <c r="K4" s="127">
        <v>0</v>
      </c>
      <c r="M4" s="403" t="s">
        <v>214</v>
      </c>
      <c r="O4" s="120" t="s">
        <v>123</v>
      </c>
    </row>
    <row r="5" spans="1:15" ht="17.399999999999999" thickBot="1" x14ac:dyDescent="0.35">
      <c r="A5" s="129" t="s">
        <v>112</v>
      </c>
      <c r="B5" s="130">
        <f t="shared" ref="B5:K5" si="0">SUM(B3:B4)</f>
        <v>6</v>
      </c>
      <c r="C5" s="131">
        <f t="shared" si="0"/>
        <v>7</v>
      </c>
      <c r="D5" s="131">
        <f t="shared" si="0"/>
        <v>7</v>
      </c>
      <c r="E5" s="131">
        <f t="shared" ref="E5:F5" si="1">SUM(E3:E4)</f>
        <v>6</v>
      </c>
      <c r="F5" s="131">
        <f t="shared" si="1"/>
        <v>4</v>
      </c>
      <c r="G5" s="132">
        <f t="shared" si="0"/>
        <v>0</v>
      </c>
      <c r="H5" s="132">
        <f t="shared" si="0"/>
        <v>0</v>
      </c>
      <c r="I5" s="132">
        <f t="shared" si="0"/>
        <v>0</v>
      </c>
      <c r="J5" s="132">
        <f t="shared" si="0"/>
        <v>0</v>
      </c>
      <c r="K5" s="133">
        <f t="shared" si="0"/>
        <v>0</v>
      </c>
      <c r="M5" s="435" t="s">
        <v>213</v>
      </c>
      <c r="O5" s="120" t="s">
        <v>126</v>
      </c>
    </row>
    <row r="6" spans="1:15" ht="18" thickTop="1" thickBot="1" x14ac:dyDescent="0.35">
      <c r="A6" s="340" t="s">
        <v>159</v>
      </c>
      <c r="B6" s="380">
        <f>10+LEFT(B2,1)+'Personal File'!$C$13</f>
        <v>17</v>
      </c>
      <c r="C6" s="381">
        <f>10+LEFT(C2,1)+'Personal File'!$C$13</f>
        <v>18</v>
      </c>
      <c r="D6" s="381">
        <f>10+LEFT(D2,1)+'Personal File'!$C$13</f>
        <v>19</v>
      </c>
      <c r="E6" s="381">
        <f>10+LEFT(E2,1)+'Personal File'!$C$13</f>
        <v>20</v>
      </c>
      <c r="F6" s="381">
        <f>10+LEFT(F2,1)+'Personal File'!$C$13</f>
        <v>21</v>
      </c>
      <c r="G6" s="382">
        <f>10+LEFT(G2,1)+'Personal File'!$C$13</f>
        <v>22</v>
      </c>
      <c r="H6" s="382">
        <f>10+LEFT(H2,1)+'Personal File'!$C$13</f>
        <v>23</v>
      </c>
      <c r="I6" s="382">
        <f>10+LEFT(I2,1)+'Personal File'!$C$13</f>
        <v>24</v>
      </c>
      <c r="J6" s="382">
        <f>10+LEFT(J2,1)+'Personal File'!$C$13</f>
        <v>25</v>
      </c>
      <c r="K6" s="383">
        <f>10+LEFT(K2,1)+'Personal File'!$C$13</f>
        <v>26</v>
      </c>
      <c r="M6" s="119"/>
      <c r="O6" s="136" t="s">
        <v>125</v>
      </c>
    </row>
    <row r="7" spans="1:15" ht="24" thickTop="1" thickBot="1" x14ac:dyDescent="0.35">
      <c r="A7" s="341" t="s">
        <v>116</v>
      </c>
      <c r="B7" s="338">
        <v>0</v>
      </c>
      <c r="C7" s="339">
        <v>2</v>
      </c>
      <c r="D7" s="339">
        <v>3</v>
      </c>
      <c r="E7" s="339">
        <v>3</v>
      </c>
      <c r="F7" s="339">
        <v>4</v>
      </c>
      <c r="G7" s="132">
        <v>0</v>
      </c>
      <c r="H7" s="132">
        <v>0</v>
      </c>
      <c r="I7" s="132">
        <v>0</v>
      </c>
      <c r="J7" s="132">
        <v>0</v>
      </c>
      <c r="K7" s="133">
        <v>0</v>
      </c>
      <c r="M7" s="292" t="s">
        <v>76</v>
      </c>
      <c r="O7" s="38"/>
    </row>
    <row r="8" spans="1:15" ht="24" thickTop="1" thickBot="1" x14ac:dyDescent="0.35">
      <c r="A8" s="16"/>
      <c r="B8" s="68" t="s">
        <v>197</v>
      </c>
      <c r="C8" s="400">
        <f>'Personal File'!E3+'Personal File'!E4</f>
        <v>8</v>
      </c>
      <c r="D8" s="118"/>
      <c r="E8" s="118"/>
      <c r="F8" s="118"/>
      <c r="G8" s="118"/>
      <c r="H8" s="118"/>
      <c r="I8" s="118"/>
      <c r="J8" s="118"/>
      <c r="K8" s="118"/>
      <c r="M8" s="134" t="s">
        <v>160</v>
      </c>
      <c r="O8" s="113" t="s">
        <v>138</v>
      </c>
    </row>
    <row r="9" spans="1:15" ht="18" thickTop="1" thickBot="1" x14ac:dyDescent="0.35">
      <c r="A9" s="38"/>
      <c r="B9" s="118"/>
      <c r="C9" s="118"/>
      <c r="D9" s="118"/>
      <c r="E9" s="118"/>
      <c r="F9" s="118"/>
      <c r="G9" s="118"/>
      <c r="H9" s="118"/>
      <c r="I9" s="118"/>
      <c r="J9" s="118"/>
      <c r="K9" s="118"/>
      <c r="O9" s="120" t="s">
        <v>115</v>
      </c>
    </row>
    <row r="10" spans="1:15" ht="24" thickTop="1" thickBot="1" x14ac:dyDescent="0.35">
      <c r="I10" s="118"/>
      <c r="J10" s="118"/>
      <c r="K10" s="118"/>
      <c r="M10" s="397" t="s">
        <v>194</v>
      </c>
      <c r="O10" s="120" t="s">
        <v>209</v>
      </c>
    </row>
    <row r="11" spans="1:15" ht="16.8" x14ac:dyDescent="0.3">
      <c r="M11" s="398" t="s">
        <v>196</v>
      </c>
      <c r="O11" s="120" t="s">
        <v>204</v>
      </c>
    </row>
    <row r="12" spans="1:15" ht="17.399999999999999" thickBot="1" x14ac:dyDescent="0.35">
      <c r="L12" s="135"/>
      <c r="M12" s="399" t="s">
        <v>195</v>
      </c>
      <c r="O12" s="136" t="s">
        <v>198</v>
      </c>
    </row>
    <row r="13" spans="1:15" ht="16.8" thickTop="1" thickBot="1" x14ac:dyDescent="0.35">
      <c r="K13" s="433"/>
    </row>
    <row r="14" spans="1:15" ht="24" thickTop="1" thickBot="1" x14ac:dyDescent="0.35">
      <c r="M14" s="24" t="s">
        <v>92</v>
      </c>
      <c r="O14" s="434" t="s">
        <v>210</v>
      </c>
    </row>
    <row r="15" spans="1:15" ht="17.399999999999999" thickBot="1" x14ac:dyDescent="0.35">
      <c r="M15" s="134" t="s">
        <v>152</v>
      </c>
      <c r="O15" s="134" t="s">
        <v>211</v>
      </c>
    </row>
    <row r="16" spans="1:15" ht="16.2" thickTop="1" x14ac:dyDescent="0.3"/>
  </sheetData>
  <sortState ref="M2:M5">
    <sortCondition ref="M2:M5"/>
  </sortState>
  <phoneticPr fontId="0" type="noConversion"/>
  <printOptions gridLinesSet="0"/>
  <pageMargins left="0.62" right="0.33" top="0.5" bottom="0.63" header="0.5" footer="0.5"/>
  <pageSetup orientation="portrait" horizontalDpi="120" verticalDpi="144" r:id="rId1"/>
  <headerFooter alignWithMargins="0"/>
  <drawing r:id="rId2"/>
  <legacyDrawing r:id="rId3"/>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M22"/>
  <sheetViews>
    <sheetView showGridLines="0" workbookViewId="0"/>
  </sheetViews>
  <sheetFormatPr defaultColWidth="13" defaultRowHeight="15.6" x14ac:dyDescent="0.3"/>
  <cols>
    <col min="1" max="1" width="20.09765625" style="44" bestFit="1" customWidth="1"/>
    <col min="2" max="2" width="7.09765625" style="44" bestFit="1" customWidth="1"/>
    <col min="3" max="3" width="6.5" style="44" bestFit="1" customWidth="1"/>
    <col min="4" max="4" width="8.19921875" style="44" customWidth="1"/>
    <col min="5" max="5" width="8.3984375" style="44" customWidth="1"/>
    <col min="6" max="6" width="8.3984375" style="44" bestFit="1" customWidth="1"/>
    <col min="7" max="10" width="5.59765625" style="44" customWidth="1"/>
    <col min="11" max="11" width="26.59765625" style="44" customWidth="1"/>
    <col min="12" max="12" width="2.8984375" style="38" customWidth="1"/>
    <col min="13" max="13" width="5.69921875" style="38" bestFit="1" customWidth="1"/>
    <col min="14" max="16384" width="13" style="38"/>
  </cols>
  <sheetData>
    <row r="1" spans="1:13" ht="23.4" thickBot="1" x14ac:dyDescent="0.35">
      <c r="A1" s="36" t="s">
        <v>21</v>
      </c>
      <c r="B1" s="36"/>
      <c r="C1" s="36"/>
      <c r="D1" s="36"/>
      <c r="E1" s="36"/>
      <c r="F1" s="36"/>
      <c r="G1" s="36"/>
      <c r="H1" s="36"/>
      <c r="I1" s="36"/>
      <c r="J1" s="36"/>
      <c r="K1" s="36"/>
    </row>
    <row r="2" spans="1:13" ht="16.8" thickTop="1" thickBot="1" x14ac:dyDescent="0.35">
      <c r="A2" s="71" t="s">
        <v>5</v>
      </c>
      <c r="B2" s="72" t="s">
        <v>6</v>
      </c>
      <c r="C2" s="73" t="s">
        <v>139</v>
      </c>
      <c r="D2" s="74" t="s">
        <v>24</v>
      </c>
      <c r="E2" s="75" t="s">
        <v>66</v>
      </c>
      <c r="F2" s="74" t="s">
        <v>22</v>
      </c>
      <c r="G2" s="74" t="s">
        <v>25</v>
      </c>
      <c r="H2" s="76" t="s">
        <v>94</v>
      </c>
      <c r="I2" s="77" t="s">
        <v>127</v>
      </c>
      <c r="J2" s="76" t="s">
        <v>83</v>
      </c>
      <c r="K2" s="78" t="s">
        <v>4</v>
      </c>
      <c r="M2" s="358" t="s">
        <v>162</v>
      </c>
    </row>
    <row r="3" spans="1:13" x14ac:dyDescent="0.3">
      <c r="A3" s="367" t="s">
        <v>245</v>
      </c>
      <c r="B3" s="335" t="s">
        <v>246</v>
      </c>
      <c r="C3" s="438" t="s">
        <v>252</v>
      </c>
      <c r="D3" s="19" t="s">
        <v>247</v>
      </c>
      <c r="E3" s="19" t="s">
        <v>248</v>
      </c>
      <c r="F3" s="20" t="s">
        <v>249</v>
      </c>
      <c r="G3" s="21">
        <v>1</v>
      </c>
      <c r="H3" s="22" t="str">
        <f>CONCATENATE("+",RIGHT('Personal File'!$B$6)+('Personal File'!$C$8)+D3)</f>
        <v>+4</v>
      </c>
      <c r="I3" s="17">
        <f t="shared" ref="I3" ca="1" si="0">RANDBETWEEN(1,20)</f>
        <v>20</v>
      </c>
      <c r="J3" s="18">
        <f ca="1">I3+H3</f>
        <v>24</v>
      </c>
      <c r="K3" s="23"/>
      <c r="M3" s="360">
        <v>0</v>
      </c>
    </row>
    <row r="4" spans="1:13" ht="16.2" thickBot="1" x14ac:dyDescent="0.35">
      <c r="A4" s="79"/>
      <c r="B4" s="336"/>
      <c r="C4" s="337"/>
      <c r="D4" s="81"/>
      <c r="E4" s="309"/>
      <c r="F4" s="310"/>
      <c r="G4" s="82"/>
      <c r="H4" s="83" t="str">
        <f>CONCATENATE("+",RIGHT('Personal File'!$B$6)+('Personal File'!$C$8)+D4)</f>
        <v>+3</v>
      </c>
      <c r="I4" s="84">
        <f ca="1">RANDBETWEEN(1,20)</f>
        <v>7</v>
      </c>
      <c r="J4" s="85">
        <f ca="1">I4+H4</f>
        <v>10</v>
      </c>
      <c r="K4" s="86"/>
      <c r="M4" s="361"/>
    </row>
    <row r="5" spans="1:13" ht="6" customHeight="1" thickTop="1" thickBot="1" x14ac:dyDescent="0.35">
      <c r="M5" s="362"/>
    </row>
    <row r="6" spans="1:13" ht="16.8" thickTop="1" thickBot="1" x14ac:dyDescent="0.35">
      <c r="A6" s="71" t="s">
        <v>8</v>
      </c>
      <c r="B6" s="72" t="s">
        <v>6</v>
      </c>
      <c r="C6" s="87" t="s">
        <v>139</v>
      </c>
      <c r="D6" s="74" t="s">
        <v>24</v>
      </c>
      <c r="E6" s="75" t="s">
        <v>66</v>
      </c>
      <c r="F6" s="74" t="s">
        <v>9</v>
      </c>
      <c r="G6" s="74" t="s">
        <v>25</v>
      </c>
      <c r="H6" s="76" t="s">
        <v>94</v>
      </c>
      <c r="I6" s="77" t="s">
        <v>127</v>
      </c>
      <c r="J6" s="76" t="s">
        <v>83</v>
      </c>
      <c r="K6" s="78" t="s">
        <v>4</v>
      </c>
      <c r="M6" s="363" t="s">
        <v>162</v>
      </c>
    </row>
    <row r="7" spans="1:13" x14ac:dyDescent="0.3">
      <c r="A7" s="368" t="s">
        <v>119</v>
      </c>
      <c r="B7" s="369" t="s">
        <v>120</v>
      </c>
      <c r="C7" s="370"/>
      <c r="D7" s="371" t="s">
        <v>91</v>
      </c>
      <c r="E7" s="372" t="s">
        <v>130</v>
      </c>
      <c r="F7" s="371" t="s">
        <v>120</v>
      </c>
      <c r="G7" s="373">
        <v>0</v>
      </c>
      <c r="H7" s="374" t="str">
        <f>CONCATENATE("+",RIGHT('Personal File'!$B$6)+('Personal File'!$C$9)+D7)</f>
        <v>+11</v>
      </c>
      <c r="I7" s="17">
        <f t="shared" ref="I7" ca="1" si="1">RANDBETWEEN(1,20)</f>
        <v>10</v>
      </c>
      <c r="J7" s="375">
        <f ca="1">I7+H7</f>
        <v>21</v>
      </c>
      <c r="K7" s="88"/>
      <c r="M7" s="364"/>
    </row>
    <row r="8" spans="1:13" ht="16.2" thickBot="1" x14ac:dyDescent="0.35">
      <c r="A8" s="79" t="s">
        <v>250</v>
      </c>
      <c r="B8" s="80" t="s">
        <v>246</v>
      </c>
      <c r="C8" s="359" t="s">
        <v>251</v>
      </c>
      <c r="D8" s="89" t="s">
        <v>247</v>
      </c>
      <c r="E8" s="310" t="s">
        <v>253</v>
      </c>
      <c r="F8" s="89" t="s">
        <v>254</v>
      </c>
      <c r="G8" s="82">
        <v>0.25</v>
      </c>
      <c r="H8" s="83" t="str">
        <f>CONCATENATE("+",RIGHT('Personal File'!$B$6)+('Personal File'!$C$9)+D8)</f>
        <v>+10</v>
      </c>
      <c r="I8" s="84">
        <f ca="1">RANDBETWEEN(1,20)</f>
        <v>2</v>
      </c>
      <c r="J8" s="85">
        <f ca="1">I8+H8</f>
        <v>12</v>
      </c>
      <c r="K8" s="86"/>
      <c r="M8" s="361">
        <v>200</v>
      </c>
    </row>
    <row r="9" spans="1:13" ht="6" customHeight="1" thickTop="1" thickBot="1" x14ac:dyDescent="0.35">
      <c r="D9" s="90"/>
      <c r="E9" s="90"/>
      <c r="G9" s="69"/>
      <c r="H9" s="69"/>
      <c r="I9" s="69"/>
      <c r="J9" s="69"/>
      <c r="M9" s="362"/>
    </row>
    <row r="10" spans="1:13" ht="16.8" thickTop="1" thickBot="1" x14ac:dyDescent="0.35">
      <c r="A10" s="71" t="s">
        <v>71</v>
      </c>
      <c r="B10" s="74" t="s">
        <v>140</v>
      </c>
      <c r="C10" s="74" t="s">
        <v>32</v>
      </c>
      <c r="D10" s="74" t="s">
        <v>83</v>
      </c>
      <c r="E10" s="74" t="s">
        <v>84</v>
      </c>
      <c r="F10" s="74" t="s">
        <v>85</v>
      </c>
      <c r="G10" s="74" t="s">
        <v>25</v>
      </c>
      <c r="H10" s="91" t="s">
        <v>4</v>
      </c>
      <c r="I10" s="92"/>
      <c r="J10" s="92"/>
      <c r="K10" s="93"/>
      <c r="M10" s="363" t="s">
        <v>162</v>
      </c>
    </row>
    <row r="11" spans="1:13" x14ac:dyDescent="0.3">
      <c r="A11" s="353"/>
      <c r="B11" s="354"/>
      <c r="C11" s="314"/>
      <c r="D11" s="314"/>
      <c r="E11" s="315"/>
      <c r="F11" s="314"/>
      <c r="G11" s="316"/>
      <c r="H11" s="355"/>
      <c r="I11" s="356"/>
      <c r="J11" s="356"/>
      <c r="K11" s="357"/>
      <c r="M11" s="365"/>
    </row>
    <row r="12" spans="1:13" ht="16.2" thickBot="1" x14ac:dyDescent="0.35">
      <c r="A12" s="317"/>
      <c r="B12" s="318"/>
      <c r="C12" s="319"/>
      <c r="D12" s="319"/>
      <c r="E12" s="319"/>
      <c r="F12" s="319"/>
      <c r="G12" s="320"/>
      <c r="H12" s="321"/>
      <c r="I12" s="322"/>
      <c r="J12" s="322"/>
      <c r="K12" s="323"/>
      <c r="M12" s="361"/>
    </row>
    <row r="13" spans="1:13" ht="6.75" customHeight="1" thickTop="1" thickBot="1" x14ac:dyDescent="0.35">
      <c r="M13" s="362"/>
    </row>
    <row r="14" spans="1:13" ht="16.8" thickTop="1" thickBot="1" x14ac:dyDescent="0.35">
      <c r="A14" s="94"/>
      <c r="B14" s="69"/>
      <c r="D14" s="95" t="s">
        <v>72</v>
      </c>
      <c r="E14" s="96"/>
      <c r="F14" s="91" t="s">
        <v>7</v>
      </c>
      <c r="G14" s="74" t="s">
        <v>25</v>
      </c>
      <c r="H14" s="97" t="s">
        <v>94</v>
      </c>
      <c r="I14" s="92"/>
      <c r="J14" s="92"/>
      <c r="K14" s="93"/>
      <c r="M14" s="363" t="s">
        <v>162</v>
      </c>
    </row>
    <row r="15" spans="1:13" x14ac:dyDescent="0.3">
      <c r="A15" s="94"/>
      <c r="B15" s="69"/>
      <c r="D15" s="98"/>
      <c r="E15" s="99"/>
      <c r="F15" s="100"/>
      <c r="G15" s="101"/>
      <c r="H15" s="9"/>
      <c r="I15" s="99"/>
      <c r="J15" s="99"/>
      <c r="K15" s="102"/>
      <c r="M15" s="360"/>
    </row>
    <row r="16" spans="1:13" ht="16.2" thickBot="1" x14ac:dyDescent="0.35">
      <c r="A16" s="38"/>
      <c r="B16" s="69"/>
      <c r="D16" s="103"/>
      <c r="E16" s="104"/>
      <c r="F16" s="105"/>
      <c r="G16" s="106"/>
      <c r="H16" s="107"/>
      <c r="I16" s="108"/>
      <c r="J16" s="108"/>
      <c r="K16" s="109"/>
      <c r="M16" s="361"/>
    </row>
    <row r="17" spans="1:13" ht="16.8" thickTop="1" thickBot="1" x14ac:dyDescent="0.35">
      <c r="A17" s="38"/>
      <c r="B17" s="38"/>
      <c r="C17" s="38"/>
      <c r="D17" s="38"/>
      <c r="E17" s="38"/>
      <c r="F17" s="38"/>
      <c r="G17" s="38"/>
      <c r="H17" s="38"/>
      <c r="I17" s="38"/>
      <c r="J17" s="38"/>
      <c r="K17" s="38"/>
    </row>
    <row r="18" spans="1:13" ht="16.8" thickTop="1" thickBot="1" x14ac:dyDescent="0.35">
      <c r="D18" s="95" t="s">
        <v>205</v>
      </c>
      <c r="E18" s="92"/>
      <c r="F18" s="92"/>
      <c r="G18" s="92"/>
      <c r="H18" s="411" t="s">
        <v>7</v>
      </c>
      <c r="I18" s="411" t="s">
        <v>101</v>
      </c>
      <c r="J18" s="411" t="s">
        <v>206</v>
      </c>
      <c r="K18" s="93" t="s">
        <v>81</v>
      </c>
      <c r="L18" s="70"/>
      <c r="M18" s="363" t="s">
        <v>162</v>
      </c>
    </row>
    <row r="19" spans="1:13" x14ac:dyDescent="0.3">
      <c r="D19" s="412" t="s">
        <v>208</v>
      </c>
      <c r="E19" s="413"/>
      <c r="F19" s="413"/>
      <c r="G19" s="414"/>
      <c r="H19" s="415">
        <v>1</v>
      </c>
      <c r="I19" s="313">
        <v>1</v>
      </c>
      <c r="J19" s="313">
        <v>1</v>
      </c>
      <c r="K19" s="416" t="s">
        <v>207</v>
      </c>
      <c r="L19" s="70"/>
      <c r="M19" s="417">
        <v>750</v>
      </c>
    </row>
    <row r="20" spans="1:13" x14ac:dyDescent="0.3">
      <c r="D20" s="418" t="s">
        <v>255</v>
      </c>
      <c r="E20" s="419"/>
      <c r="F20" s="419"/>
      <c r="G20" s="420"/>
      <c r="H20" s="421">
        <v>3</v>
      </c>
      <c r="I20" s="314">
        <v>1</v>
      </c>
      <c r="J20" s="314">
        <v>3</v>
      </c>
      <c r="K20" s="422"/>
      <c r="L20" s="70"/>
      <c r="M20" s="423"/>
    </row>
    <row r="21" spans="1:13" ht="16.2" thickBot="1" x14ac:dyDescent="0.35">
      <c r="D21" s="424"/>
      <c r="E21" s="425"/>
      <c r="F21" s="425"/>
      <c r="G21" s="426"/>
      <c r="H21" s="427"/>
      <c r="I21" s="428"/>
      <c r="J21" s="428"/>
      <c r="K21" s="429"/>
      <c r="L21" s="70"/>
      <c r="M21" s="430"/>
    </row>
    <row r="22" spans="1:13" ht="16.2" thickTop="1" x14ac:dyDescent="0.3"/>
  </sheetData>
  <phoneticPr fontId="0" type="noConversion"/>
  <conditionalFormatting sqref="I3">
    <cfRule type="cellIs" dxfId="7" priority="15" operator="equal">
      <formula>20</formula>
    </cfRule>
    <cfRule type="cellIs" dxfId="6" priority="16" operator="equal">
      <formula>1</formula>
    </cfRule>
  </conditionalFormatting>
  <conditionalFormatting sqref="I4">
    <cfRule type="cellIs" dxfId="5" priority="13" operator="equal">
      <formula>20</formula>
    </cfRule>
    <cfRule type="cellIs" dxfId="4" priority="14" operator="equal">
      <formula>1</formula>
    </cfRule>
  </conditionalFormatting>
  <conditionalFormatting sqref="I7">
    <cfRule type="cellIs" dxfId="3" priority="11" operator="equal">
      <formula>20</formula>
    </cfRule>
    <cfRule type="cellIs" dxfId="2" priority="12" operator="equal">
      <formula>1</formula>
    </cfRule>
  </conditionalFormatting>
  <conditionalFormatting sqref="I8">
    <cfRule type="cellIs" dxfId="1" priority="9" operator="equal">
      <formula>20</formula>
    </cfRule>
    <cfRule type="cellIs" dxfId="0" priority="10" operator="equal">
      <formula>1</formula>
    </cfRule>
  </conditionalFormatting>
  <printOptions gridLinesSet="0"/>
  <pageMargins left="0.62" right="0.33" top="0.5" bottom="0.63" header="0.5" footer="0.5"/>
  <pageSetup orientation="portrait" horizontalDpi="120" verticalDpi="144" r:id="rId1"/>
  <headerFooter alignWithMargins="0"/>
  <drawing r:id="rId2"/>
  <legacyDrawing r:id="rId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15"/>
  <sheetViews>
    <sheetView showGridLines="0" workbookViewId="0"/>
  </sheetViews>
  <sheetFormatPr defaultColWidth="13" defaultRowHeight="15.6" x14ac:dyDescent="0.3"/>
  <cols>
    <col min="1" max="1" width="27.19921875" style="44" bestFit="1" customWidth="1"/>
    <col min="2" max="2" width="4.8984375" style="44" bestFit="1" customWidth="1"/>
    <col min="3" max="3" width="5.59765625" style="69" bestFit="1" customWidth="1"/>
    <col min="4" max="5" width="26.59765625" style="38" customWidth="1"/>
    <col min="6" max="6" width="3.19921875" style="38" customWidth="1"/>
    <col min="7" max="7" width="7.3984375" style="38" bestFit="1" customWidth="1"/>
    <col min="8" max="16384" width="13" style="38"/>
  </cols>
  <sheetData>
    <row r="1" spans="1:7" ht="23.4" thickBot="1" x14ac:dyDescent="0.35">
      <c r="A1" s="36" t="s">
        <v>77</v>
      </c>
      <c r="B1" s="36"/>
      <c r="C1" s="37"/>
      <c r="D1" s="36"/>
      <c r="E1" s="36"/>
    </row>
    <row r="2" spans="1:7" s="44" customFormat="1" ht="16.8" thickTop="1" thickBot="1" x14ac:dyDescent="0.35">
      <c r="A2" s="39" t="s">
        <v>78</v>
      </c>
      <c r="B2" s="40" t="s">
        <v>7</v>
      </c>
      <c r="C2" s="41" t="s">
        <v>79</v>
      </c>
      <c r="D2" s="42" t="s">
        <v>80</v>
      </c>
      <c r="E2" s="43" t="s">
        <v>81</v>
      </c>
      <c r="G2" s="352" t="s">
        <v>162</v>
      </c>
    </row>
    <row r="3" spans="1:7" x14ac:dyDescent="0.3">
      <c r="A3" s="45" t="s">
        <v>163</v>
      </c>
      <c r="B3" s="46">
        <v>1</v>
      </c>
      <c r="C3" s="47">
        <v>1</v>
      </c>
      <c r="D3" s="390" t="s">
        <v>176</v>
      </c>
      <c r="E3" s="49"/>
      <c r="G3" s="431">
        <v>4000</v>
      </c>
    </row>
    <row r="4" spans="1:7" x14ac:dyDescent="0.3">
      <c r="A4" s="45" t="s">
        <v>175</v>
      </c>
      <c r="B4" s="46">
        <v>2</v>
      </c>
      <c r="C4" s="47">
        <v>0</v>
      </c>
      <c r="D4" s="390" t="s">
        <v>176</v>
      </c>
      <c r="E4" s="49"/>
      <c r="G4" s="432">
        <f>8000*B4</f>
        <v>16000</v>
      </c>
    </row>
    <row r="5" spans="1:7" x14ac:dyDescent="0.3">
      <c r="A5" s="45" t="s">
        <v>173</v>
      </c>
      <c r="B5" s="46">
        <v>1</v>
      </c>
      <c r="C5" s="47">
        <v>0</v>
      </c>
      <c r="D5" s="48"/>
      <c r="E5" s="49"/>
      <c r="G5" s="432">
        <v>2100</v>
      </c>
    </row>
    <row r="6" spans="1:7" x14ac:dyDescent="0.3">
      <c r="A6" s="45" t="s">
        <v>174</v>
      </c>
      <c r="B6" s="46">
        <v>1</v>
      </c>
      <c r="C6" s="47"/>
      <c r="D6" s="48"/>
      <c r="E6" s="49"/>
      <c r="G6" s="432">
        <v>4000</v>
      </c>
    </row>
    <row r="7" spans="1:7" ht="16.2" thickBot="1" x14ac:dyDescent="0.35">
      <c r="A7" s="50"/>
      <c r="B7" s="51"/>
      <c r="C7" s="52"/>
      <c r="D7" s="53"/>
      <c r="E7" s="54"/>
      <c r="G7" s="361"/>
    </row>
    <row r="8" spans="1:7" ht="24" thickTop="1" thickBot="1" x14ac:dyDescent="0.35">
      <c r="A8" s="36" t="s">
        <v>82</v>
      </c>
      <c r="B8" s="36"/>
      <c r="C8" s="55"/>
      <c r="D8" s="36"/>
      <c r="E8" s="56"/>
    </row>
    <row r="9" spans="1:7" ht="16.8" thickTop="1" thickBot="1" x14ac:dyDescent="0.35">
      <c r="A9" s="39" t="s">
        <v>78</v>
      </c>
      <c r="B9" s="39" t="s">
        <v>7</v>
      </c>
      <c r="C9" s="57" t="s">
        <v>79</v>
      </c>
      <c r="D9" s="42" t="s">
        <v>80</v>
      </c>
      <c r="E9" s="43" t="s">
        <v>81</v>
      </c>
      <c r="G9" s="352" t="s">
        <v>162</v>
      </c>
    </row>
    <row r="10" spans="1:7" x14ac:dyDescent="0.3">
      <c r="A10" s="60" t="s">
        <v>87</v>
      </c>
      <c r="B10" s="58">
        <v>1</v>
      </c>
      <c r="C10" s="61">
        <v>1</v>
      </c>
      <c r="D10" s="62"/>
      <c r="E10" s="59"/>
      <c r="G10" s="431">
        <v>0</v>
      </c>
    </row>
    <row r="11" spans="1:7" ht="16.2" thickBot="1" x14ac:dyDescent="0.35">
      <c r="A11" s="63"/>
      <c r="B11" s="64"/>
      <c r="C11" s="65"/>
      <c r="D11" s="66"/>
      <c r="E11" s="67"/>
      <c r="G11" s="361">
        <v>0</v>
      </c>
    </row>
    <row r="12" spans="1:7" ht="16.2" thickTop="1" x14ac:dyDescent="0.3"/>
    <row r="13" spans="1:7" x14ac:dyDescent="0.3">
      <c r="A13" s="38"/>
      <c r="B13" s="38"/>
      <c r="E13" s="68" t="s">
        <v>164</v>
      </c>
      <c r="G13" s="366">
        <f>SUM(G3:G11,Martial!M3:M21)</f>
        <v>27050</v>
      </c>
    </row>
    <row r="14" spans="1:7" s="44" customFormat="1" x14ac:dyDescent="0.3">
      <c r="C14" s="69"/>
      <c r="D14" s="38"/>
      <c r="E14" s="68" t="s">
        <v>165</v>
      </c>
      <c r="G14" s="366">
        <v>27000</v>
      </c>
    </row>
    <row r="15" spans="1:7" x14ac:dyDescent="0.3">
      <c r="E15" s="68" t="s">
        <v>166</v>
      </c>
      <c r="G15" s="366">
        <f>G14-G13</f>
        <v>-50</v>
      </c>
    </row>
  </sheetData>
  <phoneticPr fontId="0" type="noConversion"/>
  <printOptions gridLinesSet="0"/>
  <pageMargins left="0.62" right="0.33" top="0.5" bottom="0.63" header="0.5" footer="0.5"/>
  <pageSetup orientation="portrait" horizontalDpi="120" verticalDpi="144"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6</vt:i4>
      </vt:variant>
      <vt:variant>
        <vt:lpstr>Named Ranges</vt:lpstr>
      </vt:variant>
      <vt:variant>
        <vt:i4>3</vt:i4>
      </vt:variant>
    </vt:vector>
  </HeadingPairs>
  <TitlesOfParts>
    <vt:vector size="9" baseType="lpstr">
      <vt:lpstr>Personal File</vt:lpstr>
      <vt:lpstr>Skills</vt:lpstr>
      <vt:lpstr>Spells</vt:lpstr>
      <vt:lpstr>Feats</vt:lpstr>
      <vt:lpstr>Martial</vt:lpstr>
      <vt:lpstr>Equipment</vt:lpstr>
      <vt:lpstr>'Personal File'!Print_Area</vt:lpstr>
      <vt:lpstr>Skills!Print_Area</vt:lpstr>
      <vt:lpstr>Spells!Print_Area</vt:lpstr>
    </vt:vector>
  </TitlesOfParts>
  <LinksUpToDate>false</LinksUpToDate>
  <SharedDoc>false</SharedDoc>
  <HyperlinkBase>http://www.alexisalvarez.org/RPG/sof/</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Strongholds of Faerûn Character Sheet</dc:title>
  <dc:creator>© Alexis A. Álvarez 2007</dc:creator>
  <cp:lastModifiedBy>Alexis Álvarez</cp:lastModifiedBy>
  <cp:lastPrinted>2008-08-09T03:47:23Z</cp:lastPrinted>
  <dcterms:created xsi:type="dcterms:W3CDTF">2000-10-24T15:39:59Z</dcterms:created>
  <dcterms:modified xsi:type="dcterms:W3CDTF">2015-07-09T14:46:42Z</dcterms:modified>
</cp:coreProperties>
</file>