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Spells" sheetId="23" r:id="rId3"/>
    <sheet name="Feats" sheetId="20" r:id="rId4"/>
    <sheet name="Martial" sheetId="6" r:id="rId5"/>
    <sheet name="Equipment" sheetId="19" r:id="rId6"/>
    <sheet name="Mount" sheetId="25"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6">Mount!$A$1:$H$13</definedName>
    <definedName name="_xlnm.Print_Area" localSheetId="0">'Personal File'!$A$1:$H$21</definedName>
    <definedName name="_xlnm.Print_Area" localSheetId="1">Skills!$A$1:$K$35</definedName>
    <definedName name="_xlnm.Print_Area" localSheetId="2">Spells!$A$1:$I$20</definedName>
  </definedNames>
  <calcPr calcId="145621"/>
</workbook>
</file>

<file path=xl/calcChain.xml><?xml version="1.0" encoding="utf-8"?>
<calcChain xmlns="http://schemas.openxmlformats.org/spreadsheetml/2006/main">
  <c r="D5" i="6" l="1"/>
  <c r="H5" i="6" s="1"/>
  <c r="I5" i="6"/>
  <c r="J5" i="6" l="1"/>
  <c r="B7" i="4" l="1"/>
  <c r="G44" i="19" l="1"/>
  <c r="M33" i="6" l="1"/>
  <c r="N23" i="20" l="1"/>
  <c r="N24" i="20" s="1"/>
  <c r="M21" i="20"/>
  <c r="M22" i="20" s="1"/>
  <c r="M23" i="20" s="1"/>
  <c r="M24" i="20" s="1"/>
  <c r="L19" i="20"/>
  <c r="L20" i="20" s="1"/>
  <c r="L21" i="20" s="1"/>
  <c r="L22" i="20" s="1"/>
  <c r="L23" i="20" s="1"/>
  <c r="L24" i="20" s="1"/>
  <c r="K17" i="20" l="1"/>
  <c r="K18" i="20" s="1"/>
  <c r="K19" i="20" s="1"/>
  <c r="K20" i="20" s="1"/>
  <c r="K21" i="20" s="1"/>
  <c r="K22" i="20" s="1"/>
  <c r="K23" i="20" s="1"/>
  <c r="K24" i="20" s="1"/>
  <c r="J15" i="20"/>
  <c r="J16" i="20" s="1"/>
  <c r="J17" i="20" s="1"/>
  <c r="J18" i="20" s="1"/>
  <c r="J19" i="20" s="1"/>
  <c r="J20" i="20" s="1"/>
  <c r="J21" i="20" s="1"/>
  <c r="J22" i="20" s="1"/>
  <c r="J23" i="20" s="1"/>
  <c r="J24" i="20" s="1"/>
  <c r="I13" i="20"/>
  <c r="I14" i="20" s="1"/>
  <c r="I15" i="20" s="1"/>
  <c r="I16" i="20" s="1"/>
  <c r="I17" i="20" s="1"/>
  <c r="I18" i="20" s="1"/>
  <c r="I19" i="20" s="1"/>
  <c r="I20" i="20" s="1"/>
  <c r="I21" i="20" s="1"/>
  <c r="I22" i="20" s="1"/>
  <c r="I23" i="20" s="1"/>
  <c r="I24" i="20" s="1"/>
  <c r="L6" i="20" l="1"/>
  <c r="B10" i="4" l="1"/>
  <c r="K6" i="20" l="1"/>
  <c r="G21" i="6" l="1"/>
  <c r="G22" i="6"/>
  <c r="M25" i="6"/>
  <c r="M26" i="6"/>
  <c r="M27" i="6"/>
  <c r="M28" i="6"/>
  <c r="M29" i="6"/>
  <c r="M30" i="6"/>
  <c r="M31" i="6"/>
  <c r="M32" i="6"/>
  <c r="M34" i="6"/>
  <c r="M35" i="6"/>
  <c r="M36" i="6"/>
  <c r="M37" i="6"/>
  <c r="M48" i="6" s="1"/>
  <c r="G45" i="19" s="1"/>
  <c r="G47" i="19" s="1"/>
  <c r="M38" i="6"/>
  <c r="M39" i="6"/>
  <c r="M40" i="6"/>
  <c r="M41" i="6"/>
  <c r="M42" i="6"/>
  <c r="M43" i="6"/>
  <c r="M44" i="6"/>
  <c r="M45" i="6"/>
  <c r="M46" i="6"/>
  <c r="I9" i="6" l="1"/>
  <c r="I10" i="6"/>
  <c r="C15" i="4" l="1"/>
  <c r="G11" i="19" l="1"/>
  <c r="I3" i="6" l="1"/>
  <c r="I4" i="6" l="1"/>
  <c r="G20" i="6" l="1"/>
  <c r="G19" i="6"/>
  <c r="C10" i="19" l="1"/>
  <c r="C13" i="19" l="1"/>
  <c r="C11" i="19"/>
  <c r="C5" i="19"/>
  <c r="C29" i="19" l="1"/>
  <c r="C28" i="19"/>
  <c r="C21" i="19"/>
  <c r="H30" i="15" l="1"/>
  <c r="H29" i="15"/>
  <c r="E11" i="4" l="1"/>
  <c r="I11" i="6" l="1"/>
  <c r="I6" i="6"/>
  <c r="C4" i="25" l="1"/>
  <c r="C5" i="25"/>
  <c r="C6" i="25"/>
  <c r="C7" i="25"/>
  <c r="C8" i="25"/>
  <c r="C9" i="25"/>
  <c r="C10" i="4"/>
  <c r="B21" i="6" l="1"/>
  <c r="B19" i="6" s="1"/>
  <c r="H3" i="6"/>
  <c r="J3" i="6" s="1"/>
  <c r="H6" i="6"/>
  <c r="J6" i="6" s="1"/>
  <c r="C3" i="6"/>
  <c r="E7" i="4"/>
  <c r="H47" i="15"/>
  <c r="H46" i="15"/>
  <c r="H45" i="15"/>
  <c r="H44" i="15"/>
  <c r="H43" i="15"/>
  <c r="H42" i="15"/>
  <c r="H41" i="15"/>
  <c r="H40" i="15"/>
  <c r="H39" i="15"/>
  <c r="H38" i="15"/>
  <c r="H37" i="15"/>
  <c r="H36" i="15"/>
  <c r="H35" i="15"/>
  <c r="H34" i="15"/>
  <c r="H33" i="15"/>
  <c r="H32" i="15"/>
  <c r="H31" i="15"/>
  <c r="H28" i="15"/>
  <c r="H27" i="15"/>
  <c r="H26" i="15"/>
  <c r="H25" i="15"/>
  <c r="H24" i="15"/>
  <c r="H23" i="15"/>
  <c r="H22" i="15"/>
  <c r="H21" i="15"/>
  <c r="H20" i="15"/>
  <c r="H19" i="15"/>
  <c r="H18" i="15"/>
  <c r="H17" i="15"/>
  <c r="H16" i="15"/>
  <c r="H15" i="15"/>
  <c r="H14" i="15"/>
  <c r="H13" i="15"/>
  <c r="H12" i="15"/>
  <c r="H11" i="15"/>
  <c r="H10" i="15"/>
  <c r="H9" i="15"/>
  <c r="H8" i="15"/>
  <c r="H7" i="15"/>
  <c r="H6" i="15"/>
  <c r="H5" i="15"/>
  <c r="H4" i="15"/>
  <c r="O6" i="20" l="1"/>
  <c r="N6" i="20"/>
  <c r="M6" i="20"/>
  <c r="J6" i="20"/>
  <c r="I6" i="20"/>
  <c r="H6" i="20"/>
  <c r="H3" i="15" l="1"/>
  <c r="C12" i="4" l="1"/>
  <c r="E12" i="4" l="1"/>
  <c r="D3" i="15"/>
  <c r="E3" i="15" l="1"/>
  <c r="G3" i="15"/>
  <c r="C11" i="4"/>
  <c r="C13" i="4"/>
  <c r="C14" i="4"/>
  <c r="D20" i="20" l="1"/>
  <c r="D17" i="20"/>
  <c r="D23" i="20"/>
  <c r="D25" i="20"/>
  <c r="D13" i="20"/>
  <c r="D22" i="20"/>
  <c r="D26" i="20"/>
  <c r="D18" i="20"/>
  <c r="D21" i="20"/>
  <c r="D24" i="20"/>
  <c r="D14" i="20"/>
  <c r="D19" i="20"/>
  <c r="D27" i="20"/>
  <c r="D32" i="20"/>
  <c r="D33" i="20"/>
  <c r="D30" i="20"/>
  <c r="D31" i="20"/>
  <c r="H10" i="20"/>
  <c r="H11" i="20" s="1"/>
  <c r="H12" i="20" s="1"/>
  <c r="H13" i="20" s="1"/>
  <c r="H14" i="20" s="1"/>
  <c r="H15" i="20" s="1"/>
  <c r="H16" i="20" s="1"/>
  <c r="H17" i="20" s="1"/>
  <c r="H18" i="20" s="1"/>
  <c r="H19" i="20" s="1"/>
  <c r="H20" i="20" s="1"/>
  <c r="H21" i="20" s="1"/>
  <c r="H22" i="20" s="1"/>
  <c r="H23" i="20" s="1"/>
  <c r="H24" i="20" s="1"/>
  <c r="E58" i="15"/>
  <c r="D9" i="20"/>
  <c r="D15" i="20"/>
  <c r="D10" i="20"/>
  <c r="D16" i="20"/>
  <c r="D7" i="20"/>
  <c r="E52" i="15"/>
  <c r="E56" i="15"/>
  <c r="E57" i="15"/>
  <c r="E54" i="15"/>
  <c r="E51" i="15"/>
  <c r="E50" i="15" s="1"/>
  <c r="E53" i="15"/>
  <c r="E55" i="15"/>
  <c r="H9" i="6"/>
  <c r="J9" i="6" s="1"/>
  <c r="H10" i="6"/>
  <c r="J10" i="6" s="1"/>
  <c r="D8" i="20"/>
  <c r="D5" i="20"/>
  <c r="D12" i="20"/>
  <c r="D6" i="20"/>
  <c r="D11" i="20"/>
  <c r="D3" i="20"/>
  <c r="D4" i="20"/>
  <c r="D30" i="15"/>
  <c r="D29" i="15"/>
  <c r="B22" i="6"/>
  <c r="H11" i="6"/>
  <c r="J11" i="6" s="1"/>
  <c r="E13" i="4"/>
  <c r="E14" i="4" s="1"/>
  <c r="E15" i="4" s="1"/>
  <c r="B8" i="4"/>
  <c r="D5" i="15"/>
  <c r="E5" i="15" s="1"/>
  <c r="H4" i="6"/>
  <c r="J4" i="6" s="1"/>
  <c r="I3" i="15"/>
  <c r="D25" i="15"/>
  <c r="D27" i="15"/>
  <c r="D32" i="15"/>
  <c r="D6" i="15"/>
  <c r="D26" i="15"/>
  <c r="D31" i="15"/>
  <c r="D4" i="15"/>
  <c r="H49" i="15"/>
  <c r="G5" i="15" l="1"/>
  <c r="I5" i="15" s="1"/>
  <c r="E29" i="15"/>
  <c r="G29" i="15"/>
  <c r="I29" i="15" s="1"/>
  <c r="E30" i="15"/>
  <c r="G30" i="15"/>
  <c r="I30" i="15" s="1"/>
  <c r="E31" i="15"/>
  <c r="G31" i="15"/>
  <c r="E27" i="15"/>
  <c r="G27" i="15"/>
  <c r="E4" i="15"/>
  <c r="G4" i="15"/>
  <c r="E26" i="15"/>
  <c r="G26" i="15"/>
  <c r="E32" i="15"/>
  <c r="G32" i="15"/>
  <c r="E25" i="15"/>
  <c r="G25" i="15"/>
  <c r="E6" i="15"/>
  <c r="G6" i="15"/>
  <c r="H48" i="15"/>
  <c r="I25" i="15" l="1"/>
  <c r="I26" i="15"/>
  <c r="I27" i="15"/>
  <c r="I6" i="15"/>
  <c r="I4" i="15"/>
  <c r="I32" i="15"/>
  <c r="I31" i="15"/>
  <c r="D28" i="15" l="1"/>
  <c r="E28" i="15" l="1"/>
  <c r="G28" i="15"/>
  <c r="B50" i="15"/>
  <c r="I28" i="15" l="1"/>
  <c r="D37" i="15" l="1"/>
  <c r="E37" i="15" l="1"/>
  <c r="G37" i="15"/>
  <c r="D43" i="15"/>
  <c r="D19" i="15"/>
  <c r="D24" i="15"/>
  <c r="D45" i="15"/>
  <c r="D42" i="15"/>
  <c r="C31" i="19"/>
  <c r="D47" i="15"/>
  <c r="D44" i="15"/>
  <c r="D46" i="15"/>
  <c r="D39" i="15"/>
  <c r="D48" i="15"/>
  <c r="D35" i="15"/>
  <c r="D41" i="15"/>
  <c r="D14" i="15"/>
  <c r="D12" i="15"/>
  <c r="D49" i="15"/>
  <c r="D40" i="15"/>
  <c r="D38" i="15"/>
  <c r="D36" i="15"/>
  <c r="D34" i="15"/>
  <c r="D33" i="15"/>
  <c r="D23" i="15"/>
  <c r="D22" i="15"/>
  <c r="D21" i="15"/>
  <c r="D20" i="15"/>
  <c r="D18" i="15"/>
  <c r="D17" i="15"/>
  <c r="D16" i="15"/>
  <c r="D15" i="15"/>
  <c r="D13" i="15"/>
  <c r="D11" i="15"/>
  <c r="D10" i="15"/>
  <c r="D9" i="15"/>
  <c r="D8" i="15"/>
  <c r="D7" i="15"/>
  <c r="I37" i="15" l="1"/>
  <c r="E8" i="15"/>
  <c r="G8" i="15"/>
  <c r="E13" i="15"/>
  <c r="G13" i="15"/>
  <c r="E18" i="15"/>
  <c r="G18" i="15"/>
  <c r="E21" i="15"/>
  <c r="G21" i="15"/>
  <c r="E23" i="15"/>
  <c r="G23" i="15"/>
  <c r="E34" i="15"/>
  <c r="G34" i="15"/>
  <c r="E38" i="15"/>
  <c r="G38" i="15"/>
  <c r="E49" i="15"/>
  <c r="G49" i="15"/>
  <c r="E14" i="15"/>
  <c r="G14" i="15"/>
  <c r="E35" i="15"/>
  <c r="G35" i="15"/>
  <c r="E39" i="15"/>
  <c r="G39" i="15"/>
  <c r="E44" i="15"/>
  <c r="G44" i="15"/>
  <c r="E45" i="15"/>
  <c r="G45" i="15"/>
  <c r="E19" i="15"/>
  <c r="G19" i="15"/>
  <c r="E10" i="15"/>
  <c r="G10" i="15"/>
  <c r="E16" i="15"/>
  <c r="G16" i="15"/>
  <c r="E7" i="15"/>
  <c r="G7" i="15"/>
  <c r="E9" i="15"/>
  <c r="G9" i="15"/>
  <c r="E11" i="15"/>
  <c r="G11" i="15"/>
  <c r="E15" i="15"/>
  <c r="G15" i="15"/>
  <c r="E17" i="15"/>
  <c r="G17" i="15"/>
  <c r="E20" i="15"/>
  <c r="G20" i="15"/>
  <c r="E22" i="15"/>
  <c r="G22" i="15"/>
  <c r="E33" i="15"/>
  <c r="G33" i="15"/>
  <c r="E36" i="15"/>
  <c r="G36" i="15"/>
  <c r="E40" i="15"/>
  <c r="G40" i="15"/>
  <c r="E12" i="15"/>
  <c r="G12" i="15"/>
  <c r="E41" i="15"/>
  <c r="G41" i="15"/>
  <c r="E48" i="15"/>
  <c r="G48" i="15"/>
  <c r="E46" i="15"/>
  <c r="G46" i="15"/>
  <c r="E47" i="15"/>
  <c r="G47" i="15"/>
  <c r="E42" i="15"/>
  <c r="G42" i="15"/>
  <c r="E24" i="15"/>
  <c r="G24" i="15"/>
  <c r="E43" i="15"/>
  <c r="G43" i="15"/>
  <c r="I42" i="15" l="1"/>
  <c r="I46" i="15"/>
  <c r="I40" i="15"/>
  <c r="I33" i="15"/>
  <c r="I41" i="15"/>
  <c r="I20" i="15"/>
  <c r="I47" i="15"/>
  <c r="I48" i="15"/>
  <c r="I15" i="15"/>
  <c r="I9" i="15"/>
  <c r="I16" i="15"/>
  <c r="I19" i="15"/>
  <c r="I44" i="15"/>
  <c r="I35" i="15"/>
  <c r="I12" i="15"/>
  <c r="I36" i="15"/>
  <c r="I22" i="15"/>
  <c r="I17" i="15"/>
  <c r="I11" i="15"/>
  <c r="I7" i="15"/>
  <c r="I10" i="15"/>
  <c r="I45" i="15"/>
  <c r="I24" i="15"/>
  <c r="I39" i="15"/>
  <c r="I49" i="15"/>
  <c r="I34" i="15"/>
  <c r="I21" i="15"/>
  <c r="I13" i="15"/>
  <c r="I14" i="15"/>
  <c r="I38" i="15"/>
  <c r="I23" i="15"/>
  <c r="I18" i="15"/>
  <c r="I8" i="15"/>
  <c r="I43" i="15"/>
</calcChain>
</file>

<file path=xl/comments1.xml><?xml version="1.0" encoding="utf-8"?>
<comments xmlns="http://schemas.openxmlformats.org/spreadsheetml/2006/main">
  <authors>
    <author>Alexis Álvarez</author>
  </authors>
  <commentList>
    <comment ref="C7" authorId="0">
      <text>
        <r>
          <rPr>
            <i/>
            <sz val="12"/>
            <color indexed="81"/>
            <rFont val="Times New Roman"/>
            <family val="1"/>
          </rPr>
          <t>haste +1        bless +1
shaken -2</t>
        </r>
      </text>
    </comment>
    <comment ref="C9" authorId="0">
      <text>
        <r>
          <rPr>
            <sz val="12"/>
            <color indexed="81"/>
            <rFont val="Times New Roman"/>
            <family val="1"/>
          </rPr>
          <t>Next level at 36,000 XPs</t>
        </r>
      </text>
    </comment>
    <comment ref="E12" authorId="0">
      <text>
        <r>
          <rPr>
            <sz val="12"/>
            <color indexed="81"/>
            <rFont val="Times New Roman"/>
            <family val="1"/>
          </rPr>
          <t>[(8 * 6 Archivist) * 75%] + (8 * 1 Con)</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resistance +1</t>
        </r>
      </text>
    </comment>
    <comment ref="F4" authorId="0">
      <text>
        <r>
          <rPr>
            <i/>
            <sz val="12"/>
            <color indexed="81"/>
            <rFont val="Times New Roman"/>
            <family val="1"/>
          </rPr>
          <t>resistance +1</t>
        </r>
      </text>
    </comment>
    <comment ref="F5" authorId="0">
      <text>
        <r>
          <rPr>
            <i/>
            <sz val="12"/>
            <color indexed="81"/>
            <rFont val="Times New Roman"/>
            <family val="1"/>
          </rPr>
          <t>resistance +1</t>
        </r>
      </text>
    </comment>
    <comment ref="F12" authorId="0">
      <text>
        <r>
          <rPr>
            <sz val="12"/>
            <color indexed="81"/>
            <rFont val="Times New Roman"/>
            <family val="1"/>
          </rPr>
          <t>Lore Mastery</t>
        </r>
      </text>
    </comment>
    <comment ref="F18" authorId="0">
      <text>
        <r>
          <rPr>
            <sz val="12"/>
            <color indexed="81"/>
            <rFont val="Times New Roman"/>
            <family val="1"/>
          </rPr>
          <t>K:  Local synergy</t>
        </r>
      </text>
    </comment>
    <comment ref="F21" authorId="0">
      <text>
        <r>
          <rPr>
            <sz val="12"/>
            <color indexed="81"/>
            <rFont val="Times New Roman"/>
            <family val="1"/>
          </rPr>
          <t>Breastplate -4
Gnome (Small) +4</t>
        </r>
      </text>
    </comment>
    <comment ref="F24" authorId="0">
      <text>
        <r>
          <rPr>
            <sz val="12"/>
            <color indexed="81"/>
            <rFont val="Times New Roman"/>
            <family val="1"/>
          </rPr>
          <t>Lore Mastery</t>
        </r>
      </text>
    </comment>
    <comment ref="F29" authorId="0">
      <text>
        <r>
          <rPr>
            <sz val="12"/>
            <color indexed="81"/>
            <rFont val="Times New Roman"/>
            <family val="1"/>
          </rPr>
          <t>Lore Mastery</t>
        </r>
      </text>
    </comment>
    <comment ref="F33" authorId="0">
      <text>
        <r>
          <rPr>
            <sz val="12"/>
            <color indexed="81"/>
            <rFont val="Times New Roman"/>
            <family val="1"/>
          </rPr>
          <t>Gnome +2</t>
        </r>
      </text>
    </comment>
    <comment ref="F39" authorId="0">
      <text>
        <r>
          <rPr>
            <sz val="12"/>
            <color indexed="81"/>
            <rFont val="Times New Roman"/>
            <family val="1"/>
          </rPr>
          <t>K:  Archit. synergy</t>
        </r>
      </text>
    </comment>
    <comment ref="F43" authorId="0">
      <text>
        <r>
          <rPr>
            <sz val="12"/>
            <color indexed="81"/>
            <rFont val="Times New Roman"/>
            <family val="1"/>
          </rPr>
          <t>K:  Arcana synergy</t>
        </r>
      </text>
    </comment>
    <comment ref="F45" authorId="0">
      <text>
        <r>
          <rPr>
            <sz val="12"/>
            <color indexed="81"/>
            <rFont val="Times New Roman"/>
            <family val="1"/>
          </rPr>
          <t>+2 underground (K:  Dungeon synergy)
+2 outside Material Plane (K:  Planes synergy)</t>
        </r>
      </text>
    </comment>
    <comment ref="F48" authorId="0">
      <text>
        <r>
          <rPr>
            <sz val="12"/>
            <color indexed="81"/>
            <rFont val="Times New Roman"/>
            <family val="1"/>
          </rPr>
          <t>Spellcraft synergy</t>
        </r>
      </text>
    </comment>
  </commentList>
</comments>
</file>

<file path=xl/comments3.xml><?xml version="1.0" encoding="utf-8"?>
<comments xmlns="http://schemas.openxmlformats.org/spreadsheetml/2006/main">
  <authors>
    <author>Alexis Álvarez</author>
  </authors>
  <commentList>
    <comment ref="D9" authorId="0">
      <text>
        <r>
          <rPr>
            <sz val="12"/>
            <color indexed="81"/>
            <rFont val="Times New Roman"/>
            <family val="1"/>
          </rPr>
          <t>Phosphorescent moss</t>
        </r>
      </text>
    </comment>
    <comment ref="D14" authorId="0">
      <text>
        <r>
          <rPr>
            <sz val="12"/>
            <color indexed="81"/>
            <rFont val="Times New Roman"/>
            <family val="1"/>
          </rPr>
          <t>Prism, lens, or monocle</t>
        </r>
      </text>
    </comment>
    <comment ref="D15" authorId="0">
      <text>
        <r>
          <rPr>
            <sz val="12"/>
            <color indexed="81"/>
            <rFont val="Times New Roman"/>
            <family val="1"/>
          </rPr>
          <t>Miniature cloak</t>
        </r>
      </text>
    </comment>
    <comment ref="D19" authorId="0">
      <text>
        <r>
          <rPr>
            <sz val="12"/>
            <color indexed="81"/>
            <rFont val="Times New Roman"/>
            <family val="1"/>
          </rPr>
          <t>Pure Water</t>
        </r>
      </text>
    </comment>
    <comment ref="D20" authorId="0">
      <text>
        <r>
          <rPr>
            <sz val="12"/>
            <color indexed="81"/>
            <rFont val="Times New Roman"/>
            <family val="1"/>
          </rPr>
          <t>holy water, holy symbol, 100 XP</t>
        </r>
      </text>
    </comment>
    <comment ref="D22" authorId="0">
      <text>
        <r>
          <rPr>
            <sz val="12"/>
            <color indexed="81"/>
            <rFont val="Times New Roman"/>
            <family val="1"/>
          </rPr>
          <t>Soot &amp; Salt</t>
        </r>
      </text>
    </comment>
    <comment ref="D29" authorId="0">
      <text>
        <r>
          <rPr>
            <sz val="12"/>
            <color indexed="81"/>
            <rFont val="Times New Roman"/>
            <family val="1"/>
          </rPr>
          <t>Earth from grave</t>
        </r>
      </text>
    </comment>
    <comment ref="D42" authorId="0">
      <text>
        <r>
          <rPr>
            <sz val="12"/>
            <color indexed="81"/>
            <rFont val="Times New Roman"/>
            <family val="1"/>
          </rPr>
          <t>Imbued weapon</t>
        </r>
      </text>
    </comment>
    <comment ref="D43" authorId="0">
      <text>
        <r>
          <rPr>
            <sz val="12"/>
            <color indexed="81"/>
            <rFont val="Times New Roman"/>
            <family val="1"/>
          </rPr>
          <t>Cured leather</t>
        </r>
      </text>
    </comment>
    <comment ref="D49" authorId="0">
      <text>
        <r>
          <rPr>
            <sz val="12"/>
            <color indexed="81"/>
            <rFont val="Times New Roman"/>
            <family val="1"/>
          </rPr>
          <t>Powdered silver</t>
        </r>
      </text>
    </comment>
    <comment ref="D52" authorId="0">
      <text>
        <r>
          <rPr>
            <sz val="12"/>
            <color indexed="81"/>
            <rFont val="Times New Roman"/>
            <family val="1"/>
          </rPr>
          <t>Parchment w/ holy text</t>
        </r>
      </text>
    </comment>
    <comment ref="D55" authorId="0">
      <text>
        <r>
          <rPr>
            <sz val="12"/>
            <rFont val="Times New Roman"/>
            <family val="1"/>
          </rPr>
          <t>Bag and candle</t>
        </r>
      </text>
    </comment>
    <comment ref="D56" authorId="0">
      <text/>
    </comment>
    <comment ref="D61" authorId="0">
      <text>
        <r>
          <rPr>
            <sz val="12"/>
            <color indexed="81"/>
            <rFont val="Times New Roman"/>
            <family val="1"/>
          </rPr>
          <t>25 gp of sticks and bones</t>
        </r>
      </text>
    </comment>
    <comment ref="D65" authorId="0">
      <text>
        <r>
          <rPr>
            <sz val="12"/>
            <color indexed="81"/>
            <rFont val="Times New Roman"/>
            <family val="1"/>
          </rPr>
          <t>tallow, bringstone, powdered iron</t>
        </r>
      </text>
    </comment>
    <comment ref="D66" authorId="0">
      <text>
        <r>
          <rPr>
            <sz val="12"/>
            <color indexed="81"/>
            <rFont val="Times New Roman"/>
            <family val="1"/>
          </rPr>
          <t>5 gems worth 1GP each</t>
        </r>
      </text>
    </comment>
    <comment ref="D71" authorId="0">
      <text>
        <r>
          <rPr>
            <sz val="12"/>
            <rFont val="Times New Roman"/>
            <family val="1"/>
          </rPr>
          <t>Bag and candle</t>
        </r>
      </text>
    </comment>
    <comment ref="D74" authorId="0">
      <text/>
    </comment>
    <comment ref="D75" authorId="0">
      <text>
        <r>
          <rPr>
            <sz val="12"/>
            <color indexed="81"/>
            <rFont val="Times New Roman"/>
            <family val="1"/>
          </rPr>
          <t>phosphorous</t>
        </r>
      </text>
    </comment>
    <comment ref="D82" authorId="0">
      <text>
        <r>
          <rPr>
            <sz val="12"/>
            <color indexed="81"/>
            <rFont val="Times New Roman"/>
            <family val="1"/>
          </rPr>
          <t>Parchment w/ unholy text</t>
        </r>
      </text>
    </comment>
    <comment ref="D84" authorId="0">
      <text/>
    </comment>
  </commentList>
</comments>
</file>

<file path=xl/comments4.xml><?xml version="1.0" encoding="utf-8"?>
<comments xmlns="http://schemas.openxmlformats.org/spreadsheetml/2006/main">
  <authors>
    <author>Alexis Álvarez</author>
  </authors>
  <commentList>
    <comment ref="Q2" authorId="0">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Q3" authorId="0">
      <text>
        <r>
          <rPr>
            <sz val="12"/>
            <color indexed="81"/>
            <rFont val="Times New Roman"/>
            <family val="1"/>
          </rPr>
          <t xml:space="preserve">In addition to your studies of the darkness, you have spent time studying giants and fey.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on giants and fey. You use Knowledge (nature)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only use that class feature on aberrations, elementals, magical beasts, outsiders, and undead.
Heroes of Horror 119</t>
        </r>
      </text>
    </comment>
    <comment ref="Q4" authorId="0">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Q5"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Q6" authorId="0">
      <text>
        <r>
          <rPr>
            <sz val="12"/>
            <color indexed="81"/>
            <rFont val="Times New Roman"/>
            <family val="1"/>
          </rPr>
          <t xml:space="preserve">You have the ability to dredge up obscure knowledge in appropriate situations.
</t>
        </r>
        <r>
          <rPr>
            <b/>
            <sz val="12"/>
            <color indexed="81"/>
            <rFont val="Times New Roman"/>
            <family val="1"/>
          </rPr>
          <t xml:space="preserve">Prerequisites:  </t>
        </r>
        <r>
          <rPr>
            <sz val="12"/>
            <color indexed="81"/>
            <rFont val="Times New Roman"/>
            <family val="1"/>
          </rPr>
          <t xml:space="preserve">Gnome, Int 13.
</t>
        </r>
        <r>
          <rPr>
            <b/>
            <sz val="12"/>
            <color indexed="81"/>
            <rFont val="Times New Roman"/>
            <family val="1"/>
          </rPr>
          <t xml:space="preserve">Benefit:  </t>
        </r>
        <r>
          <rPr>
            <sz val="12"/>
            <color indexed="81"/>
            <rFont val="Times New Roman"/>
            <family val="1"/>
          </rPr>
          <t>Whenever you make a Knowledge check or a bardic knowledge check, roll twice and use the better of the two results.
Feat Bible 458</t>
        </r>
      </text>
    </comment>
    <comment ref="Q10" authorId="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Q11" authorId="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Q12" authorId="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Q13" authorId="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Q14" authorId="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Q15" authorId="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Q16" authorId="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List>
</comments>
</file>

<file path=xl/comments5.xml><?xml version="1.0" encoding="utf-8"?>
<comments xmlns="http://schemas.openxmlformats.org/spreadsheetml/2006/main">
  <authors>
    <author>Alexis Álvarez</author>
  </authors>
  <commentList>
    <comment ref="D13"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These light blue leather boots have very thick soles. Walking in them is like dancing in clouds.
While wearing boots of landing, you land on your feet no matter how far you fall, and you take 2 fewer dice of damage from the fall than normal (thus, a fall of 20 feet or less deals you no damage).
</t>
        </r>
        <r>
          <rPr>
            <b/>
            <sz val="12"/>
            <color indexed="81"/>
            <rFont val="Times New Roman"/>
            <family val="1"/>
          </rPr>
          <t xml:space="preserve">Prerequisites:  </t>
        </r>
        <r>
          <rPr>
            <sz val="12"/>
            <color indexed="81"/>
            <rFont val="Times New Roman"/>
            <family val="1"/>
          </rPr>
          <t xml:space="preserve">Craft Wondrous Item, feather fall or catfall (EPH 82).
</t>
        </r>
        <r>
          <rPr>
            <b/>
            <sz val="12"/>
            <color indexed="81"/>
            <rFont val="Times New Roman"/>
            <family val="1"/>
          </rPr>
          <t xml:space="preserve">Cost to Create:  </t>
        </r>
        <r>
          <rPr>
            <sz val="12"/>
            <color indexed="81"/>
            <rFont val="Times New Roman"/>
            <family val="1"/>
          </rPr>
          <t>250 gp, 20 XP, 1 day.
MIC 77 - 78</t>
        </r>
      </text>
    </comment>
    <comment ref="A6"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Amulet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Faint; (DC 25) divination
</t>
        </r>
        <r>
          <rPr>
            <b/>
            <sz val="12"/>
            <color indexed="81"/>
            <rFont val="Times New Roman"/>
            <family val="1"/>
          </rPr>
          <t xml:space="preserve">Activation:  </t>
        </r>
        <r>
          <rPr>
            <sz val="12"/>
            <color indexed="81"/>
            <rFont val="Times New Roman"/>
            <family val="1"/>
          </rPr>
          <t xml:space="preserve">3/day, as cleric CL 10
</t>
        </r>
        <r>
          <rPr>
            <b/>
            <sz val="12"/>
            <color indexed="81"/>
            <rFont val="Times New Roman"/>
            <family val="1"/>
          </rPr>
          <t xml:space="preserve">Weight:  </t>
        </r>
        <r>
          <rPr>
            <sz val="12"/>
            <color indexed="81"/>
            <rFont val="Times New Roman"/>
            <family val="1"/>
          </rPr>
          <t xml:space="preserve">0 lbs.
This periapt allows the wearer to cast </t>
        </r>
        <r>
          <rPr>
            <i/>
            <sz val="12"/>
            <color indexed="81"/>
            <rFont val="Times New Roman"/>
            <family val="1"/>
          </rPr>
          <t>true seeing</t>
        </r>
        <r>
          <rPr>
            <sz val="12"/>
            <color indexed="81"/>
            <rFont val="Times New Roman"/>
            <family val="1"/>
          </rPr>
          <t xml:space="preserve"> as if they were a CL 10 cleric.  The item must be worn for 24 hours before its properties can be accessed.
</t>
        </r>
        <r>
          <rPr>
            <b/>
            <sz val="12"/>
            <color indexed="81"/>
            <rFont val="Times New Roman"/>
            <family val="1"/>
          </rPr>
          <t xml:space="preserve">Prerequisites:  </t>
        </r>
        <r>
          <rPr>
            <sz val="12"/>
            <color indexed="81"/>
            <rFont val="Times New Roman"/>
            <family val="1"/>
          </rPr>
          <t xml:space="preserve">Craft Wondrous Item, </t>
        </r>
        <r>
          <rPr>
            <i/>
            <sz val="12"/>
            <color indexed="81"/>
            <rFont val="Times New Roman"/>
            <family val="1"/>
          </rPr>
          <t>true seeing</t>
        </r>
        <r>
          <rPr>
            <sz val="12"/>
            <color indexed="81"/>
            <rFont val="Times New Roman"/>
            <family val="1"/>
          </rPr>
          <t>.
In-house item</t>
        </r>
      </text>
    </comment>
  </commentList>
</comments>
</file>

<file path=xl/sharedStrings.xml><?xml version="1.0" encoding="utf-8"?>
<sst xmlns="http://schemas.openxmlformats.org/spreadsheetml/2006/main" count="1139" uniqueCount="466">
  <si>
    <t>Race:</t>
  </si>
  <si>
    <t>Sex:</t>
  </si>
  <si>
    <t>Height:</t>
  </si>
  <si>
    <t>Weight:</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</si>
  <si>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</si>
  <si>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</si>
  <si>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</si>
  <si>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</si>
  <si>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</si>
  <si>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</si>
  <si>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</si>
  <si>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</si>
  <si>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</si>
  <si>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</si>
  <si>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</si>
  <si>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</si>
  <si>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</si>
  <si>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</si>
  <si>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</si>
  <si>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</si>
  <si>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</si>
  <si>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</si>
  <si>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</si>
  <si>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</si>
  <si>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</si>
  <si>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</si>
  <si>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</si>
  <si>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</si>
  <si>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</si>
  <si>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</si>
  <si>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</si>
  <si>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</si>
  <si>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</si>
  <si>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</si>
  <si>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</si>
  <si>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</si>
  <si>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</si>
  <si>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</si>
  <si>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</si>
  <si>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</si>
  <si>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</si>
  <si>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</si>
  <si>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</si>
  <si>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</si>
  <si>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</si>
  <si>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</si>
  <si>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</si>
  <si>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</si>
  <si>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</si>
  <si>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</si>
  <si>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</si>
  <si>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</si>
  <si>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</si>
  <si>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</si>
  <si>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</si>
  <si>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</si>
  <si>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</si>
  <si>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</si>
  <si>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</si>
  <si>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</si>
  <si>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</si>
  <si>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</si>
  <si>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</si>
  <si>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</si>
  <si>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</si>
  <si>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</si>
  <si>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</si>
  <si>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</si>
  <si>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</si>
  <si>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</si>
  <si>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</si>
  <si>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</si>
  <si>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</si>
  <si>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</si>
  <si>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</si>
  <si>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</si>
  <si>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</si>
  <si>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</si>
  <si>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</si>
  <si>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</si>
  <si>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</si>
  <si>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</si>
  <si>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</si>
  <si>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</si>
  <si>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</si>
  <si>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</si>
  <si>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</si>
  <si>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</si>
  <si>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</si>
  <si>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Age:</t>
  </si>
  <si>
    <t>Region:</t>
  </si>
  <si>
    <t>Speak Language</t>
  </si>
  <si>
    <t>Knowledge:  Arcana</t>
  </si>
  <si>
    <t>Sleight of Hand</t>
  </si>
  <si>
    <t>Survival</t>
  </si>
  <si>
    <t>Attack Bonus:</t>
  </si>
  <si>
    <t>Touch AC:</t>
  </si>
  <si>
    <t>Weapon Proficiencies</t>
  </si>
  <si>
    <t>Atk</t>
  </si>
  <si>
    <t>1</t>
  </si>
  <si>
    <t>Feats</t>
  </si>
  <si>
    <t>Knowledge:  Local</t>
  </si>
  <si>
    <t>Knowledge:  The Planes</t>
  </si>
  <si>
    <t>2</t>
  </si>
  <si>
    <t>Ink (1 oz. vial)</t>
  </si>
  <si>
    <t>Inkpen</t>
  </si>
  <si>
    <t>Paper</t>
  </si>
  <si>
    <t>Roll</t>
  </si>
  <si>
    <t>Simple Weapons</t>
  </si>
  <si>
    <t>Craft:  (type)</t>
  </si>
  <si>
    <t>Perform:  (type)</t>
  </si>
  <si>
    <t>Profession:  (type)</t>
  </si>
  <si>
    <t>Personal</t>
  </si>
  <si>
    <t>Instant</t>
  </si>
  <si>
    <t>Duration</t>
  </si>
  <si>
    <t>Range</t>
  </si>
  <si>
    <t>Spell</t>
  </si>
  <si>
    <t>-</t>
  </si>
  <si>
    <t>Damara</t>
  </si>
  <si>
    <t>Bedroll</t>
  </si>
  <si>
    <t>Archivist</t>
  </si>
  <si>
    <t>Scribe Scroll</t>
  </si>
  <si>
    <t>Male</t>
  </si>
  <si>
    <t>Spells in Prayerbook</t>
  </si>
  <si>
    <t>Level</t>
  </si>
  <si>
    <t>School</t>
  </si>
  <si>
    <t>Components</t>
  </si>
  <si>
    <t>Casting</t>
  </si>
  <si>
    <t>Create Water</t>
  </si>
  <si>
    <t>Conjuration</t>
  </si>
  <si>
    <t>V S</t>
  </si>
  <si>
    <t>1 SA</t>
  </si>
  <si>
    <t>25’ + 2½’/lvl</t>
  </si>
  <si>
    <t>Cure Minor Wounds</t>
  </si>
  <si>
    <t>Universal</t>
  </si>
  <si>
    <t>Touch</t>
  </si>
  <si>
    <t>Detect Magic</t>
  </si>
  <si>
    <t>60’</t>
  </si>
  <si>
    <t>1 min/lvl</t>
  </si>
  <si>
    <t>Detect Poison</t>
  </si>
  <si>
    <t>Divination</t>
  </si>
  <si>
    <t>Guidance</t>
  </si>
  <si>
    <t>1 minute</t>
  </si>
  <si>
    <t>Light</t>
  </si>
  <si>
    <t>Evocation</t>
  </si>
  <si>
    <t>10 min/lvl</t>
  </si>
  <si>
    <t>Mending</t>
  </si>
  <si>
    <t>10’</t>
  </si>
  <si>
    <t>Read Magic</t>
  </si>
  <si>
    <t>V S F</t>
  </si>
  <si>
    <t>Resistance</t>
  </si>
  <si>
    <t>Abjuration</t>
  </si>
  <si>
    <t>V S M/DF</t>
  </si>
  <si>
    <t>Summon Holy Symbol</t>
  </si>
  <si>
    <t>1 rnd/lvl</t>
  </si>
  <si>
    <t>Virtue</t>
  </si>
  <si>
    <t>V S DF</t>
  </si>
  <si>
    <t>DC</t>
  </si>
  <si>
    <t>Cast?</t>
  </si>
  <si>
    <t>¨</t>
  </si>
  <si>
    <t>Still Mind</t>
  </si>
  <si>
    <t>Light and Medium Armor</t>
  </si>
  <si>
    <t>Knowledge:  Religion</t>
  </si>
  <si>
    <t>Knowledge:  Dungeoneering</t>
  </si>
  <si>
    <t>Skill/Save</t>
  </si>
  <si>
    <t>Archivist 3</t>
  </si>
  <si>
    <t>Archivist 1</t>
  </si>
  <si>
    <t>Archivist 2</t>
  </si>
  <si>
    <t xml:space="preserve">Common, Gnomish, </t>
  </si>
  <si>
    <t>Trivial Knowledge, best of 2 rolls</t>
  </si>
  <si>
    <t>1st</t>
  </si>
  <si>
    <t>2nd</t>
  </si>
  <si>
    <t>3rd</t>
  </si>
  <si>
    <t>4th</t>
  </si>
  <si>
    <t>5th</t>
  </si>
  <si>
    <t>6th</t>
  </si>
  <si>
    <t>7th</t>
  </si>
  <si>
    <t>Regional:  Trivial Knowledge</t>
  </si>
  <si>
    <r>
      <t>25</t>
    </r>
    <r>
      <rPr>
        <sz val="13"/>
        <rFont val="Times New Roman"/>
        <family val="1"/>
      </rPr>
      <t>/</t>
    </r>
    <r>
      <rPr>
        <sz val="13"/>
        <color indexed="52"/>
        <rFont val="Times New Roman"/>
        <family val="1"/>
      </rPr>
      <t>50</t>
    </r>
    <r>
      <rPr>
        <sz val="13"/>
        <rFont val="Times New Roman"/>
        <family val="1"/>
      </rPr>
      <t>/</t>
    </r>
    <r>
      <rPr>
        <sz val="13"/>
        <color indexed="10"/>
        <rFont val="Times New Roman"/>
        <family val="1"/>
      </rPr>
      <t>75</t>
    </r>
  </si>
  <si>
    <t>Daily Spells by Level</t>
  </si>
  <si>
    <t>0th</t>
  </si>
  <si>
    <t>Ghost Sound</t>
  </si>
  <si>
    <t>Daily Prayers</t>
  </si>
  <si>
    <t>Archivist Spells</t>
  </si>
  <si>
    <t>Intelligence Bonus</t>
  </si>
  <si>
    <t>Racial Abilities</t>
  </si>
  <si>
    <t>+2 to Alchemy</t>
  </si>
  <si>
    <t>Prayers per Day</t>
  </si>
  <si>
    <t>Speak with Burrowing Animals 1/day</t>
  </si>
  <si>
    <t>Total Daily Spells</t>
  </si>
  <si>
    <t>Knowledge:  Archit./Engin.</t>
  </si>
  <si>
    <t>Knowledge:  History</t>
  </si>
  <si>
    <t>Detect Undead</t>
  </si>
  <si>
    <t>Bless</t>
  </si>
  <si>
    <t>Cure Light Wounds</t>
  </si>
  <si>
    <t>Hide from Undead</t>
  </si>
  <si>
    <t>Sanctuary</t>
  </si>
  <si>
    <t>Aid</t>
  </si>
  <si>
    <t>Cure Moderate Wounds</t>
  </si>
  <si>
    <t>Spiritual Weapon</t>
  </si>
  <si>
    <t>Summon Monster II</t>
  </si>
  <si>
    <t>50’</t>
  </si>
  <si>
    <t>40’</t>
  </si>
  <si>
    <t>100’ + 10’/lvl</t>
  </si>
  <si>
    <t>1 FR</t>
  </si>
  <si>
    <t xml:space="preserve">Divine Favor   </t>
  </si>
  <si>
    <t xml:space="preserve">Entangle    </t>
  </si>
  <si>
    <t xml:space="preserve">Shillelagh    </t>
  </si>
  <si>
    <t xml:space="preserve">Summon Monster I  </t>
  </si>
  <si>
    <t xml:space="preserve">Augury    </t>
  </si>
  <si>
    <t xml:space="preserve">Find Traps   </t>
  </si>
  <si>
    <t xml:space="preserve">Flame Blade   </t>
  </si>
  <si>
    <t xml:space="preserve">Flaming Sphere   </t>
  </si>
  <si>
    <t xml:space="preserve">Restoration, Lesser   </t>
  </si>
  <si>
    <t xml:space="preserve">Summon Nature’s Ally II </t>
  </si>
  <si>
    <t>Bolts</t>
  </si>
  <si>
    <t>+0</t>
  </si>
  <si>
    <t>Candles</t>
  </si>
  <si>
    <t>Chalk</t>
  </si>
  <si>
    <t>Flint &amp; Steel</t>
  </si>
  <si>
    <t>Everburn Torch</t>
  </si>
  <si>
    <t xml:space="preserve">Spare Notebook </t>
  </si>
  <si>
    <t>Oil</t>
  </si>
  <si>
    <t xml:space="preserve">Waterskin </t>
  </si>
  <si>
    <t>Scroll Case</t>
  </si>
  <si>
    <t>Sacks</t>
  </si>
  <si>
    <t>Mount:  Riding Dog</t>
  </si>
  <si>
    <t>Military Saddle</t>
  </si>
  <si>
    <t>Saddlebags</t>
  </si>
  <si>
    <t>Mount</t>
  </si>
  <si>
    <t>Initiative:</t>
  </si>
  <si>
    <t>Size:</t>
  </si>
  <si>
    <t>Speed:</t>
  </si>
  <si>
    <t>AC:</t>
  </si>
  <si>
    <t>Fort:</t>
  </si>
  <si>
    <t>Ref:</t>
  </si>
  <si>
    <t>Will:</t>
  </si>
  <si>
    <t>Moonshae Wolfhound</t>
  </si>
  <si>
    <t>Dog</t>
  </si>
  <si>
    <t>Detect Secret Doors</t>
  </si>
  <si>
    <t>Identify</t>
  </si>
  <si>
    <t>400’ + 40’/lvl</t>
  </si>
  <si>
    <t>Mage Armor</t>
  </si>
  <si>
    <t>Gembomb</t>
  </si>
  <si>
    <t>1 hr/lvl</t>
  </si>
  <si>
    <t>0’</t>
  </si>
  <si>
    <t>Special</t>
  </si>
  <si>
    <t>V S M</t>
  </si>
  <si>
    <t>1d4</t>
  </si>
  <si>
    <t>x2</t>
  </si>
  <si>
    <t>Bludgeon</t>
  </si>
  <si>
    <t>1d8</t>
  </si>
  <si>
    <t>19-20, x2</t>
  </si>
  <si>
    <t>Ranged Touch Spells</t>
  </si>
  <si>
    <t>12</t>
  </si>
  <si>
    <t>BAB:</t>
  </si>
  <si>
    <t>5</t>
  </si>
  <si>
    <t>Medium</t>
  </si>
  <si>
    <t>two</t>
  </si>
  <si>
    <t>Elven, Dwarven, Draconic</t>
  </si>
  <si>
    <t>+3</t>
  </si>
  <si>
    <t>Explorer’s Outfit</t>
  </si>
  <si>
    <t>Boots of Landing</t>
  </si>
  <si>
    <t>1d3</t>
  </si>
  <si>
    <t>Prcg/Slash</t>
  </si>
  <si>
    <t>19</t>
  </si>
  <si>
    <t>Summon Nature’s Ally I</t>
  </si>
  <si>
    <t>Flaming Sphere</t>
  </si>
  <si>
    <t>Crossbow Bolts</t>
  </si>
  <si>
    <t>Dog Encumbrance:</t>
  </si>
  <si>
    <t>Trail Rations</t>
  </si>
  <si>
    <t>Gold Pieces</t>
  </si>
  <si>
    <t>Actual Speed:</t>
  </si>
  <si>
    <t>20’</t>
  </si>
  <si>
    <t>CLev</t>
  </si>
  <si>
    <t>Archivist 4</t>
  </si>
  <si>
    <t>Knowledge:  Nature</t>
  </si>
  <si>
    <t>Knowledge:  Nobility &amp; Royalty</t>
  </si>
  <si>
    <t>+2 vs. Enchantment &amp; Illusions</t>
  </si>
  <si>
    <t>Silence</t>
  </si>
  <si>
    <t>Illusion</t>
  </si>
  <si>
    <t>Stash:  not yet established</t>
  </si>
  <si>
    <t>120’</t>
  </si>
  <si>
    <t>Rope, 50’ Hemp</t>
  </si>
  <si>
    <t>Scrolls and Potions</t>
  </si>
  <si>
    <t>Scroll of Detect Poison</t>
  </si>
  <si>
    <t>Scroll of Guidance</t>
  </si>
  <si>
    <t>Scroll of Light</t>
  </si>
  <si>
    <t>Scroll of Mending</t>
  </si>
  <si>
    <t>Scroll of Resistance</t>
  </si>
  <si>
    <t>Scroll of Comprehend Languages</t>
  </si>
  <si>
    <t>Scroll of Detect Undead</t>
  </si>
  <si>
    <t>Scroll of Divine Favor</t>
  </si>
  <si>
    <t>Scroll of Endure Elements</t>
  </si>
  <si>
    <t>Scroll of Entangle</t>
  </si>
  <si>
    <t>Scroll of Hide from Undead</t>
  </si>
  <si>
    <t>Scroll of Sanctuary</t>
  </si>
  <si>
    <t>Scroll of Shield of Faith</t>
  </si>
  <si>
    <t>Scroll of Shillelagh</t>
  </si>
  <si>
    <t>Scroll of Summon Monster I</t>
  </si>
  <si>
    <t>Scroll of Barkskin</t>
  </si>
  <si>
    <t>Scroll of Fire Trap</t>
  </si>
  <si>
    <t>Scroll of Flame Blade</t>
  </si>
  <si>
    <t>Scroll of Flaming Sphere</t>
  </si>
  <si>
    <t>Scroll of Summon Monster II</t>
  </si>
  <si>
    <t>Wand of Cure Light Wounds</t>
  </si>
  <si>
    <t>FF AC:</t>
  </si>
  <si>
    <t>Sunrod</t>
  </si>
  <si>
    <t>Sonic Bolts</t>
  </si>
  <si>
    <t>Electric Bolts</t>
  </si>
  <si>
    <t>Grapple:</t>
  </si>
  <si>
    <t>Spiritual Longsword</t>
  </si>
  <si>
    <t>Slashing</t>
  </si>
  <si>
    <t>Illus.</t>
  </si>
  <si>
    <t>Archivist 5</t>
  </si>
  <si>
    <t>Call Lightning</t>
  </si>
  <si>
    <t>Stone Shape</t>
  </si>
  <si>
    <t>Summon Nature’s Ally III</t>
  </si>
  <si>
    <t>Value</t>
  </si>
  <si>
    <t>Str Mod.:</t>
  </si>
  <si>
    <t>Dex Mod.:</t>
  </si>
  <si>
    <t>Temporary Bonuses:</t>
  </si>
  <si>
    <t>Temporary Penalties:</t>
  </si>
  <si>
    <t>10 charges</t>
  </si>
  <si>
    <t>1st:  Academic Priest</t>
  </si>
  <si>
    <t>Campaign:  Leadership</t>
  </si>
  <si>
    <t>PHB</t>
  </si>
  <si>
    <t>Reference</t>
  </si>
  <si>
    <t>Page</t>
  </si>
  <si>
    <t>Transmutation</t>
  </si>
  <si>
    <t>Enchantment</t>
  </si>
  <si>
    <t>Complete Champion</t>
  </si>
  <si>
    <t>FRCS</t>
  </si>
  <si>
    <t>V M/DF</t>
  </si>
  <si>
    <t>Complete Divine</t>
  </si>
  <si>
    <t>Comprehend Languages</t>
  </si>
  <si>
    <t>bypasses concealment</t>
  </si>
  <si>
    <t>Cold Bolts</t>
  </si>
  <si>
    <t>Rusty</t>
  </si>
  <si>
    <t>Seeking QR Heavy Crossbow</t>
  </si>
  <si>
    <t>3rd:  Archivist of Nature</t>
  </si>
  <si>
    <t>6th:  Draconic Archivist</t>
  </si>
  <si>
    <t>Archivist 7</t>
  </si>
  <si>
    <t>Archivist 6</t>
  </si>
  <si>
    <t>Dark Knowledge (puissance)</t>
  </si>
  <si>
    <t>Dark Knowledge (tactics)</t>
  </si>
  <si>
    <t>Dark Knowledge 5/day</t>
  </si>
  <si>
    <t>Whisper Gnome Spells</t>
  </si>
  <si>
    <t>Low-light Vision</t>
  </si>
  <si>
    <t>Darkvision 60’</t>
  </si>
  <si>
    <t>Mage Hand</t>
  </si>
  <si>
    <t>Message</t>
  </si>
  <si>
    <t>Silence (on self)</t>
  </si>
  <si>
    <t>Ring of Protection +1</t>
  </si>
  <si>
    <t>Hammerblock Mithral Chain Shirt</t>
  </si>
  <si>
    <t>Treated as light armor; DR 5/piercing and slashing</t>
  </si>
  <si>
    <t>2nd:  Lore Mastery:  Decipher Script</t>
  </si>
  <si>
    <t>7th:  Lore Mastery:  Know:  Royalty</t>
  </si>
  <si>
    <t>Archivist Features</t>
  </si>
  <si>
    <t>Blackthorn Shillelagh +1</t>
  </si>
  <si>
    <t>Dagger +1</t>
  </si>
  <si>
    <t>Scroll of Stone Shape</t>
  </si>
  <si>
    <t>Dark Knowledge (foe)</t>
  </si>
  <si>
    <t>Sling of Corrosion</t>
  </si>
  <si>
    <t>1d6</t>
  </si>
  <si>
    <t>x3</t>
  </si>
  <si>
    <t>MIC 31</t>
  </si>
  <si>
    <t>Amanuensis</t>
  </si>
  <si>
    <t>Spell Compendium</t>
  </si>
  <si>
    <t>Purify Food &amp; Drink</t>
  </si>
  <si>
    <t>Preserve Organ</t>
  </si>
  <si>
    <t>Necromancy</t>
  </si>
  <si>
    <t>10 minutes</t>
  </si>
  <si>
    <t>24 hours</t>
  </si>
  <si>
    <t>Book of Vile Darkness</t>
  </si>
  <si>
    <t>Swift</t>
  </si>
  <si>
    <t>Bless Water</t>
  </si>
  <si>
    <t>1 round</t>
  </si>
  <si>
    <t>Burial Blessing</t>
  </si>
  <si>
    <t>V S M XP</t>
  </si>
  <si>
    <t>Permanent</t>
  </si>
  <si>
    <t>Defenders of the Faith</t>
  </si>
  <si>
    <t>Command</t>
  </si>
  <si>
    <t>V</t>
  </si>
  <si>
    <t>Conjure Ice Beast I</t>
  </si>
  <si>
    <t>Frostburn</t>
  </si>
  <si>
    <t>Deathwatch</t>
  </si>
  <si>
    <t>Detect Animals/Plants</t>
  </si>
  <si>
    <t>Detect Evil/Chaos/Law</t>
  </si>
  <si>
    <t>Divine Inspiration</t>
  </si>
  <si>
    <t>Sacrifice</t>
  </si>
  <si>
    <t>1d4 rnds</t>
  </si>
  <si>
    <t>Book of Exalted Deeds</t>
  </si>
  <si>
    <t>Endure Elements</t>
  </si>
  <si>
    <t>Eyes of the Avoral</t>
  </si>
  <si>
    <t>V S F DF</t>
  </si>
  <si>
    <t>Grave Strike</t>
  </si>
  <si>
    <t>V DF</t>
  </si>
  <si>
    <t>Complete Adventurer</t>
  </si>
  <si>
    <t>Guiding Light</t>
  </si>
  <si>
    <t>Healthful Rest</t>
  </si>
  <si>
    <t>Impede</t>
  </si>
  <si>
    <t>Light of Lunia</t>
  </si>
  <si>
    <t>Magic Stone</t>
  </si>
  <si>
    <t>Magic Weapon</t>
  </si>
  <si>
    <t>Planar Handbook</t>
  </si>
  <si>
    <t>30 minutes</t>
  </si>
  <si>
    <t>V S F/DF</t>
  </si>
  <si>
    <t>Nightshield</t>
  </si>
  <si>
    <t>Protection from E/C/L</t>
  </si>
  <si>
    <t>Nimbus of Light</t>
  </si>
  <si>
    <t>Obscuring Mist</t>
  </si>
  <si>
    <t>Omen of Peril</t>
  </si>
  <si>
    <t>30’ radius</t>
  </si>
  <si>
    <t>V F</t>
  </si>
  <si>
    <t>Remove Fear</t>
  </si>
  <si>
    <t>Resist Planar Alignment</t>
  </si>
  <si>
    <t>Shield of Faith</t>
  </si>
  <si>
    <t>Spell Flower</t>
  </si>
  <si>
    <t>Summon Undead I</t>
  </si>
  <si>
    <t>Libris Mortis</t>
  </si>
  <si>
    <t>Vigor, Lesser</t>
  </si>
  <si>
    <t>Vision of Heaven</t>
  </si>
  <si>
    <t>special</t>
  </si>
  <si>
    <r>
      <rPr>
        <b/>
        <i/>
        <sz val="18"/>
        <color rgb="FF0000FF"/>
        <rFont val="Times New Roman"/>
        <family val="1"/>
      </rPr>
      <t xml:space="preserve">Minimum </t>
    </r>
    <r>
      <rPr>
        <i/>
        <sz val="18"/>
        <color rgb="FF0000FF"/>
        <rFont val="Times New Roman"/>
        <family val="1"/>
      </rPr>
      <t>Known Spells</t>
    </r>
  </si>
  <si>
    <t>Flame of Faith</t>
  </si>
  <si>
    <t>Footsteps of the Divine</t>
  </si>
  <si>
    <t>Heart’s Ease</t>
  </si>
  <si>
    <t>Inspired Aim</t>
  </si>
  <si>
    <t>Castigate</t>
  </si>
  <si>
    <t>Celestial Brilliance</t>
  </si>
  <si>
    <t>1 day/lvl</t>
  </si>
  <si>
    <t>Divine Storm</t>
  </si>
  <si>
    <t>Freedom of Movement</t>
  </si>
  <si>
    <t>Restoration</t>
  </si>
  <si>
    <t>8th</t>
  </si>
  <si>
    <t>30’</t>
  </si>
  <si>
    <t>Barkskin</t>
  </si>
  <si>
    <t>Archivist 8</t>
  </si>
  <si>
    <t>Peridot Periapt of True Seeing</t>
  </si>
  <si>
    <t>Dismissal</t>
  </si>
  <si>
    <t xml:space="preserve">Divine Storm </t>
  </si>
  <si>
    <t>Equity on this page:</t>
  </si>
  <si>
    <t>Total Equity:</t>
  </si>
  <si>
    <t>Wealth Cap (7):</t>
  </si>
  <si>
    <t>Balance in coins:</t>
  </si>
  <si>
    <t>Dispel Magic</t>
  </si>
  <si>
    <t>Remove Curse</t>
  </si>
  <si>
    <t>Hold Person</t>
  </si>
  <si>
    <t>Sound Burst</t>
  </si>
  <si>
    <t>Detect Evil</t>
  </si>
  <si>
    <t>Cure Serious Wounds</t>
  </si>
  <si>
    <t>NPC</t>
  </si>
  <si>
    <t>Elf</t>
  </si>
  <si>
    <t>Subrace:</t>
  </si>
  <si>
    <t>Drow</t>
  </si>
  <si>
    <t>+2 versus Enchantments</t>
  </si>
  <si>
    <t>Immunity to Sleep</t>
  </si>
  <si>
    <t>Female</t>
  </si>
  <si>
    <t>Nephalim</t>
  </si>
  <si>
    <t>4’ 5”</t>
  </si>
  <si>
    <t>73 lbs.</t>
  </si>
  <si>
    <t>þ</t>
  </si>
  <si>
    <t>Lawful Neutral</t>
  </si>
  <si>
    <t>Desecrate</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</si>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</sst>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7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sz val="18"/>
      <color indexed="12"/>
      <name val="Times New Roman"/>
      <family val="1"/>
    </font>
    <font>
      <i/>
      <sz val="18"/>
      <color indexed="12"/>
      <name val="Times New Roman"/>
      <family val="1"/>
    </font>
    <font>
      <sz val="13"/>
      <name val="Wingdings"/>
      <charset val="2"/>
    </font>
    <font>
      <i/>
      <sz val="18"/>
      <color indexed="53"/>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8"/>
      <color rgb="FF0000FF"/>
      <name val="Times New Roman"/>
      <family val="1"/>
    </font>
    <font>
      <i/>
      <sz val="12"/>
      <color indexed="9"/>
      <name val="Times New Roman"/>
      <family val="1"/>
    </font>
    <font>
      <b/>
      <sz val="13"/>
      <color indexed="20"/>
      <name val="Times New Roman"/>
      <family val="1"/>
    </font>
    <font>
      <i/>
      <sz val="10"/>
      <name val="Times New Roman"/>
      <family val="1"/>
    </font>
    <font>
      <i/>
      <sz val="20"/>
      <color theme="7" tint="0.39997558519241921"/>
      <name val="Times New Roman"/>
      <family val="1"/>
    </font>
    <font>
      <b/>
      <sz val="12"/>
      <color rgb="FFFFC000"/>
      <name val="Times New Roman"/>
      <family val="1"/>
    </font>
    <font>
      <sz val="12"/>
      <color rgb="FFFFC000"/>
      <name val="Times New Roman"/>
      <family val="1"/>
    </font>
    <font>
      <b/>
      <sz val="13"/>
      <color rgb="FF00B050"/>
      <name val="Times New Roman"/>
      <family val="1"/>
    </font>
    <font>
      <b/>
      <sz val="12"/>
      <color theme="9" tint="-0.249977111117893"/>
      <name val="Times New Roman"/>
      <family val="1"/>
    </font>
    <font>
      <b/>
      <sz val="12"/>
      <color rgb="FF7030A0"/>
      <name val="Times New Roman"/>
      <family val="1"/>
    </font>
    <font>
      <b/>
      <sz val="16"/>
      <name val="Times New Roman"/>
      <family val="1"/>
    </font>
    <font>
      <b/>
      <sz val="14"/>
      <name val="Times New Roman"/>
      <family val="1"/>
    </font>
    <font>
      <sz val="14"/>
      <name val="Times New Roman"/>
      <family val="1"/>
    </font>
    <font>
      <i/>
      <sz val="16"/>
      <color indexed="53"/>
      <name val="Times New Roman"/>
      <family val="1"/>
    </font>
    <font>
      <i/>
      <sz val="16"/>
      <color indexed="10"/>
      <name val="Times New Roman"/>
      <family val="1"/>
    </font>
    <font>
      <i/>
      <sz val="16"/>
      <color indexed="57"/>
      <name val="Times New Roman"/>
      <family val="1"/>
    </font>
    <font>
      <b/>
      <sz val="12"/>
      <color rgb="FF00B0F0"/>
      <name val="Times New Roman"/>
      <family val="1"/>
    </font>
    <font>
      <i/>
      <sz val="12"/>
      <color indexed="81"/>
      <name val="Times New Roman"/>
      <family val="1"/>
    </font>
    <font>
      <sz val="12"/>
      <color rgb="FF009900"/>
      <name val="Times New Roman"/>
      <family val="1"/>
    </font>
    <font>
      <b/>
      <sz val="12"/>
      <color theme="1"/>
      <name val="Times New Roman"/>
      <family val="1"/>
    </font>
    <font>
      <b/>
      <i/>
      <sz val="18"/>
      <color rgb="FF0000FF"/>
      <name val="Times New Roman"/>
      <family val="1"/>
    </font>
    <font>
      <b/>
      <sz val="12"/>
      <color rgb="FF0000FF"/>
      <name val="Times New Roman"/>
      <family val="1"/>
    </font>
    <font>
      <sz val="12"/>
      <color theme="0"/>
      <name val="Times New Roman"/>
      <family val="1"/>
    </font>
    <font>
      <i/>
      <sz val="14"/>
      <color indexed="17"/>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indexed="12"/>
        <bgColor indexed="64"/>
      </patternFill>
    </fill>
    <fill>
      <patternFill patternType="solid">
        <fgColor rgb="FFCCFFCC"/>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rgb="FF0000FF"/>
        <bgColor indexed="64"/>
      </patternFill>
    </fill>
    <fill>
      <patternFill patternType="solid">
        <fgColor indexed="1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rgb="FFFFFF00"/>
        <bgColor indexed="64"/>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double">
        <color auto="1"/>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double">
        <color rgb="FF0000FF"/>
      </left>
      <right style="double">
        <color rgb="FF0000FF"/>
      </right>
      <top style="double">
        <color rgb="FF0000FF"/>
      </top>
      <bottom style="double">
        <color rgb="FF0000FF"/>
      </bottom>
      <diagonal/>
    </border>
    <border>
      <left style="thin">
        <color indexed="64"/>
      </left>
      <right/>
      <top style="thin">
        <color indexed="64"/>
      </top>
      <bottom/>
      <diagonal/>
    </border>
    <border>
      <left style="double">
        <color indexed="64"/>
      </left>
      <right style="double">
        <color indexed="64"/>
      </right>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right style="hair">
        <color auto="1"/>
      </right>
      <top style="double">
        <color auto="1"/>
      </top>
      <bottom style="medium">
        <color indexed="64"/>
      </bottom>
      <diagonal/>
    </border>
    <border>
      <left/>
      <right style="hair">
        <color indexed="64"/>
      </right>
      <top/>
      <bottom style="hair">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cellStyleXfs>
  <cellXfs count="589">
    <xf numFmtId="0" fontId="0" fillId="0" borderId="0" xfId="0"/>
    <xf numFmtId="0" fontId="2" fillId="0" borderId="14" xfId="0" applyFont="1" applyFill="1" applyBorder="1" applyAlignment="1">
      <alignment horizontal="center" vertical="center"/>
    </xf>
    <xf numFmtId="0" fontId="2" fillId="0" borderId="14" xfId="0" quotePrefix="1" applyFont="1" applyFill="1" applyBorder="1" applyAlignment="1">
      <alignment horizontal="center" vertical="center" wrapText="1"/>
    </xf>
    <xf numFmtId="49" fontId="2" fillId="0" borderId="14" xfId="2" applyNumberFormat="1" applyFont="1" applyFill="1" applyBorder="1" applyAlignment="1">
      <alignment horizontal="center" vertical="center"/>
    </xf>
    <xf numFmtId="0" fontId="2" fillId="0" borderId="14" xfId="0" applyFont="1" applyFill="1" applyBorder="1" applyAlignment="1">
      <alignment horizontal="center" vertical="center" shrinkToFit="1"/>
    </xf>
    <xf numFmtId="164" fontId="2" fillId="0" borderId="14" xfId="0" applyNumberFormat="1" applyFont="1" applyFill="1" applyBorder="1" applyAlignment="1">
      <alignment horizontal="center" vertical="center"/>
    </xf>
    <xf numFmtId="0" fontId="7" fillId="0" borderId="30" xfId="2" applyNumberFormat="1" applyFont="1" applyBorder="1" applyAlignment="1">
      <alignment horizontal="center" vertical="center" shrinkToFit="1"/>
    </xf>
    <xf numFmtId="9" fontId="7" fillId="0" borderId="30" xfId="2" applyFont="1" applyBorder="1" applyAlignment="1">
      <alignment horizontal="center" vertical="center" shrinkToFit="1"/>
    </xf>
    <xf numFmtId="0" fontId="7" fillId="0" borderId="31" xfId="0" applyNumberFormat="1" applyFont="1" applyBorder="1" applyAlignment="1">
      <alignment horizontal="center" vertical="center" wrapText="1"/>
    </xf>
    <xf numFmtId="9" fontId="7" fillId="0" borderId="30" xfId="2" applyFont="1" applyFill="1" applyBorder="1" applyAlignment="1">
      <alignment horizontal="center" vertical="center" shrinkToFit="1"/>
    </xf>
    <xf numFmtId="49" fontId="7" fillId="0" borderId="36" xfId="0" applyNumberFormat="1" applyFont="1" applyBorder="1" applyAlignment="1">
      <alignment horizontal="center" vertical="center" wrapText="1"/>
    </xf>
    <xf numFmtId="0" fontId="7" fillId="0" borderId="29" xfId="0" applyFont="1" applyBorder="1" applyAlignment="1">
      <alignment horizontal="center" vertical="center" wrapText="1"/>
    </xf>
    <xf numFmtId="9" fontId="7" fillId="0" borderId="29" xfId="2" applyFont="1" applyBorder="1" applyAlignment="1">
      <alignment horizontal="center" vertical="center" shrinkToFit="1"/>
    </xf>
    <xf numFmtId="0" fontId="12" fillId="3" borderId="83"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40" xfId="0" applyNumberFormat="1" applyFont="1" applyFill="1" applyBorder="1" applyAlignment="1">
      <alignment horizontal="center" vertical="center" wrapText="1"/>
    </xf>
    <xf numFmtId="0" fontId="49" fillId="11" borderId="39" xfId="0" applyNumberFormat="1" applyFont="1" applyFill="1" applyBorder="1" applyAlignment="1">
      <alignment horizontal="center" vertical="center" wrapText="1"/>
    </xf>
    <xf numFmtId="0" fontId="12" fillId="3" borderId="84" xfId="0" applyFont="1" applyFill="1" applyBorder="1" applyAlignment="1">
      <alignment horizontal="center" vertical="center"/>
    </xf>
    <xf numFmtId="0" fontId="4" fillId="0" borderId="0" xfId="0" applyFont="1" applyBorder="1" applyAlignment="1">
      <alignment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9" fontId="7" fillId="0" borderId="62" xfId="2" applyFont="1" applyFill="1" applyBorder="1" applyAlignment="1">
      <alignment horizontal="center" vertical="center" shrinkToFit="1"/>
    </xf>
    <xf numFmtId="9" fontId="7" fillId="0" borderId="16" xfId="2" applyFont="1" applyFill="1" applyBorder="1" applyAlignment="1">
      <alignment horizontal="center" vertical="center" shrinkToFit="1"/>
    </xf>
    <xf numFmtId="0" fontId="7" fillId="0" borderId="16" xfId="2" applyNumberFormat="1" applyFont="1" applyFill="1" applyBorder="1" applyAlignment="1">
      <alignment horizontal="center" vertical="center" shrinkToFit="1"/>
    </xf>
    <xf numFmtId="49" fontId="7" fillId="0" borderId="36" xfId="0" applyNumberFormat="1" applyFont="1" applyFill="1" applyBorder="1" applyAlignment="1">
      <alignment horizontal="center" vertical="center" shrinkToFit="1"/>
    </xf>
    <xf numFmtId="0" fontId="7" fillId="0" borderId="31" xfId="0" quotePrefix="1"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2" fillId="0" borderId="59" xfId="0" applyFont="1" applyBorder="1" applyAlignment="1">
      <alignment horizontal="center" vertical="center"/>
    </xf>
    <xf numFmtId="9" fontId="7" fillId="0" borderId="29" xfId="2" applyFont="1" applyFill="1" applyBorder="1" applyAlignment="1">
      <alignment horizontal="center" vertical="center" shrinkToFit="1"/>
    </xf>
    <xf numFmtId="0" fontId="7" fillId="0" borderId="30" xfId="2" applyNumberFormat="1" applyFont="1" applyFill="1" applyBorder="1" applyAlignment="1">
      <alignment horizontal="center" vertical="center" shrinkToFit="1"/>
    </xf>
    <xf numFmtId="1" fontId="59" fillId="11" borderId="56" xfId="0" applyNumberFormat="1" applyFont="1" applyFill="1" applyBorder="1" applyAlignment="1">
      <alignment horizontal="center" vertical="center"/>
    </xf>
    <xf numFmtId="1" fontId="2" fillId="0" borderId="56" xfId="0" applyNumberFormat="1" applyFont="1" applyBorder="1" applyAlignment="1">
      <alignment horizontal="center" vertical="center"/>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0" fontId="2" fillId="9" borderId="15"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29" xfId="0" quotePrefix="1" applyFont="1" applyFill="1" applyBorder="1" applyAlignment="1">
      <alignment horizontal="center" vertical="center" wrapText="1"/>
    </xf>
    <xf numFmtId="49" fontId="2" fillId="9" borderId="29" xfId="2" applyNumberFormat="1" applyFont="1" applyFill="1" applyBorder="1" applyAlignment="1">
      <alignment horizontal="center" vertical="center"/>
    </xf>
    <xf numFmtId="0" fontId="2" fillId="9" borderId="29" xfId="0" applyFont="1" applyFill="1" applyBorder="1" applyAlignment="1">
      <alignment horizontal="center" vertical="center" shrinkToFit="1"/>
    </xf>
    <xf numFmtId="164" fontId="2" fillId="9" borderId="29" xfId="0" applyNumberFormat="1" applyFont="1" applyFill="1" applyBorder="1" applyAlignment="1">
      <alignment horizontal="center" vertical="center"/>
    </xf>
    <xf numFmtId="1" fontId="2" fillId="9" borderId="89" xfId="0" applyNumberFormat="1" applyFont="1" applyFill="1" applyBorder="1" applyAlignment="1">
      <alignment horizontal="center" vertical="center"/>
    </xf>
    <xf numFmtId="0" fontId="5" fillId="9" borderId="91" xfId="0" applyFont="1" applyFill="1" applyBorder="1" applyAlignment="1">
      <alignment horizontal="center" vertical="center"/>
    </xf>
    <xf numFmtId="164" fontId="5" fillId="0" borderId="56"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164" fontId="5" fillId="9" borderId="90"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48" xfId="0" applyFont="1" applyFill="1" applyBorder="1" applyAlignment="1">
      <alignment horizontal="center" vertical="center"/>
    </xf>
    <xf numFmtId="0" fontId="5" fillId="0" borderId="48" xfId="0" quotePrefix="1" applyFont="1" applyFill="1" applyBorder="1" applyAlignment="1">
      <alignment horizontal="center" vertical="center" wrapText="1"/>
    </xf>
    <xf numFmtId="49" fontId="2" fillId="0" borderId="48" xfId="2" applyNumberFormat="1" applyFont="1" applyFill="1" applyBorder="1" applyAlignment="1">
      <alignment horizontal="center" vertical="center"/>
    </xf>
    <xf numFmtId="0" fontId="2" fillId="0" borderId="48" xfId="0" applyFont="1" applyFill="1" applyBorder="1" applyAlignment="1">
      <alignment horizontal="center" vertical="center" shrinkToFit="1"/>
    </xf>
    <xf numFmtId="164" fontId="2" fillId="0" borderId="48" xfId="0" applyNumberFormat="1" applyFont="1" applyFill="1" applyBorder="1" applyAlignment="1">
      <alignment horizontal="center" vertical="center"/>
    </xf>
    <xf numFmtId="164" fontId="5" fillId="0" borderId="50" xfId="0" applyNumberFormat="1" applyFont="1" applyFill="1" applyBorder="1" applyAlignment="1">
      <alignment horizontal="center" vertical="center"/>
    </xf>
    <xf numFmtId="0" fontId="2" fillId="0" borderId="37" xfId="0" applyFont="1" applyFill="1" applyBorder="1" applyAlignment="1">
      <alignment horizontal="center" vertical="center"/>
    </xf>
    <xf numFmtId="0" fontId="48" fillId="2" borderId="69" xfId="0" applyFont="1" applyFill="1" applyBorder="1" applyAlignment="1">
      <alignment horizontal="right" vertical="center"/>
    </xf>
    <xf numFmtId="0" fontId="48" fillId="2" borderId="70" xfId="0" applyFont="1" applyFill="1" applyBorder="1" applyAlignment="1">
      <alignment horizontal="left" vertical="center"/>
    </xf>
    <xf numFmtId="0" fontId="20" fillId="2" borderId="70" xfId="0" applyFont="1" applyFill="1" applyBorder="1" applyAlignment="1">
      <alignment horizontal="left" vertical="center"/>
    </xf>
    <xf numFmtId="0" fontId="4" fillId="2" borderId="70" xfId="0" applyFont="1" applyFill="1" applyBorder="1" applyAlignment="1">
      <alignment horizontal="centerContinuous" vertical="center"/>
    </xf>
    <xf numFmtId="0" fontId="5"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8" xfId="0" applyFont="1" applyFill="1" applyBorder="1" applyAlignment="1">
      <alignment horizontal="right" vertical="center"/>
    </xf>
    <xf numFmtId="0" fontId="6" fillId="4" borderId="128" xfId="0" applyFont="1" applyFill="1" applyBorder="1" applyAlignment="1">
      <alignment horizontal="right" vertical="center"/>
    </xf>
    <xf numFmtId="49" fontId="7" fillId="0" borderId="80"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5" xfId="0" applyFont="1" applyFill="1" applyBorder="1" applyAlignment="1">
      <alignment horizontal="right" vertical="center"/>
    </xf>
    <xf numFmtId="49" fontId="7" fillId="0" borderId="3" xfId="0" applyNumberFormat="1" applyFont="1" applyBorder="1" applyAlignment="1">
      <alignment horizontal="centerContinuous" vertical="center"/>
    </xf>
    <xf numFmtId="0" fontId="2" fillId="0" borderId="126" xfId="0" applyFont="1" applyBorder="1" applyAlignment="1">
      <alignment horizontal="centerContinuous" vertical="center"/>
    </xf>
    <xf numFmtId="0" fontId="6" fillId="4" borderId="127" xfId="0" applyFont="1" applyFill="1" applyBorder="1" applyAlignment="1">
      <alignment horizontal="right" vertical="center"/>
    </xf>
    <xf numFmtId="49" fontId="7" fillId="0" borderId="36" xfId="0" applyNumberFormat="1" applyFont="1" applyFill="1" applyBorder="1" applyAlignment="1">
      <alignment horizontal="center" vertical="center"/>
    </xf>
    <xf numFmtId="0" fontId="4" fillId="4" borderId="11" xfId="0" applyFont="1" applyFill="1" applyBorder="1" applyAlignment="1">
      <alignment horizontal="right" vertical="center"/>
    </xf>
    <xf numFmtId="49" fontId="7" fillId="0" borderId="12" xfId="0" applyNumberFormat="1" applyFont="1" applyBorder="1" applyAlignment="1">
      <alignment horizontal="centerContinuous" vertical="center"/>
    </xf>
    <xf numFmtId="0" fontId="7" fillId="0" borderId="82" xfId="0" applyFont="1" applyBorder="1" applyAlignment="1">
      <alignment horizontal="centerContinuous" vertical="center"/>
    </xf>
    <xf numFmtId="0" fontId="60" fillId="4" borderId="34" xfId="0" applyFont="1" applyFill="1" applyBorder="1" applyAlignment="1">
      <alignment horizontal="right" vertical="center"/>
    </xf>
    <xf numFmtId="0" fontId="7" fillId="0" borderId="13" xfId="0" applyFont="1" applyFill="1" applyBorder="1" applyAlignment="1">
      <alignment horizontal="center" vertical="center"/>
    </xf>
    <xf numFmtId="0" fontId="8" fillId="2" borderId="15" xfId="0" applyFont="1" applyFill="1" applyBorder="1" applyAlignment="1">
      <alignment horizontal="right" vertical="center"/>
    </xf>
    <xf numFmtId="0" fontId="26" fillId="0" borderId="16" xfId="0" applyNumberFormat="1" applyFont="1" applyBorder="1" applyAlignment="1">
      <alignment horizontal="center" vertical="center"/>
    </xf>
    <xf numFmtId="0" fontId="8" fillId="4" borderId="55" xfId="0" applyFont="1" applyFill="1" applyBorder="1" applyAlignment="1">
      <alignment horizontal="right" vertical="center"/>
    </xf>
    <xf numFmtId="49" fontId="17" fillId="0" borderId="36" xfId="0" applyNumberFormat="1" applyFont="1" applyFill="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6"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5" borderId="33"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2" xfId="0" applyFont="1" applyBorder="1" applyAlignment="1">
      <alignment horizontal="center" vertical="center"/>
    </xf>
    <xf numFmtId="0" fontId="38" fillId="2" borderId="4"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32"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7" xfId="0" applyFont="1" applyFill="1" applyBorder="1" applyAlignment="1">
      <alignment horizontal="right" vertical="center"/>
    </xf>
    <xf numFmtId="0" fontId="7" fillId="0" borderId="28" xfId="0" quotePrefix="1" applyFont="1" applyBorder="1" applyAlignment="1">
      <alignment horizontal="center" vertical="center"/>
    </xf>
    <xf numFmtId="49" fontId="26" fillId="0" borderId="28" xfId="0" applyNumberFormat="1" applyFont="1" applyBorder="1" applyAlignment="1">
      <alignment horizontal="center" vertical="center"/>
    </xf>
    <xf numFmtId="0" fontId="11" fillId="4" borderId="54" xfId="0" applyFont="1" applyFill="1" applyBorder="1" applyAlignment="1">
      <alignment horizontal="right" vertical="center"/>
    </xf>
    <xf numFmtId="49" fontId="7" fillId="0" borderId="13"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7"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6"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47" fillId="0" borderId="29" xfId="0" applyFont="1" applyFill="1" applyBorder="1" applyAlignment="1">
      <alignment horizontal="center" vertical="center" wrapText="1"/>
    </xf>
    <xf numFmtId="0" fontId="7" fillId="0" borderId="29" xfId="0" applyFont="1" applyFill="1" applyBorder="1" applyAlignment="1">
      <alignment horizontal="center" vertical="center" wrapText="1"/>
    </xf>
    <xf numFmtId="1" fontId="7" fillId="0" borderId="29" xfId="0" applyNumberFormat="1" applyFont="1" applyFill="1" applyBorder="1" applyAlignment="1">
      <alignment horizontal="center" vertical="center" wrapText="1"/>
    </xf>
    <xf numFmtId="0" fontId="50" fillId="11" borderId="30"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46" fillId="0" borderId="1" xfId="0" applyFont="1" applyFill="1" applyBorder="1" applyAlignment="1">
      <alignment vertical="center"/>
    </xf>
    <xf numFmtId="0" fontId="13" fillId="0" borderId="30" xfId="0" applyNumberFormat="1" applyFont="1" applyFill="1" applyBorder="1" applyAlignment="1">
      <alignment horizontal="center" vertical="center"/>
    </xf>
    <xf numFmtId="0" fontId="47" fillId="0" borderId="61" xfId="0" applyFont="1" applyFill="1" applyBorder="1" applyAlignment="1">
      <alignment vertical="center"/>
    </xf>
    <xf numFmtId="0" fontId="6" fillId="0" borderId="62" xfId="0" applyFont="1" applyFill="1" applyBorder="1" applyAlignment="1">
      <alignment horizontal="center" vertical="center"/>
    </xf>
    <xf numFmtId="0" fontId="7" fillId="0" borderId="62" xfId="0" applyFont="1" applyFill="1" applyBorder="1" applyAlignment="1">
      <alignment horizontal="center" vertical="center"/>
    </xf>
    <xf numFmtId="0" fontId="49" fillId="0" borderId="62" xfId="0" applyFont="1" applyFill="1" applyBorder="1" applyAlignment="1">
      <alignment horizontal="center" vertical="center" wrapText="1"/>
    </xf>
    <xf numFmtId="0" fontId="7" fillId="0" borderId="62" xfId="0" applyFont="1" applyFill="1" applyBorder="1" applyAlignment="1">
      <alignment horizontal="center" vertical="center" wrapText="1"/>
    </xf>
    <xf numFmtId="1" fontId="7" fillId="0" borderId="62" xfId="0" applyNumberFormat="1" applyFont="1" applyFill="1" applyBorder="1" applyAlignment="1">
      <alignment horizontal="center" vertical="center" wrapText="1"/>
    </xf>
    <xf numFmtId="0" fontId="50" fillId="11" borderId="62" xfId="0" applyNumberFormat="1" applyFont="1" applyFill="1" applyBorder="1" applyAlignment="1">
      <alignment horizontal="center" vertical="center"/>
    </xf>
    <xf numFmtId="49" fontId="7" fillId="0" borderId="62" xfId="0" applyNumberFormat="1" applyFont="1" applyFill="1" applyBorder="1" applyAlignment="1">
      <alignment horizontal="center" vertical="center" wrapText="1"/>
    </xf>
    <xf numFmtId="0" fontId="7" fillId="0" borderId="67" xfId="0" quotePrefix="1" applyFont="1" applyFill="1" applyBorder="1" applyAlignment="1">
      <alignment horizontal="center" vertical="center"/>
    </xf>
    <xf numFmtId="0" fontId="11" fillId="0" borderId="1" xfId="0" applyFont="1" applyFill="1" applyBorder="1" applyAlignment="1">
      <alignment vertical="center"/>
    </xf>
    <xf numFmtId="0" fontId="7" fillId="0" borderId="29" xfId="0" applyNumberFormat="1" applyFont="1" applyFill="1" applyBorder="1" applyAlignment="1">
      <alignment horizontal="center" vertical="center"/>
    </xf>
    <xf numFmtId="49" fontId="17" fillId="0" borderId="29" xfId="0" applyNumberFormat="1" applyFont="1" applyFill="1" applyBorder="1" applyAlignment="1">
      <alignment horizontal="center" vertical="center"/>
    </xf>
    <xf numFmtId="0" fontId="17" fillId="0" borderId="30" xfId="0" applyNumberFormat="1" applyFont="1" applyFill="1" applyBorder="1" applyAlignment="1">
      <alignment horizontal="center" vertical="center"/>
    </xf>
    <xf numFmtId="0" fontId="11" fillId="0" borderId="30"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9" xfId="0" applyNumberFormat="1" applyFont="1" applyFill="1" applyBorder="1" applyAlignment="1">
      <alignment horizontal="center" vertical="center"/>
    </xf>
    <xf numFmtId="0" fontId="24" fillId="0" borderId="30"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9" xfId="0" applyNumberFormat="1" applyFont="1" applyFill="1" applyBorder="1" applyAlignment="1">
      <alignment horizontal="center" vertical="center"/>
    </xf>
    <xf numFmtId="0" fontId="23" fillId="0" borderId="30" xfId="0" applyNumberFormat="1" applyFont="1" applyFill="1" applyBorder="1" applyAlignment="1">
      <alignment horizontal="center" vertical="center"/>
    </xf>
    <xf numFmtId="0" fontId="14" fillId="0" borderId="30"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9" xfId="0" applyNumberFormat="1" applyFont="1" applyFill="1" applyBorder="1" applyAlignment="1">
      <alignment horizontal="center" vertical="center"/>
    </xf>
    <xf numFmtId="0" fontId="18" fillId="0" borderId="30"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29" fillId="0" borderId="0" xfId="0" applyFont="1" applyBorder="1" applyAlignment="1">
      <alignment vertical="center"/>
    </xf>
    <xf numFmtId="0" fontId="10" fillId="7" borderId="1" xfId="0" applyFont="1" applyFill="1" applyBorder="1" applyAlignment="1">
      <alignment vertical="center"/>
    </xf>
    <xf numFmtId="0" fontId="7" fillId="7" borderId="29" xfId="0" applyNumberFormat="1" applyFont="1" applyFill="1" applyBorder="1" applyAlignment="1">
      <alignment horizontal="center" vertical="center"/>
    </xf>
    <xf numFmtId="49" fontId="27" fillId="7" borderId="29" xfId="0" applyNumberFormat="1" applyFont="1" applyFill="1" applyBorder="1" applyAlignment="1">
      <alignment horizontal="center" vertical="center"/>
    </xf>
    <xf numFmtId="0" fontId="27" fillId="7" borderId="30" xfId="0" applyNumberFormat="1" applyFont="1" applyFill="1" applyBorder="1" applyAlignment="1">
      <alignment horizontal="center" vertical="center"/>
    </xf>
    <xf numFmtId="0" fontId="10" fillId="7" borderId="30" xfId="0" applyNumberFormat="1" applyFont="1" applyFill="1" applyBorder="1" applyAlignment="1">
      <alignment horizontal="center" vertical="center"/>
    </xf>
    <xf numFmtId="49" fontId="7" fillId="7" borderId="30" xfId="0" applyNumberFormat="1" applyFont="1" applyFill="1" applyBorder="1" applyAlignment="1">
      <alignment horizontal="center" vertical="center"/>
    </xf>
    <xf numFmtId="0" fontId="7" fillId="7" borderId="31"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31" xfId="0" quotePrefix="1" applyFont="1" applyFill="1" applyBorder="1" applyAlignment="1">
      <alignment horizontal="center" vertical="center"/>
    </xf>
    <xf numFmtId="0" fontId="11" fillId="7" borderId="1" xfId="0" applyFont="1" applyFill="1" applyBorder="1" applyAlignment="1">
      <alignment vertical="center"/>
    </xf>
    <xf numFmtId="49" fontId="17" fillId="7" borderId="29" xfId="0" applyNumberFormat="1" applyFont="1" applyFill="1" applyBorder="1" applyAlignment="1">
      <alignment horizontal="center" vertical="center"/>
    </xf>
    <xf numFmtId="0" fontId="17" fillId="7" borderId="30" xfId="0" applyNumberFormat="1" applyFont="1" applyFill="1" applyBorder="1" applyAlignment="1">
      <alignment horizontal="center" vertical="center"/>
    </xf>
    <xf numFmtId="0" fontId="11" fillId="7" borderId="30" xfId="0" applyNumberFormat="1" applyFont="1" applyFill="1" applyBorder="1" applyAlignment="1">
      <alignment horizontal="center" vertical="center"/>
    </xf>
    <xf numFmtId="0" fontId="31" fillId="0" borderId="0" xfId="0" applyFont="1" applyBorder="1" applyAlignment="1">
      <alignment vertical="center"/>
    </xf>
    <xf numFmtId="0" fontId="11" fillId="10" borderId="1" xfId="0" applyFont="1" applyFill="1" applyBorder="1" applyAlignment="1">
      <alignment vertical="center"/>
    </xf>
    <xf numFmtId="0" fontId="7" fillId="10" borderId="29" xfId="0" applyNumberFormat="1" applyFont="1" applyFill="1" applyBorder="1" applyAlignment="1">
      <alignment horizontal="center" vertical="center"/>
    </xf>
    <xf numFmtId="49" fontId="17" fillId="10" borderId="29" xfId="0" applyNumberFormat="1" applyFont="1" applyFill="1" applyBorder="1" applyAlignment="1">
      <alignment horizontal="center" vertical="center"/>
    </xf>
    <xf numFmtId="0" fontId="17" fillId="10" borderId="30" xfId="0" applyNumberFormat="1" applyFont="1" applyFill="1" applyBorder="1" applyAlignment="1">
      <alignment horizontal="center" vertical="center"/>
    </xf>
    <xf numFmtId="0" fontId="11" fillId="10" borderId="30" xfId="0" applyNumberFormat="1" applyFont="1" applyFill="1" applyBorder="1" applyAlignment="1">
      <alignment horizontal="center" vertical="center"/>
    </xf>
    <xf numFmtId="49" fontId="7" fillId="10" borderId="30" xfId="0" applyNumberFormat="1" applyFont="1" applyFill="1" applyBorder="1" applyAlignment="1">
      <alignment horizontal="center" vertical="center"/>
    </xf>
    <xf numFmtId="0" fontId="7" fillId="10" borderId="31" xfId="0" applyNumberFormat="1" applyFont="1" applyFill="1" applyBorder="1" applyAlignment="1">
      <alignment horizontal="center" vertical="center"/>
    </xf>
    <xf numFmtId="0" fontId="14" fillId="10" borderId="1" xfId="0" applyFont="1" applyFill="1" applyBorder="1" applyAlignment="1">
      <alignment vertical="center"/>
    </xf>
    <xf numFmtId="49" fontId="23" fillId="10" borderId="29" xfId="0" applyNumberFormat="1" applyFont="1" applyFill="1" applyBorder="1" applyAlignment="1">
      <alignment horizontal="center" vertical="center"/>
    </xf>
    <xf numFmtId="0" fontId="23" fillId="10" borderId="30" xfId="0" applyNumberFormat="1" applyFont="1" applyFill="1" applyBorder="1" applyAlignment="1">
      <alignment horizontal="center" vertical="center"/>
    </xf>
    <xf numFmtId="0" fontId="14" fillId="10" borderId="30"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9" xfId="0" applyNumberFormat="1" applyFont="1" applyFill="1" applyBorder="1" applyAlignment="1">
      <alignment horizontal="center" vertical="center"/>
    </xf>
    <xf numFmtId="0" fontId="28" fillId="0" borderId="30" xfId="0" applyNumberFormat="1" applyFont="1" applyFill="1" applyBorder="1" applyAlignment="1">
      <alignment horizontal="center" vertical="center"/>
    </xf>
    <xf numFmtId="0" fontId="22" fillId="0" borderId="30"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9" xfId="0" applyNumberFormat="1" applyFont="1" applyFill="1" applyBorder="1" applyAlignment="1">
      <alignment horizontal="center" vertical="center"/>
    </xf>
    <xf numFmtId="49" fontId="28" fillId="9" borderId="29" xfId="0" applyNumberFormat="1" applyFont="1" applyFill="1" applyBorder="1" applyAlignment="1">
      <alignment horizontal="center" vertical="center"/>
    </xf>
    <xf numFmtId="0" fontId="28" fillId="9" borderId="30" xfId="0" applyNumberFormat="1" applyFont="1" applyFill="1" applyBorder="1" applyAlignment="1">
      <alignment horizontal="center" vertical="center"/>
    </xf>
    <xf numFmtId="0" fontId="22" fillId="9" borderId="30" xfId="0" applyNumberFormat="1" applyFont="1" applyFill="1" applyBorder="1" applyAlignment="1">
      <alignment horizontal="center" vertical="center"/>
    </xf>
    <xf numFmtId="49" fontId="7" fillId="9" borderId="30" xfId="0" applyNumberFormat="1" applyFont="1" applyFill="1" applyBorder="1" applyAlignment="1">
      <alignment horizontal="center" vertical="center"/>
    </xf>
    <xf numFmtId="0" fontId="7" fillId="9" borderId="31" xfId="0" applyNumberFormat="1" applyFont="1" applyFill="1" applyBorder="1" applyAlignment="1">
      <alignment horizontal="center" vertical="center"/>
    </xf>
    <xf numFmtId="0" fontId="13" fillId="10" borderId="1" xfId="0" applyFont="1" applyFill="1" applyBorder="1" applyAlignment="1">
      <alignment vertical="center"/>
    </xf>
    <xf numFmtId="49" fontId="24" fillId="10" borderId="29" xfId="0" applyNumberFormat="1" applyFont="1" applyFill="1" applyBorder="1" applyAlignment="1">
      <alignment horizontal="center" vertical="center"/>
    </xf>
    <xf numFmtId="0" fontId="24" fillId="10" borderId="30" xfId="0" applyNumberFormat="1" applyFont="1" applyFill="1" applyBorder="1" applyAlignment="1">
      <alignment horizontal="center" vertical="center"/>
    </xf>
    <xf numFmtId="0" fontId="13" fillId="10" borderId="30" xfId="0" applyNumberFormat="1" applyFont="1" applyFill="1" applyBorder="1" applyAlignment="1">
      <alignment horizontal="center" vertical="center"/>
    </xf>
    <xf numFmtId="0" fontId="7" fillId="10" borderId="31" xfId="0" quotePrefix="1" applyNumberFormat="1" applyFont="1" applyFill="1" applyBorder="1" applyAlignment="1">
      <alignment horizontal="center" vertical="center"/>
    </xf>
    <xf numFmtId="0" fontId="7" fillId="7" borderId="31" xfId="0" quotePrefix="1" applyNumberFormat="1" applyFont="1" applyFill="1" applyBorder="1" applyAlignment="1">
      <alignment horizontal="center" vertical="center"/>
    </xf>
    <xf numFmtId="0" fontId="7" fillId="0" borderId="31" xfId="0" quotePrefix="1" applyNumberFormat="1" applyFont="1" applyFill="1" applyBorder="1" applyAlignment="1">
      <alignment horizontal="center" vertical="center"/>
    </xf>
    <xf numFmtId="0" fontId="13" fillId="7" borderId="1" xfId="0" applyFont="1" applyFill="1" applyBorder="1" applyAlignment="1">
      <alignment vertical="center"/>
    </xf>
    <xf numFmtId="49" fontId="24" fillId="7" borderId="29" xfId="0" applyNumberFormat="1" applyFont="1" applyFill="1" applyBorder="1" applyAlignment="1">
      <alignment horizontal="center" vertical="center"/>
    </xf>
    <xf numFmtId="0" fontId="24" fillId="7" borderId="30" xfId="0" applyNumberFormat="1" applyFont="1" applyFill="1" applyBorder="1" applyAlignment="1">
      <alignment horizontal="center" vertical="center"/>
    </xf>
    <xf numFmtId="0" fontId="13" fillId="7" borderId="30" xfId="0" applyNumberFormat="1" applyFont="1" applyFill="1" applyBorder="1" applyAlignment="1">
      <alignment horizontal="center" vertical="center"/>
    </xf>
    <xf numFmtId="0" fontId="13"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3"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50" fillId="11" borderId="48" xfId="0" applyNumberFormat="1" applyFont="1" applyFill="1" applyBorder="1" applyAlignment="1">
      <alignment horizontal="center" vertical="center"/>
    </xf>
    <xf numFmtId="0" fontId="7" fillId="0" borderId="37" xfId="0" applyNumberFormat="1" applyFont="1" applyFill="1" applyBorder="1" applyAlignment="1">
      <alignment horizontal="center" vertical="center"/>
    </xf>
    <xf numFmtId="0" fontId="5" fillId="0" borderId="0" xfId="0" applyNumberFormat="1"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41" fillId="0" borderId="27"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2" fillId="0" borderId="0" xfId="0" applyFont="1" applyBorder="1" applyAlignment="1">
      <alignment vertical="center" wrapText="1"/>
    </xf>
    <xf numFmtId="0" fontId="12" fillId="6" borderId="24" xfId="0" applyFont="1" applyFill="1" applyBorder="1" applyAlignment="1">
      <alignment horizontal="centerContinuous" vertical="center" wrapText="1"/>
    </xf>
    <xf numFmtId="0" fontId="12" fillId="6" borderId="25"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4" fillId="0" borderId="0" xfId="0" applyFont="1" applyBorder="1" applyAlignment="1">
      <alignment vertical="center" wrapText="1"/>
    </xf>
    <xf numFmtId="0" fontId="27" fillId="0" borderId="1" xfId="0" applyFont="1" applyFill="1" applyBorder="1" applyAlignment="1">
      <alignment horizontal="center" vertical="center" shrinkToFit="1"/>
    </xf>
    <xf numFmtId="0" fontId="27" fillId="0" borderId="61" xfId="0" applyFont="1" applyFill="1" applyBorder="1" applyAlignment="1">
      <alignment horizontal="center" vertical="center" shrinkToFit="1"/>
    </xf>
    <xf numFmtId="0" fontId="7" fillId="0" borderId="62" xfId="0" applyFont="1" applyBorder="1" applyAlignment="1">
      <alignment horizontal="center" vertical="center" wrapText="1"/>
    </xf>
    <xf numFmtId="9" fontId="7" fillId="0" borderId="62" xfId="2" applyFont="1" applyBorder="1" applyAlignment="1">
      <alignment horizontal="center" vertical="center" shrinkToFit="1"/>
    </xf>
    <xf numFmtId="9" fontId="7" fillId="0" borderId="16" xfId="2" applyFont="1" applyBorder="1" applyAlignment="1">
      <alignment horizontal="center" vertical="center" shrinkToFit="1"/>
    </xf>
    <xf numFmtId="0" fontId="7" fillId="0" borderId="16" xfId="2" applyNumberFormat="1" applyFont="1" applyBorder="1" applyAlignment="1">
      <alignment horizontal="center" vertical="center" shrinkToFit="1"/>
    </xf>
    <xf numFmtId="0" fontId="27" fillId="0" borderId="8" xfId="0" applyFont="1" applyFill="1" applyBorder="1" applyAlignment="1">
      <alignment horizontal="center" vertical="center" shrinkToFit="1"/>
    </xf>
    <xf numFmtId="0" fontId="7" fillId="0" borderId="48" xfId="0" applyFont="1" applyFill="1" applyBorder="1" applyAlignment="1">
      <alignment horizontal="center" vertical="center" wrapText="1"/>
    </xf>
    <xf numFmtId="9" fontId="7" fillId="0" borderId="48" xfId="2"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7" fillId="0" borderId="37"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0" fontId="2" fillId="0" borderId="0" xfId="0" applyFont="1" applyBorder="1" applyAlignment="1">
      <alignment horizontal="left" vertical="center" wrapText="1"/>
    </xf>
    <xf numFmtId="0" fontId="42" fillId="0" borderId="63" xfId="0" applyFont="1" applyBorder="1" applyAlignment="1">
      <alignment horizontal="centerContinuous" vertical="center" wrapText="1"/>
    </xf>
    <xf numFmtId="0" fontId="16" fillId="0" borderId="64" xfId="0" applyFont="1" applyBorder="1" applyAlignment="1">
      <alignment horizontal="centerContinuous" vertical="center" wrapText="1"/>
    </xf>
    <xf numFmtId="0" fontId="16" fillId="0" borderId="65" xfId="0" applyFont="1" applyBorder="1" applyAlignment="1">
      <alignment horizontal="centerContinuous" vertical="center" wrapText="1"/>
    </xf>
    <xf numFmtId="0" fontId="7" fillId="0" borderId="0" xfId="0" applyFont="1" applyFill="1" applyBorder="1" applyAlignment="1">
      <alignment vertical="center" wrapText="1"/>
    </xf>
    <xf numFmtId="0" fontId="53" fillId="0" borderId="0" xfId="0" applyFont="1" applyBorder="1" applyAlignment="1">
      <alignment horizontal="centerContinuous" vertical="center" wrapText="1"/>
    </xf>
    <xf numFmtId="0" fontId="51" fillId="0" borderId="0" xfId="0" applyFont="1" applyBorder="1" applyAlignment="1">
      <alignment horizontal="centerContinuous" vertical="center" wrapText="1"/>
    </xf>
    <xf numFmtId="0" fontId="42" fillId="0" borderId="0" xfId="0" applyFont="1" applyBorder="1" applyAlignment="1">
      <alignment horizontal="centerContinuous" vertical="center" wrapText="1"/>
    </xf>
    <xf numFmtId="0" fontId="7" fillId="0" borderId="0" xfId="0" applyFont="1" applyFill="1" applyBorder="1" applyAlignment="1">
      <alignment horizontal="center" vertical="center" wrapText="1"/>
    </xf>
    <xf numFmtId="0" fontId="12" fillId="6" borderId="61" xfId="0" applyFont="1" applyFill="1" applyBorder="1" applyAlignment="1">
      <alignment horizontal="centerContinuous" vertical="center" wrapText="1"/>
    </xf>
    <xf numFmtId="0" fontId="12" fillId="6" borderId="66"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27" fillId="0" borderId="38" xfId="0" applyFont="1" applyFill="1" applyBorder="1" applyAlignment="1">
      <alignment horizontal="centerContinuous" vertical="center"/>
    </xf>
    <xf numFmtId="0" fontId="7" fillId="0" borderId="1" xfId="0" applyFont="1" applyBorder="1" applyAlignment="1">
      <alignment horizontal="center" vertical="center" shrinkToFit="1"/>
    </xf>
    <xf numFmtId="0" fontId="7" fillId="0" borderId="29" xfId="0" applyFont="1" applyBorder="1" applyAlignment="1">
      <alignment horizontal="center" vertical="center"/>
    </xf>
    <xf numFmtId="49" fontId="7" fillId="0" borderId="29" xfId="0" applyNumberFormat="1" applyFont="1" applyBorder="1" applyAlignment="1">
      <alignment horizontal="center" vertical="center"/>
    </xf>
    <xf numFmtId="0" fontId="43" fillId="5" borderId="31"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2" xfId="0" applyFont="1" applyBorder="1" applyAlignment="1">
      <alignment horizontal="right" vertical="center"/>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4" xfId="0" applyFont="1" applyFill="1" applyBorder="1" applyAlignment="1">
      <alignment horizontal="center" vertical="center" wrapText="1"/>
    </xf>
    <xf numFmtId="0" fontId="2" fillId="12" borderId="74" xfId="0" applyFont="1" applyFill="1" applyBorder="1" applyAlignment="1">
      <alignment horizontal="center" vertical="center" wrapText="1"/>
    </xf>
    <xf numFmtId="0" fontId="2" fillId="12" borderId="75"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4" fillId="0" borderId="38" xfId="0" applyFont="1" applyBorder="1" applyAlignment="1">
      <alignment horizontal="right" vertical="center"/>
    </xf>
    <xf numFmtId="0" fontId="2" fillId="0" borderId="76" xfId="0" applyFont="1" applyBorder="1" applyAlignment="1">
      <alignment horizontal="center" vertical="center" wrapText="1"/>
    </xf>
    <xf numFmtId="0" fontId="2" fillId="0" borderId="42"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12" borderId="43" xfId="0" applyFont="1" applyFill="1" applyBorder="1" applyAlignment="1">
      <alignment horizontal="center" vertical="center" wrapText="1"/>
    </xf>
    <xf numFmtId="0" fontId="7" fillId="0" borderId="61" xfId="0" applyFont="1" applyBorder="1" applyAlignment="1">
      <alignment horizontal="center" vertical="center" shrinkToFit="1"/>
    </xf>
    <xf numFmtId="0" fontId="7" fillId="0" borderId="62" xfId="0" applyFont="1" applyBorder="1" applyAlignment="1">
      <alignment horizontal="center" vertical="center"/>
    </xf>
    <xf numFmtId="49" fontId="7" fillId="0" borderId="62" xfId="0" applyNumberFormat="1" applyFont="1" applyBorder="1" applyAlignment="1">
      <alignment horizontal="center" vertical="center"/>
    </xf>
    <xf numFmtId="0" fontId="43" fillId="5" borderId="36" xfId="2" applyNumberFormat="1" applyFont="1" applyFill="1" applyBorder="1" applyAlignment="1">
      <alignment horizontal="center" vertical="center" shrinkToFit="1"/>
    </xf>
    <xf numFmtId="0" fontId="4" fillId="0" borderId="51" xfId="0" applyFont="1" applyBorder="1" applyAlignment="1">
      <alignment horizontal="right" vertical="center"/>
    </xf>
    <xf numFmtId="0" fontId="52" fillId="13" borderId="77" xfId="0" applyFont="1" applyFill="1" applyBorder="1" applyAlignment="1">
      <alignment horizontal="center" vertical="center" wrapText="1"/>
    </xf>
    <xf numFmtId="0" fontId="52" fillId="13" borderId="44" xfId="0" applyFont="1" applyFill="1" applyBorder="1" applyAlignment="1">
      <alignment horizontal="center" vertical="center" wrapText="1"/>
    </xf>
    <xf numFmtId="0" fontId="4" fillId="12" borderId="44" xfId="0" applyFont="1" applyFill="1" applyBorder="1" applyAlignment="1">
      <alignment horizontal="center" vertical="center" wrapText="1"/>
    </xf>
    <xf numFmtId="0" fontId="4" fillId="12" borderId="45" xfId="0" applyFont="1" applyFill="1" applyBorder="1" applyAlignment="1">
      <alignment horizontal="center" vertical="center" wrapText="1"/>
    </xf>
    <xf numFmtId="0" fontId="7" fillId="0" borderId="38"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44" fillId="0" borderId="35" xfId="0" applyFont="1" applyBorder="1" applyAlignment="1">
      <alignment horizontal="centerContinuous" vertical="center"/>
    </xf>
    <xf numFmtId="0" fontId="7" fillId="0" borderId="1" xfId="0" applyFont="1" applyFill="1" applyBorder="1" applyAlignment="1">
      <alignment horizontal="center" vertical="center" shrinkToFit="1"/>
    </xf>
    <xf numFmtId="0" fontId="39" fillId="0" borderId="38" xfId="0" applyFont="1" applyFill="1" applyBorder="1" applyAlignment="1">
      <alignment horizontal="center" vertical="center" shrinkToFit="1"/>
    </xf>
    <xf numFmtId="0" fontId="27" fillId="0" borderId="38" xfId="0" applyFont="1" applyFill="1" applyBorder="1" applyAlignment="1">
      <alignment horizontal="center" vertical="center" shrinkToFit="1"/>
    </xf>
    <xf numFmtId="0" fontId="27" fillId="0" borderId="68" xfId="0" applyFont="1" applyBorder="1" applyAlignment="1">
      <alignment horizontal="centerContinuous" vertical="center"/>
    </xf>
    <xf numFmtId="0" fontId="7" fillId="0" borderId="61" xfId="0" applyFont="1" applyFill="1" applyBorder="1" applyAlignment="1">
      <alignment horizontal="center" vertical="center" shrinkToFit="1"/>
    </xf>
    <xf numFmtId="49" fontId="7" fillId="0" borderId="62" xfId="0" applyNumberFormat="1" applyFont="1" applyFill="1" applyBorder="1" applyAlignment="1">
      <alignment horizontal="center" vertical="center"/>
    </xf>
    <xf numFmtId="0" fontId="27" fillId="0" borderId="51" xfId="0" applyFont="1" applyFill="1" applyBorder="1" applyAlignment="1">
      <alignment horizontal="centerContinuous" vertical="center"/>
    </xf>
    <xf numFmtId="0" fontId="7" fillId="0" borderId="8" xfId="0" applyFont="1" applyFill="1" applyBorder="1" applyAlignment="1">
      <alignment horizontal="center" vertical="center" shrinkToFit="1"/>
    </xf>
    <xf numFmtId="0" fontId="7" fillId="0" borderId="48" xfId="0" applyFont="1" applyFill="1" applyBorder="1" applyAlignment="1">
      <alignment horizontal="center" vertical="center"/>
    </xf>
    <xf numFmtId="49" fontId="7" fillId="0" borderId="48" xfId="0" applyNumberFormat="1" applyFont="1" applyFill="1" applyBorder="1" applyAlignment="1">
      <alignment horizontal="center" vertical="center"/>
    </xf>
    <xf numFmtId="0" fontId="43" fillId="5" borderId="37" xfId="2" applyNumberFormat="1" applyFont="1" applyFill="1" applyBorder="1" applyAlignment="1">
      <alignment horizontal="center" vertical="center" shrinkToFit="1"/>
    </xf>
    <xf numFmtId="0" fontId="7" fillId="0" borderId="57" xfId="0" applyFont="1" applyFill="1" applyBorder="1" applyAlignment="1">
      <alignment horizontal="centerContinuous" vertical="center"/>
    </xf>
    <xf numFmtId="0" fontId="7" fillId="0" borderId="58" xfId="0" applyFont="1" applyFill="1" applyBorder="1" applyAlignment="1">
      <alignment horizontal="centerContinuous" vertical="center"/>
    </xf>
    <xf numFmtId="0" fontId="12" fillId="6" borderId="85" xfId="0" applyFont="1" applyFill="1" applyBorder="1" applyAlignment="1">
      <alignment horizontal="center" vertical="center" wrapText="1"/>
    </xf>
    <xf numFmtId="0" fontId="7" fillId="0" borderId="8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9" xfId="0" applyFont="1" applyFill="1" applyBorder="1" applyAlignment="1">
      <alignment horizontal="center" vertical="center"/>
    </xf>
    <xf numFmtId="49" fontId="7" fillId="0" borderId="14" xfId="0" applyNumberFormat="1" applyFont="1" applyFill="1" applyBorder="1" applyAlignment="1">
      <alignment horizontal="center" vertical="center"/>
    </xf>
    <xf numFmtId="0" fontId="43" fillId="5" borderId="59"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7" xfId="0" applyFont="1" applyFill="1" applyBorder="1" applyAlignment="1">
      <alignment horizontal="centerContinuous" vertical="center"/>
    </xf>
    <xf numFmtId="0" fontId="7" fillId="0" borderId="8" xfId="0" applyFont="1" applyFill="1" applyBorder="1" applyAlignment="1">
      <alignment horizontal="center" vertical="center"/>
    </xf>
    <xf numFmtId="0" fontId="7" fillId="0" borderId="87" xfId="0" quotePrefix="1" applyFont="1" applyFill="1" applyBorder="1" applyAlignment="1">
      <alignment horizontal="centerContinuous" vertical="center"/>
    </xf>
    <xf numFmtId="0" fontId="3" fillId="0" borderId="0" xfId="0" applyFont="1" applyBorder="1" applyAlignment="1">
      <alignment horizontal="centerContinuous" vertical="center"/>
    </xf>
    <xf numFmtId="0" fontId="21" fillId="8" borderId="18" xfId="0" applyFont="1" applyFill="1" applyBorder="1" applyAlignment="1">
      <alignment horizontal="center" vertical="center"/>
    </xf>
    <xf numFmtId="0" fontId="21" fillId="8" borderId="19" xfId="0" applyFont="1" applyFill="1" applyBorder="1" applyAlignment="1">
      <alignment horizontal="center" vertical="center"/>
    </xf>
    <xf numFmtId="49" fontId="21" fillId="8" borderId="19" xfId="0" applyNumberFormat="1" applyFont="1" applyFill="1" applyBorder="1" applyAlignment="1">
      <alignment horizontal="center" vertical="center"/>
    </xf>
    <xf numFmtId="0" fontId="21" fillId="8" borderId="23" xfId="0" applyFont="1" applyFill="1" applyBorder="1" applyAlignment="1">
      <alignment horizontal="center" vertical="center"/>
    </xf>
    <xf numFmtId="0" fontId="58" fillId="11" borderId="23" xfId="0" applyFont="1" applyFill="1" applyBorder="1" applyAlignment="1">
      <alignment horizontal="center" vertical="center"/>
    </xf>
    <xf numFmtId="0" fontId="21" fillId="8" borderId="20" xfId="0" applyFont="1" applyFill="1" applyBorder="1" applyAlignment="1">
      <alignment horizontal="center" vertical="center"/>
    </xf>
    <xf numFmtId="0" fontId="21" fillId="8" borderId="35" xfId="0" applyFont="1" applyFill="1" applyBorder="1" applyAlignment="1">
      <alignment horizontal="center" vertical="center"/>
    </xf>
    <xf numFmtId="1" fontId="2" fillId="0" borderId="5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48" xfId="0" applyFont="1" applyBorder="1" applyAlignment="1">
      <alignment horizontal="center" vertical="center"/>
    </xf>
    <xf numFmtId="49" fontId="2" fillId="0" borderId="48" xfId="0" applyNumberFormat="1" applyFont="1" applyBorder="1" applyAlignment="1">
      <alignment horizontal="center" vertical="center"/>
    </xf>
    <xf numFmtId="164" fontId="2" fillId="0" borderId="48" xfId="0" applyNumberFormat="1" applyFont="1" applyBorder="1" applyAlignment="1">
      <alignment horizontal="center" vertical="center"/>
    </xf>
    <xf numFmtId="164" fontId="2" fillId="0" borderId="50" xfId="0" applyNumberFormat="1" applyFont="1" applyFill="1" applyBorder="1" applyAlignment="1">
      <alignment horizontal="center" vertical="center"/>
    </xf>
    <xf numFmtId="1" fontId="59" fillId="11" borderId="28" xfId="0" applyNumberFormat="1"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8" borderId="23" xfId="0" applyFont="1" applyFill="1" applyBorder="1" applyAlignment="1">
      <alignment horizontal="centerContinuous" vertical="center"/>
    </xf>
    <xf numFmtId="0" fontId="21" fillId="8" borderId="105" xfId="0" applyFont="1" applyFill="1" applyBorder="1" applyAlignment="1">
      <alignment horizontal="centerContinuous" vertical="center"/>
    </xf>
    <xf numFmtId="0" fontId="21" fillId="8" borderId="52" xfId="0" applyFont="1" applyFill="1" applyBorder="1" applyAlignment="1">
      <alignment horizontal="centerContinuous" vertical="center"/>
    </xf>
    <xf numFmtId="0" fontId="2" fillId="0" borderId="95" xfId="0" applyFont="1" applyFill="1" applyBorder="1" applyAlignment="1">
      <alignment horizontal="center" vertical="center"/>
    </xf>
    <xf numFmtId="164" fontId="2" fillId="0" borderId="95" xfId="0" applyNumberFormat="1" applyFont="1" applyFill="1" applyBorder="1" applyAlignment="1">
      <alignment horizontal="center" vertical="center"/>
    </xf>
    <xf numFmtId="0" fontId="5" fillId="0" borderId="97" xfId="0" applyFont="1" applyFill="1" applyBorder="1" applyAlignment="1">
      <alignment horizontal="centerContinuous" vertical="center"/>
    </xf>
    <xf numFmtId="0" fontId="63" fillId="0" borderId="0" xfId="0" applyFont="1" applyBorder="1" applyAlignment="1">
      <alignment horizontal="right" vertical="center"/>
    </xf>
    <xf numFmtId="0" fontId="63" fillId="8" borderId="131" xfId="0" applyFont="1" applyFill="1" applyBorder="1" applyAlignment="1">
      <alignment horizontal="center" vertical="center"/>
    </xf>
    <xf numFmtId="0" fontId="21" fillId="8" borderId="21" xfId="0" applyFont="1" applyFill="1" applyBorder="1" applyAlignment="1">
      <alignment horizontal="centerContinuous" vertical="center"/>
    </xf>
    <xf numFmtId="0" fontId="21" fillId="8" borderId="22" xfId="0" applyFont="1" applyFill="1" applyBorder="1" applyAlignment="1">
      <alignment horizontal="centerContinuous" vertical="center"/>
    </xf>
    <xf numFmtId="0" fontId="63" fillId="16" borderId="131" xfId="0" applyFont="1" applyFill="1" applyBorder="1" applyAlignment="1">
      <alignment horizontal="center" vertical="center"/>
    </xf>
    <xf numFmtId="0" fontId="62" fillId="0" borderId="116" xfId="0" applyFont="1" applyFill="1" applyBorder="1" applyAlignment="1">
      <alignment horizontal="centerContinuous" vertical="center"/>
    </xf>
    <xf numFmtId="0" fontId="2" fillId="0" borderId="117" xfId="0" applyFont="1" applyFill="1" applyBorder="1" applyAlignment="1">
      <alignment horizontal="centerContinuous" vertical="center"/>
    </xf>
    <xf numFmtId="0" fontId="2" fillId="0" borderId="93" xfId="0" applyFont="1" applyFill="1" applyBorder="1" applyAlignment="1">
      <alignment horizontal="centerContinuous" vertical="center"/>
    </xf>
    <xf numFmtId="164" fontId="2" fillId="0" borderId="92" xfId="0" applyNumberFormat="1" applyFont="1" applyFill="1" applyBorder="1" applyAlignment="1">
      <alignment horizontal="center" vertical="center"/>
    </xf>
    <xf numFmtId="49" fontId="2" fillId="0" borderId="93" xfId="0" applyNumberFormat="1" applyFont="1" applyFill="1" applyBorder="1" applyAlignment="1">
      <alignment horizontal="center" vertical="center"/>
    </xf>
    <xf numFmtId="49" fontId="2" fillId="0" borderId="93" xfId="0" applyNumberFormat="1" applyFont="1" applyFill="1" applyBorder="1" applyAlignment="1">
      <alignment horizontal="centerContinuous" vertical="center"/>
    </xf>
    <xf numFmtId="49" fontId="2" fillId="0" borderId="118" xfId="0" applyNumberFormat="1" applyFont="1" applyFill="1" applyBorder="1" applyAlignment="1">
      <alignment horizontal="centerContinuous" vertical="center"/>
    </xf>
    <xf numFmtId="0" fontId="2" fillId="0" borderId="119" xfId="0" applyFont="1" applyFill="1" applyBorder="1" applyAlignment="1">
      <alignment horizontal="centerContinuous" vertical="center"/>
    </xf>
    <xf numFmtId="0" fontId="61" fillId="0" borderId="120" xfId="0" applyFont="1" applyFill="1" applyBorder="1" applyAlignment="1">
      <alignment horizontal="centerContinuous" vertical="center"/>
    </xf>
    <xf numFmtId="0" fontId="2" fillId="0" borderId="121" xfId="0" applyFont="1" applyFill="1" applyBorder="1" applyAlignment="1">
      <alignment horizontal="centerContinuous" vertical="center"/>
    </xf>
    <xf numFmtId="0" fontId="2" fillId="0" borderId="90" xfId="0" applyFont="1" applyFill="1" applyBorder="1" applyAlignment="1">
      <alignment horizontal="centerContinuous" vertical="center"/>
    </xf>
    <xf numFmtId="49" fontId="2" fillId="0" borderId="90"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122" xfId="0" applyNumberFormat="1" applyFont="1" applyFill="1" applyBorder="1" applyAlignment="1">
      <alignment horizontal="centerContinuous" vertical="center"/>
    </xf>
    <xf numFmtId="0" fontId="2" fillId="0" borderId="123" xfId="0" applyFont="1" applyFill="1" applyBorder="1" applyAlignment="1">
      <alignment horizontal="centerContinuous" vertical="center"/>
    </xf>
    <xf numFmtId="0" fontId="64" fillId="0" borderId="0" xfId="0" applyFont="1" applyBorder="1" applyAlignment="1">
      <alignment horizontal="right" vertical="center"/>
    </xf>
    <xf numFmtId="0" fontId="65" fillId="0" borderId="0" xfId="0" applyNumberFormat="1" applyFont="1" applyBorder="1" applyAlignment="1">
      <alignment horizontal="center" vertical="center"/>
    </xf>
    <xf numFmtId="0" fontId="2" fillId="0" borderId="124" xfId="0" applyFont="1" applyFill="1" applyBorder="1" applyAlignment="1">
      <alignment horizontal="centerContinuous" vertical="center"/>
    </xf>
    <xf numFmtId="0" fontId="5" fillId="0" borderId="125" xfId="0" applyFont="1" applyFill="1" applyBorder="1" applyAlignment="1">
      <alignment horizontal="centerContinuous" vertical="center"/>
    </xf>
    <xf numFmtId="0" fontId="5" fillId="0" borderId="96" xfId="0" applyFont="1" applyFill="1" applyBorder="1" applyAlignment="1">
      <alignment horizontal="centerContinuous" vertical="center"/>
    </xf>
    <xf numFmtId="49" fontId="2" fillId="0" borderId="95" xfId="0" applyNumberFormat="1" applyFont="1" applyFill="1" applyBorder="1" applyAlignment="1">
      <alignment horizontal="center" vertical="center"/>
    </xf>
    <xf numFmtId="49" fontId="2" fillId="0" borderId="96" xfId="0" applyNumberFormat="1" applyFont="1" applyFill="1" applyBorder="1" applyAlignment="1">
      <alignment horizontal="centerContinuous" vertical="center"/>
    </xf>
    <xf numFmtId="49" fontId="2" fillId="0" borderId="106" xfId="0" applyNumberFormat="1" applyFont="1" applyFill="1" applyBorder="1" applyAlignment="1">
      <alignment horizontal="centerContinuous" vertical="center"/>
    </xf>
    <xf numFmtId="0" fontId="65" fillId="0" borderId="0" xfId="0" applyFont="1" applyBorder="1" applyAlignment="1">
      <alignment horizontal="center" vertical="center"/>
    </xf>
    <xf numFmtId="0" fontId="21" fillId="8" borderId="109" xfId="0" applyFont="1" applyFill="1" applyBorder="1" applyAlignment="1">
      <alignment horizontal="center" vertical="center"/>
    </xf>
    <xf numFmtId="0" fontId="21" fillId="8" borderId="110" xfId="0" applyFont="1" applyFill="1" applyBorder="1" applyAlignment="1">
      <alignment horizontal="centerContinuous" vertical="center"/>
    </xf>
    <xf numFmtId="0" fontId="2" fillId="0" borderId="116" xfId="0" applyFont="1" applyFill="1" applyBorder="1" applyAlignment="1">
      <alignment horizontal="centerContinuous" vertical="center" shrinkToFit="1"/>
    </xf>
    <xf numFmtId="0" fontId="21" fillId="0" borderId="118" xfId="0" applyFont="1" applyFill="1" applyBorder="1" applyAlignment="1">
      <alignment horizontal="centerContinuous" vertical="center"/>
    </xf>
    <xf numFmtId="0" fontId="2" fillId="0" borderId="92" xfId="0" applyFont="1" applyFill="1" applyBorder="1" applyAlignment="1">
      <alignment horizontal="center" vertical="center"/>
    </xf>
    <xf numFmtId="0" fontId="2" fillId="0" borderId="120" xfId="0" applyFont="1" applyFill="1" applyBorder="1" applyAlignment="1">
      <alignment horizontal="centerContinuous" vertical="center" shrinkToFit="1"/>
    </xf>
    <xf numFmtId="0" fontId="21" fillId="0" borderId="122" xfId="0" applyFont="1" applyFill="1" applyBorder="1" applyAlignment="1">
      <alignment horizontal="centerContinuous" vertical="center"/>
    </xf>
    <xf numFmtId="0" fontId="2" fillId="0" borderId="124"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96" xfId="0" applyFont="1" applyFill="1" applyBorder="1" applyAlignment="1">
      <alignment horizontal="centerContinuous" vertical="center"/>
    </xf>
    <xf numFmtId="0" fontId="2" fillId="0" borderId="9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164" fontId="21" fillId="3" borderId="35" xfId="0" applyNumberFormat="1" applyFont="1" applyFill="1" applyBorder="1" applyAlignment="1">
      <alignment horizontal="center" vertical="center"/>
    </xf>
    <xf numFmtId="0" fontId="2" fillId="0" borderId="107" xfId="0" applyFont="1" applyBorder="1" applyAlignment="1">
      <alignment horizontal="center" vertical="center" shrinkToFit="1"/>
    </xf>
    <xf numFmtId="0" fontId="2" fillId="0" borderId="111" xfId="0" applyFont="1" applyBorder="1" applyAlignment="1">
      <alignment horizontal="center" vertical="center" shrinkToFit="1"/>
    </xf>
    <xf numFmtId="164" fontId="2" fillId="0" borderId="47"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60" xfId="0" applyFont="1" applyBorder="1" applyAlignment="1">
      <alignment horizontal="center" vertical="center" shrinkToFit="1"/>
    </xf>
    <xf numFmtId="0" fontId="2" fillId="0" borderId="76"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164" fontId="2" fillId="0" borderId="87" xfId="0" applyNumberFormat="1"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0" fontId="2" fillId="0" borderId="77"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2" fillId="0" borderId="51"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164" fontId="5" fillId="0" borderId="47" xfId="0" applyNumberFormat="1" applyFont="1" applyBorder="1" applyAlignment="1">
      <alignment horizontal="center" vertical="center" shrinkToFit="1"/>
    </xf>
    <xf numFmtId="0" fontId="2" fillId="0" borderId="47" xfId="0" applyFont="1" applyBorder="1" applyAlignment="1">
      <alignment horizontal="left" vertical="center"/>
    </xf>
    <xf numFmtId="0" fontId="2" fillId="0" borderId="114" xfId="0" applyFont="1" applyBorder="1" applyAlignment="1">
      <alignment horizontal="center" vertical="center" shrinkToFit="1"/>
    </xf>
    <xf numFmtId="0" fontId="2" fillId="0" borderId="42" xfId="0" applyFont="1" applyBorder="1" applyAlignment="1">
      <alignment horizontal="center" vertical="center" shrinkToFit="1"/>
    </xf>
    <xf numFmtId="164" fontId="2" fillId="0" borderId="115" xfId="0" applyNumberFormat="1" applyFont="1" applyBorder="1" applyAlignment="1">
      <alignment horizontal="center" vertical="center" shrinkToFit="1"/>
    </xf>
    <xf numFmtId="0" fontId="2" fillId="0" borderId="112" xfId="0" applyFont="1" applyBorder="1" applyAlignment="1">
      <alignment horizontal="left" vertical="center"/>
    </xf>
    <xf numFmtId="0" fontId="5" fillId="0" borderId="113"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42" xfId="0" applyFont="1" applyBorder="1" applyAlignment="1">
      <alignment horizontal="left" vertical="center"/>
    </xf>
    <xf numFmtId="0" fontId="2" fillId="0" borderId="42" xfId="0" quotePrefix="1" applyFont="1" applyBorder="1" applyAlignment="1">
      <alignment horizontal="left" vertical="center"/>
    </xf>
    <xf numFmtId="0" fontId="2" fillId="0" borderId="44" xfId="0" applyFont="1" applyBorder="1" applyAlignment="1">
      <alignment horizontal="center" vertical="center" shrinkToFit="1"/>
    </xf>
    <xf numFmtId="0" fontId="3" fillId="0" borderId="0" xfId="0" applyFont="1" applyBorder="1" applyAlignment="1">
      <alignment vertical="center"/>
    </xf>
    <xf numFmtId="0" fontId="5" fillId="0" borderId="108" xfId="0" applyFont="1" applyBorder="1" applyAlignment="1">
      <alignment horizontal="center" vertical="center" shrinkToFit="1"/>
    </xf>
    <xf numFmtId="0" fontId="5" fillId="0" borderId="77" xfId="0" applyFont="1" applyBorder="1" applyAlignment="1">
      <alignment horizontal="center" vertical="center" shrinkToFit="1"/>
    </xf>
    <xf numFmtId="164" fontId="2" fillId="0" borderId="57" xfId="0" applyNumberFormat="1"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76"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7" fillId="2" borderId="98" xfId="9" applyFont="1" applyFill="1" applyBorder="1" applyAlignment="1">
      <alignment horizontal="right" vertical="center"/>
    </xf>
    <xf numFmtId="0" fontId="20" fillId="2" borderId="99" xfId="9" applyFont="1" applyFill="1" applyBorder="1" applyAlignment="1">
      <alignment horizontal="left" vertical="center"/>
    </xf>
    <xf numFmtId="0" fontId="2" fillId="2" borderId="99" xfId="9" applyFont="1" applyFill="1" applyBorder="1" applyAlignment="1">
      <alignment horizontal="left" vertical="center"/>
    </xf>
    <xf numFmtId="0" fontId="4" fillId="2" borderId="99" xfId="9" applyFont="1" applyFill="1" applyBorder="1" applyAlignment="1">
      <alignment horizontal="centerContinuous" vertical="center"/>
    </xf>
    <xf numFmtId="0" fontId="54" fillId="2" borderId="100" xfId="9" applyFont="1" applyFill="1" applyBorder="1" applyAlignment="1">
      <alignment horizontal="right" vertical="center"/>
    </xf>
    <xf numFmtId="0" fontId="2" fillId="0" borderId="0" xfId="9" applyFont="1" applyBorder="1" applyAlignment="1">
      <alignment vertical="center"/>
    </xf>
    <xf numFmtId="0" fontId="6" fillId="0" borderId="1" xfId="9" applyFont="1" applyBorder="1" applyAlignment="1">
      <alignment horizontal="right" vertical="center"/>
    </xf>
    <xf numFmtId="0" fontId="7" fillId="0" borderId="0" xfId="9" applyFont="1" applyFill="1" applyBorder="1" applyAlignment="1">
      <alignment horizontal="centerContinuous" vertical="center"/>
    </xf>
    <xf numFmtId="0" fontId="7" fillId="0" borderId="0" xfId="9" applyFont="1" applyBorder="1" applyAlignment="1">
      <alignment horizontal="centerContinuous" vertical="center"/>
    </xf>
    <xf numFmtId="0" fontId="6" fillId="0" borderId="0" xfId="9" applyFont="1" applyBorder="1" applyAlignment="1">
      <alignment horizontal="right" vertical="center"/>
    </xf>
    <xf numFmtId="0" fontId="7" fillId="0" borderId="0" xfId="9" applyFont="1" applyBorder="1" applyAlignment="1">
      <alignment horizontal="center" vertical="center"/>
    </xf>
    <xf numFmtId="49" fontId="7" fillId="0" borderId="2" xfId="9" quotePrefix="1" applyNumberFormat="1" applyFont="1" applyBorder="1" applyAlignment="1">
      <alignment horizontal="center" vertical="center"/>
    </xf>
    <xf numFmtId="0" fontId="6" fillId="0" borderId="8" xfId="9" applyFont="1" applyBorder="1" applyAlignment="1">
      <alignment horizontal="right" vertical="center"/>
    </xf>
    <xf numFmtId="0" fontId="56" fillId="0" borderId="9" xfId="9" applyFont="1" applyBorder="1" applyAlignment="1">
      <alignment horizontal="centerContinuous" vertical="center"/>
    </xf>
    <xf numFmtId="0" fontId="7" fillId="0" borderId="9" xfId="9" applyFont="1" applyBorder="1" applyAlignment="1">
      <alignment horizontal="centerContinuous" vertical="center"/>
    </xf>
    <xf numFmtId="0" fontId="6" fillId="0" borderId="9" xfId="9" applyFont="1" applyBorder="1" applyAlignment="1">
      <alignment horizontal="right" vertical="center"/>
    </xf>
    <xf numFmtId="0" fontId="7" fillId="0" borderId="9" xfId="9" applyFont="1" applyBorder="1" applyAlignment="1">
      <alignment horizontal="center" vertical="center"/>
    </xf>
    <xf numFmtId="0" fontId="7" fillId="0" borderId="10" xfId="9" applyFont="1" applyBorder="1" applyAlignment="1">
      <alignment horizontal="center" vertical="center"/>
    </xf>
    <xf numFmtId="0" fontId="8" fillId="2" borderId="15" xfId="9" applyFont="1" applyFill="1" applyBorder="1" applyAlignment="1">
      <alignment horizontal="right" vertical="center"/>
    </xf>
    <xf numFmtId="0" fontId="7" fillId="0" borderId="16" xfId="9" applyFont="1" applyBorder="1" applyAlignment="1">
      <alignment horizontal="center" vertical="center"/>
    </xf>
    <xf numFmtId="0" fontId="26" fillId="0" borderId="79" xfId="9" applyNumberFormat="1" applyFont="1" applyFill="1" applyBorder="1" applyAlignment="1">
      <alignment horizontal="center" vertical="center"/>
    </xf>
    <xf numFmtId="0" fontId="8" fillId="4" borderId="103" xfId="9" applyFont="1" applyFill="1" applyBorder="1" applyAlignment="1">
      <alignment horizontal="right" vertical="center"/>
    </xf>
    <xf numFmtId="1" fontId="7" fillId="0" borderId="32" xfId="9" applyNumberFormat="1" applyFont="1" applyBorder="1" applyAlignment="1">
      <alignment horizontal="center" vertical="center"/>
    </xf>
    <xf numFmtId="0" fontId="6" fillId="14" borderId="32" xfId="9" applyFont="1" applyFill="1" applyBorder="1" applyAlignment="1">
      <alignment horizontal="center" vertical="center"/>
    </xf>
    <xf numFmtId="0" fontId="7" fillId="0" borderId="7" xfId="9" applyFont="1" applyFill="1" applyBorder="1" applyAlignment="1">
      <alignment horizontal="center" vertical="center"/>
    </xf>
    <xf numFmtId="0" fontId="13" fillId="2" borderId="4" xfId="9" applyFont="1" applyFill="1" applyBorder="1" applyAlignment="1">
      <alignment horizontal="right" vertical="center"/>
    </xf>
    <xf numFmtId="0" fontId="7" fillId="0" borderId="3" xfId="9" applyFont="1" applyBorder="1" applyAlignment="1">
      <alignment horizontal="center" vertical="center"/>
    </xf>
    <xf numFmtId="0" fontId="26" fillId="0" borderId="104" xfId="9" applyNumberFormat="1" applyFont="1" applyFill="1" applyBorder="1" applyAlignment="1">
      <alignment horizontal="center" vertical="center"/>
    </xf>
    <xf numFmtId="0" fontId="11" fillId="4" borderId="103" xfId="9" applyFont="1" applyFill="1" applyBorder="1" applyAlignment="1">
      <alignment horizontal="right" vertical="center"/>
    </xf>
    <xf numFmtId="49" fontId="7" fillId="0" borderId="32" xfId="9" applyNumberFormat="1" applyFont="1" applyBorder="1" applyAlignment="1">
      <alignment horizontal="center" vertical="center"/>
    </xf>
    <xf numFmtId="0" fontId="7" fillId="0" borderId="2" xfId="9" applyFont="1" applyFill="1" applyBorder="1" applyAlignment="1">
      <alignment horizontal="center" vertical="center"/>
    </xf>
    <xf numFmtId="0" fontId="10" fillId="2" borderId="4" xfId="9" applyFont="1" applyFill="1" applyBorder="1" applyAlignment="1">
      <alignment horizontal="right" vertical="center"/>
    </xf>
    <xf numFmtId="0" fontId="7" fillId="0" borderId="32" xfId="9" applyFont="1" applyBorder="1" applyAlignment="1">
      <alignment horizontal="center" vertical="center"/>
    </xf>
    <xf numFmtId="0" fontId="8" fillId="0" borderId="1" xfId="9" applyFont="1" applyFill="1" applyBorder="1" applyAlignment="1">
      <alignment horizontal="right" vertical="center"/>
    </xf>
    <xf numFmtId="0" fontId="11" fillId="2" borderId="4" xfId="9" applyFont="1" applyFill="1" applyBorder="1" applyAlignment="1">
      <alignment horizontal="right" vertical="center"/>
    </xf>
    <xf numFmtId="0" fontId="11" fillId="0" borderId="1" xfId="9" applyFont="1" applyFill="1" applyBorder="1" applyAlignment="1">
      <alignment horizontal="right" vertical="center"/>
    </xf>
    <xf numFmtId="0" fontId="22" fillId="2" borderId="4" xfId="9" applyFont="1" applyFill="1" applyBorder="1" applyAlignment="1">
      <alignment horizontal="right" vertical="center"/>
    </xf>
    <xf numFmtId="0" fontId="26" fillId="0" borderId="3" xfId="9" applyNumberFormat="1" applyFont="1" applyFill="1" applyBorder="1" applyAlignment="1">
      <alignment horizontal="center" vertical="center"/>
    </xf>
    <xf numFmtId="0" fontId="55" fillId="4" borderId="101" xfId="9" applyFont="1" applyFill="1" applyBorder="1" applyAlignment="1">
      <alignment horizontal="right" vertical="center"/>
    </xf>
    <xf numFmtId="0" fontId="14" fillId="2" borderId="17" xfId="9" applyFont="1" applyFill="1" applyBorder="1" applyAlignment="1">
      <alignment horizontal="right" vertical="center"/>
    </xf>
    <xf numFmtId="0" fontId="7" fillId="0" borderId="28" xfId="9" applyFont="1" applyBorder="1" applyAlignment="1">
      <alignment horizontal="center" vertical="center"/>
    </xf>
    <xf numFmtId="0" fontId="26" fillId="0" borderId="28" xfId="9" applyNumberFormat="1" applyFont="1" applyFill="1" applyBorder="1" applyAlignment="1">
      <alignment horizontal="center" vertical="center"/>
    </xf>
    <xf numFmtId="0" fontId="10" fillId="4" borderId="102" xfId="9" applyFont="1" applyFill="1" applyBorder="1" applyAlignment="1">
      <alignment horizontal="right" vertical="center"/>
    </xf>
    <xf numFmtId="0" fontId="7" fillId="0" borderId="13" xfId="9" applyFont="1" applyBorder="1" applyAlignment="1">
      <alignment horizontal="center" vertical="center"/>
    </xf>
    <xf numFmtId="0" fontId="7" fillId="0" borderId="0" xfId="9" applyFont="1" applyBorder="1" applyAlignment="1">
      <alignment horizontal="left" vertical="center"/>
    </xf>
    <xf numFmtId="0" fontId="7" fillId="0" borderId="2" xfId="9" applyFont="1" applyBorder="1" applyAlignment="1">
      <alignment horizontal="left" vertical="center"/>
    </xf>
    <xf numFmtId="0" fontId="11" fillId="0" borderId="0" xfId="9" applyFont="1" applyFill="1" applyBorder="1" applyAlignment="1">
      <alignment horizontal="right" vertical="center"/>
    </xf>
    <xf numFmtId="0" fontId="7" fillId="0" borderId="1" xfId="9" applyFont="1" applyBorder="1" applyAlignment="1">
      <alignment vertical="center"/>
    </xf>
    <xf numFmtId="0" fontId="7" fillId="0" borderId="8" xfId="9" applyFont="1" applyBorder="1" applyAlignment="1">
      <alignment vertical="center"/>
    </xf>
    <xf numFmtId="0" fontId="7" fillId="0" borderId="9" xfId="9" applyFont="1" applyBorder="1" applyAlignment="1">
      <alignment vertical="center"/>
    </xf>
    <xf numFmtId="0" fontId="7" fillId="0" borderId="10" xfId="9" applyFont="1" applyBorder="1" applyAlignment="1">
      <alignment vertical="center"/>
    </xf>
    <xf numFmtId="0" fontId="4" fillId="0" borderId="0" xfId="9" applyFont="1" applyBorder="1" applyAlignment="1">
      <alignment horizontal="right" vertical="center"/>
    </xf>
    <xf numFmtId="0" fontId="2" fillId="0" borderId="0" xfId="9" applyFont="1" applyBorder="1" applyAlignment="1">
      <alignment horizontal="left" vertical="center"/>
    </xf>
    <xf numFmtId="9" fontId="7" fillId="0" borderId="30" xfId="10" applyFont="1" applyFill="1" applyBorder="1" applyAlignment="1">
      <alignment horizontal="center" vertical="center" shrinkToFit="1"/>
    </xf>
    <xf numFmtId="0" fontId="7" fillId="0" borderId="30" xfId="0" applyNumberFormat="1" applyFont="1" applyFill="1" applyBorder="1" applyAlignment="1">
      <alignment horizontal="center" vertical="center" shrinkToFit="1"/>
    </xf>
    <xf numFmtId="0" fontId="7" fillId="0" borderId="30" xfId="10" applyNumberFormat="1" applyFont="1" applyFill="1" applyBorder="1" applyAlignment="1">
      <alignment horizontal="center" vertical="center" shrinkToFit="1"/>
    </xf>
    <xf numFmtId="0" fontId="12" fillId="13" borderId="25" xfId="0" applyFont="1" applyFill="1" applyBorder="1" applyAlignment="1">
      <alignment horizontal="center" vertical="center" wrapText="1"/>
    </xf>
    <xf numFmtId="0" fontId="12" fillId="13" borderId="26" xfId="0" applyNumberFormat="1" applyFont="1" applyFill="1" applyBorder="1" applyAlignment="1">
      <alignment horizontal="centerContinuous" vertical="center" wrapText="1"/>
    </xf>
    <xf numFmtId="0" fontId="7" fillId="0" borderId="29" xfId="0" applyFont="1" applyFill="1" applyBorder="1" applyAlignment="1">
      <alignment horizontal="center" vertical="center" shrinkToFit="1"/>
    </xf>
    <xf numFmtId="0" fontId="7" fillId="0" borderId="31" xfId="0" applyNumberFormat="1" applyFont="1" applyFill="1" applyBorder="1" applyAlignment="1">
      <alignment horizontal="center" vertical="center" shrinkToFit="1"/>
    </xf>
    <xf numFmtId="1" fontId="59" fillId="11" borderId="132" xfId="0" applyNumberFormat="1" applyFont="1" applyFill="1" applyBorder="1" applyAlignment="1">
      <alignment horizontal="center" vertical="center"/>
    </xf>
    <xf numFmtId="0" fontId="5" fillId="0" borderId="0" xfId="0" applyFont="1" applyFill="1" applyBorder="1" applyAlignment="1">
      <alignment vertical="center"/>
    </xf>
    <xf numFmtId="0" fontId="2" fillId="9" borderId="134" xfId="0" applyFont="1" applyFill="1" applyBorder="1" applyAlignment="1">
      <alignment horizontal="center" vertical="center"/>
    </xf>
    <xf numFmtId="0" fontId="2" fillId="9" borderId="135" xfId="0" applyFont="1" applyFill="1" applyBorder="1" applyAlignment="1">
      <alignment horizontal="center" vertical="center"/>
    </xf>
    <xf numFmtId="0" fontId="2" fillId="9" borderId="135" xfId="0" quotePrefix="1" applyFont="1" applyFill="1" applyBorder="1" applyAlignment="1">
      <alignment horizontal="center" vertical="center" wrapText="1"/>
    </xf>
    <xf numFmtId="49" fontId="2" fillId="9" borderId="135" xfId="2" applyNumberFormat="1" applyFont="1" applyFill="1" applyBorder="1" applyAlignment="1">
      <alignment horizontal="center" vertical="center"/>
    </xf>
    <xf numFmtId="0" fontId="2" fillId="9" borderId="135" xfId="0" applyFont="1" applyFill="1" applyBorder="1" applyAlignment="1">
      <alignment horizontal="center" vertical="center" shrinkToFit="1"/>
    </xf>
    <xf numFmtId="164" fontId="2" fillId="9" borderId="135" xfId="0" applyNumberFormat="1" applyFont="1" applyFill="1" applyBorder="1" applyAlignment="1">
      <alignment horizontal="center" vertical="center"/>
    </xf>
    <xf numFmtId="164" fontId="5" fillId="9" borderId="136" xfId="0" applyNumberFormat="1" applyFont="1" applyFill="1" applyBorder="1" applyAlignment="1">
      <alignment horizontal="center" vertical="center"/>
    </xf>
    <xf numFmtId="1" fontId="5" fillId="9" borderId="136" xfId="0" applyNumberFormat="1" applyFont="1" applyFill="1" applyBorder="1" applyAlignment="1">
      <alignment horizontal="center" vertical="center"/>
    </xf>
    <xf numFmtId="1" fontId="59" fillId="11" borderId="50" xfId="0" applyNumberFormat="1" applyFont="1" applyFill="1" applyBorder="1" applyAlignment="1">
      <alignment horizontal="center" vertical="center"/>
    </xf>
    <xf numFmtId="1" fontId="59" fillId="11" borderId="90" xfId="0" applyNumberFormat="1" applyFont="1" applyFill="1" applyBorder="1" applyAlignment="1">
      <alignment horizontal="center" vertical="center"/>
    </xf>
    <xf numFmtId="1" fontId="5" fillId="0" borderId="90" xfId="0" applyNumberFormat="1" applyFont="1" applyFill="1" applyBorder="1" applyAlignment="1">
      <alignment horizontal="center" vertical="center"/>
    </xf>
    <xf numFmtId="0" fontId="2" fillId="9" borderId="137" xfId="0" quotePrefix="1" applyFont="1" applyFill="1" applyBorder="1" applyAlignment="1">
      <alignment horizontal="center" vertical="center"/>
    </xf>
    <xf numFmtId="0" fontId="2" fillId="0" borderId="91" xfId="0" quotePrefix="1" applyFont="1" applyFill="1" applyBorder="1" applyAlignment="1">
      <alignment horizontal="center" vertical="center"/>
    </xf>
    <xf numFmtId="0" fontId="66" fillId="0" borderId="35" xfId="0" applyFont="1" applyFill="1" applyBorder="1" applyAlignment="1">
      <alignment horizontal="centerContinuous" vertical="center"/>
    </xf>
    <xf numFmtId="0" fontId="67" fillId="0" borderId="35" xfId="0" applyFont="1" applyBorder="1" applyAlignment="1">
      <alignment horizontal="centerContinuous" vertical="center" wrapText="1"/>
    </xf>
    <xf numFmtId="0" fontId="68" fillId="0" borderId="35" xfId="0" applyFont="1" applyFill="1" applyBorder="1" applyAlignment="1">
      <alignment horizontal="centerContinuous" vertical="center" wrapText="1"/>
    </xf>
    <xf numFmtId="0" fontId="69" fillId="0" borderId="120" xfId="0" applyFont="1" applyFill="1" applyBorder="1" applyAlignment="1">
      <alignment horizontal="centerContinuous" vertical="center"/>
    </xf>
    <xf numFmtId="0" fontId="2" fillId="0" borderId="49" xfId="0" applyFont="1" applyFill="1" applyBorder="1" applyAlignment="1">
      <alignment horizontal="center" vertical="center"/>
    </xf>
    <xf numFmtId="0" fontId="7" fillId="0" borderId="16" xfId="0" applyFont="1" applyFill="1" applyBorder="1" applyAlignment="1">
      <alignment horizontal="center"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right" vertical="center"/>
    </xf>
    <xf numFmtId="1" fontId="2" fillId="0" borderId="0" xfId="0" applyNumberFormat="1" applyFont="1" applyBorder="1" applyAlignment="1">
      <alignment horizontal="center" vertical="center"/>
    </xf>
    <xf numFmtId="1" fontId="2" fillId="9" borderId="38" xfId="0" applyNumberFormat="1" applyFont="1" applyFill="1" applyBorder="1" applyAlignment="1">
      <alignment horizontal="center" vertical="center"/>
    </xf>
    <xf numFmtId="1" fontId="2" fillId="0" borderId="38"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1" fontId="2" fillId="9" borderId="130" xfId="0" applyNumberFormat="1" applyFont="1" applyFill="1" applyBorder="1" applyAlignment="1">
      <alignment horizontal="center" vertical="center"/>
    </xf>
    <xf numFmtId="1" fontId="2" fillId="0" borderId="133" xfId="0" applyNumberFormat="1" applyFont="1" applyFill="1" applyBorder="1" applyAlignment="1">
      <alignment horizontal="center" vertical="center"/>
    </xf>
    <xf numFmtId="1" fontId="2" fillId="0" borderId="130" xfId="0" applyNumberFormat="1" applyFont="1" applyBorder="1" applyAlignment="1">
      <alignment horizontal="center" vertical="center"/>
    </xf>
    <xf numFmtId="1" fontId="2" fillId="15" borderId="51" xfId="0" applyNumberFormat="1" applyFont="1" applyFill="1" applyBorder="1" applyAlignment="1">
      <alignment horizontal="center" vertical="center"/>
    </xf>
    <xf numFmtId="49" fontId="71" fillId="0" borderId="48" xfId="0" applyNumberFormat="1" applyFont="1" applyBorder="1" applyAlignment="1">
      <alignment horizontal="center" vertical="center"/>
    </xf>
    <xf numFmtId="0" fontId="2" fillId="0" borderId="37" xfId="0" applyFont="1" applyBorder="1" applyAlignment="1">
      <alignment horizontal="center" vertical="center"/>
    </xf>
    <xf numFmtId="9" fontId="7" fillId="0" borderId="29" xfId="10" applyFont="1" applyFill="1" applyBorder="1" applyAlignment="1">
      <alignment horizontal="center" vertical="center" shrinkToFit="1"/>
    </xf>
    <xf numFmtId="0" fontId="2" fillId="0" borderId="30" xfId="0" applyNumberFormat="1" applyFont="1" applyFill="1" applyBorder="1" applyAlignment="1">
      <alignment horizontal="center" vertical="center" shrinkToFit="1"/>
    </xf>
    <xf numFmtId="0" fontId="7" fillId="0" borderId="31" xfId="8" applyNumberFormat="1" applyFont="1" applyFill="1" applyBorder="1" applyAlignment="1">
      <alignment horizontal="center" vertical="center" wrapText="1"/>
    </xf>
    <xf numFmtId="0" fontId="0" fillId="10" borderId="42" xfId="0" applyFill="1" applyBorder="1" applyAlignment="1">
      <alignment horizontal="center"/>
    </xf>
    <xf numFmtId="0" fontId="0" fillId="10" borderId="43" xfId="0" applyFill="1" applyBorder="1" applyAlignment="1">
      <alignment horizontal="center"/>
    </xf>
    <xf numFmtId="0" fontId="0" fillId="0" borderId="42" xfId="0" applyBorder="1" applyAlignment="1">
      <alignment horizontal="center"/>
    </xf>
    <xf numFmtId="0" fontId="74" fillId="0" borderId="42" xfId="0" applyFont="1" applyBorder="1" applyAlignment="1">
      <alignment horizontal="center"/>
    </xf>
    <xf numFmtId="0" fontId="0" fillId="0" borderId="44" xfId="0" applyBorder="1" applyAlignment="1">
      <alignment horizontal="center"/>
    </xf>
    <xf numFmtId="0" fontId="0" fillId="10" borderId="112" xfId="0" applyFill="1" applyBorder="1" applyAlignment="1">
      <alignment horizontal="center"/>
    </xf>
    <xf numFmtId="0" fontId="0" fillId="10" borderId="113" xfId="0" applyFill="1" applyBorder="1" applyAlignment="1">
      <alignment horizontal="center"/>
    </xf>
    <xf numFmtId="0" fontId="72" fillId="0" borderId="138" xfId="0" applyFont="1" applyBorder="1" applyAlignment="1">
      <alignment horizontal="center"/>
    </xf>
    <xf numFmtId="0" fontId="72" fillId="0" borderId="139" xfId="0" applyFont="1" applyBorder="1" applyAlignment="1">
      <alignment horizontal="center"/>
    </xf>
    <xf numFmtId="0" fontId="72" fillId="0" borderId="140" xfId="0" applyFont="1" applyBorder="1" applyAlignment="1">
      <alignment horizontal="center"/>
    </xf>
    <xf numFmtId="49" fontId="0" fillId="0" borderId="141" xfId="0" applyNumberFormat="1" applyBorder="1" applyAlignment="1">
      <alignment horizontal="center"/>
    </xf>
    <xf numFmtId="0" fontId="0" fillId="0" borderId="76" xfId="0" applyBorder="1" applyAlignment="1">
      <alignment horizontal="center"/>
    </xf>
    <xf numFmtId="0" fontId="74" fillId="0" borderId="76" xfId="0" applyFont="1" applyBorder="1" applyAlignment="1">
      <alignment horizontal="center"/>
    </xf>
    <xf numFmtId="0" fontId="0" fillId="0" borderId="77" xfId="0" applyBorder="1" applyAlignment="1">
      <alignment horizontal="center"/>
    </xf>
    <xf numFmtId="0" fontId="72" fillId="0" borderId="18" xfId="0" applyFont="1"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74" fillId="0" borderId="143" xfId="0" applyFont="1" applyBorder="1" applyAlignment="1">
      <alignment horizontal="center"/>
    </xf>
    <xf numFmtId="0" fontId="0" fillId="0" borderId="144" xfId="0" applyBorder="1" applyAlignment="1">
      <alignment horizontal="center"/>
    </xf>
    <xf numFmtId="0" fontId="0" fillId="0" borderId="45" xfId="0" applyFill="1" applyBorder="1" applyAlignment="1">
      <alignment horizontal="center"/>
    </xf>
    <xf numFmtId="0" fontId="2" fillId="0" borderId="145" xfId="0" applyFont="1" applyFill="1" applyBorder="1" applyAlignment="1">
      <alignment horizontal="center" vertical="center" shrinkToFit="1"/>
    </xf>
    <xf numFmtId="0" fontId="5" fillId="0" borderId="92" xfId="0" applyFont="1" applyFill="1" applyBorder="1" applyAlignment="1">
      <alignment horizontal="center" vertical="center"/>
    </xf>
    <xf numFmtId="0" fontId="2" fillId="0" borderId="92" xfId="0" quotePrefix="1" applyFont="1" applyFill="1" applyBorder="1" applyAlignment="1">
      <alignment horizontal="center" vertical="center"/>
    </xf>
    <xf numFmtId="9" fontId="2" fillId="0" borderId="92" xfId="0" applyNumberFormat="1" applyFont="1" applyFill="1" applyBorder="1" applyAlignment="1">
      <alignment horizontal="center" vertical="center"/>
    </xf>
    <xf numFmtId="49" fontId="2" fillId="0" borderId="92" xfId="0" quotePrefix="1" applyNumberFormat="1" applyFont="1" applyFill="1" applyBorder="1" applyAlignment="1">
      <alignment horizontal="center" vertical="center"/>
    </xf>
    <xf numFmtId="164" fontId="5" fillId="0" borderId="92" xfId="0" applyNumberFormat="1" applyFont="1" applyFill="1" applyBorder="1" applyAlignment="1">
      <alignment horizontal="center" vertical="center"/>
    </xf>
    <xf numFmtId="164" fontId="2" fillId="0" borderId="93" xfId="0" applyNumberFormat="1" applyFont="1" applyFill="1" applyBorder="1" applyAlignment="1">
      <alignment horizontal="centerContinuous" vertical="center"/>
    </xf>
    <xf numFmtId="164" fontId="2" fillId="0" borderId="118" xfId="0" applyNumberFormat="1" applyFont="1" applyFill="1" applyBorder="1" applyAlignment="1">
      <alignment horizontal="centerContinuous" vertical="center"/>
    </xf>
    <xf numFmtId="0" fontId="5" fillId="0" borderId="119" xfId="0" quotePrefix="1" applyFont="1" applyFill="1" applyBorder="1" applyAlignment="1">
      <alignment horizontal="centerContinuous" vertical="center"/>
    </xf>
    <xf numFmtId="0" fontId="2" fillId="0" borderId="88" xfId="0" applyFont="1" applyFill="1" applyBorder="1" applyAlignment="1">
      <alignment horizontal="center" vertical="center" shrinkToFit="1"/>
    </xf>
    <xf numFmtId="0" fontId="5" fillId="0" borderId="89" xfId="0" applyFont="1" applyFill="1" applyBorder="1" applyAlignment="1">
      <alignment horizontal="center" vertical="center"/>
    </xf>
    <xf numFmtId="0" fontId="2" fillId="0" borderId="89" xfId="0" quotePrefix="1" applyFont="1" applyFill="1" applyBorder="1" applyAlignment="1">
      <alignment horizontal="center" vertical="center"/>
    </xf>
    <xf numFmtId="9" fontId="2" fillId="0" borderId="89" xfId="0" applyNumberFormat="1" applyFont="1" applyFill="1" applyBorder="1" applyAlignment="1">
      <alignment horizontal="center" vertical="center"/>
    </xf>
    <xf numFmtId="49" fontId="2" fillId="0" borderId="89" xfId="0" quotePrefix="1"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122" xfId="0" applyNumberFormat="1" applyFont="1" applyFill="1" applyBorder="1" applyAlignment="1">
      <alignment horizontal="centerContinuous" vertical="center"/>
    </xf>
    <xf numFmtId="0" fontId="5" fillId="0" borderId="123" xfId="0" quotePrefix="1" applyFont="1" applyFill="1" applyBorder="1" applyAlignment="1">
      <alignment horizontal="centerContinuous" vertical="center"/>
    </xf>
    <xf numFmtId="1" fontId="2" fillId="0" borderId="57" xfId="0" applyNumberFormat="1" applyFont="1" applyBorder="1" applyAlignment="1">
      <alignment horizontal="center" vertical="center"/>
    </xf>
    <xf numFmtId="1" fontId="2" fillId="0" borderId="38" xfId="0" applyNumberFormat="1" applyFont="1" applyBorder="1" applyAlignment="1">
      <alignment horizontal="center" vertical="center"/>
    </xf>
    <xf numFmtId="0" fontId="75" fillId="17" borderId="94" xfId="0" applyFont="1" applyFill="1" applyBorder="1" applyAlignment="1">
      <alignment horizontal="center" vertical="center"/>
    </xf>
    <xf numFmtId="0" fontId="75" fillId="17" borderId="95" xfId="0" applyFont="1" applyFill="1" applyBorder="1" applyAlignment="1">
      <alignment horizontal="center" vertical="center"/>
    </xf>
    <xf numFmtId="0" fontId="75" fillId="17" borderId="95" xfId="0" quotePrefix="1" applyFont="1" applyFill="1" applyBorder="1" applyAlignment="1">
      <alignment horizontal="center" vertical="center"/>
    </xf>
    <xf numFmtId="9" fontId="75" fillId="17" borderId="95" xfId="0" applyNumberFormat="1" applyFont="1" applyFill="1" applyBorder="1" applyAlignment="1">
      <alignment horizontal="center" vertical="center"/>
    </xf>
    <xf numFmtId="164" fontId="75" fillId="17" borderId="95" xfId="0" applyNumberFormat="1" applyFont="1" applyFill="1" applyBorder="1" applyAlignment="1">
      <alignment horizontal="center" vertical="center"/>
    </xf>
    <xf numFmtId="164" fontId="75" fillId="17" borderId="96" xfId="0" applyNumberFormat="1" applyFont="1" applyFill="1" applyBorder="1" applyAlignment="1">
      <alignment horizontal="centerContinuous" vertical="center"/>
    </xf>
    <xf numFmtId="164" fontId="75" fillId="17" borderId="106" xfId="0" applyNumberFormat="1" applyFont="1" applyFill="1" applyBorder="1" applyAlignment="1">
      <alignment horizontal="centerContinuous" vertical="center"/>
    </xf>
    <xf numFmtId="0" fontId="75" fillId="17" borderId="97" xfId="0" applyFont="1" applyFill="1" applyBorder="1" applyAlignment="1">
      <alignment horizontal="centerContinuous" vertical="center"/>
    </xf>
    <xf numFmtId="1" fontId="75" fillId="17" borderId="51" xfId="0" applyNumberFormat="1" applyFont="1" applyFill="1" applyBorder="1" applyAlignment="1">
      <alignment horizontal="center" vertical="center"/>
    </xf>
    <xf numFmtId="1" fontId="2" fillId="15" borderId="57" xfId="0" applyNumberFormat="1" applyFont="1" applyFill="1" applyBorder="1" applyAlignment="1">
      <alignment horizontal="center" vertical="center" shrinkToFit="1"/>
    </xf>
    <xf numFmtId="1" fontId="2" fillId="0" borderId="87" xfId="0" applyNumberFormat="1" applyFont="1" applyBorder="1" applyAlignment="1">
      <alignment horizontal="center" vertical="center" shrinkToFit="1"/>
    </xf>
    <xf numFmtId="1" fontId="2" fillId="15" borderId="38" xfId="0" applyNumberFormat="1" applyFont="1" applyFill="1" applyBorder="1" applyAlignment="1">
      <alignment horizontal="center" vertical="center" shrinkToFit="1"/>
    </xf>
    <xf numFmtId="1" fontId="2" fillId="0" borderId="51" xfId="0" applyNumberFormat="1" applyFont="1" applyBorder="1" applyAlignment="1">
      <alignment horizontal="center" vertical="center" shrinkToFit="1"/>
    </xf>
    <xf numFmtId="1" fontId="2" fillId="15" borderId="87" xfId="0" applyNumberFormat="1" applyFont="1" applyFill="1" applyBorder="1" applyAlignment="1">
      <alignment horizontal="center" vertical="center" shrinkToFit="1"/>
    </xf>
    <xf numFmtId="1" fontId="2" fillId="15" borderId="51" xfId="0" applyNumberFormat="1" applyFont="1" applyFill="1" applyBorder="1" applyAlignment="1">
      <alignment horizontal="center" vertical="center" shrinkToFit="1"/>
    </xf>
    <xf numFmtId="1" fontId="5" fillId="0" borderId="0" xfId="0" applyNumberFormat="1" applyFont="1" applyBorder="1" applyAlignment="1">
      <alignment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65" fontId="2" fillId="0" borderId="0" xfId="0" applyNumberFormat="1" applyFont="1" applyFill="1" applyBorder="1" applyAlignment="1">
      <alignment horizontal="center" vertical="center"/>
    </xf>
    <xf numFmtId="1" fontId="7" fillId="18" borderId="79" xfId="0" applyNumberFormat="1" applyFont="1" applyFill="1" applyBorder="1" applyAlignment="1">
      <alignment horizontal="centerContinuous" vertical="center"/>
    </xf>
    <xf numFmtId="0" fontId="2" fillId="18" borderId="81" xfId="0" applyFont="1" applyFill="1" applyBorder="1" applyAlignment="1">
      <alignment horizontal="centerContinuous" vertical="center"/>
    </xf>
    <xf numFmtId="0" fontId="76" fillId="0" borderId="35" xfId="0" applyFont="1" applyBorder="1" applyAlignment="1">
      <alignment horizontal="centerContinuous" vertical="center" wrapText="1"/>
    </xf>
    <xf numFmtId="0" fontId="7" fillId="0" borderId="51" xfId="0" quotePrefix="1" applyFont="1" applyFill="1" applyBorder="1" applyAlignment="1">
      <alignment horizontal="centerContinuous" vertical="center"/>
    </xf>
    <xf numFmtId="0" fontId="5" fillId="9" borderId="31" xfId="0" applyFont="1" applyFill="1" applyBorder="1" applyAlignment="1">
      <alignment horizontal="center" vertical="center"/>
    </xf>
    <xf numFmtId="1" fontId="2" fillId="9" borderId="68" xfId="0" applyNumberFormat="1" applyFont="1" applyFill="1" applyBorder="1" applyAlignment="1">
      <alignment horizontal="center" vertical="center"/>
    </xf>
    <xf numFmtId="1" fontId="2" fillId="9" borderId="29" xfId="2" applyNumberFormat="1" applyFont="1" applyFill="1" applyBorder="1" applyAlignment="1">
      <alignment horizontal="center"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898">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00FF00"/>
      <color rgb="FFCCFFCC"/>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53339</xdr:colOff>
      <xdr:row>13</xdr:row>
      <xdr:rowOff>38100</xdr:rowOff>
    </xdr:from>
    <xdr:to>
      <xdr:col>6</xdr:col>
      <xdr:colOff>1247774</xdr:colOff>
      <xdr:row>15</xdr:row>
      <xdr:rowOff>285750</xdr:rowOff>
    </xdr:to>
    <xdr:sp macro="" textlink="">
      <xdr:nvSpPr>
        <xdr:cNvPr id="1084" name="Text Box 60"/>
        <xdr:cNvSpPr txBox="1">
          <a:spLocks noChangeArrowheads="1"/>
        </xdr:cNvSpPr>
      </xdr:nvSpPr>
      <xdr:spPr bwMode="auto">
        <a:xfrm>
          <a:off x="4693919" y="3009900"/>
          <a:ext cx="2314575" cy="68199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0" i="0" u="none" strike="noStrike" baseline="0">
              <a:solidFill>
                <a:srgbClr val="000000"/>
              </a:solidFill>
              <a:latin typeface="Times New Roman"/>
              <a:cs typeface="Times New Roman"/>
            </a:rPr>
            <a:t>DR 5/piercing and slashing</a:t>
          </a:r>
        </a:p>
        <a:p>
          <a:pPr algn="ctr" rtl="0">
            <a:defRPr sz="1000"/>
          </a:pPr>
          <a:r>
            <a:rPr lang="en-US" sz="1400" b="0" i="0" u="none" strike="noStrike" baseline="0">
              <a:solidFill>
                <a:srgbClr val="000000"/>
              </a:solidFill>
              <a:latin typeface="Times New Roman"/>
              <a:cs typeface="Times New Roman"/>
            </a:rPr>
            <a:t>Comprehend Languages</a:t>
          </a:r>
        </a:p>
        <a:p>
          <a:pPr algn="ctr" rtl="0">
            <a:defRPr sz="1000"/>
          </a:pPr>
          <a:r>
            <a:rPr lang="en-US" sz="1400" b="0" i="0" u="none" strike="noStrike" baseline="0">
              <a:solidFill>
                <a:srgbClr val="000000"/>
              </a:solidFill>
              <a:latin typeface="Times New Roman"/>
              <a:cs typeface="Times New Roman"/>
            </a:rPr>
            <a:t>(exp. Highsun)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133350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0</xdr:col>
      <xdr:colOff>1417320</xdr:colOff>
      <xdr:row>7</xdr:row>
      <xdr:rowOff>137160</xdr:rowOff>
    </xdr:from>
    <xdr:to>
      <xdr:col>6</xdr:col>
      <xdr:colOff>30480</xdr:colOff>
      <xdr:row>10</xdr:row>
      <xdr:rowOff>53340</xdr:rowOff>
    </xdr:to>
    <xdr:sp macro="" textlink="">
      <xdr:nvSpPr>
        <xdr:cNvPr id="2" name="TextBox 1"/>
        <xdr:cNvSpPr txBox="1"/>
      </xdr:nvSpPr>
      <xdr:spPr>
        <a:xfrm>
          <a:off x="1417320" y="1325880"/>
          <a:ext cx="3489960" cy="52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Call</a:t>
          </a:r>
          <a:r>
            <a:rPr lang="en-US" sz="2400" baseline="0">
              <a:latin typeface="Times New Roman" panose="02020603050405020304" pitchFamily="18" charset="0"/>
              <a:cs typeface="Times New Roman" panose="02020603050405020304" pitchFamily="18" charset="0"/>
            </a:rPr>
            <a:t> lightning [6 rem]</a:t>
          </a:r>
          <a:endParaRPr lang="en-US" sz="24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xdr:cNvSpPr txBox="1">
          <a:spLocks noChangeArrowheads="1"/>
        </xdr:cNvSpPr>
      </xdr:nvSpPr>
      <xdr:spPr bwMode="auto">
        <a:xfrm>
          <a:off x="9525" y="2095500"/>
          <a:ext cx="4676775"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Jump 12, Listen 5, Spot 5, Survival 1, Swim 3</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+3 melee (1d6+3)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Track</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xdr:cNvSpPr txBox="1">
          <a:spLocks noChangeArrowheads="1"/>
        </xdr:cNvSpPr>
      </xdr:nvSpPr>
      <xdr:spPr bwMode="auto">
        <a:xfrm>
          <a:off x="4629150" y="1238251"/>
          <a:ext cx="2457450" cy="1695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Light Load:  </a:t>
          </a:r>
          <a:r>
            <a:rPr lang="en-US" sz="1200" b="0" i="0" u="none" strike="noStrike" baseline="0">
              <a:solidFill>
                <a:srgbClr val="000000"/>
              </a:solidFill>
              <a:latin typeface="Times New Roman" pitchFamily="18" charset="0"/>
              <a:cs typeface="Times New Roman" pitchFamily="18" charset="0"/>
            </a:rPr>
            <a:t>Up to 100 lbs.</a:t>
          </a:r>
        </a:p>
        <a:p>
          <a:pPr algn="just" rtl="0">
            <a:defRPr sz="1000"/>
          </a:pPr>
          <a:r>
            <a:rPr lang="en-US" sz="1200" b="1" i="0" u="none" strike="noStrike" baseline="0">
              <a:solidFill>
                <a:srgbClr val="000000"/>
              </a:solidFill>
              <a:latin typeface="Times New Roman" pitchFamily="18" charset="0"/>
              <a:cs typeface="Times New Roman" pitchFamily="18" charset="0"/>
            </a:rPr>
            <a:t>Armor:</a:t>
          </a:r>
          <a:r>
            <a:rPr lang="en-US" sz="1200" b="0" i="0" u="none" strike="noStrike" baseline="0">
              <a:solidFill>
                <a:srgbClr val="000000"/>
              </a:solidFill>
              <a:latin typeface="Times New Roman" pitchFamily="18" charset="0"/>
              <a:cs typeface="Times New Roman" pitchFamily="18" charset="0"/>
            </a:rPr>
            <a:t>  Studded Leather Barding</a:t>
          </a:r>
        </a:p>
        <a:p>
          <a:pPr algn="just" rtl="0">
            <a:defRPr sz="1000"/>
          </a:pPr>
          <a:r>
            <a:rPr lang="en-US" sz="1200" b="0" i="0" u="none" strike="noStrike" baseline="0">
              <a:solidFill>
                <a:srgbClr val="000000"/>
              </a:solidFill>
              <a:latin typeface="Times New Roman" pitchFamily="18" charset="0"/>
              <a:cs typeface="Times New Roman" pitchFamily="18" charset="0"/>
            </a:rPr>
            <a:t>(AC +3 reflected above)</a:t>
          </a: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x14ac:dyDescent="0.3"/>
  <cols>
    <col min="1" max="1" width="22.59765625" style="121" customWidth="1"/>
    <col min="2" max="2" width="10" style="122" customWidth="1"/>
    <col min="3" max="3" width="5.5" style="122" customWidth="1"/>
    <col min="4" max="4" width="13.69921875" style="121" bestFit="1" customWidth="1"/>
    <col min="5" max="5" width="9.09765625" style="122" bestFit="1" customWidth="1"/>
    <col min="6" max="6" width="14.69921875" style="121" customWidth="1"/>
    <col min="7" max="7" width="17.09765625" style="122" customWidth="1"/>
    <col min="8" max="16384" width="13" style="64"/>
  </cols>
  <sheetData>
    <row r="1" spans="1:7" ht="29.4" thickTop="1" thickBot="1" x14ac:dyDescent="0.35">
      <c r="A1" s="58" t="s">
        <v>459</v>
      </c>
      <c r="B1" s="59"/>
      <c r="C1" s="60"/>
      <c r="D1" s="61"/>
      <c r="E1" s="62"/>
      <c r="F1" s="61"/>
      <c r="G1" s="63" t="s">
        <v>452</v>
      </c>
    </row>
    <row r="2" spans="1:7" ht="17.399999999999999" thickTop="1" x14ac:dyDescent="0.3">
      <c r="A2" s="65" t="s">
        <v>0</v>
      </c>
      <c r="B2" s="66" t="s">
        <v>453</v>
      </c>
      <c r="C2" s="66"/>
      <c r="D2" s="67" t="s">
        <v>454</v>
      </c>
      <c r="E2" s="68" t="s">
        <v>455</v>
      </c>
      <c r="F2" s="69"/>
      <c r="G2" s="70"/>
    </row>
    <row r="3" spans="1:7" ht="16.8" x14ac:dyDescent="0.3">
      <c r="A3" s="65" t="s">
        <v>67</v>
      </c>
      <c r="B3" s="66" t="s">
        <v>120</v>
      </c>
      <c r="C3" s="66"/>
      <c r="D3" s="67" t="s">
        <v>68</v>
      </c>
      <c r="E3" s="68">
        <v>8</v>
      </c>
      <c r="F3" s="67"/>
      <c r="G3" s="70"/>
    </row>
    <row r="4" spans="1:7" ht="16.8" x14ac:dyDescent="0.3">
      <c r="A4" s="65" t="s">
        <v>90</v>
      </c>
      <c r="B4" s="66" t="s">
        <v>118</v>
      </c>
      <c r="C4" s="66"/>
      <c r="D4" s="67" t="s">
        <v>89</v>
      </c>
      <c r="E4" s="68">
        <v>80</v>
      </c>
      <c r="F4" s="67"/>
      <c r="G4" s="70"/>
    </row>
    <row r="5" spans="1:7" ht="16.8" x14ac:dyDescent="0.3">
      <c r="A5" s="65" t="s">
        <v>1</v>
      </c>
      <c r="B5" s="66" t="s">
        <v>458</v>
      </c>
      <c r="C5" s="66"/>
      <c r="D5" s="67" t="s">
        <v>2</v>
      </c>
      <c r="E5" s="68" t="s">
        <v>460</v>
      </c>
      <c r="F5" s="67"/>
      <c r="G5" s="70"/>
    </row>
    <row r="6" spans="1:7" ht="17.399999999999999" thickBot="1" x14ac:dyDescent="0.35">
      <c r="A6" s="65" t="s">
        <v>69</v>
      </c>
      <c r="B6" s="66" t="s">
        <v>463</v>
      </c>
      <c r="C6" s="66"/>
      <c r="D6" s="67" t="s">
        <v>3</v>
      </c>
      <c r="E6" s="68" t="s">
        <v>461</v>
      </c>
      <c r="F6" s="67"/>
      <c r="G6" s="70"/>
    </row>
    <row r="7" spans="1:7" ht="17.399999999999999" thickTop="1" x14ac:dyDescent="0.3">
      <c r="A7" s="71" t="s">
        <v>95</v>
      </c>
      <c r="B7" s="582">
        <f>4+1</f>
        <v>5</v>
      </c>
      <c r="C7" s="583"/>
      <c r="D7" s="72" t="s">
        <v>310</v>
      </c>
      <c r="E7" s="73">
        <f>B7+C10</f>
        <v>5</v>
      </c>
      <c r="F7" s="74"/>
      <c r="G7" s="70"/>
    </row>
    <row r="8" spans="1:7" ht="16.8" x14ac:dyDescent="0.3">
      <c r="A8" s="75" t="s">
        <v>230</v>
      </c>
      <c r="B8" s="76" t="str">
        <f>C11</f>
        <v>+1</v>
      </c>
      <c r="C8" s="77"/>
      <c r="D8" s="78" t="s">
        <v>79</v>
      </c>
      <c r="E8" s="79" t="s">
        <v>436</v>
      </c>
      <c r="F8" s="74"/>
      <c r="G8" s="70"/>
    </row>
    <row r="9" spans="1:7" ht="17.399999999999999" thickBot="1" x14ac:dyDescent="0.35">
      <c r="A9" s="80"/>
      <c r="B9" s="81"/>
      <c r="C9" s="82"/>
      <c r="D9" s="83" t="s">
        <v>272</v>
      </c>
      <c r="E9" s="84" t="s">
        <v>436</v>
      </c>
      <c r="F9" s="74"/>
      <c r="G9" s="70"/>
    </row>
    <row r="10" spans="1:7" ht="17.399999999999999" thickTop="1" x14ac:dyDescent="0.3">
      <c r="A10" s="85" t="s">
        <v>4</v>
      </c>
      <c r="B10" s="505">
        <f>10</f>
        <v>10</v>
      </c>
      <c r="C10" s="86" t="str">
        <f>IF(B10&gt;9.9,CONCATENATE("+",ROUNDDOWN((B10-10)/2,0)),ROUNDUP((B10-10)/2,0))</f>
        <v>+0</v>
      </c>
      <c r="D10" s="87" t="s">
        <v>77</v>
      </c>
      <c r="E10" s="88" t="s">
        <v>178</v>
      </c>
      <c r="F10" s="74"/>
      <c r="G10" s="70"/>
    </row>
    <row r="11" spans="1:7" ht="16.8" x14ac:dyDescent="0.3">
      <c r="A11" s="89" t="s">
        <v>5</v>
      </c>
      <c r="B11" s="90">
        <v>12</v>
      </c>
      <c r="C11" s="91" t="str">
        <f t="shared" ref="C11:C15" si="0">IF(B11&gt;9.9,CONCATENATE("+",ROUNDDOWN((B11-10)/2,0)),ROUNDUP((B11-10)/2,0))</f>
        <v>+1</v>
      </c>
      <c r="D11" s="92" t="s">
        <v>78</v>
      </c>
      <c r="E11" s="93">
        <f>SUM(Martial!G3:G21)+SUM(Equipment!C3:C15)</f>
        <v>38.099999999999994</v>
      </c>
      <c r="F11" s="74"/>
      <c r="G11" s="70"/>
    </row>
    <row r="12" spans="1:7" ht="16.8" x14ac:dyDescent="0.3">
      <c r="A12" s="94" t="s">
        <v>14</v>
      </c>
      <c r="B12" s="95">
        <v>12</v>
      </c>
      <c r="C12" s="96" t="str">
        <f t="shared" si="0"/>
        <v>+1</v>
      </c>
      <c r="D12" s="92" t="s">
        <v>16</v>
      </c>
      <c r="E12" s="97">
        <f>ROUNDUP(((E3*6)*0.75)+(E3*C12),0)</f>
        <v>44</v>
      </c>
      <c r="F12" s="74"/>
      <c r="G12" s="70"/>
    </row>
    <row r="13" spans="1:7" ht="16.8" x14ac:dyDescent="0.3">
      <c r="A13" s="98" t="s">
        <v>15</v>
      </c>
      <c r="B13" s="95">
        <v>20</v>
      </c>
      <c r="C13" s="91" t="str">
        <f t="shared" si="0"/>
        <v>+5</v>
      </c>
      <c r="D13" s="99" t="s">
        <v>96</v>
      </c>
      <c r="E13" s="100">
        <f>11+C11</f>
        <v>12</v>
      </c>
      <c r="F13" s="65"/>
      <c r="G13" s="70"/>
    </row>
    <row r="14" spans="1:7" ht="16.8" x14ac:dyDescent="0.3">
      <c r="A14" s="101" t="s">
        <v>17</v>
      </c>
      <c r="B14" s="102">
        <v>14</v>
      </c>
      <c r="C14" s="91" t="str">
        <f t="shared" si="0"/>
        <v>+2</v>
      </c>
      <c r="D14" s="99" t="s">
        <v>66</v>
      </c>
      <c r="E14" s="100">
        <f>E13+SUM(Martial!B14:B16)</f>
        <v>22</v>
      </c>
      <c r="F14" s="74"/>
      <c r="G14" s="70"/>
    </row>
    <row r="15" spans="1:7" ht="17.399999999999999" thickBot="1" x14ac:dyDescent="0.35">
      <c r="A15" s="103" t="s">
        <v>13</v>
      </c>
      <c r="B15" s="104">
        <v>10</v>
      </c>
      <c r="C15" s="105" t="str">
        <f t="shared" si="0"/>
        <v>+0</v>
      </c>
      <c r="D15" s="106" t="s">
        <v>306</v>
      </c>
      <c r="E15" s="107">
        <f>E14-C11</f>
        <v>21</v>
      </c>
      <c r="F15" s="74"/>
      <c r="G15" s="70"/>
    </row>
    <row r="16" spans="1:7" ht="24" thickTop="1" thickBot="1" x14ac:dyDescent="0.35">
      <c r="A16" s="108" t="s">
        <v>27</v>
      </c>
      <c r="B16" s="109"/>
      <c r="C16" s="109"/>
      <c r="D16" s="110"/>
      <c r="E16" s="110"/>
      <c r="F16" s="110"/>
      <c r="G16" s="111"/>
    </row>
    <row r="17" spans="1:7" s="19" customFormat="1" ht="17.399999999999999" thickTop="1" x14ac:dyDescent="0.3">
      <c r="A17" s="112"/>
      <c r="B17" s="113"/>
      <c r="C17" s="113"/>
      <c r="D17" s="113"/>
      <c r="E17" s="113"/>
      <c r="F17" s="113"/>
      <c r="G17" s="114"/>
    </row>
    <row r="18" spans="1:7" s="19" customFormat="1" ht="16.8" x14ac:dyDescent="0.3">
      <c r="A18" s="115"/>
      <c r="B18" s="116"/>
      <c r="C18" s="116"/>
      <c r="D18" s="116"/>
      <c r="E18" s="116"/>
      <c r="F18" s="116"/>
      <c r="G18" s="117"/>
    </row>
    <row r="19" spans="1:7" s="19" customFormat="1" ht="16.8" x14ac:dyDescent="0.3">
      <c r="A19" s="115"/>
      <c r="B19" s="116"/>
      <c r="C19" s="116"/>
      <c r="D19" s="116"/>
      <c r="E19" s="116"/>
      <c r="F19" s="116"/>
      <c r="G19" s="117"/>
    </row>
    <row r="20" spans="1:7" s="19" customFormat="1" ht="16.8" x14ac:dyDescent="0.3">
      <c r="A20" s="115"/>
      <c r="B20" s="116"/>
      <c r="C20" s="116"/>
      <c r="D20" s="116"/>
      <c r="E20" s="116"/>
      <c r="F20" s="116"/>
      <c r="G20" s="117"/>
    </row>
    <row r="21" spans="1:7" ht="17.399999999999999" thickBot="1" x14ac:dyDescent="0.35">
      <c r="A21" s="118"/>
      <c r="B21" s="119"/>
      <c r="C21" s="119"/>
      <c r="D21" s="119"/>
      <c r="E21" s="119"/>
      <c r="F21" s="119"/>
      <c r="G21" s="120"/>
    </row>
    <row r="22" spans="1:7" ht="16.2" thickTop="1" x14ac:dyDescent="0.3"/>
  </sheetData>
  <phoneticPr fontId="0" type="noConversion"/>
  <conditionalFormatting sqref="E11">
    <cfRule type="cellIs" dxfId="897" priority="1" stopIfTrue="1" operator="greaterThan">
      <formula>50</formula>
    </cfRule>
    <cfRule type="cellIs" dxfId="896"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showGridLines="0" workbookViewId="0">
      <pane ySplit="2" topLeftCell="A3" activePane="bottomLeft" state="frozen"/>
      <selection pane="bottomLeft" activeCell="A3" sqref="A3"/>
    </sheetView>
  </sheetViews>
  <sheetFormatPr defaultColWidth="13" defaultRowHeight="15.6" x14ac:dyDescent="0.3"/>
  <cols>
    <col min="1" max="1" width="31.5" style="121" bestFit="1" customWidth="1"/>
    <col min="2" max="2" width="5.8984375" style="121" bestFit="1" customWidth="1"/>
    <col min="3" max="3" width="7.59765625" style="122" hidden="1" customWidth="1"/>
    <col min="4" max="4" width="7.69921875" style="122" hidden="1" customWidth="1"/>
    <col min="5" max="5" width="9.19921875" style="122" bestFit="1" customWidth="1"/>
    <col min="6" max="6" width="8.19921875" style="122" customWidth="1"/>
    <col min="7" max="7" width="6" style="223" bestFit="1" customWidth="1"/>
    <col min="8" max="8" width="5.19921875" style="223" bestFit="1" customWidth="1"/>
    <col min="9" max="9" width="6.69921875" style="223" customWidth="1"/>
    <col min="10" max="10" width="31.3984375" style="121" bestFit="1" customWidth="1"/>
    <col min="11" max="16384" width="13" style="64"/>
  </cols>
  <sheetData>
    <row r="1" spans="1:10" ht="23.4" thickBot="1" x14ac:dyDescent="0.35">
      <c r="A1" s="123" t="s">
        <v>12</v>
      </c>
      <c r="B1" s="124"/>
      <c r="C1" s="124"/>
      <c r="D1" s="124"/>
      <c r="E1" s="124"/>
      <c r="F1" s="124"/>
      <c r="G1" s="125"/>
      <c r="H1" s="125"/>
      <c r="I1" s="125"/>
      <c r="J1" s="124"/>
    </row>
    <row r="2" spans="1:10" s="19" customFormat="1" ht="34.200000000000003" thickBot="1" x14ac:dyDescent="0.35">
      <c r="A2" s="13" t="s">
        <v>164</v>
      </c>
      <c r="B2" s="14" t="s">
        <v>32</v>
      </c>
      <c r="C2" s="14" t="s">
        <v>39</v>
      </c>
      <c r="D2" s="14" t="s">
        <v>31</v>
      </c>
      <c r="E2" s="15" t="s">
        <v>64</v>
      </c>
      <c r="F2" s="15" t="s">
        <v>40</v>
      </c>
      <c r="G2" s="16" t="s">
        <v>70</v>
      </c>
      <c r="H2" s="17" t="s">
        <v>107</v>
      </c>
      <c r="I2" s="16" t="s">
        <v>86</v>
      </c>
      <c r="J2" s="18" t="s">
        <v>84</v>
      </c>
    </row>
    <row r="3" spans="1:10" s="19" customFormat="1" ht="16.8" x14ac:dyDescent="0.3">
      <c r="A3" s="126" t="s">
        <v>72</v>
      </c>
      <c r="B3" s="127">
        <v>6</v>
      </c>
      <c r="C3" s="128" t="s">
        <v>34</v>
      </c>
      <c r="D3" s="128" t="str">
        <f>IF(C3="Str",'Personal File'!$C$10,IF(C3="Dex",'Personal File'!$C$11,IF(C3="Con",'Personal File'!$C$12,IF(C3="Int",'Personal File'!$C$13,IF(C3="Wis",'Personal File'!$C$14,IF(C3="Cha",'Personal File'!$C$15))))))</f>
        <v>+1</v>
      </c>
      <c r="E3" s="129" t="str">
        <f t="shared" ref="E3:E6" si="0">CONCATENATE(C3," (",D3,")")</f>
        <v>Con (+1)</v>
      </c>
      <c r="F3" s="130">
        <v>0</v>
      </c>
      <c r="G3" s="131">
        <f t="shared" ref="G3:G49" si="1">B3+D3+F3</f>
        <v>7</v>
      </c>
      <c r="H3" s="132">
        <f t="shared" ref="H3:H47" ca="1" si="2">RANDBETWEEN(1,20)</f>
        <v>19</v>
      </c>
      <c r="I3" s="133">
        <f t="shared" ref="I3:I5" ca="1" si="3">SUM(G3:H3)</f>
        <v>26</v>
      </c>
      <c r="J3" s="134"/>
    </row>
    <row r="4" spans="1:10" s="19" customFormat="1" ht="16.8" x14ac:dyDescent="0.3">
      <c r="A4" s="135" t="s">
        <v>73</v>
      </c>
      <c r="B4" s="127">
        <v>2</v>
      </c>
      <c r="C4" s="128" t="s">
        <v>37</v>
      </c>
      <c r="D4" s="128" t="str">
        <f>IF(C4="Str",'Personal File'!$C$10,IF(C4="Dex",'Personal File'!$C$11,IF(C4="Con",'Personal File'!$C$12,IF(C4="Int",'Personal File'!$C$13,IF(C4="Wis",'Personal File'!$C$14,IF(C4="Cha",'Personal File'!$C$15))))))</f>
        <v>+1</v>
      </c>
      <c r="E4" s="136" t="str">
        <f t="shared" si="0"/>
        <v>Dex (+1)</v>
      </c>
      <c r="F4" s="130">
        <v>0</v>
      </c>
      <c r="G4" s="131">
        <f t="shared" si="1"/>
        <v>3</v>
      </c>
      <c r="H4" s="132">
        <f t="shared" ca="1" si="2"/>
        <v>20</v>
      </c>
      <c r="I4" s="133">
        <f t="shared" ca="1" si="3"/>
        <v>23</v>
      </c>
      <c r="J4" s="134"/>
    </row>
    <row r="5" spans="1:10" s="19" customFormat="1" ht="16.8" x14ac:dyDescent="0.3">
      <c r="A5" s="137" t="s">
        <v>74</v>
      </c>
      <c r="B5" s="138">
        <v>6</v>
      </c>
      <c r="C5" s="139" t="s">
        <v>36</v>
      </c>
      <c r="D5" s="139" t="str">
        <f>IF(C5="Str",'Personal File'!$C$10,IF(C5="Dex",'Personal File'!$C$11,IF(C5="Con",'Personal File'!$C$12,IF(C5="Int",'Personal File'!$C$13,IF(C5="Wis",'Personal File'!$C$14,IF(C5="Cha",'Personal File'!$C$15))))))</f>
        <v>+2</v>
      </c>
      <c r="E5" s="140" t="str">
        <f t="shared" si="0"/>
        <v>Wis (+2)</v>
      </c>
      <c r="F5" s="298">
        <v>0</v>
      </c>
      <c r="G5" s="142">
        <f t="shared" si="1"/>
        <v>8</v>
      </c>
      <c r="H5" s="143">
        <f t="shared" ca="1" si="2"/>
        <v>20</v>
      </c>
      <c r="I5" s="144">
        <f t="shared" ca="1" si="3"/>
        <v>28</v>
      </c>
      <c r="J5" s="145" t="s">
        <v>278</v>
      </c>
    </row>
    <row r="6" spans="1:10" s="153" customFormat="1" ht="16.8" x14ac:dyDescent="0.3">
      <c r="A6" s="146" t="s">
        <v>41</v>
      </c>
      <c r="B6" s="147">
        <v>0</v>
      </c>
      <c r="C6" s="148" t="s">
        <v>35</v>
      </c>
      <c r="D6" s="149" t="str">
        <f>IF(C6="Str",'Personal File'!$C$10,IF(C6="Dex",'Personal File'!$C$11,IF(C6="Con",'Personal File'!$C$12,IF(C6="Int",'Personal File'!$C$13,IF(C6="Wis",'Personal File'!$C$14,IF(C6="Cha",'Personal File'!$C$15))))))</f>
        <v>+5</v>
      </c>
      <c r="E6" s="150" t="str">
        <f t="shared" si="0"/>
        <v>Int (+5)</v>
      </c>
      <c r="F6" s="151" t="s">
        <v>65</v>
      </c>
      <c r="G6" s="151">
        <f t="shared" si="1"/>
        <v>5</v>
      </c>
      <c r="H6" s="132">
        <f t="shared" ca="1" si="2"/>
        <v>4</v>
      </c>
      <c r="I6" s="151">
        <f ca="1">SUM(G6:H6)</f>
        <v>9</v>
      </c>
      <c r="J6" s="152"/>
    </row>
    <row r="7" spans="1:10" s="157" customFormat="1" ht="16.8" x14ac:dyDescent="0.3">
      <c r="A7" s="154" t="s">
        <v>42</v>
      </c>
      <c r="B7" s="147">
        <v>0</v>
      </c>
      <c r="C7" s="155" t="s">
        <v>37</v>
      </c>
      <c r="D7" s="156" t="str">
        <f>IF(C7="Str",'Personal File'!$C$10,IF(C7="Dex",'Personal File'!$C$11,IF(C7="Con",'Personal File'!$C$12,IF(C7="Int",'Personal File'!$C$13,IF(C7="Wis",'Personal File'!$C$14,IF(C7="Cha",'Personal File'!$C$15))))))</f>
        <v>+1</v>
      </c>
      <c r="E7" s="136" t="str">
        <f t="shared" ref="E7:E49" si="4">CONCATENATE(C7," (",D7,")")</f>
        <v>Dex (+1)</v>
      </c>
      <c r="F7" s="151" t="s">
        <v>65</v>
      </c>
      <c r="G7" s="151">
        <f t="shared" si="1"/>
        <v>1</v>
      </c>
      <c r="H7" s="132">
        <f t="shared" ca="1" si="2"/>
        <v>20</v>
      </c>
      <c r="I7" s="151">
        <f t="shared" ref="I7" ca="1" si="5">SUM(G7:H7)</f>
        <v>21</v>
      </c>
      <c r="J7" s="152"/>
    </row>
    <row r="8" spans="1:10" s="162" customFormat="1" ht="16.8" x14ac:dyDescent="0.3">
      <c r="A8" s="158" t="s">
        <v>43</v>
      </c>
      <c r="B8" s="147">
        <v>0</v>
      </c>
      <c r="C8" s="159" t="s">
        <v>33</v>
      </c>
      <c r="D8" s="160" t="str">
        <f>IF(C8="Str",'Personal File'!$C$10,IF(C8="Dex",'Personal File'!$C$11,IF(C8="Con",'Personal File'!$C$12,IF(C8="Int",'Personal File'!$C$13,IF(C8="Wis",'Personal File'!$C$14,IF(C8="Cha",'Personal File'!$C$15))))))</f>
        <v>+0</v>
      </c>
      <c r="E8" s="161" t="str">
        <f t="shared" si="4"/>
        <v>Cha (+0)</v>
      </c>
      <c r="F8" s="151" t="s">
        <v>65</v>
      </c>
      <c r="G8" s="151">
        <f t="shared" si="1"/>
        <v>0</v>
      </c>
      <c r="H8" s="132">
        <f t="shared" ca="1" si="2"/>
        <v>13</v>
      </c>
      <c r="I8" s="151">
        <f t="shared" ref="I8:I49" ca="1" si="6">SUM(G8:H8)</f>
        <v>13</v>
      </c>
      <c r="J8" s="152"/>
    </row>
    <row r="9" spans="1:10" s="167" customFormat="1" ht="16.8" x14ac:dyDescent="0.3">
      <c r="A9" s="163" t="s">
        <v>44</v>
      </c>
      <c r="B9" s="147">
        <v>0</v>
      </c>
      <c r="C9" s="164" t="s">
        <v>38</v>
      </c>
      <c r="D9" s="165" t="str">
        <f>IF(C9="Str",'Personal File'!$C$10,IF(C9="Dex",'Personal File'!$C$11,IF(C9="Con",'Personal File'!$C$12,IF(C9="Int",'Personal File'!$C$13,IF(C9="Wis",'Personal File'!$C$14,IF(C9="Cha",'Personal File'!$C$15))))))</f>
        <v>+0</v>
      </c>
      <c r="E9" s="166" t="str">
        <f t="shared" si="4"/>
        <v>Str (+0)</v>
      </c>
      <c r="F9" s="151" t="s">
        <v>65</v>
      </c>
      <c r="G9" s="151">
        <f t="shared" si="1"/>
        <v>0</v>
      </c>
      <c r="H9" s="132">
        <f t="shared" ca="1" si="2"/>
        <v>2</v>
      </c>
      <c r="I9" s="151">
        <f t="shared" ca="1" si="6"/>
        <v>2</v>
      </c>
      <c r="J9" s="152"/>
    </row>
    <row r="10" spans="1:10" s="167" customFormat="1" ht="16.8" x14ac:dyDescent="0.3">
      <c r="A10" s="168" t="s">
        <v>18</v>
      </c>
      <c r="B10" s="169">
        <v>7</v>
      </c>
      <c r="C10" s="170" t="s">
        <v>34</v>
      </c>
      <c r="D10" s="171" t="str">
        <f>IF(C10="Str",'Personal File'!$C$10,IF(C10="Dex",'Personal File'!$C$11,IF(C10="Con",'Personal File'!$C$12,IF(C10="Int",'Personal File'!$C$13,IF(C10="Wis",'Personal File'!$C$14,IF(C10="Cha",'Personal File'!$C$15))))))</f>
        <v>+1</v>
      </c>
      <c r="E10" s="172" t="str">
        <f t="shared" si="4"/>
        <v>Con (+1)</v>
      </c>
      <c r="F10" s="173" t="s">
        <v>65</v>
      </c>
      <c r="G10" s="173">
        <f t="shared" si="1"/>
        <v>8</v>
      </c>
      <c r="H10" s="132">
        <f t="shared" ca="1" si="2"/>
        <v>19</v>
      </c>
      <c r="I10" s="173">
        <f t="shared" ca="1" si="6"/>
        <v>27</v>
      </c>
      <c r="J10" s="174"/>
    </row>
    <row r="11" spans="1:10" s="153" customFormat="1" ht="16.8" x14ac:dyDescent="0.3">
      <c r="A11" s="146" t="s">
        <v>109</v>
      </c>
      <c r="B11" s="147">
        <v>0</v>
      </c>
      <c r="C11" s="148" t="s">
        <v>35</v>
      </c>
      <c r="D11" s="149" t="str">
        <f>IF(C11="Str",'Personal File'!$C$10,IF(C11="Dex",'Personal File'!$C$11,IF(C11="Con",'Personal File'!$C$12,IF(C11="Int",'Personal File'!$C$13,IF(C11="Wis",'Personal File'!$C$14,IF(C11="Cha",'Personal File'!$C$15))))))</f>
        <v>+5</v>
      </c>
      <c r="E11" s="150" t="str">
        <f t="shared" si="4"/>
        <v>Int (+5)</v>
      </c>
      <c r="F11" s="151" t="s">
        <v>65</v>
      </c>
      <c r="G11" s="151">
        <f t="shared" si="1"/>
        <v>5</v>
      </c>
      <c r="H11" s="132">
        <f t="shared" ca="1" si="2"/>
        <v>1</v>
      </c>
      <c r="I11" s="175">
        <f t="shared" ca="1" si="6"/>
        <v>6</v>
      </c>
      <c r="J11" s="176" t="s">
        <v>186</v>
      </c>
    </row>
    <row r="12" spans="1:10" s="181" customFormat="1" ht="16.8" x14ac:dyDescent="0.3">
      <c r="A12" s="177" t="s">
        <v>45</v>
      </c>
      <c r="B12" s="169">
        <v>8</v>
      </c>
      <c r="C12" s="178" t="s">
        <v>35</v>
      </c>
      <c r="D12" s="179" t="str">
        <f>IF(C12="Str",'Personal File'!$C$10,IF(C12="Dex",'Personal File'!$C$11,IF(C12="Con",'Personal File'!$C$12,IF(C12="Int",'Personal File'!$C$13,IF(C12="Wis",'Personal File'!$C$14,IF(C12="Cha",'Personal File'!$C$15))))))</f>
        <v>+5</v>
      </c>
      <c r="E12" s="180" t="str">
        <f t="shared" si="4"/>
        <v>Int (+5)</v>
      </c>
      <c r="F12" s="173" t="s">
        <v>103</v>
      </c>
      <c r="G12" s="173">
        <f t="shared" si="1"/>
        <v>15</v>
      </c>
      <c r="H12" s="132">
        <f t="shared" ca="1" si="2"/>
        <v>6</v>
      </c>
      <c r="I12" s="173">
        <f t="shared" ca="1" si="6"/>
        <v>21</v>
      </c>
      <c r="J12" s="174"/>
    </row>
    <row r="13" spans="1:10" s="157" customFormat="1" ht="16.8" x14ac:dyDescent="0.3">
      <c r="A13" s="158" t="s">
        <v>46</v>
      </c>
      <c r="B13" s="147">
        <v>0</v>
      </c>
      <c r="C13" s="159" t="s">
        <v>33</v>
      </c>
      <c r="D13" s="160" t="str">
        <f>IF(C13="Str",'Personal File'!$C$10,IF(C13="Dex",'Personal File'!$C$11,IF(C13="Con",'Personal File'!$C$12,IF(C13="Int",'Personal File'!$C$13,IF(C13="Wis",'Personal File'!$C$14,IF(C13="Cha",'Personal File'!$C$15))))))</f>
        <v>+0</v>
      </c>
      <c r="E13" s="161" t="str">
        <f t="shared" si="4"/>
        <v>Cha (+0)</v>
      </c>
      <c r="F13" s="151" t="s">
        <v>65</v>
      </c>
      <c r="G13" s="151">
        <f t="shared" si="1"/>
        <v>0</v>
      </c>
      <c r="H13" s="132">
        <f t="shared" ca="1" si="2"/>
        <v>8</v>
      </c>
      <c r="I13" s="151">
        <f t="shared" ca="1" si="6"/>
        <v>8</v>
      </c>
      <c r="J13" s="152"/>
    </row>
    <row r="14" spans="1:10" s="157" customFormat="1" ht="16.8" x14ac:dyDescent="0.3">
      <c r="A14" s="182" t="s">
        <v>47</v>
      </c>
      <c r="B14" s="183">
        <v>0</v>
      </c>
      <c r="C14" s="184" t="s">
        <v>35</v>
      </c>
      <c r="D14" s="185" t="str">
        <f>IF(C14="Str",'Personal File'!$C$10,IF(C14="Dex",'Personal File'!$C$11,IF(C14="Con",'Personal File'!$C$12,IF(C14="Int",'Personal File'!$C$13,IF(C14="Wis",'Personal File'!$C$14,IF(C14="Cha",'Personal File'!$C$15))))))</f>
        <v>+5</v>
      </c>
      <c r="E14" s="186" t="str">
        <f t="shared" si="4"/>
        <v>Int (+5)</v>
      </c>
      <c r="F14" s="187" t="s">
        <v>65</v>
      </c>
      <c r="G14" s="187">
        <f t="shared" si="1"/>
        <v>5</v>
      </c>
      <c r="H14" s="132">
        <f t="shared" ca="1" si="2"/>
        <v>13</v>
      </c>
      <c r="I14" s="187">
        <f t="shared" ca="1" si="6"/>
        <v>18</v>
      </c>
      <c r="J14" s="188"/>
    </row>
    <row r="15" spans="1:10" s="157" customFormat="1" ht="16.8" x14ac:dyDescent="0.3">
      <c r="A15" s="158" t="s">
        <v>48</v>
      </c>
      <c r="B15" s="147">
        <v>0</v>
      </c>
      <c r="C15" s="159" t="s">
        <v>33</v>
      </c>
      <c r="D15" s="160" t="str">
        <f>IF(C15="Str",'Personal File'!$C$10,IF(C15="Dex",'Personal File'!$C$11,IF(C15="Con",'Personal File'!$C$12,IF(C15="Int",'Personal File'!$C$13,IF(C15="Wis",'Personal File'!$C$14,IF(C15="Cha",'Personal File'!$C$15))))))</f>
        <v>+0</v>
      </c>
      <c r="E15" s="161" t="str">
        <f t="shared" si="4"/>
        <v>Cha (+0)</v>
      </c>
      <c r="F15" s="151" t="s">
        <v>65</v>
      </c>
      <c r="G15" s="151">
        <f t="shared" si="1"/>
        <v>0</v>
      </c>
      <c r="H15" s="132">
        <f t="shared" ca="1" si="2"/>
        <v>5</v>
      </c>
      <c r="I15" s="151">
        <f t="shared" ca="1" si="6"/>
        <v>5</v>
      </c>
      <c r="J15" s="152"/>
    </row>
    <row r="16" spans="1:10" s="157" customFormat="1" ht="16.8" x14ac:dyDescent="0.3">
      <c r="A16" s="154" t="s">
        <v>49</v>
      </c>
      <c r="B16" s="147">
        <v>0</v>
      </c>
      <c r="C16" s="155" t="s">
        <v>37</v>
      </c>
      <c r="D16" s="156" t="str">
        <f>IF(C16="Str",'Personal File'!$C$10,IF(C16="Dex",'Personal File'!$C$11,IF(C16="Con",'Personal File'!$C$12,IF(C16="Int",'Personal File'!$C$13,IF(C16="Wis",'Personal File'!$C$14,IF(C16="Cha",'Personal File'!$C$15))))))</f>
        <v>+1</v>
      </c>
      <c r="E16" s="136" t="str">
        <f t="shared" si="4"/>
        <v>Dex (+1)</v>
      </c>
      <c r="F16" s="151" t="s">
        <v>65</v>
      </c>
      <c r="G16" s="151">
        <f t="shared" si="1"/>
        <v>1</v>
      </c>
      <c r="H16" s="132">
        <f t="shared" ca="1" si="2"/>
        <v>2</v>
      </c>
      <c r="I16" s="151">
        <f t="shared" ca="1" si="6"/>
        <v>3</v>
      </c>
      <c r="J16" s="152"/>
    </row>
    <row r="17" spans="1:10" s="157" customFormat="1" ht="16.8" x14ac:dyDescent="0.3">
      <c r="A17" s="146" t="s">
        <v>50</v>
      </c>
      <c r="B17" s="147">
        <v>0</v>
      </c>
      <c r="C17" s="148" t="s">
        <v>35</v>
      </c>
      <c r="D17" s="149" t="str">
        <f>IF(C17="Str",'Personal File'!$C$10,IF(C17="Dex",'Personal File'!$C$11,IF(C17="Con",'Personal File'!$C$12,IF(C17="Int",'Personal File'!$C$13,IF(C17="Wis",'Personal File'!$C$14,IF(C17="Cha",'Personal File'!$C$15))))))</f>
        <v>+5</v>
      </c>
      <c r="E17" s="150" t="str">
        <f t="shared" si="4"/>
        <v>Int (+5)</v>
      </c>
      <c r="F17" s="151" t="s">
        <v>65</v>
      </c>
      <c r="G17" s="151">
        <f t="shared" si="1"/>
        <v>5</v>
      </c>
      <c r="H17" s="132">
        <f t="shared" ca="1" si="2"/>
        <v>7</v>
      </c>
      <c r="I17" s="151">
        <f t="shared" ca="1" si="6"/>
        <v>12</v>
      </c>
      <c r="J17" s="152"/>
    </row>
    <row r="18" spans="1:10" s="157" customFormat="1" ht="16.8" x14ac:dyDescent="0.3">
      <c r="A18" s="158" t="s">
        <v>51</v>
      </c>
      <c r="B18" s="147">
        <v>0</v>
      </c>
      <c r="C18" s="159" t="s">
        <v>33</v>
      </c>
      <c r="D18" s="160" t="str">
        <f>IF(C18="Str",'Personal File'!$C$10,IF(C18="Dex",'Personal File'!$C$11,IF(C18="Con",'Personal File'!$C$12,IF(C18="Int",'Personal File'!$C$13,IF(C18="Wis",'Personal File'!$C$14,IF(C18="Cha",'Personal File'!$C$15))))))</f>
        <v>+0</v>
      </c>
      <c r="E18" s="161" t="str">
        <f t="shared" si="4"/>
        <v>Cha (+0)</v>
      </c>
      <c r="F18" s="151" t="s">
        <v>103</v>
      </c>
      <c r="G18" s="151">
        <f t="shared" si="1"/>
        <v>2</v>
      </c>
      <c r="H18" s="132">
        <f t="shared" ca="1" si="2"/>
        <v>17</v>
      </c>
      <c r="I18" s="151">
        <f t="shared" ca="1" si="6"/>
        <v>19</v>
      </c>
      <c r="J18" s="152"/>
    </row>
    <row r="19" spans="1:10" s="157" customFormat="1" ht="16.8" x14ac:dyDescent="0.3">
      <c r="A19" s="189" t="s">
        <v>20</v>
      </c>
      <c r="B19" s="183">
        <v>0</v>
      </c>
      <c r="C19" s="190" t="s">
        <v>33</v>
      </c>
      <c r="D19" s="191" t="str">
        <f>IF(C19="Str",'Personal File'!$C$10,IF(C19="Dex",'Personal File'!$C$11,IF(C19="Con",'Personal File'!$C$12,IF(C19="Int",'Personal File'!$C$13,IF(C19="Wis",'Personal File'!$C$14,IF(C19="Cha",'Personal File'!$C$15))))))</f>
        <v>+0</v>
      </c>
      <c r="E19" s="192" t="str">
        <f t="shared" si="4"/>
        <v>Cha (+0)</v>
      </c>
      <c r="F19" s="187" t="s">
        <v>65</v>
      </c>
      <c r="G19" s="187">
        <f t="shared" si="1"/>
        <v>0</v>
      </c>
      <c r="H19" s="132">
        <f t="shared" ca="1" si="2"/>
        <v>3</v>
      </c>
      <c r="I19" s="187">
        <f t="shared" ca="1" si="6"/>
        <v>3</v>
      </c>
      <c r="J19" s="188"/>
    </row>
    <row r="20" spans="1:10" s="157" customFormat="1" ht="16.8" x14ac:dyDescent="0.3">
      <c r="A20" s="193" t="s">
        <v>52</v>
      </c>
      <c r="B20" s="147">
        <v>0</v>
      </c>
      <c r="C20" s="194" t="s">
        <v>36</v>
      </c>
      <c r="D20" s="195" t="str">
        <f>IF(C20="Str",'Personal File'!$C$10,IF(C20="Dex",'Personal File'!$C$11,IF(C20="Con",'Personal File'!$C$12,IF(C20="Int",'Personal File'!$C$13,IF(C20="Wis",'Personal File'!$C$14,IF(C20="Cha",'Personal File'!$C$15))))))</f>
        <v>+2</v>
      </c>
      <c r="E20" s="196" t="str">
        <f t="shared" si="4"/>
        <v>Wis (+2)</v>
      </c>
      <c r="F20" s="151" t="s">
        <v>65</v>
      </c>
      <c r="G20" s="151">
        <f t="shared" si="1"/>
        <v>2</v>
      </c>
      <c r="H20" s="132">
        <f t="shared" ca="1" si="2"/>
        <v>9</v>
      </c>
      <c r="I20" s="151">
        <f t="shared" ca="1" si="6"/>
        <v>11</v>
      </c>
      <c r="J20" s="152"/>
    </row>
    <row r="21" spans="1:10" s="157" customFormat="1" ht="16.8" x14ac:dyDescent="0.3">
      <c r="A21" s="154" t="s">
        <v>53</v>
      </c>
      <c r="B21" s="147">
        <v>0</v>
      </c>
      <c r="C21" s="155" t="s">
        <v>37</v>
      </c>
      <c r="D21" s="156" t="str">
        <f>IF(C21="Str",'Personal File'!$C$10,IF(C21="Dex",'Personal File'!$C$11,IF(C21="Con",'Personal File'!$C$12,IF(C21="Int",'Personal File'!$C$13,IF(C21="Wis",'Personal File'!$C$14,IF(C21="Cha",'Personal File'!$C$15))))))</f>
        <v>+1</v>
      </c>
      <c r="E21" s="136" t="str">
        <f t="shared" si="4"/>
        <v>Dex (+1)</v>
      </c>
      <c r="F21" s="151" t="s">
        <v>65</v>
      </c>
      <c r="G21" s="151">
        <f t="shared" si="1"/>
        <v>1</v>
      </c>
      <c r="H21" s="132">
        <f t="shared" ca="1" si="2"/>
        <v>17</v>
      </c>
      <c r="I21" s="151">
        <f t="shared" ca="1" si="6"/>
        <v>18</v>
      </c>
      <c r="J21" s="152"/>
    </row>
    <row r="22" spans="1:10" s="157" customFormat="1" ht="16.8" x14ac:dyDescent="0.3">
      <c r="A22" s="158" t="s">
        <v>54</v>
      </c>
      <c r="B22" s="147">
        <v>0</v>
      </c>
      <c r="C22" s="159" t="s">
        <v>33</v>
      </c>
      <c r="D22" s="160" t="str">
        <f>IF(C22="Str",'Personal File'!$C$10,IF(C22="Dex",'Personal File'!$C$11,IF(C22="Con",'Personal File'!$C$12,IF(C22="Int",'Personal File'!$C$13,IF(C22="Wis",'Personal File'!$C$14,IF(C22="Cha",'Personal File'!$C$15))))))</f>
        <v>+0</v>
      </c>
      <c r="E22" s="161" t="str">
        <f t="shared" si="4"/>
        <v>Cha (+0)</v>
      </c>
      <c r="F22" s="151" t="s">
        <v>65</v>
      </c>
      <c r="G22" s="151">
        <f t="shared" si="1"/>
        <v>0</v>
      </c>
      <c r="H22" s="132">
        <f t="shared" ca="1" si="2"/>
        <v>11</v>
      </c>
      <c r="I22" s="151">
        <f t="shared" ca="1" si="6"/>
        <v>11</v>
      </c>
      <c r="J22" s="152"/>
    </row>
    <row r="23" spans="1:10" s="157" customFormat="1" ht="16.8" x14ac:dyDescent="0.3">
      <c r="A23" s="163" t="s">
        <v>55</v>
      </c>
      <c r="B23" s="147">
        <v>0</v>
      </c>
      <c r="C23" s="164" t="s">
        <v>38</v>
      </c>
      <c r="D23" s="165" t="str">
        <f>IF(C23="Str",'Personal File'!$C$10,IF(C23="Dex",'Personal File'!$C$11,IF(C23="Con",'Personal File'!$C$12,IF(C23="Int",'Personal File'!$C$13,IF(C23="Wis",'Personal File'!$C$14,IF(C23="Cha",'Personal File'!$C$15))))))</f>
        <v>+0</v>
      </c>
      <c r="E23" s="166" t="str">
        <f t="shared" si="4"/>
        <v>Str (+0)</v>
      </c>
      <c r="F23" s="151" t="s">
        <v>65</v>
      </c>
      <c r="G23" s="151">
        <f t="shared" si="1"/>
        <v>0</v>
      </c>
      <c r="H23" s="132">
        <f t="shared" ca="1" si="2"/>
        <v>10</v>
      </c>
      <c r="I23" s="151">
        <f t="shared" ca="1" si="6"/>
        <v>10</v>
      </c>
      <c r="J23" s="152"/>
    </row>
    <row r="24" spans="1:10" s="157" customFormat="1" ht="16.8" x14ac:dyDescent="0.3">
      <c r="A24" s="177" t="s">
        <v>92</v>
      </c>
      <c r="B24" s="169">
        <v>9</v>
      </c>
      <c r="C24" s="178" t="s">
        <v>35</v>
      </c>
      <c r="D24" s="179" t="str">
        <f>IF(C24="Str",'Personal File'!$C$10,IF(C24="Dex",'Personal File'!$C$11,IF(C24="Con",'Personal File'!$C$12,IF(C24="Int",'Personal File'!$C$13,IF(C24="Wis",'Personal File'!$C$14,IF(C24="Cha",'Personal File'!$C$15))))))</f>
        <v>+5</v>
      </c>
      <c r="E24" s="180" t="str">
        <f t="shared" si="4"/>
        <v>Int (+5)</v>
      </c>
      <c r="F24" s="173" t="s">
        <v>103</v>
      </c>
      <c r="G24" s="173">
        <f t="shared" si="1"/>
        <v>16</v>
      </c>
      <c r="H24" s="132">
        <f t="shared" ca="1" si="2"/>
        <v>16</v>
      </c>
      <c r="I24" s="173">
        <f t="shared" ca="1" si="6"/>
        <v>32</v>
      </c>
      <c r="J24" s="174" t="s">
        <v>169</v>
      </c>
    </row>
    <row r="25" spans="1:10" s="157" customFormat="1" ht="16.8" x14ac:dyDescent="0.3">
      <c r="A25" s="177" t="s">
        <v>190</v>
      </c>
      <c r="B25" s="169">
        <v>8</v>
      </c>
      <c r="C25" s="178" t="s">
        <v>35</v>
      </c>
      <c r="D25" s="179" t="str">
        <f>IF(C25="Str",'Personal File'!$C$10,IF(C25="Dex",'Personal File'!$C$11,IF(C25="Con",'Personal File'!$C$12,IF(C25="Int",'Personal File'!$C$13,IF(C25="Wis",'Personal File'!$C$14,IF(C25="Cha",'Personal File'!$C$15))))))</f>
        <v>+5</v>
      </c>
      <c r="E25" s="180" t="str">
        <f t="shared" si="4"/>
        <v>Int (+5)</v>
      </c>
      <c r="F25" s="173" t="s">
        <v>65</v>
      </c>
      <c r="G25" s="173">
        <f t="shared" si="1"/>
        <v>13</v>
      </c>
      <c r="H25" s="132">
        <f t="shared" ca="1" si="2"/>
        <v>17</v>
      </c>
      <c r="I25" s="173">
        <f t="shared" ref="I25" ca="1" si="7">SUM(G25:H25)</f>
        <v>30</v>
      </c>
      <c r="J25" s="174" t="s">
        <v>169</v>
      </c>
    </row>
    <row r="26" spans="1:10" s="157" customFormat="1" ht="16.8" x14ac:dyDescent="0.3">
      <c r="A26" s="177" t="s">
        <v>163</v>
      </c>
      <c r="B26" s="169">
        <v>9</v>
      </c>
      <c r="C26" s="178" t="s">
        <v>35</v>
      </c>
      <c r="D26" s="179" t="str">
        <f>IF(C26="Str",'Personal File'!$C$10,IF(C26="Dex",'Personal File'!$C$11,IF(C26="Con",'Personal File'!$C$12,IF(C26="Int",'Personal File'!$C$13,IF(C26="Wis",'Personal File'!$C$14,IF(C26="Cha",'Personal File'!$C$15))))))</f>
        <v>+5</v>
      </c>
      <c r="E26" s="180" t="str">
        <f t="shared" ref="E26:E27" si="8">CONCATENATE(C26," (",D26,")")</f>
        <v>Int (+5)</v>
      </c>
      <c r="F26" s="173" t="s">
        <v>65</v>
      </c>
      <c r="G26" s="173">
        <f t="shared" si="1"/>
        <v>14</v>
      </c>
      <c r="H26" s="132">
        <f t="shared" ca="1" si="2"/>
        <v>17</v>
      </c>
      <c r="I26" s="173">
        <f t="shared" ref="I26" ca="1" si="9">SUM(G26:H26)</f>
        <v>31</v>
      </c>
      <c r="J26" s="174" t="s">
        <v>169</v>
      </c>
    </row>
    <row r="27" spans="1:10" s="157" customFormat="1" ht="16.8" x14ac:dyDescent="0.3">
      <c r="A27" s="177" t="s">
        <v>191</v>
      </c>
      <c r="B27" s="169">
        <v>9</v>
      </c>
      <c r="C27" s="178" t="s">
        <v>35</v>
      </c>
      <c r="D27" s="179" t="str">
        <f>IF(C27="Str",'Personal File'!$C$10,IF(C27="Dex",'Personal File'!$C$11,IF(C27="Con",'Personal File'!$C$12,IF(C27="Int",'Personal File'!$C$13,IF(C27="Wis",'Personal File'!$C$14,IF(C27="Cha",'Personal File'!$C$15))))))</f>
        <v>+5</v>
      </c>
      <c r="E27" s="180" t="str">
        <f t="shared" si="8"/>
        <v>Int (+5)</v>
      </c>
      <c r="F27" s="173" t="s">
        <v>65</v>
      </c>
      <c r="G27" s="173">
        <f t="shared" si="1"/>
        <v>14</v>
      </c>
      <c r="H27" s="132">
        <f t="shared" ca="1" si="2"/>
        <v>17</v>
      </c>
      <c r="I27" s="173">
        <f t="shared" ref="I27" ca="1" si="10">SUM(G27:H27)</f>
        <v>31</v>
      </c>
      <c r="J27" s="174" t="s">
        <v>169</v>
      </c>
    </row>
    <row r="28" spans="1:10" s="157" customFormat="1" ht="16.8" x14ac:dyDescent="0.3">
      <c r="A28" s="177" t="s">
        <v>101</v>
      </c>
      <c r="B28" s="169">
        <v>9</v>
      </c>
      <c r="C28" s="178" t="s">
        <v>35</v>
      </c>
      <c r="D28" s="179" t="str">
        <f>IF(C28="Str",'Personal File'!$C$10,IF(C28="Dex",'Personal File'!$C$11,IF(C28="Con",'Personal File'!$C$12,IF(C28="Int",'Personal File'!$C$13,IF(C28="Wis",'Personal File'!$C$14,IF(C28="Cha",'Personal File'!$C$15))))))</f>
        <v>+5</v>
      </c>
      <c r="E28" s="180" t="str">
        <f t="shared" ref="E28:E32" si="11">CONCATENATE(C28," (",D28,")")</f>
        <v>Int (+5)</v>
      </c>
      <c r="F28" s="173" t="s">
        <v>65</v>
      </c>
      <c r="G28" s="173">
        <f t="shared" si="1"/>
        <v>14</v>
      </c>
      <c r="H28" s="132">
        <f t="shared" ca="1" si="2"/>
        <v>3</v>
      </c>
      <c r="I28" s="173">
        <f t="shared" ca="1" si="6"/>
        <v>17</v>
      </c>
      <c r="J28" s="174" t="s">
        <v>169</v>
      </c>
    </row>
    <row r="29" spans="1:10" s="157" customFormat="1" ht="16.8" x14ac:dyDescent="0.3">
      <c r="A29" s="177" t="s">
        <v>277</v>
      </c>
      <c r="B29" s="169">
        <v>10</v>
      </c>
      <c r="C29" s="178" t="s">
        <v>35</v>
      </c>
      <c r="D29" s="179" t="str">
        <f>IF(C29="Str",'Personal File'!$C$10,IF(C29="Dex",'Personal File'!$C$11,IF(C29="Con",'Personal File'!$C$12,IF(C29="Int",'Personal File'!$C$13,IF(C29="Wis",'Personal File'!$C$14,IF(C29="Cha",'Personal File'!$C$15))))))</f>
        <v>+5</v>
      </c>
      <c r="E29" s="180" t="str">
        <f t="shared" ref="E29:E30" si="12">CONCATENATE(C29," (",D29,")")</f>
        <v>Int (+5)</v>
      </c>
      <c r="F29" s="173" t="s">
        <v>103</v>
      </c>
      <c r="G29" s="173">
        <f t="shared" si="1"/>
        <v>17</v>
      </c>
      <c r="H29" s="132">
        <f t="shared" ca="1" si="2"/>
        <v>4</v>
      </c>
      <c r="I29" s="173">
        <f t="shared" ref="I29:I30" ca="1" si="13">SUM(G29:H29)</f>
        <v>21</v>
      </c>
      <c r="J29" s="174" t="s">
        <v>169</v>
      </c>
    </row>
    <row r="30" spans="1:10" s="157" customFormat="1" ht="16.8" x14ac:dyDescent="0.3">
      <c r="A30" s="177" t="s">
        <v>276</v>
      </c>
      <c r="B30" s="169">
        <v>5</v>
      </c>
      <c r="C30" s="178" t="s">
        <v>35</v>
      </c>
      <c r="D30" s="179" t="str">
        <f>IF(C30="Str",'Personal File'!$C$10,IF(C30="Dex",'Personal File'!$C$11,IF(C30="Con",'Personal File'!$C$12,IF(C30="Int",'Personal File'!$C$13,IF(C30="Wis",'Personal File'!$C$14,IF(C30="Cha",'Personal File'!$C$15))))))</f>
        <v>+5</v>
      </c>
      <c r="E30" s="180" t="str">
        <f t="shared" si="12"/>
        <v>Int (+5)</v>
      </c>
      <c r="F30" s="173" t="s">
        <v>65</v>
      </c>
      <c r="G30" s="173">
        <f t="shared" si="1"/>
        <v>10</v>
      </c>
      <c r="H30" s="132">
        <f t="shared" ca="1" si="2"/>
        <v>13</v>
      </c>
      <c r="I30" s="173">
        <f t="shared" ca="1" si="13"/>
        <v>23</v>
      </c>
      <c r="J30" s="174" t="s">
        <v>169</v>
      </c>
    </row>
    <row r="31" spans="1:10" s="157" customFormat="1" ht="16.8" x14ac:dyDescent="0.3">
      <c r="A31" s="177" t="s">
        <v>102</v>
      </c>
      <c r="B31" s="169">
        <v>8</v>
      </c>
      <c r="C31" s="178" t="s">
        <v>35</v>
      </c>
      <c r="D31" s="179" t="str">
        <f>IF(C31="Str",'Personal File'!$C$10,IF(C31="Dex",'Personal File'!$C$11,IF(C31="Con",'Personal File'!$C$12,IF(C31="Int",'Personal File'!$C$13,IF(C31="Wis",'Personal File'!$C$14,IF(C31="Cha",'Personal File'!$C$15))))))</f>
        <v>+5</v>
      </c>
      <c r="E31" s="180" t="str">
        <f t="shared" ref="E31" si="14">CONCATENATE(C31," (",D31,")")</f>
        <v>Int (+5)</v>
      </c>
      <c r="F31" s="173" t="s">
        <v>65</v>
      </c>
      <c r="G31" s="173">
        <f t="shared" si="1"/>
        <v>13</v>
      </c>
      <c r="H31" s="132">
        <f t="shared" ca="1" si="2"/>
        <v>8</v>
      </c>
      <c r="I31" s="173">
        <f t="shared" ref="I31" ca="1" si="15">SUM(G31:H31)</f>
        <v>21</v>
      </c>
      <c r="J31" s="174" t="s">
        <v>169</v>
      </c>
    </row>
    <row r="32" spans="1:10" s="157" customFormat="1" ht="16.8" x14ac:dyDescent="0.3">
      <c r="A32" s="177" t="s">
        <v>162</v>
      </c>
      <c r="B32" s="169">
        <v>9</v>
      </c>
      <c r="C32" s="178" t="s">
        <v>35</v>
      </c>
      <c r="D32" s="179" t="str">
        <f>IF(C32="Str",'Personal File'!$C$10,IF(C32="Dex",'Personal File'!$C$11,IF(C32="Con",'Personal File'!$C$12,IF(C32="Int",'Personal File'!$C$13,IF(C32="Wis",'Personal File'!$C$14,IF(C32="Cha",'Personal File'!$C$15))))))</f>
        <v>+5</v>
      </c>
      <c r="E32" s="180" t="str">
        <f t="shared" si="11"/>
        <v>Int (+5)</v>
      </c>
      <c r="F32" s="173" t="s">
        <v>65</v>
      </c>
      <c r="G32" s="173">
        <f t="shared" si="1"/>
        <v>14</v>
      </c>
      <c r="H32" s="132">
        <f t="shared" ca="1" si="2"/>
        <v>19</v>
      </c>
      <c r="I32" s="173">
        <f t="shared" ca="1" si="6"/>
        <v>33</v>
      </c>
      <c r="J32" s="174" t="s">
        <v>169</v>
      </c>
    </row>
    <row r="33" spans="1:10" s="157" customFormat="1" ht="16.8" x14ac:dyDescent="0.3">
      <c r="A33" s="193" t="s">
        <v>56</v>
      </c>
      <c r="B33" s="147">
        <v>0</v>
      </c>
      <c r="C33" s="194" t="s">
        <v>36</v>
      </c>
      <c r="D33" s="195" t="str">
        <f>IF(C33="Str",'Personal File'!$C$10,IF(C33="Dex",'Personal File'!$C$11,IF(C33="Con",'Personal File'!$C$12,IF(C33="Int",'Personal File'!$C$13,IF(C33="Wis",'Personal File'!$C$14,IF(C33="Cha",'Personal File'!$C$15))))))</f>
        <v>+2</v>
      </c>
      <c r="E33" s="196" t="str">
        <f t="shared" si="4"/>
        <v>Wis (+2)</v>
      </c>
      <c r="F33" s="151" t="s">
        <v>103</v>
      </c>
      <c r="G33" s="151">
        <f t="shared" si="1"/>
        <v>4</v>
      </c>
      <c r="H33" s="132">
        <f t="shared" ca="1" si="2"/>
        <v>3</v>
      </c>
      <c r="I33" s="151">
        <f t="shared" ca="1" si="6"/>
        <v>7</v>
      </c>
      <c r="J33" s="152"/>
    </row>
    <row r="34" spans="1:10" s="157" customFormat="1" ht="16.8" x14ac:dyDescent="0.3">
      <c r="A34" s="154" t="s">
        <v>21</v>
      </c>
      <c r="B34" s="147">
        <v>0</v>
      </c>
      <c r="C34" s="155" t="s">
        <v>37</v>
      </c>
      <c r="D34" s="156" t="str">
        <f>IF(C34="Str",'Personal File'!$C$10,IF(C34="Dex",'Personal File'!$C$11,IF(C34="Con",'Personal File'!$C$12,IF(C34="Int",'Personal File'!$C$13,IF(C34="Wis",'Personal File'!$C$14,IF(C34="Cha",'Personal File'!$C$15))))))</f>
        <v>+1</v>
      </c>
      <c r="E34" s="136" t="str">
        <f t="shared" si="4"/>
        <v>Dex (+1)</v>
      </c>
      <c r="F34" s="151" t="s">
        <v>65</v>
      </c>
      <c r="G34" s="151">
        <f t="shared" si="1"/>
        <v>1</v>
      </c>
      <c r="H34" s="132">
        <f t="shared" ca="1" si="2"/>
        <v>15</v>
      </c>
      <c r="I34" s="151">
        <f t="shared" ca="1" si="6"/>
        <v>16</v>
      </c>
      <c r="J34" s="152"/>
    </row>
    <row r="35" spans="1:10" s="157" customFormat="1" ht="16.8" x14ac:dyDescent="0.3">
      <c r="A35" s="154" t="s">
        <v>57</v>
      </c>
      <c r="B35" s="147">
        <v>0</v>
      </c>
      <c r="C35" s="155" t="s">
        <v>37</v>
      </c>
      <c r="D35" s="156" t="str">
        <f>IF(C35="Str",'Personal File'!$C$10,IF(C35="Dex",'Personal File'!$C$11,IF(C35="Con",'Personal File'!$C$12,IF(C35="Int",'Personal File'!$C$13,IF(C35="Wis",'Personal File'!$C$14,IF(C35="Cha",'Personal File'!$C$15))))))</f>
        <v>+1</v>
      </c>
      <c r="E35" s="136" t="str">
        <f t="shared" si="4"/>
        <v>Dex (+1)</v>
      </c>
      <c r="F35" s="151" t="s">
        <v>65</v>
      </c>
      <c r="G35" s="151">
        <f t="shared" si="1"/>
        <v>1</v>
      </c>
      <c r="H35" s="132">
        <f t="shared" ca="1" si="2"/>
        <v>5</v>
      </c>
      <c r="I35" s="151">
        <f t="shared" ca="1" si="6"/>
        <v>6</v>
      </c>
      <c r="J35" s="152"/>
    </row>
    <row r="36" spans="1:10" ht="16.8" x14ac:dyDescent="0.3">
      <c r="A36" s="158" t="s">
        <v>110</v>
      </c>
      <c r="B36" s="147">
        <v>0</v>
      </c>
      <c r="C36" s="159" t="s">
        <v>33</v>
      </c>
      <c r="D36" s="160" t="str">
        <f>IF(C36="Str",'Personal File'!$C$10,IF(C36="Dex",'Personal File'!$C$11,IF(C36="Con",'Personal File'!$C$12,IF(C36="Int",'Personal File'!$C$13,IF(C36="Wis",'Personal File'!$C$14,IF(C36="Cha",'Personal File'!$C$15))))))</f>
        <v>+0</v>
      </c>
      <c r="E36" s="161" t="str">
        <f t="shared" si="4"/>
        <v>Cha (+0)</v>
      </c>
      <c r="F36" s="151" t="s">
        <v>65</v>
      </c>
      <c r="G36" s="151">
        <f t="shared" si="1"/>
        <v>0</v>
      </c>
      <c r="H36" s="132">
        <f t="shared" ca="1" si="2"/>
        <v>3</v>
      </c>
      <c r="I36" s="151">
        <f t="shared" ca="1" si="6"/>
        <v>3</v>
      </c>
      <c r="J36" s="152"/>
    </row>
    <row r="37" spans="1:10" ht="16.8" x14ac:dyDescent="0.3">
      <c r="A37" s="197" t="s">
        <v>111</v>
      </c>
      <c r="B37" s="198">
        <v>0</v>
      </c>
      <c r="C37" s="199" t="s">
        <v>36</v>
      </c>
      <c r="D37" s="200" t="str">
        <f>IF(C37="Str",'Personal File'!$C$10,IF(C37="Dex",'Personal File'!$C$11,IF(C37="Con",'Personal File'!$C$12,IF(C37="Int",'Personal File'!$C$13,IF(C37="Wis",'Personal File'!$C$14,IF(C37="Cha",'Personal File'!$C$15))))))</f>
        <v>+2</v>
      </c>
      <c r="E37" s="201" t="str">
        <f t="shared" ref="E37" si="16">CONCATENATE(C37," (",D37,")")</f>
        <v>Wis (+2)</v>
      </c>
      <c r="F37" s="187" t="s">
        <v>65</v>
      </c>
      <c r="G37" s="202">
        <f t="shared" si="1"/>
        <v>2</v>
      </c>
      <c r="H37" s="132">
        <f t="shared" ca="1" si="2"/>
        <v>9</v>
      </c>
      <c r="I37" s="202">
        <f t="shared" ca="1" si="6"/>
        <v>11</v>
      </c>
      <c r="J37" s="203"/>
    </row>
    <row r="38" spans="1:10" ht="16.8" x14ac:dyDescent="0.3">
      <c r="A38" s="154" t="s">
        <v>22</v>
      </c>
      <c r="B38" s="147">
        <v>0</v>
      </c>
      <c r="C38" s="155" t="s">
        <v>37</v>
      </c>
      <c r="D38" s="156" t="str">
        <f>IF(C38="Str",'Personal File'!$C$10,IF(C38="Dex",'Personal File'!$C$11,IF(C38="Con",'Personal File'!$C$12,IF(C38="Int",'Personal File'!$C$13,IF(C38="Wis",'Personal File'!$C$14,IF(C38="Cha",'Personal File'!$C$15))))))</f>
        <v>+1</v>
      </c>
      <c r="E38" s="136" t="str">
        <f t="shared" si="4"/>
        <v>Dex (+1)</v>
      </c>
      <c r="F38" s="151" t="s">
        <v>65</v>
      </c>
      <c r="G38" s="151">
        <f t="shared" si="1"/>
        <v>1</v>
      </c>
      <c r="H38" s="132">
        <f t="shared" ca="1" si="2"/>
        <v>15</v>
      </c>
      <c r="I38" s="151">
        <f t="shared" ca="1" si="6"/>
        <v>16</v>
      </c>
      <c r="J38" s="152"/>
    </row>
    <row r="39" spans="1:10" ht="16.8" x14ac:dyDescent="0.3">
      <c r="A39" s="146" t="s">
        <v>23</v>
      </c>
      <c r="B39" s="147">
        <v>0</v>
      </c>
      <c r="C39" s="148" t="s">
        <v>35</v>
      </c>
      <c r="D39" s="149" t="str">
        <f>IF(C39="Str",'Personal File'!$C$10,IF(C39="Dex",'Personal File'!$C$11,IF(C39="Con",'Personal File'!$C$12,IF(C39="Int",'Personal File'!$C$13,IF(C39="Wis",'Personal File'!$C$14,IF(C39="Cha",'Personal File'!$C$15))))))</f>
        <v>+5</v>
      </c>
      <c r="E39" s="150" t="str">
        <f t="shared" si="4"/>
        <v>Int (+5)</v>
      </c>
      <c r="F39" s="151" t="s">
        <v>103</v>
      </c>
      <c r="G39" s="151">
        <f t="shared" si="1"/>
        <v>7</v>
      </c>
      <c r="H39" s="132">
        <f t="shared" ca="1" si="2"/>
        <v>6</v>
      </c>
      <c r="I39" s="151">
        <f t="shared" ca="1" si="6"/>
        <v>13</v>
      </c>
      <c r="J39" s="152"/>
    </row>
    <row r="40" spans="1:10" ht="16.8" x14ac:dyDescent="0.3">
      <c r="A40" s="193" t="s">
        <v>58</v>
      </c>
      <c r="B40" s="147">
        <v>0</v>
      </c>
      <c r="C40" s="194" t="s">
        <v>36</v>
      </c>
      <c r="D40" s="195" t="str">
        <f>IF(C40="Str",'Personal File'!$C$10,IF(C40="Dex",'Personal File'!$C$11,IF(C40="Con",'Personal File'!$C$12,IF(C40="Int",'Personal File'!$C$13,IF(C40="Wis",'Personal File'!$C$14,IF(C40="Cha",'Personal File'!$C$15))))))</f>
        <v>+2</v>
      </c>
      <c r="E40" s="196" t="str">
        <f t="shared" si="4"/>
        <v>Wis (+2)</v>
      </c>
      <c r="F40" s="151" t="s">
        <v>65</v>
      </c>
      <c r="G40" s="151">
        <f t="shared" si="1"/>
        <v>2</v>
      </c>
      <c r="H40" s="132">
        <f t="shared" ca="1" si="2"/>
        <v>8</v>
      </c>
      <c r="I40" s="151">
        <f t="shared" ca="1" si="6"/>
        <v>10</v>
      </c>
      <c r="J40" s="152"/>
    </row>
    <row r="41" spans="1:10" ht="16.8" x14ac:dyDescent="0.3">
      <c r="A41" s="204" t="s">
        <v>93</v>
      </c>
      <c r="B41" s="183">
        <v>0</v>
      </c>
      <c r="C41" s="205" t="s">
        <v>37</v>
      </c>
      <c r="D41" s="206" t="str">
        <f>IF(C41="Str",'Personal File'!$C$10,IF(C41="Dex",'Personal File'!$C$11,IF(C41="Con",'Personal File'!$C$12,IF(C41="Int",'Personal File'!$C$13,IF(C41="Wis",'Personal File'!$C$14,IF(C41="Cha",'Personal File'!$C$15))))))</f>
        <v>+1</v>
      </c>
      <c r="E41" s="207" t="str">
        <f t="shared" si="4"/>
        <v>Dex (+1)</v>
      </c>
      <c r="F41" s="187" t="s">
        <v>65</v>
      </c>
      <c r="G41" s="187">
        <f t="shared" si="1"/>
        <v>1</v>
      </c>
      <c r="H41" s="132">
        <f t="shared" ca="1" si="2"/>
        <v>16</v>
      </c>
      <c r="I41" s="187">
        <f t="shared" ca="1" si="6"/>
        <v>17</v>
      </c>
      <c r="J41" s="188"/>
    </row>
    <row r="42" spans="1:10" ht="16.8" x14ac:dyDescent="0.3">
      <c r="A42" s="182" t="s">
        <v>91</v>
      </c>
      <c r="B42" s="183">
        <v>0</v>
      </c>
      <c r="C42" s="184" t="s">
        <v>35</v>
      </c>
      <c r="D42" s="185" t="str">
        <f>IF(C42="Str",'Personal File'!$C$10,IF(C42="Dex",'Personal File'!$C$11,IF(C42="Con",'Personal File'!$C$12,IF(C42="Int",'Personal File'!$C$13,IF(C42="Wis",'Personal File'!$C$14,IF(C42="Cha",'Personal File'!$C$15))))))</f>
        <v>+5</v>
      </c>
      <c r="E42" s="186" t="str">
        <f t="shared" si="4"/>
        <v>Int (+5)</v>
      </c>
      <c r="F42" s="187" t="s">
        <v>65</v>
      </c>
      <c r="G42" s="187">
        <f t="shared" si="1"/>
        <v>5</v>
      </c>
      <c r="H42" s="132">
        <f t="shared" ca="1" si="2"/>
        <v>10</v>
      </c>
      <c r="I42" s="187">
        <f t="shared" ca="1" si="6"/>
        <v>15</v>
      </c>
      <c r="J42" s="208"/>
    </row>
    <row r="43" spans="1:10" ht="16.8" x14ac:dyDescent="0.3">
      <c r="A43" s="177" t="s">
        <v>59</v>
      </c>
      <c r="B43" s="169">
        <v>7</v>
      </c>
      <c r="C43" s="178" t="s">
        <v>35</v>
      </c>
      <c r="D43" s="179" t="str">
        <f>IF(C43="Str",'Personal File'!$C$10,IF(C43="Dex",'Personal File'!$C$11,IF(C43="Con",'Personal File'!$C$12,IF(C43="Int",'Personal File'!$C$13,IF(C43="Wis",'Personal File'!$C$14,IF(C43="Cha",'Personal File'!$C$15))))))</f>
        <v>+5</v>
      </c>
      <c r="E43" s="180" t="str">
        <f t="shared" si="4"/>
        <v>Int (+5)</v>
      </c>
      <c r="F43" s="173" t="s">
        <v>103</v>
      </c>
      <c r="G43" s="173">
        <f t="shared" si="1"/>
        <v>14</v>
      </c>
      <c r="H43" s="132">
        <f t="shared" ca="1" si="2"/>
        <v>11</v>
      </c>
      <c r="I43" s="173">
        <f t="shared" ca="1" si="6"/>
        <v>25</v>
      </c>
      <c r="J43" s="209"/>
    </row>
    <row r="44" spans="1:10" ht="16.8" x14ac:dyDescent="0.3">
      <c r="A44" s="193" t="s">
        <v>60</v>
      </c>
      <c r="B44" s="147">
        <v>0</v>
      </c>
      <c r="C44" s="194" t="s">
        <v>36</v>
      </c>
      <c r="D44" s="195" t="str">
        <f>IF(C44="Str",'Personal File'!$C$10,IF(C44="Dex",'Personal File'!$C$11,IF(C44="Con",'Personal File'!$C$12,IF(C44="Int",'Personal File'!$C$13,IF(C44="Wis",'Personal File'!$C$14,IF(C44="Cha",'Personal File'!$C$15))))))</f>
        <v>+2</v>
      </c>
      <c r="E44" s="196" t="str">
        <f t="shared" si="4"/>
        <v>Wis (+2)</v>
      </c>
      <c r="F44" s="151" t="s">
        <v>65</v>
      </c>
      <c r="G44" s="151">
        <f t="shared" si="1"/>
        <v>2</v>
      </c>
      <c r="H44" s="132">
        <f t="shared" ca="1" si="2"/>
        <v>10</v>
      </c>
      <c r="I44" s="151">
        <f t="shared" ca="1" si="6"/>
        <v>12</v>
      </c>
      <c r="J44" s="152"/>
    </row>
    <row r="45" spans="1:10" ht="16.8" x14ac:dyDescent="0.3">
      <c r="A45" s="193" t="s">
        <v>94</v>
      </c>
      <c r="B45" s="147">
        <v>0</v>
      </c>
      <c r="C45" s="194" t="s">
        <v>36</v>
      </c>
      <c r="D45" s="195" t="str">
        <f>IF(C45="Str",'Personal File'!$C$10,IF(C45="Dex",'Personal File'!$C$11,IF(C45="Con",'Personal File'!$C$12,IF(C45="Int",'Personal File'!$C$13,IF(C45="Wis",'Personal File'!$C$14,IF(C45="Cha",'Personal File'!$C$15))))))</f>
        <v>+2</v>
      </c>
      <c r="E45" s="196" t="str">
        <f t="shared" si="4"/>
        <v>Wis (+2)</v>
      </c>
      <c r="F45" s="151" t="s">
        <v>65</v>
      </c>
      <c r="G45" s="151">
        <f t="shared" si="1"/>
        <v>2</v>
      </c>
      <c r="H45" s="132">
        <f t="shared" ca="1" si="2"/>
        <v>1</v>
      </c>
      <c r="I45" s="151">
        <f t="shared" ca="1" si="6"/>
        <v>3</v>
      </c>
      <c r="J45" s="210"/>
    </row>
    <row r="46" spans="1:10" ht="16.8" x14ac:dyDescent="0.3">
      <c r="A46" s="163" t="s">
        <v>24</v>
      </c>
      <c r="B46" s="147">
        <v>0</v>
      </c>
      <c r="C46" s="164" t="s">
        <v>38</v>
      </c>
      <c r="D46" s="165" t="str">
        <f>IF(C46="Str",'Personal File'!$C$10,IF(C46="Dex",'Personal File'!$C$11,IF(C46="Con",'Personal File'!$C$12,IF(C46="Int",'Personal File'!$C$13,IF(C46="Wis",'Personal File'!$C$14,IF(C46="Cha",'Personal File'!$C$15))))))</f>
        <v>+0</v>
      </c>
      <c r="E46" s="166" t="str">
        <f t="shared" si="4"/>
        <v>Str (+0)</v>
      </c>
      <c r="F46" s="151" t="s">
        <v>65</v>
      </c>
      <c r="G46" s="151">
        <f t="shared" si="1"/>
        <v>0</v>
      </c>
      <c r="H46" s="132">
        <f t="shared" ca="1" si="2"/>
        <v>11</v>
      </c>
      <c r="I46" s="151">
        <f t="shared" ca="1" si="6"/>
        <v>11</v>
      </c>
      <c r="J46" s="152"/>
    </row>
    <row r="47" spans="1:10" ht="16.8" x14ac:dyDescent="0.3">
      <c r="A47" s="211" t="s">
        <v>61</v>
      </c>
      <c r="B47" s="169">
        <v>1</v>
      </c>
      <c r="C47" s="212" t="s">
        <v>37</v>
      </c>
      <c r="D47" s="213" t="str">
        <f>IF(C47="Str",'Personal File'!$C$10,IF(C47="Dex",'Personal File'!$C$11,IF(C47="Con",'Personal File'!$C$12,IF(C47="Int",'Personal File'!$C$13,IF(C47="Wis",'Personal File'!$C$14,IF(C47="Cha",'Personal File'!$C$15))))))</f>
        <v>+1</v>
      </c>
      <c r="E47" s="214" t="str">
        <f t="shared" si="4"/>
        <v>Dex (+1)</v>
      </c>
      <c r="F47" s="173" t="s">
        <v>65</v>
      </c>
      <c r="G47" s="173">
        <f t="shared" si="1"/>
        <v>2</v>
      </c>
      <c r="H47" s="132">
        <f t="shared" ca="1" si="2"/>
        <v>14</v>
      </c>
      <c r="I47" s="173">
        <f t="shared" ca="1" si="6"/>
        <v>16</v>
      </c>
      <c r="J47" s="174"/>
    </row>
    <row r="48" spans="1:10" ht="16.8" x14ac:dyDescent="0.3">
      <c r="A48" s="189" t="s">
        <v>62</v>
      </c>
      <c r="B48" s="183">
        <v>0</v>
      </c>
      <c r="C48" s="190" t="s">
        <v>33</v>
      </c>
      <c r="D48" s="191" t="str">
        <f>IF(C48="Str",'Personal File'!$C$10,IF(C48="Dex",'Personal File'!$C$11,IF(C48="Con",'Personal File'!$C$12,IF(C48="Int",'Personal File'!$C$13,IF(C48="Wis",'Personal File'!$C$14,IF(C48="Cha",'Personal File'!$C$15))))))</f>
        <v>+0</v>
      </c>
      <c r="E48" s="192" t="str">
        <f t="shared" si="4"/>
        <v>Cha (+0)</v>
      </c>
      <c r="F48" s="187" t="s">
        <v>103</v>
      </c>
      <c r="G48" s="187">
        <f t="shared" si="1"/>
        <v>2</v>
      </c>
      <c r="H48" s="132">
        <f t="shared" ref="H48:H49" ca="1" si="17">RANDBETWEEN(1,20)</f>
        <v>16</v>
      </c>
      <c r="I48" s="187">
        <f t="shared" ca="1" si="6"/>
        <v>18</v>
      </c>
      <c r="J48" s="188"/>
    </row>
    <row r="49" spans="1:10" ht="17.399999999999999" thickBot="1" x14ac:dyDescent="0.35">
      <c r="A49" s="215" t="s">
        <v>63</v>
      </c>
      <c r="B49" s="216">
        <v>0</v>
      </c>
      <c r="C49" s="217" t="s">
        <v>37</v>
      </c>
      <c r="D49" s="218" t="str">
        <f>IF(C49="Str",'Personal File'!$C$10,IF(C49="Dex",'Personal File'!$C$11,IF(C49="Con",'Personal File'!$C$12,IF(C49="Int",'Personal File'!$C$13,IF(C49="Wis",'Personal File'!$C$14,IF(C49="Cha",'Personal File'!$C$15))))))</f>
        <v>+1</v>
      </c>
      <c r="E49" s="219" t="str">
        <f t="shared" si="4"/>
        <v>Dex (+1)</v>
      </c>
      <c r="F49" s="220" t="s">
        <v>65</v>
      </c>
      <c r="G49" s="220">
        <f t="shared" si="1"/>
        <v>1</v>
      </c>
      <c r="H49" s="221">
        <f t="shared" ca="1" si="17"/>
        <v>4</v>
      </c>
      <c r="I49" s="220">
        <f t="shared" ca="1" si="6"/>
        <v>5</v>
      </c>
      <c r="J49" s="222"/>
    </row>
    <row r="50" spans="1:10" ht="16.2" thickTop="1" x14ac:dyDescent="0.3">
      <c r="B50" s="506">
        <f>SUM(B6:B49)</f>
        <v>99</v>
      </c>
      <c r="C50" s="507"/>
      <c r="D50" s="507"/>
      <c r="E50" s="506">
        <f>SUM(E51:E58)</f>
        <v>99</v>
      </c>
    </row>
    <row r="51" spans="1:10" x14ac:dyDescent="0.3">
      <c r="B51" s="506"/>
      <c r="C51" s="507"/>
      <c r="D51" s="507"/>
      <c r="E51" s="508">
        <f>4*(4+'Personal File'!$C$13)</f>
        <v>36</v>
      </c>
      <c r="F51" s="225" t="s">
        <v>166</v>
      </c>
    </row>
    <row r="52" spans="1:10" x14ac:dyDescent="0.3">
      <c r="B52" s="509"/>
      <c r="C52" s="507"/>
      <c r="D52" s="507"/>
      <c r="E52" s="510">
        <f>4+'Personal File'!$C$13</f>
        <v>9</v>
      </c>
      <c r="F52" s="225" t="s">
        <v>167</v>
      </c>
    </row>
    <row r="53" spans="1:10" x14ac:dyDescent="0.3">
      <c r="B53" s="509"/>
      <c r="C53" s="507"/>
      <c r="D53" s="507"/>
      <c r="E53" s="510">
        <f>4+'Personal File'!$C$13</f>
        <v>9</v>
      </c>
      <c r="F53" s="225" t="s">
        <v>165</v>
      </c>
    </row>
    <row r="54" spans="1:10" x14ac:dyDescent="0.3">
      <c r="B54" s="509"/>
      <c r="C54" s="507"/>
      <c r="D54" s="507"/>
      <c r="E54" s="510">
        <f>4+'Personal File'!$C$13</f>
        <v>9</v>
      </c>
      <c r="F54" s="225" t="s">
        <v>275</v>
      </c>
    </row>
    <row r="55" spans="1:10" x14ac:dyDescent="0.3">
      <c r="B55" s="509"/>
      <c r="C55" s="507"/>
      <c r="D55" s="507"/>
      <c r="E55" s="510">
        <f>4+'Personal File'!$C$13</f>
        <v>9</v>
      </c>
      <c r="F55" s="225" t="s">
        <v>314</v>
      </c>
    </row>
    <row r="56" spans="1:10" x14ac:dyDescent="0.3">
      <c r="B56" s="509"/>
      <c r="C56" s="507"/>
      <c r="D56" s="507"/>
      <c r="E56" s="510">
        <f>4+'Personal File'!$C$13</f>
        <v>9</v>
      </c>
      <c r="F56" s="225" t="s">
        <v>343</v>
      </c>
    </row>
    <row r="57" spans="1:10" x14ac:dyDescent="0.3">
      <c r="B57" s="509"/>
      <c r="C57" s="507"/>
      <c r="D57" s="507"/>
      <c r="E57" s="510">
        <f>4+'Personal File'!$C$13</f>
        <v>9</v>
      </c>
      <c r="F57" s="225" t="s">
        <v>342</v>
      </c>
    </row>
    <row r="58" spans="1:10" x14ac:dyDescent="0.3">
      <c r="E58" s="510">
        <f>4+'Personal File'!$C$13</f>
        <v>9</v>
      </c>
      <c r="F58" s="225" t="s">
        <v>438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5"/>
  <sheetViews>
    <sheetView showGridLines="0" workbookViewId="0">
      <pane ySplit="2" topLeftCell="A3" activePane="bottomLeft" state="frozen"/>
      <selection pane="bottomLeft" activeCell="A3" sqref="A3"/>
    </sheetView>
  </sheetViews>
  <sheetFormatPr defaultColWidth="13" defaultRowHeight="15.6" x14ac:dyDescent="0.3"/>
  <cols>
    <col min="1" max="1" width="23.19921875" style="244" bestFit="1" customWidth="1"/>
    <col min="2" max="2" width="6.19921875" style="244" bestFit="1" customWidth="1"/>
    <col min="3" max="3" width="13.3984375" style="245" bestFit="1" customWidth="1"/>
    <col min="4" max="4" width="11.296875" style="245" bestFit="1" customWidth="1"/>
    <col min="5" max="5" width="10.59765625" style="245" bestFit="1" customWidth="1"/>
    <col min="6" max="6" width="13" style="245" bestFit="1" customWidth="1"/>
    <col min="7" max="7" width="13.3984375" style="245" bestFit="1" customWidth="1"/>
    <col min="8" max="8" width="21.69921875" style="244" bestFit="1" customWidth="1"/>
    <col min="9" max="9" width="5.59765625" style="228" bestFit="1" customWidth="1"/>
    <col min="10" max="16384" width="13" style="228"/>
  </cols>
  <sheetData>
    <row r="1" spans="1:9" ht="23.4" thickBot="1" x14ac:dyDescent="0.35">
      <c r="A1" s="226" t="s">
        <v>123</v>
      </c>
      <c r="B1" s="227"/>
      <c r="C1" s="227"/>
      <c r="D1" s="227"/>
      <c r="E1" s="227"/>
      <c r="F1" s="227"/>
      <c r="G1" s="227"/>
      <c r="H1" s="227"/>
    </row>
    <row r="2" spans="1:9" s="232" customFormat="1" ht="31.2" x14ac:dyDescent="0.3">
      <c r="A2" s="229" t="s">
        <v>116</v>
      </c>
      <c r="B2" s="230" t="s">
        <v>124</v>
      </c>
      <c r="C2" s="230" t="s">
        <v>125</v>
      </c>
      <c r="D2" s="231" t="s">
        <v>126</v>
      </c>
      <c r="E2" s="231" t="s">
        <v>127</v>
      </c>
      <c r="F2" s="230" t="s">
        <v>115</v>
      </c>
      <c r="G2" s="230" t="s">
        <v>114</v>
      </c>
      <c r="H2" s="481" t="s">
        <v>327</v>
      </c>
      <c r="I2" s="482" t="s">
        <v>328</v>
      </c>
    </row>
    <row r="3" spans="1:9" s="232" customFormat="1" ht="16.8" x14ac:dyDescent="0.3">
      <c r="A3" s="233" t="s">
        <v>367</v>
      </c>
      <c r="B3" s="11">
        <v>0</v>
      </c>
      <c r="C3" s="33" t="s">
        <v>329</v>
      </c>
      <c r="D3" s="9" t="s">
        <v>130</v>
      </c>
      <c r="E3" s="479" t="s">
        <v>131</v>
      </c>
      <c r="F3" s="34" t="s">
        <v>132</v>
      </c>
      <c r="G3" s="34" t="s">
        <v>145</v>
      </c>
      <c r="H3" s="34" t="s">
        <v>368</v>
      </c>
      <c r="I3" s="31">
        <v>9</v>
      </c>
    </row>
    <row r="4" spans="1:9" s="232" customFormat="1" ht="16.8" x14ac:dyDescent="0.3">
      <c r="A4" s="233" t="s">
        <v>128</v>
      </c>
      <c r="B4" s="11">
        <v>0</v>
      </c>
      <c r="C4" s="33" t="s">
        <v>129</v>
      </c>
      <c r="D4" s="9" t="s">
        <v>130</v>
      </c>
      <c r="E4" s="479" t="s">
        <v>131</v>
      </c>
      <c r="F4" s="34" t="s">
        <v>132</v>
      </c>
      <c r="G4" s="34" t="s">
        <v>113</v>
      </c>
      <c r="H4" s="34" t="s">
        <v>326</v>
      </c>
      <c r="I4" s="31">
        <v>215</v>
      </c>
    </row>
    <row r="5" spans="1:9" ht="16.8" x14ac:dyDescent="0.3">
      <c r="A5" s="233" t="s">
        <v>133</v>
      </c>
      <c r="B5" s="11">
        <v>0</v>
      </c>
      <c r="C5" s="33" t="s">
        <v>134</v>
      </c>
      <c r="D5" s="9" t="s">
        <v>130</v>
      </c>
      <c r="E5" s="479" t="s">
        <v>131</v>
      </c>
      <c r="F5" s="34" t="s">
        <v>135</v>
      </c>
      <c r="G5" s="34" t="s">
        <v>113</v>
      </c>
      <c r="H5" s="34" t="s">
        <v>326</v>
      </c>
      <c r="I5" s="31">
        <v>216</v>
      </c>
    </row>
    <row r="6" spans="1:9" ht="16.8" x14ac:dyDescent="0.3">
      <c r="A6" s="233" t="s">
        <v>136</v>
      </c>
      <c r="B6" s="11">
        <v>0</v>
      </c>
      <c r="C6" s="483" t="s">
        <v>134</v>
      </c>
      <c r="D6" s="9" t="s">
        <v>130</v>
      </c>
      <c r="E6" s="34" t="s">
        <v>131</v>
      </c>
      <c r="F6" s="34" t="s">
        <v>137</v>
      </c>
      <c r="G6" s="34" t="s">
        <v>138</v>
      </c>
      <c r="H6" s="34" t="s">
        <v>326</v>
      </c>
      <c r="I6" s="31">
        <v>219</v>
      </c>
    </row>
    <row r="7" spans="1:9" ht="16.8" x14ac:dyDescent="0.3">
      <c r="A7" s="233" t="s">
        <v>139</v>
      </c>
      <c r="B7" s="11">
        <v>0</v>
      </c>
      <c r="C7" s="33" t="s">
        <v>140</v>
      </c>
      <c r="D7" s="9" t="s">
        <v>130</v>
      </c>
      <c r="E7" s="479" t="s">
        <v>131</v>
      </c>
      <c r="F7" s="34" t="s">
        <v>132</v>
      </c>
      <c r="G7" s="34" t="s">
        <v>113</v>
      </c>
      <c r="H7" s="34" t="s">
        <v>326</v>
      </c>
      <c r="I7" s="31">
        <v>219</v>
      </c>
    </row>
    <row r="8" spans="1:9" ht="16.8" x14ac:dyDescent="0.3">
      <c r="A8" s="233" t="s">
        <v>141</v>
      </c>
      <c r="B8" s="11">
        <v>0</v>
      </c>
      <c r="C8" s="33" t="s">
        <v>140</v>
      </c>
      <c r="D8" s="9" t="s">
        <v>130</v>
      </c>
      <c r="E8" s="479" t="s">
        <v>131</v>
      </c>
      <c r="F8" s="34" t="s">
        <v>135</v>
      </c>
      <c r="G8" s="34" t="s">
        <v>142</v>
      </c>
      <c r="H8" s="34" t="s">
        <v>326</v>
      </c>
      <c r="I8" s="30">
        <v>238</v>
      </c>
    </row>
    <row r="9" spans="1:9" ht="16.8" x14ac:dyDescent="0.3">
      <c r="A9" s="233" t="s">
        <v>143</v>
      </c>
      <c r="B9" s="130">
        <v>0</v>
      </c>
      <c r="C9" s="33" t="s">
        <v>144</v>
      </c>
      <c r="D9" s="9" t="s">
        <v>333</v>
      </c>
      <c r="E9" s="479" t="s">
        <v>131</v>
      </c>
      <c r="F9" s="34" t="s">
        <v>135</v>
      </c>
      <c r="G9" s="34" t="s">
        <v>145</v>
      </c>
      <c r="H9" s="34" t="s">
        <v>326</v>
      </c>
      <c r="I9" s="31">
        <v>248</v>
      </c>
    </row>
    <row r="10" spans="1:9" ht="16.8" x14ac:dyDescent="0.3">
      <c r="A10" s="233" t="s">
        <v>146</v>
      </c>
      <c r="B10" s="130">
        <v>0</v>
      </c>
      <c r="C10" s="33" t="s">
        <v>329</v>
      </c>
      <c r="D10" s="9" t="s">
        <v>130</v>
      </c>
      <c r="E10" s="479" t="s">
        <v>131</v>
      </c>
      <c r="F10" s="34" t="s">
        <v>147</v>
      </c>
      <c r="G10" s="34" t="s">
        <v>113</v>
      </c>
      <c r="H10" s="34" t="s">
        <v>326</v>
      </c>
      <c r="I10" s="31">
        <v>253</v>
      </c>
    </row>
    <row r="11" spans="1:9" ht="16.8" x14ac:dyDescent="0.3">
      <c r="A11" s="233" t="s">
        <v>351</v>
      </c>
      <c r="B11" s="130">
        <v>0</v>
      </c>
      <c r="C11" s="33" t="s">
        <v>329</v>
      </c>
      <c r="D11" s="9" t="s">
        <v>149</v>
      </c>
      <c r="E11" s="479" t="s">
        <v>131</v>
      </c>
      <c r="F11" s="34" t="s">
        <v>203</v>
      </c>
      <c r="G11" s="34" t="s">
        <v>145</v>
      </c>
      <c r="H11" s="34" t="s">
        <v>326</v>
      </c>
      <c r="I11" s="31">
        <v>253</v>
      </c>
    </row>
    <row r="12" spans="1:9" ht="16.8" x14ac:dyDescent="0.3">
      <c r="A12" s="233" t="s">
        <v>369</v>
      </c>
      <c r="B12" s="130">
        <v>0</v>
      </c>
      <c r="C12" s="33" t="s">
        <v>134</v>
      </c>
      <c r="D12" s="9" t="s">
        <v>130</v>
      </c>
      <c r="E12" s="479" t="s">
        <v>131</v>
      </c>
      <c r="F12" s="34" t="s">
        <v>147</v>
      </c>
      <c r="G12" s="34" t="s">
        <v>113</v>
      </c>
      <c r="H12" s="34" t="s">
        <v>326</v>
      </c>
      <c r="I12" s="31">
        <v>267</v>
      </c>
    </row>
    <row r="13" spans="1:9" ht="16.8" x14ac:dyDescent="0.3">
      <c r="A13" s="233" t="s">
        <v>370</v>
      </c>
      <c r="B13" s="130">
        <v>0</v>
      </c>
      <c r="C13" s="33" t="s">
        <v>371</v>
      </c>
      <c r="D13" s="9" t="s">
        <v>156</v>
      </c>
      <c r="E13" s="479" t="s">
        <v>372</v>
      </c>
      <c r="F13" s="34" t="s">
        <v>135</v>
      </c>
      <c r="G13" s="34" t="s">
        <v>373</v>
      </c>
      <c r="H13" s="34" t="s">
        <v>374</v>
      </c>
      <c r="I13" s="31">
        <v>101</v>
      </c>
    </row>
    <row r="14" spans="1:9" ht="16.8" x14ac:dyDescent="0.3">
      <c r="A14" s="233" t="s">
        <v>148</v>
      </c>
      <c r="B14" s="11">
        <v>0</v>
      </c>
      <c r="C14" s="33" t="s">
        <v>134</v>
      </c>
      <c r="D14" s="9" t="s">
        <v>149</v>
      </c>
      <c r="E14" s="479" t="s">
        <v>131</v>
      </c>
      <c r="F14" s="34" t="s">
        <v>112</v>
      </c>
      <c r="G14" s="34" t="s">
        <v>145</v>
      </c>
      <c r="H14" s="34" t="s">
        <v>326</v>
      </c>
      <c r="I14" s="31">
        <v>269</v>
      </c>
    </row>
    <row r="15" spans="1:9" ht="16.8" x14ac:dyDescent="0.3">
      <c r="A15" s="233" t="s">
        <v>150</v>
      </c>
      <c r="B15" s="11">
        <v>0</v>
      </c>
      <c r="C15" s="483" t="s">
        <v>151</v>
      </c>
      <c r="D15" s="9" t="s">
        <v>152</v>
      </c>
      <c r="E15" s="479" t="s">
        <v>131</v>
      </c>
      <c r="F15" s="34" t="s">
        <v>135</v>
      </c>
      <c r="G15" s="34" t="s">
        <v>142</v>
      </c>
      <c r="H15" s="34" t="s">
        <v>326</v>
      </c>
      <c r="I15" s="31">
        <v>272</v>
      </c>
    </row>
    <row r="16" spans="1:9" ht="16.8" x14ac:dyDescent="0.3">
      <c r="A16" s="233" t="s">
        <v>153</v>
      </c>
      <c r="B16" s="130">
        <v>0</v>
      </c>
      <c r="C16" s="33" t="s">
        <v>129</v>
      </c>
      <c r="D16" s="9" t="s">
        <v>130</v>
      </c>
      <c r="E16" s="479" t="s">
        <v>131</v>
      </c>
      <c r="F16" s="34" t="s">
        <v>245</v>
      </c>
      <c r="G16" s="34" t="s">
        <v>154</v>
      </c>
      <c r="H16" s="34" t="s">
        <v>331</v>
      </c>
      <c r="I16" s="31">
        <v>128</v>
      </c>
    </row>
    <row r="17" spans="1:9" ht="16.8" x14ac:dyDescent="0.3">
      <c r="A17" s="234" t="s">
        <v>155</v>
      </c>
      <c r="B17" s="235">
        <v>0</v>
      </c>
      <c r="C17" s="236" t="s">
        <v>329</v>
      </c>
      <c r="D17" s="237" t="s">
        <v>156</v>
      </c>
      <c r="E17" s="237" t="s">
        <v>131</v>
      </c>
      <c r="F17" s="238" t="s">
        <v>135</v>
      </c>
      <c r="G17" s="238" t="s">
        <v>142</v>
      </c>
      <c r="H17" s="238" t="s">
        <v>326</v>
      </c>
      <c r="I17" s="10">
        <v>298</v>
      </c>
    </row>
    <row r="18" spans="1:9" ht="16.8" x14ac:dyDescent="0.3">
      <c r="A18" s="233" t="s">
        <v>193</v>
      </c>
      <c r="B18" s="11">
        <v>1</v>
      </c>
      <c r="C18" s="33" t="s">
        <v>330</v>
      </c>
      <c r="D18" s="9" t="s">
        <v>156</v>
      </c>
      <c r="E18" s="479" t="s">
        <v>131</v>
      </c>
      <c r="F18" s="34" t="s">
        <v>201</v>
      </c>
      <c r="G18" s="34" t="s">
        <v>138</v>
      </c>
      <c r="H18" s="34" t="s">
        <v>326</v>
      </c>
      <c r="I18" s="30">
        <v>205</v>
      </c>
    </row>
    <row r="19" spans="1:9" ht="16.8" x14ac:dyDescent="0.3">
      <c r="A19" s="233" t="s">
        <v>376</v>
      </c>
      <c r="B19" s="11">
        <v>1</v>
      </c>
      <c r="C19" s="33" t="s">
        <v>329</v>
      </c>
      <c r="D19" s="9" t="s">
        <v>247</v>
      </c>
      <c r="E19" s="479" t="s">
        <v>131</v>
      </c>
      <c r="F19" s="34" t="s">
        <v>135</v>
      </c>
      <c r="G19" s="34" t="s">
        <v>113</v>
      </c>
      <c r="H19" s="34" t="s">
        <v>326</v>
      </c>
      <c r="I19" s="30">
        <v>205</v>
      </c>
    </row>
    <row r="20" spans="1:9" ht="16.8" x14ac:dyDescent="0.3">
      <c r="A20" s="233" t="s">
        <v>378</v>
      </c>
      <c r="B20" s="11">
        <v>1</v>
      </c>
      <c r="C20" s="33" t="s">
        <v>151</v>
      </c>
      <c r="D20" s="9" t="s">
        <v>379</v>
      </c>
      <c r="E20" s="479" t="s">
        <v>131</v>
      </c>
      <c r="F20" s="34" t="s">
        <v>135</v>
      </c>
      <c r="G20" s="34" t="s">
        <v>380</v>
      </c>
      <c r="H20" s="34" t="s">
        <v>381</v>
      </c>
      <c r="I20" s="30">
        <v>83</v>
      </c>
    </row>
    <row r="21" spans="1:9" ht="16.8" x14ac:dyDescent="0.3">
      <c r="A21" s="233" t="s">
        <v>382</v>
      </c>
      <c r="B21" s="130">
        <v>1</v>
      </c>
      <c r="C21" s="33" t="s">
        <v>330</v>
      </c>
      <c r="D21" s="9" t="s">
        <v>383</v>
      </c>
      <c r="E21" s="479" t="s">
        <v>131</v>
      </c>
      <c r="F21" s="34" t="s">
        <v>132</v>
      </c>
      <c r="G21" s="34" t="s">
        <v>377</v>
      </c>
      <c r="H21" s="34" t="s">
        <v>326</v>
      </c>
      <c r="I21" s="31">
        <v>211</v>
      </c>
    </row>
    <row r="22" spans="1:9" ht="16.8" x14ac:dyDescent="0.3">
      <c r="A22" s="233" t="s">
        <v>335</v>
      </c>
      <c r="B22" s="11">
        <v>1</v>
      </c>
      <c r="C22" s="33" t="s">
        <v>140</v>
      </c>
      <c r="D22" s="9" t="s">
        <v>152</v>
      </c>
      <c r="E22" s="479" t="s">
        <v>131</v>
      </c>
      <c r="F22" s="34" t="s">
        <v>112</v>
      </c>
      <c r="G22" s="34" t="s">
        <v>145</v>
      </c>
      <c r="H22" s="34" t="s">
        <v>326</v>
      </c>
      <c r="I22" s="31">
        <v>212</v>
      </c>
    </row>
    <row r="23" spans="1:9" ht="16.8" x14ac:dyDescent="0.3">
      <c r="A23" s="233" t="s">
        <v>384</v>
      </c>
      <c r="B23" s="11">
        <v>1</v>
      </c>
      <c r="C23" s="520" t="s">
        <v>129</v>
      </c>
      <c r="D23" s="478" t="s">
        <v>156</v>
      </c>
      <c r="E23" s="521" t="s">
        <v>204</v>
      </c>
      <c r="F23" s="34" t="s">
        <v>132</v>
      </c>
      <c r="G23" s="480" t="s">
        <v>154</v>
      </c>
      <c r="H23" s="34" t="s">
        <v>385</v>
      </c>
      <c r="I23" s="152">
        <v>91</v>
      </c>
    </row>
    <row r="24" spans="1:9" ht="16.8" x14ac:dyDescent="0.3">
      <c r="A24" s="233" t="s">
        <v>194</v>
      </c>
      <c r="B24" s="130">
        <v>1</v>
      </c>
      <c r="C24" s="33" t="s">
        <v>134</v>
      </c>
      <c r="D24" s="9" t="s">
        <v>130</v>
      </c>
      <c r="E24" s="479" t="s">
        <v>131</v>
      </c>
      <c r="F24" s="34" t="s">
        <v>135</v>
      </c>
      <c r="G24" s="34" t="s">
        <v>113</v>
      </c>
      <c r="H24" s="34" t="s">
        <v>326</v>
      </c>
      <c r="I24" s="31">
        <v>216</v>
      </c>
    </row>
    <row r="25" spans="1:9" ht="16.8" x14ac:dyDescent="0.3">
      <c r="A25" s="233" t="s">
        <v>386</v>
      </c>
      <c r="B25" s="130">
        <v>1</v>
      </c>
      <c r="C25" s="33" t="s">
        <v>371</v>
      </c>
      <c r="D25" s="9" t="s">
        <v>130</v>
      </c>
      <c r="E25" s="479" t="s">
        <v>131</v>
      </c>
      <c r="F25" s="34" t="s">
        <v>132</v>
      </c>
      <c r="G25" s="34" t="s">
        <v>145</v>
      </c>
      <c r="H25" s="34" t="s">
        <v>326</v>
      </c>
      <c r="I25" s="31">
        <v>217</v>
      </c>
    </row>
    <row r="26" spans="1:9" ht="16.8" x14ac:dyDescent="0.3">
      <c r="A26" s="233" t="s">
        <v>388</v>
      </c>
      <c r="B26" s="130">
        <v>1</v>
      </c>
      <c r="C26" s="33" t="s">
        <v>140</v>
      </c>
      <c r="D26" s="9" t="s">
        <v>156</v>
      </c>
      <c r="E26" s="479" t="s">
        <v>131</v>
      </c>
      <c r="F26" s="34" t="s">
        <v>137</v>
      </c>
      <c r="G26" s="34" t="s">
        <v>145</v>
      </c>
      <c r="H26" s="34" t="s">
        <v>326</v>
      </c>
      <c r="I26" s="31">
        <v>218</v>
      </c>
    </row>
    <row r="27" spans="1:9" ht="16.8" x14ac:dyDescent="0.3">
      <c r="A27" s="233" t="s">
        <v>387</v>
      </c>
      <c r="B27" s="130">
        <v>1</v>
      </c>
      <c r="C27" s="33" t="s">
        <v>140</v>
      </c>
      <c r="D27" s="9" t="s">
        <v>156</v>
      </c>
      <c r="E27" s="479" t="s">
        <v>131</v>
      </c>
      <c r="F27" s="34" t="s">
        <v>241</v>
      </c>
      <c r="G27" s="34" t="s">
        <v>145</v>
      </c>
      <c r="H27" s="34" t="s">
        <v>326</v>
      </c>
      <c r="I27" s="31">
        <v>218</v>
      </c>
    </row>
    <row r="28" spans="1:9" ht="16.8" x14ac:dyDescent="0.3">
      <c r="A28" s="233" t="s">
        <v>239</v>
      </c>
      <c r="B28" s="130">
        <v>1</v>
      </c>
      <c r="C28" s="33" t="s">
        <v>140</v>
      </c>
      <c r="D28" s="9" t="s">
        <v>130</v>
      </c>
      <c r="E28" s="479" t="s">
        <v>131</v>
      </c>
      <c r="F28" s="34" t="s">
        <v>137</v>
      </c>
      <c r="G28" s="34" t="s">
        <v>138</v>
      </c>
      <c r="H28" s="34" t="s">
        <v>326</v>
      </c>
      <c r="I28" s="31">
        <v>220</v>
      </c>
    </row>
    <row r="29" spans="1:9" ht="16.8" x14ac:dyDescent="0.3">
      <c r="A29" s="233" t="s">
        <v>192</v>
      </c>
      <c r="B29" s="130">
        <v>1</v>
      </c>
      <c r="C29" s="33" t="s">
        <v>140</v>
      </c>
      <c r="D29" s="9" t="s">
        <v>152</v>
      </c>
      <c r="E29" s="479" t="s">
        <v>131</v>
      </c>
      <c r="F29" s="34" t="s">
        <v>202</v>
      </c>
      <c r="G29" s="34" t="s">
        <v>113</v>
      </c>
      <c r="H29" s="34" t="s">
        <v>326</v>
      </c>
      <c r="I29" s="31">
        <v>220</v>
      </c>
    </row>
    <row r="30" spans="1:9" ht="16.8" x14ac:dyDescent="0.3">
      <c r="A30" s="233" t="s">
        <v>205</v>
      </c>
      <c r="B30" s="130">
        <v>1</v>
      </c>
      <c r="C30" s="33" t="s">
        <v>144</v>
      </c>
      <c r="D30" s="9" t="s">
        <v>156</v>
      </c>
      <c r="E30" s="479" t="s">
        <v>131</v>
      </c>
      <c r="F30" s="34" t="s">
        <v>112</v>
      </c>
      <c r="G30" s="34" t="s">
        <v>142</v>
      </c>
      <c r="H30" s="34" t="s">
        <v>326</v>
      </c>
      <c r="I30" s="30">
        <v>224</v>
      </c>
    </row>
    <row r="31" spans="1:9" ht="16.8" x14ac:dyDescent="0.3">
      <c r="A31" s="233" t="s">
        <v>389</v>
      </c>
      <c r="B31" s="130">
        <v>1</v>
      </c>
      <c r="C31" s="33" t="s">
        <v>140</v>
      </c>
      <c r="D31" s="9" t="s">
        <v>390</v>
      </c>
      <c r="E31" s="34" t="s">
        <v>131</v>
      </c>
      <c r="F31" s="34" t="s">
        <v>135</v>
      </c>
      <c r="G31" s="34" t="s">
        <v>391</v>
      </c>
      <c r="H31" s="34" t="s">
        <v>392</v>
      </c>
      <c r="I31" s="31">
        <v>96</v>
      </c>
    </row>
    <row r="32" spans="1:9" ht="16.8" x14ac:dyDescent="0.3">
      <c r="A32" s="233" t="s">
        <v>393</v>
      </c>
      <c r="B32" s="130">
        <v>1</v>
      </c>
      <c r="C32" s="33" t="s">
        <v>151</v>
      </c>
      <c r="D32" s="9" t="s">
        <v>130</v>
      </c>
      <c r="E32" s="479" t="s">
        <v>131</v>
      </c>
      <c r="F32" s="34" t="s">
        <v>135</v>
      </c>
      <c r="G32" s="34" t="s">
        <v>373</v>
      </c>
      <c r="H32" s="34" t="s">
        <v>326</v>
      </c>
      <c r="I32" s="31">
        <v>226</v>
      </c>
    </row>
    <row r="33" spans="1:9" ht="16.8" x14ac:dyDescent="0.3">
      <c r="A33" s="233" t="s">
        <v>206</v>
      </c>
      <c r="B33" s="130">
        <v>1</v>
      </c>
      <c r="C33" s="33" t="s">
        <v>329</v>
      </c>
      <c r="D33" s="9" t="s">
        <v>156</v>
      </c>
      <c r="E33" s="479" t="s">
        <v>131</v>
      </c>
      <c r="F33" s="34" t="s">
        <v>241</v>
      </c>
      <c r="G33" s="34" t="s">
        <v>138</v>
      </c>
      <c r="H33" s="34" t="s">
        <v>326</v>
      </c>
      <c r="I33" s="31">
        <v>227</v>
      </c>
    </row>
    <row r="34" spans="1:9" ht="16.8" x14ac:dyDescent="0.3">
      <c r="A34" s="233" t="s">
        <v>394</v>
      </c>
      <c r="B34" s="130">
        <v>1</v>
      </c>
      <c r="C34" s="33" t="s">
        <v>151</v>
      </c>
      <c r="D34" s="9" t="s">
        <v>395</v>
      </c>
      <c r="E34" s="479" t="s">
        <v>131</v>
      </c>
      <c r="F34" s="34" t="s">
        <v>132</v>
      </c>
      <c r="G34" s="34" t="s">
        <v>244</v>
      </c>
      <c r="H34" s="34" t="s">
        <v>392</v>
      </c>
      <c r="I34" s="31">
        <v>99</v>
      </c>
    </row>
    <row r="35" spans="1:9" ht="16.8" x14ac:dyDescent="0.3">
      <c r="A35" s="233" t="s">
        <v>396</v>
      </c>
      <c r="B35" s="130">
        <v>1</v>
      </c>
      <c r="C35" s="33" t="s">
        <v>140</v>
      </c>
      <c r="D35" s="478" t="s">
        <v>397</v>
      </c>
      <c r="E35" s="479" t="s">
        <v>375</v>
      </c>
      <c r="F35" s="480" t="s">
        <v>112</v>
      </c>
      <c r="G35" s="34" t="s">
        <v>377</v>
      </c>
      <c r="H35" s="34" t="s">
        <v>398</v>
      </c>
      <c r="I35" s="152">
        <v>150</v>
      </c>
    </row>
    <row r="36" spans="1:9" ht="16.8" x14ac:dyDescent="0.3">
      <c r="A36" s="233" t="s">
        <v>399</v>
      </c>
      <c r="B36" s="130">
        <v>1</v>
      </c>
      <c r="C36" s="33" t="s">
        <v>144</v>
      </c>
      <c r="D36" s="9" t="s">
        <v>130</v>
      </c>
      <c r="E36" s="34" t="s">
        <v>131</v>
      </c>
      <c r="F36" s="34" t="s">
        <v>241</v>
      </c>
      <c r="G36" s="34" t="s">
        <v>138</v>
      </c>
      <c r="H36" s="34" t="s">
        <v>368</v>
      </c>
      <c r="I36" s="31">
        <v>108</v>
      </c>
    </row>
    <row r="37" spans="1:9" ht="16.8" x14ac:dyDescent="0.3">
      <c r="A37" s="233" t="s">
        <v>400</v>
      </c>
      <c r="B37" s="130">
        <v>1</v>
      </c>
      <c r="C37" s="33" t="s">
        <v>129</v>
      </c>
      <c r="D37" s="9" t="s">
        <v>130</v>
      </c>
      <c r="E37" s="479" t="s">
        <v>372</v>
      </c>
      <c r="F37" s="34" t="s">
        <v>132</v>
      </c>
      <c r="G37" s="34" t="s">
        <v>373</v>
      </c>
      <c r="H37" s="34" t="s">
        <v>398</v>
      </c>
      <c r="I37" s="31">
        <v>151</v>
      </c>
    </row>
    <row r="38" spans="1:9" ht="16.8" x14ac:dyDescent="0.3">
      <c r="A38" s="233" t="s">
        <v>195</v>
      </c>
      <c r="B38" s="130">
        <v>1</v>
      </c>
      <c r="C38" s="12" t="s">
        <v>151</v>
      </c>
      <c r="D38" s="7" t="s">
        <v>156</v>
      </c>
      <c r="E38" s="6" t="s">
        <v>131</v>
      </c>
      <c r="F38" s="6" t="s">
        <v>135</v>
      </c>
      <c r="G38" s="6" t="s">
        <v>145</v>
      </c>
      <c r="H38" s="34" t="s">
        <v>326</v>
      </c>
      <c r="I38" s="8">
        <v>241</v>
      </c>
    </row>
    <row r="39" spans="1:9" ht="16.8" x14ac:dyDescent="0.3">
      <c r="A39" s="233" t="s">
        <v>401</v>
      </c>
      <c r="B39" s="130">
        <v>1</v>
      </c>
      <c r="C39" s="33" t="s">
        <v>330</v>
      </c>
      <c r="D39" s="9" t="s">
        <v>156</v>
      </c>
      <c r="E39" s="479" t="s">
        <v>131</v>
      </c>
      <c r="F39" s="34" t="s">
        <v>203</v>
      </c>
      <c r="G39" s="34" t="s">
        <v>154</v>
      </c>
      <c r="H39" s="34" t="s">
        <v>331</v>
      </c>
      <c r="I39" s="31">
        <v>122</v>
      </c>
    </row>
    <row r="40" spans="1:9" ht="16.8" x14ac:dyDescent="0.3">
      <c r="A40" s="233" t="s">
        <v>402</v>
      </c>
      <c r="B40" s="130">
        <v>1</v>
      </c>
      <c r="C40" s="33" t="s">
        <v>144</v>
      </c>
      <c r="D40" s="9" t="s">
        <v>130</v>
      </c>
      <c r="E40" s="479" t="s">
        <v>131</v>
      </c>
      <c r="F40" s="6" t="s">
        <v>203</v>
      </c>
      <c r="G40" s="34" t="s">
        <v>145</v>
      </c>
      <c r="H40" s="34" t="s">
        <v>405</v>
      </c>
      <c r="I40" s="31">
        <v>100</v>
      </c>
    </row>
    <row r="41" spans="1:9" ht="16.8" x14ac:dyDescent="0.3">
      <c r="A41" s="233" t="s">
        <v>403</v>
      </c>
      <c r="B41" s="130">
        <v>1</v>
      </c>
      <c r="C41" s="33" t="s">
        <v>329</v>
      </c>
      <c r="D41" s="9" t="s">
        <v>156</v>
      </c>
      <c r="E41" s="479" t="s">
        <v>131</v>
      </c>
      <c r="F41" s="34" t="s">
        <v>135</v>
      </c>
      <c r="G41" s="34" t="s">
        <v>406</v>
      </c>
      <c r="H41" s="34" t="s">
        <v>326</v>
      </c>
      <c r="I41" s="31">
        <v>251</v>
      </c>
    </row>
    <row r="42" spans="1:9" ht="16.8" x14ac:dyDescent="0.3">
      <c r="A42" s="233" t="s">
        <v>404</v>
      </c>
      <c r="B42" s="130">
        <v>1</v>
      </c>
      <c r="C42" s="33" t="s">
        <v>329</v>
      </c>
      <c r="D42" s="9" t="s">
        <v>407</v>
      </c>
      <c r="E42" s="479" t="s">
        <v>131</v>
      </c>
      <c r="F42" s="34" t="s">
        <v>135</v>
      </c>
      <c r="G42" s="34" t="s">
        <v>138</v>
      </c>
      <c r="H42" s="34" t="s">
        <v>326</v>
      </c>
      <c r="I42" s="484">
        <v>251</v>
      </c>
    </row>
    <row r="43" spans="1:9" ht="16.8" x14ac:dyDescent="0.3">
      <c r="A43" s="233" t="s">
        <v>242</v>
      </c>
      <c r="B43" s="130">
        <v>1</v>
      </c>
      <c r="C43" s="33" t="s">
        <v>129</v>
      </c>
      <c r="D43" s="9" t="s">
        <v>149</v>
      </c>
      <c r="E43" s="479" t="s">
        <v>131</v>
      </c>
      <c r="F43" s="34" t="s">
        <v>135</v>
      </c>
      <c r="G43" s="34" t="s">
        <v>244</v>
      </c>
      <c r="H43" s="34" t="s">
        <v>326</v>
      </c>
      <c r="I43" s="31">
        <v>249</v>
      </c>
    </row>
    <row r="44" spans="1:9" ht="16.8" x14ac:dyDescent="0.3">
      <c r="A44" s="233" t="s">
        <v>408</v>
      </c>
      <c r="B44" s="130">
        <v>1</v>
      </c>
      <c r="C44" s="33" t="s">
        <v>151</v>
      </c>
      <c r="D44" s="7" t="s">
        <v>130</v>
      </c>
      <c r="E44" s="6" t="s">
        <v>131</v>
      </c>
      <c r="F44" s="34" t="s">
        <v>112</v>
      </c>
      <c r="G44" s="34" t="s">
        <v>138</v>
      </c>
      <c r="H44" s="34" t="s">
        <v>368</v>
      </c>
      <c r="I44" s="522">
        <v>148</v>
      </c>
    </row>
    <row r="45" spans="1:9" ht="16.8" x14ac:dyDescent="0.3">
      <c r="A45" s="233" t="s">
        <v>410</v>
      </c>
      <c r="B45" s="130">
        <v>1</v>
      </c>
      <c r="C45" s="33" t="s">
        <v>144</v>
      </c>
      <c r="D45" s="9" t="s">
        <v>156</v>
      </c>
      <c r="E45" s="479" t="s">
        <v>131</v>
      </c>
      <c r="F45" s="34" t="s">
        <v>112</v>
      </c>
      <c r="G45" s="34" t="s">
        <v>138</v>
      </c>
      <c r="H45" s="34" t="s">
        <v>334</v>
      </c>
      <c r="I45" s="31">
        <v>170</v>
      </c>
    </row>
    <row r="46" spans="1:9" ht="16.8" x14ac:dyDescent="0.3">
      <c r="A46" s="233" t="s">
        <v>411</v>
      </c>
      <c r="B46" s="130">
        <v>1</v>
      </c>
      <c r="C46" s="33" t="s">
        <v>129</v>
      </c>
      <c r="D46" s="9" t="s">
        <v>130</v>
      </c>
      <c r="E46" s="479" t="s">
        <v>131</v>
      </c>
      <c r="F46" s="34" t="s">
        <v>413</v>
      </c>
      <c r="G46" s="34" t="s">
        <v>138</v>
      </c>
      <c r="H46" s="34" t="s">
        <v>326</v>
      </c>
      <c r="I46" s="31">
        <v>258</v>
      </c>
    </row>
    <row r="47" spans="1:9" ht="16.8" x14ac:dyDescent="0.3">
      <c r="A47" s="233" t="s">
        <v>412</v>
      </c>
      <c r="B47" s="130">
        <v>1</v>
      </c>
      <c r="C47" s="33" t="s">
        <v>140</v>
      </c>
      <c r="D47" s="9" t="s">
        <v>414</v>
      </c>
      <c r="E47" s="479" t="s">
        <v>204</v>
      </c>
      <c r="F47" s="34" t="s">
        <v>112</v>
      </c>
      <c r="G47" s="34" t="s">
        <v>113</v>
      </c>
      <c r="H47" s="34" t="s">
        <v>334</v>
      </c>
      <c r="I47" s="31">
        <v>171</v>
      </c>
    </row>
    <row r="48" spans="1:9" ht="16.8" x14ac:dyDescent="0.3">
      <c r="A48" s="233" t="s">
        <v>415</v>
      </c>
      <c r="B48" s="130">
        <v>1</v>
      </c>
      <c r="C48" s="33" t="s">
        <v>151</v>
      </c>
      <c r="D48" s="7" t="s">
        <v>130</v>
      </c>
      <c r="E48" s="6" t="s">
        <v>131</v>
      </c>
      <c r="F48" s="34" t="s">
        <v>132</v>
      </c>
      <c r="G48" s="34" t="s">
        <v>145</v>
      </c>
      <c r="H48" s="34" t="s">
        <v>326</v>
      </c>
      <c r="I48" s="522">
        <v>271</v>
      </c>
    </row>
    <row r="49" spans="1:9" ht="16.8" x14ac:dyDescent="0.3">
      <c r="A49" s="233" t="s">
        <v>409</v>
      </c>
      <c r="B49" s="130">
        <v>1</v>
      </c>
      <c r="C49" s="33" t="s">
        <v>151</v>
      </c>
      <c r="D49" s="9" t="s">
        <v>152</v>
      </c>
      <c r="E49" s="479" t="s">
        <v>131</v>
      </c>
      <c r="F49" s="34" t="s">
        <v>135</v>
      </c>
      <c r="G49" s="34" t="s">
        <v>138</v>
      </c>
      <c r="H49" s="34" t="s">
        <v>326</v>
      </c>
      <c r="I49" s="30">
        <v>266</v>
      </c>
    </row>
    <row r="50" spans="1:9" ht="16.8" x14ac:dyDescent="0.3">
      <c r="A50" s="233" t="s">
        <v>416</v>
      </c>
      <c r="B50" s="130">
        <v>1</v>
      </c>
      <c r="C50" s="520" t="s">
        <v>151</v>
      </c>
      <c r="D50" s="478" t="s">
        <v>156</v>
      </c>
      <c r="E50" s="479" t="s">
        <v>131</v>
      </c>
      <c r="F50" s="480" t="s">
        <v>135</v>
      </c>
      <c r="G50" s="480" t="s">
        <v>145</v>
      </c>
      <c r="H50" s="480" t="s">
        <v>405</v>
      </c>
      <c r="I50" s="31">
        <v>104</v>
      </c>
    </row>
    <row r="51" spans="1:9" ht="16.8" x14ac:dyDescent="0.3">
      <c r="A51" s="233" t="s">
        <v>196</v>
      </c>
      <c r="B51" s="130">
        <v>1</v>
      </c>
      <c r="C51" s="33" t="s">
        <v>151</v>
      </c>
      <c r="D51" s="9" t="s">
        <v>156</v>
      </c>
      <c r="E51" s="479" t="s">
        <v>131</v>
      </c>
      <c r="F51" s="34" t="s">
        <v>135</v>
      </c>
      <c r="G51" s="34" t="s">
        <v>154</v>
      </c>
      <c r="H51" s="34" t="s">
        <v>326</v>
      </c>
      <c r="I51" s="31">
        <v>274</v>
      </c>
    </row>
    <row r="52" spans="1:9" ht="16.8" x14ac:dyDescent="0.3">
      <c r="A52" s="233" t="s">
        <v>417</v>
      </c>
      <c r="B52" s="130">
        <v>1</v>
      </c>
      <c r="C52" s="33" t="s">
        <v>151</v>
      </c>
      <c r="D52" s="9" t="s">
        <v>247</v>
      </c>
      <c r="E52" s="479" t="s">
        <v>131</v>
      </c>
      <c r="F52" s="34" t="s">
        <v>135</v>
      </c>
      <c r="G52" s="34" t="s">
        <v>138</v>
      </c>
      <c r="H52" s="34" t="s">
        <v>326</v>
      </c>
      <c r="I52" s="30">
        <v>278</v>
      </c>
    </row>
    <row r="53" spans="1:9" ht="16.8" x14ac:dyDescent="0.3">
      <c r="A53" s="233" t="s">
        <v>207</v>
      </c>
      <c r="B53" s="130">
        <v>1</v>
      </c>
      <c r="C53" s="33" t="s">
        <v>329</v>
      </c>
      <c r="D53" s="9" t="s">
        <v>156</v>
      </c>
      <c r="E53" s="479" t="s">
        <v>131</v>
      </c>
      <c r="F53" s="34" t="s">
        <v>135</v>
      </c>
      <c r="G53" s="34" t="s">
        <v>138</v>
      </c>
      <c r="H53" s="34" t="s">
        <v>326</v>
      </c>
      <c r="I53" s="31">
        <v>278</v>
      </c>
    </row>
    <row r="54" spans="1:9" ht="16.8" x14ac:dyDescent="0.3">
      <c r="A54" s="233" t="s">
        <v>418</v>
      </c>
      <c r="B54" s="130">
        <v>1</v>
      </c>
      <c r="C54" s="33" t="s">
        <v>329</v>
      </c>
      <c r="D54" s="7" t="s">
        <v>130</v>
      </c>
      <c r="E54" s="6" t="s">
        <v>131</v>
      </c>
      <c r="F54" s="6" t="s">
        <v>112</v>
      </c>
      <c r="G54" s="6" t="s">
        <v>154</v>
      </c>
      <c r="H54" s="6" t="s">
        <v>368</v>
      </c>
      <c r="I54" s="31">
        <v>198</v>
      </c>
    </row>
    <row r="55" spans="1:9" ht="16.8" x14ac:dyDescent="0.3">
      <c r="A55" s="233" t="s">
        <v>208</v>
      </c>
      <c r="B55" s="130">
        <v>1</v>
      </c>
      <c r="C55" s="33" t="s">
        <v>129</v>
      </c>
      <c r="D55" s="9" t="s">
        <v>152</v>
      </c>
      <c r="E55" s="479" t="s">
        <v>204</v>
      </c>
      <c r="F55" s="34" t="s">
        <v>132</v>
      </c>
      <c r="G55" s="34" t="s">
        <v>154</v>
      </c>
      <c r="H55" s="34" t="s">
        <v>326</v>
      </c>
      <c r="I55" s="484">
        <v>285</v>
      </c>
    </row>
    <row r="56" spans="1:9" ht="16.8" x14ac:dyDescent="0.3">
      <c r="A56" s="233" t="s">
        <v>419</v>
      </c>
      <c r="B56" s="130">
        <v>1</v>
      </c>
      <c r="C56" s="33" t="s">
        <v>129</v>
      </c>
      <c r="D56" s="9" t="s">
        <v>152</v>
      </c>
      <c r="E56" s="479" t="s">
        <v>204</v>
      </c>
      <c r="F56" s="34" t="s">
        <v>132</v>
      </c>
      <c r="G56" s="34" t="s">
        <v>154</v>
      </c>
      <c r="H56" s="34" t="s">
        <v>420</v>
      </c>
      <c r="I56" s="484">
        <v>71</v>
      </c>
    </row>
    <row r="57" spans="1:9" ht="16.8" x14ac:dyDescent="0.3">
      <c r="A57" s="233" t="s">
        <v>421</v>
      </c>
      <c r="B57" s="130">
        <v>1</v>
      </c>
      <c r="C57" s="33" t="s">
        <v>129</v>
      </c>
      <c r="D57" s="9" t="s">
        <v>130</v>
      </c>
      <c r="E57" s="479" t="s">
        <v>131</v>
      </c>
      <c r="F57" s="34" t="s">
        <v>135</v>
      </c>
      <c r="G57" s="34" t="s">
        <v>423</v>
      </c>
      <c r="H57" s="34" t="s">
        <v>334</v>
      </c>
      <c r="I57" s="31">
        <v>186</v>
      </c>
    </row>
    <row r="58" spans="1:9" ht="16.8" x14ac:dyDescent="0.3">
      <c r="A58" s="233" t="s">
        <v>422</v>
      </c>
      <c r="B58" s="130">
        <v>1</v>
      </c>
      <c r="C58" s="33" t="s">
        <v>330</v>
      </c>
      <c r="D58" s="9" t="s">
        <v>383</v>
      </c>
      <c r="E58" s="34" t="s">
        <v>131</v>
      </c>
      <c r="F58" s="6" t="s">
        <v>132</v>
      </c>
      <c r="G58" s="34" t="s">
        <v>377</v>
      </c>
      <c r="H58" s="34" t="s">
        <v>392</v>
      </c>
      <c r="I58" s="31">
        <v>111</v>
      </c>
    </row>
    <row r="59" spans="1:9" ht="16.8" x14ac:dyDescent="0.3">
      <c r="A59" s="234" t="s">
        <v>266</v>
      </c>
      <c r="B59" s="141">
        <v>1</v>
      </c>
      <c r="C59" s="26" t="s">
        <v>129</v>
      </c>
      <c r="D59" s="27" t="s">
        <v>156</v>
      </c>
      <c r="E59" s="27" t="s">
        <v>131</v>
      </c>
      <c r="F59" s="28" t="s">
        <v>132</v>
      </c>
      <c r="G59" s="28" t="s">
        <v>154</v>
      </c>
      <c r="H59" s="28" t="s">
        <v>326</v>
      </c>
      <c r="I59" s="29">
        <v>288</v>
      </c>
    </row>
    <row r="60" spans="1:9" ht="16.8" x14ac:dyDescent="0.3">
      <c r="A60" s="233" t="s">
        <v>197</v>
      </c>
      <c r="B60" s="130">
        <v>2</v>
      </c>
      <c r="C60" s="33" t="s">
        <v>330</v>
      </c>
      <c r="D60" s="9" t="s">
        <v>156</v>
      </c>
      <c r="E60" s="479" t="s">
        <v>131</v>
      </c>
      <c r="F60" s="34" t="s">
        <v>135</v>
      </c>
      <c r="G60" s="34" t="s">
        <v>138</v>
      </c>
      <c r="H60" s="34" t="s">
        <v>326</v>
      </c>
      <c r="I60" s="30">
        <v>196</v>
      </c>
    </row>
    <row r="61" spans="1:9" ht="16.8" x14ac:dyDescent="0.3">
      <c r="A61" s="233" t="s">
        <v>209</v>
      </c>
      <c r="B61" s="130">
        <v>2</v>
      </c>
      <c r="C61" s="33" t="s">
        <v>140</v>
      </c>
      <c r="D61" s="9" t="s">
        <v>149</v>
      </c>
      <c r="E61" s="479" t="s">
        <v>131</v>
      </c>
      <c r="F61" s="34" t="s">
        <v>112</v>
      </c>
      <c r="G61" s="34" t="s">
        <v>113</v>
      </c>
      <c r="H61" s="34" t="s">
        <v>326</v>
      </c>
      <c r="I61" s="31">
        <v>202</v>
      </c>
    </row>
    <row r="62" spans="1:9" ht="16.8" x14ac:dyDescent="0.3">
      <c r="A62" s="233" t="s">
        <v>198</v>
      </c>
      <c r="B62" s="130">
        <v>2</v>
      </c>
      <c r="C62" s="33" t="s">
        <v>134</v>
      </c>
      <c r="D62" s="9" t="s">
        <v>130</v>
      </c>
      <c r="E62" s="479" t="s">
        <v>131</v>
      </c>
      <c r="F62" s="34" t="s">
        <v>135</v>
      </c>
      <c r="G62" s="34" t="s">
        <v>113</v>
      </c>
      <c r="H62" s="34" t="s">
        <v>326</v>
      </c>
      <c r="I62" s="31">
        <v>216</v>
      </c>
    </row>
    <row r="63" spans="1:9" ht="16.8" x14ac:dyDescent="0.3">
      <c r="A63" s="233" t="s">
        <v>210</v>
      </c>
      <c r="B63" s="130">
        <v>2</v>
      </c>
      <c r="C63" s="33" t="s">
        <v>140</v>
      </c>
      <c r="D63" s="9" t="s">
        <v>130</v>
      </c>
      <c r="E63" s="479" t="s">
        <v>131</v>
      </c>
      <c r="F63" s="34" t="s">
        <v>203</v>
      </c>
      <c r="G63" s="34" t="s">
        <v>138</v>
      </c>
      <c r="H63" s="34" t="s">
        <v>326</v>
      </c>
      <c r="I63" s="31">
        <v>230</v>
      </c>
    </row>
    <row r="64" spans="1:9" ht="16.8" x14ac:dyDescent="0.3">
      <c r="A64" s="233" t="s">
        <v>211</v>
      </c>
      <c r="B64" s="130">
        <v>2</v>
      </c>
      <c r="C64" s="33" t="s">
        <v>144</v>
      </c>
      <c r="D64" s="478" t="s">
        <v>156</v>
      </c>
      <c r="E64" s="34" t="s">
        <v>131</v>
      </c>
      <c r="F64" s="34" t="s">
        <v>245</v>
      </c>
      <c r="G64" s="34" t="s">
        <v>138</v>
      </c>
      <c r="H64" s="34" t="s">
        <v>326</v>
      </c>
      <c r="I64" s="152">
        <v>231</v>
      </c>
    </row>
    <row r="65" spans="1:9" ht="16.8" x14ac:dyDescent="0.3">
      <c r="A65" s="233" t="s">
        <v>212</v>
      </c>
      <c r="B65" s="130">
        <v>2</v>
      </c>
      <c r="C65" s="33" t="s">
        <v>144</v>
      </c>
      <c r="D65" s="9" t="s">
        <v>152</v>
      </c>
      <c r="E65" s="479" t="s">
        <v>131</v>
      </c>
      <c r="F65" s="34" t="s">
        <v>203</v>
      </c>
      <c r="G65" s="34" t="s">
        <v>154</v>
      </c>
      <c r="H65" s="34" t="s">
        <v>326</v>
      </c>
      <c r="I65" s="31">
        <v>232</v>
      </c>
    </row>
    <row r="66" spans="1:9" ht="16.8" x14ac:dyDescent="0.3">
      <c r="A66" s="233" t="s">
        <v>243</v>
      </c>
      <c r="B66" s="130">
        <v>2</v>
      </c>
      <c r="C66" s="33" t="s">
        <v>129</v>
      </c>
      <c r="D66" s="9" t="s">
        <v>247</v>
      </c>
      <c r="E66" s="479" t="s">
        <v>246</v>
      </c>
      <c r="F66" s="480" t="s">
        <v>135</v>
      </c>
      <c r="G66" s="34" t="s">
        <v>145</v>
      </c>
      <c r="H66" s="34" t="s">
        <v>332</v>
      </c>
      <c r="I66" s="152">
        <v>70</v>
      </c>
    </row>
    <row r="67" spans="1:9" ht="16.8" x14ac:dyDescent="0.3">
      <c r="A67" s="233" t="s">
        <v>240</v>
      </c>
      <c r="B67" s="130">
        <v>2</v>
      </c>
      <c r="C67" s="33" t="s">
        <v>140</v>
      </c>
      <c r="D67" s="9" t="s">
        <v>130</v>
      </c>
      <c r="E67" s="479" t="s">
        <v>131</v>
      </c>
      <c r="F67" s="34" t="s">
        <v>135</v>
      </c>
      <c r="G67" s="34" t="s">
        <v>113</v>
      </c>
      <c r="H67" s="34" t="s">
        <v>326</v>
      </c>
      <c r="I67" s="31">
        <v>243</v>
      </c>
    </row>
    <row r="68" spans="1:9" ht="16.8" x14ac:dyDescent="0.3">
      <c r="A68" s="233" t="s">
        <v>213</v>
      </c>
      <c r="B68" s="130">
        <v>2</v>
      </c>
      <c r="C68" s="33" t="s">
        <v>129</v>
      </c>
      <c r="D68" s="9" t="s">
        <v>130</v>
      </c>
      <c r="E68" s="479" t="s">
        <v>131</v>
      </c>
      <c r="F68" s="34" t="s">
        <v>135</v>
      </c>
      <c r="G68" s="34" t="s">
        <v>113</v>
      </c>
      <c r="H68" s="34" t="s">
        <v>326</v>
      </c>
      <c r="I68" s="31">
        <v>272</v>
      </c>
    </row>
    <row r="69" spans="1:9" ht="16.8" x14ac:dyDescent="0.3">
      <c r="A69" s="233" t="s">
        <v>279</v>
      </c>
      <c r="B69" s="130">
        <v>2</v>
      </c>
      <c r="C69" s="33" t="s">
        <v>280</v>
      </c>
      <c r="D69" s="9" t="s">
        <v>130</v>
      </c>
      <c r="E69" s="479" t="s">
        <v>131</v>
      </c>
      <c r="F69" s="34" t="s">
        <v>241</v>
      </c>
      <c r="G69" s="34" t="s">
        <v>138</v>
      </c>
      <c r="H69" s="34" t="s">
        <v>326</v>
      </c>
      <c r="I69" s="31">
        <v>279</v>
      </c>
    </row>
    <row r="70" spans="1:9" ht="16.8" x14ac:dyDescent="0.3">
      <c r="A70" s="233" t="s">
        <v>199</v>
      </c>
      <c r="B70" s="130">
        <v>2</v>
      </c>
      <c r="C70" s="33" t="s">
        <v>144</v>
      </c>
      <c r="D70" s="9" t="s">
        <v>156</v>
      </c>
      <c r="E70" s="479" t="s">
        <v>131</v>
      </c>
      <c r="F70" s="34" t="s">
        <v>203</v>
      </c>
      <c r="G70" s="34" t="s">
        <v>154</v>
      </c>
      <c r="H70" s="34" t="s">
        <v>326</v>
      </c>
      <c r="I70" s="31">
        <v>283</v>
      </c>
    </row>
    <row r="71" spans="1:9" ht="16.8" x14ac:dyDescent="0.3">
      <c r="A71" s="233" t="s">
        <v>200</v>
      </c>
      <c r="B71" s="130">
        <v>2</v>
      </c>
      <c r="C71" s="33" t="s">
        <v>129</v>
      </c>
      <c r="D71" s="9" t="s">
        <v>152</v>
      </c>
      <c r="E71" s="479" t="s">
        <v>204</v>
      </c>
      <c r="F71" s="34" t="s">
        <v>132</v>
      </c>
      <c r="G71" s="34" t="s">
        <v>154</v>
      </c>
      <c r="H71" s="34" t="s">
        <v>326</v>
      </c>
      <c r="I71" s="484">
        <v>286</v>
      </c>
    </row>
    <row r="72" spans="1:9" ht="16.8" x14ac:dyDescent="0.3">
      <c r="A72" s="234" t="s">
        <v>214</v>
      </c>
      <c r="B72" s="141">
        <v>2</v>
      </c>
      <c r="C72" s="26" t="s">
        <v>129</v>
      </c>
      <c r="D72" s="27" t="s">
        <v>156</v>
      </c>
      <c r="E72" s="27" t="s">
        <v>131</v>
      </c>
      <c r="F72" s="28" t="s">
        <v>132</v>
      </c>
      <c r="G72" s="28" t="s">
        <v>154</v>
      </c>
      <c r="H72" s="28" t="s">
        <v>326</v>
      </c>
      <c r="I72" s="29">
        <v>288</v>
      </c>
    </row>
    <row r="73" spans="1:9" ht="16.8" x14ac:dyDescent="0.3">
      <c r="A73" s="233" t="s">
        <v>315</v>
      </c>
      <c r="B73" s="130">
        <v>3</v>
      </c>
      <c r="C73" s="33" t="s">
        <v>144</v>
      </c>
      <c r="D73" s="478" t="s">
        <v>130</v>
      </c>
      <c r="E73" s="479" t="s">
        <v>131</v>
      </c>
      <c r="F73" s="480" t="s">
        <v>203</v>
      </c>
      <c r="G73" s="34" t="s">
        <v>138</v>
      </c>
      <c r="H73" s="34" t="s">
        <v>326</v>
      </c>
      <c r="I73" s="152">
        <v>207</v>
      </c>
    </row>
    <row r="74" spans="1:9" ht="16.8" x14ac:dyDescent="0.3">
      <c r="A74" s="233" t="s">
        <v>316</v>
      </c>
      <c r="B74" s="130">
        <v>3</v>
      </c>
      <c r="C74" s="33" t="s">
        <v>329</v>
      </c>
      <c r="D74" s="9" t="s">
        <v>152</v>
      </c>
      <c r="E74" s="479" t="s">
        <v>131</v>
      </c>
      <c r="F74" s="34" t="s">
        <v>135</v>
      </c>
      <c r="G74" s="34" t="s">
        <v>113</v>
      </c>
      <c r="H74" s="34" t="s">
        <v>326</v>
      </c>
      <c r="I74" s="31">
        <v>284</v>
      </c>
    </row>
    <row r="75" spans="1:9" ht="16.8" x14ac:dyDescent="0.3">
      <c r="A75" s="233" t="s">
        <v>425</v>
      </c>
      <c r="B75" s="130">
        <v>3</v>
      </c>
      <c r="C75" s="33" t="s">
        <v>144</v>
      </c>
      <c r="D75" s="9" t="s">
        <v>247</v>
      </c>
      <c r="E75" s="479" t="s">
        <v>131</v>
      </c>
      <c r="F75" s="34" t="s">
        <v>135</v>
      </c>
      <c r="G75" s="34" t="s">
        <v>154</v>
      </c>
      <c r="H75" s="34" t="s">
        <v>381</v>
      </c>
      <c r="I75" s="31">
        <v>86</v>
      </c>
    </row>
    <row r="76" spans="1:9" ht="16.8" x14ac:dyDescent="0.3">
      <c r="A76" s="233" t="s">
        <v>426</v>
      </c>
      <c r="B76" s="130">
        <v>3</v>
      </c>
      <c r="C76" s="33" t="s">
        <v>329</v>
      </c>
      <c r="D76" s="9" t="s">
        <v>156</v>
      </c>
      <c r="E76" s="479" t="s">
        <v>131</v>
      </c>
      <c r="F76" s="34" t="s">
        <v>112</v>
      </c>
      <c r="G76" s="34" t="s">
        <v>154</v>
      </c>
      <c r="H76" s="34" t="s">
        <v>331</v>
      </c>
      <c r="I76" s="31">
        <v>120</v>
      </c>
    </row>
    <row r="77" spans="1:9" ht="16.8" x14ac:dyDescent="0.3">
      <c r="A77" s="233" t="s">
        <v>427</v>
      </c>
      <c r="B77" s="130">
        <v>3</v>
      </c>
      <c r="C77" s="33" t="s">
        <v>330</v>
      </c>
      <c r="D77" s="9" t="s">
        <v>156</v>
      </c>
      <c r="E77" s="34" t="s">
        <v>131</v>
      </c>
      <c r="F77" s="34" t="s">
        <v>132</v>
      </c>
      <c r="G77" s="34" t="s">
        <v>380</v>
      </c>
      <c r="H77" s="34" t="s">
        <v>392</v>
      </c>
      <c r="I77" s="31">
        <v>100</v>
      </c>
    </row>
    <row r="78" spans="1:9" ht="16.8" x14ac:dyDescent="0.3">
      <c r="A78" s="233" t="s">
        <v>428</v>
      </c>
      <c r="B78" s="130">
        <v>3</v>
      </c>
      <c r="C78" s="33" t="s">
        <v>330</v>
      </c>
      <c r="D78" s="9" t="s">
        <v>383</v>
      </c>
      <c r="E78" s="34" t="s">
        <v>131</v>
      </c>
      <c r="F78" s="34" t="s">
        <v>202</v>
      </c>
      <c r="G78" s="34" t="s">
        <v>18</v>
      </c>
      <c r="H78" s="34" t="s">
        <v>392</v>
      </c>
      <c r="I78" s="31">
        <v>101</v>
      </c>
    </row>
    <row r="79" spans="1:9" ht="16.8" x14ac:dyDescent="0.3">
      <c r="A79" s="234" t="s">
        <v>317</v>
      </c>
      <c r="B79" s="141">
        <v>3</v>
      </c>
      <c r="C79" s="26" t="s">
        <v>129</v>
      </c>
      <c r="D79" s="27" t="s">
        <v>156</v>
      </c>
      <c r="E79" s="27" t="s">
        <v>131</v>
      </c>
      <c r="F79" s="28" t="s">
        <v>132</v>
      </c>
      <c r="G79" s="28" t="s">
        <v>154</v>
      </c>
      <c r="H79" s="28" t="s">
        <v>326</v>
      </c>
      <c r="I79" s="29">
        <v>288</v>
      </c>
    </row>
    <row r="80" spans="1:9" ht="16.8" x14ac:dyDescent="0.3">
      <c r="A80" s="233" t="s">
        <v>429</v>
      </c>
      <c r="B80" s="130">
        <v>4</v>
      </c>
      <c r="C80" s="33" t="s">
        <v>144</v>
      </c>
      <c r="D80" s="478" t="s">
        <v>383</v>
      </c>
      <c r="E80" s="479" t="s">
        <v>131</v>
      </c>
      <c r="F80" s="480" t="s">
        <v>147</v>
      </c>
      <c r="G80" s="34" t="s">
        <v>113</v>
      </c>
      <c r="H80" s="34" t="s">
        <v>381</v>
      </c>
      <c r="I80" s="152">
        <v>83</v>
      </c>
    </row>
    <row r="81" spans="1:9" ht="16.8" x14ac:dyDescent="0.3">
      <c r="A81" s="233" t="s">
        <v>430</v>
      </c>
      <c r="B81" s="130">
        <v>4</v>
      </c>
      <c r="C81" s="33" t="s">
        <v>144</v>
      </c>
      <c r="D81" s="478" t="s">
        <v>130</v>
      </c>
      <c r="E81" s="479" t="s">
        <v>131</v>
      </c>
      <c r="F81" s="480" t="s">
        <v>135</v>
      </c>
      <c r="G81" s="34" t="s">
        <v>431</v>
      </c>
      <c r="H81" s="34" t="s">
        <v>392</v>
      </c>
      <c r="I81" s="152">
        <v>94</v>
      </c>
    </row>
    <row r="82" spans="1:9" ht="16.8" x14ac:dyDescent="0.3">
      <c r="A82" s="233" t="s">
        <v>434</v>
      </c>
      <c r="B82" s="130">
        <v>4</v>
      </c>
      <c r="C82" s="33" t="s">
        <v>129</v>
      </c>
      <c r="D82" s="9" t="s">
        <v>247</v>
      </c>
      <c r="E82" s="479" t="s">
        <v>131</v>
      </c>
      <c r="F82" s="34" t="s">
        <v>135</v>
      </c>
      <c r="G82" s="34" t="s">
        <v>113</v>
      </c>
      <c r="H82" s="34" t="s">
        <v>326</v>
      </c>
      <c r="I82" s="31">
        <v>272</v>
      </c>
    </row>
    <row r="83" spans="1:9" ht="16.8" x14ac:dyDescent="0.3">
      <c r="A83" s="233" t="s">
        <v>432</v>
      </c>
      <c r="B83" s="130">
        <v>4</v>
      </c>
      <c r="C83" s="33" t="s">
        <v>144</v>
      </c>
      <c r="D83" s="9" t="s">
        <v>156</v>
      </c>
      <c r="E83" s="479" t="s">
        <v>204</v>
      </c>
      <c r="F83" s="34" t="s">
        <v>132</v>
      </c>
      <c r="G83" s="34" t="s">
        <v>18</v>
      </c>
      <c r="H83" s="34" t="s">
        <v>381</v>
      </c>
      <c r="I83" s="31">
        <v>85</v>
      </c>
    </row>
    <row r="84" spans="1:9" ht="17.399999999999999" thickBot="1" x14ac:dyDescent="0.35">
      <c r="A84" s="239" t="s">
        <v>433</v>
      </c>
      <c r="B84" s="240">
        <v>4</v>
      </c>
      <c r="C84" s="241" t="s">
        <v>151</v>
      </c>
      <c r="D84" s="37" t="s">
        <v>152</v>
      </c>
      <c r="E84" s="242" t="s">
        <v>131</v>
      </c>
      <c r="F84" s="38" t="s">
        <v>135</v>
      </c>
      <c r="G84" s="38" t="s">
        <v>145</v>
      </c>
      <c r="H84" s="38" t="s">
        <v>326</v>
      </c>
      <c r="I84" s="243">
        <v>233</v>
      </c>
    </row>
    <row r="85" spans="1:9" ht="16.2" thickTop="1" x14ac:dyDescent="0.3"/>
  </sheetData>
  <sortState ref="A3:H44">
    <sortCondition ref="B3:B44"/>
    <sortCondition ref="A3:A44"/>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showGridLines="0" workbookViewId="0"/>
  </sheetViews>
  <sheetFormatPr defaultColWidth="10.59765625" defaultRowHeight="16.8" x14ac:dyDescent="0.3"/>
  <cols>
    <col min="1" max="1" width="23.8984375" style="249" bestFit="1" customWidth="1"/>
    <col min="2" max="2" width="6.19921875" style="249" bestFit="1" customWidth="1"/>
    <col min="3" max="3" width="6.19921875" style="249" customWidth="1"/>
    <col min="4" max="4" width="4.09765625" style="249" bestFit="1" customWidth="1"/>
    <col min="5" max="5" width="6.3984375" style="249" bestFit="1" customWidth="1"/>
    <col min="6" max="6" width="1.8984375" style="249" customWidth="1"/>
    <col min="7" max="7" width="16.5" style="249" bestFit="1" customWidth="1"/>
    <col min="8" max="8" width="3.5" style="249" bestFit="1" customWidth="1"/>
    <col min="9" max="9" width="3.3984375" style="249" bestFit="1" customWidth="1"/>
    <col min="10" max="10" width="3.8984375" style="249" bestFit="1" customWidth="1"/>
    <col min="11" max="11" width="3.59765625" style="249" bestFit="1" customWidth="1"/>
    <col min="12" max="15" width="3.5" style="249" bestFit="1" customWidth="1"/>
    <col min="16" max="16" width="1.8984375" style="249" customWidth="1"/>
    <col min="17" max="17" width="34.296875" style="275" bestFit="1" customWidth="1"/>
    <col min="18" max="18" width="10.59765625" style="253"/>
    <col min="19" max="16384" width="10.59765625" style="249"/>
  </cols>
  <sheetData>
    <row r="1" spans="1:17" ht="24" thickTop="1" thickBot="1" x14ac:dyDescent="0.35">
      <c r="A1" s="246" t="s">
        <v>182</v>
      </c>
      <c r="B1" s="247"/>
      <c r="C1" s="247"/>
      <c r="D1" s="247"/>
      <c r="E1" s="248"/>
      <c r="G1" s="228"/>
      <c r="H1" s="250" t="s">
        <v>187</v>
      </c>
      <c r="I1" s="251"/>
      <c r="J1" s="227"/>
      <c r="K1" s="252"/>
      <c r="L1" s="227"/>
      <c r="M1" s="227"/>
      <c r="N1" s="227"/>
      <c r="O1" s="252"/>
      <c r="Q1" s="500" t="s">
        <v>100</v>
      </c>
    </row>
    <row r="2" spans="1:17" ht="17.399999999999999" thickTop="1" x14ac:dyDescent="0.3">
      <c r="A2" s="254" t="s">
        <v>116</v>
      </c>
      <c r="B2" s="255" t="s">
        <v>124</v>
      </c>
      <c r="C2" s="255" t="s">
        <v>313</v>
      </c>
      <c r="D2" s="255" t="s">
        <v>157</v>
      </c>
      <c r="E2" s="256" t="s">
        <v>158</v>
      </c>
      <c r="G2" s="228"/>
      <c r="H2" s="257" t="s">
        <v>179</v>
      </c>
      <c r="I2" s="258"/>
      <c r="J2" s="259"/>
      <c r="K2" s="259"/>
      <c r="L2" s="259"/>
      <c r="M2" s="259"/>
      <c r="N2" s="259"/>
      <c r="O2" s="260"/>
      <c r="Q2" s="294" t="s">
        <v>324</v>
      </c>
    </row>
    <row r="3" spans="1:17" ht="17.399999999999999" thickBot="1" x14ac:dyDescent="0.35">
      <c r="A3" s="262" t="s">
        <v>367</v>
      </c>
      <c r="B3" s="263">
        <v>0</v>
      </c>
      <c r="C3" s="263">
        <v>0</v>
      </c>
      <c r="D3" s="264">
        <f>10+B3+C3+'Personal File'!$C$13</f>
        <v>15</v>
      </c>
      <c r="E3" s="265" t="s">
        <v>159</v>
      </c>
      <c r="G3" s="228"/>
      <c r="H3" s="266" t="s">
        <v>180</v>
      </c>
      <c r="I3" s="267" t="s">
        <v>170</v>
      </c>
      <c r="J3" s="267" t="s">
        <v>171</v>
      </c>
      <c r="K3" s="267" t="s">
        <v>172</v>
      </c>
      <c r="L3" s="267" t="s">
        <v>173</v>
      </c>
      <c r="M3" s="267" t="s">
        <v>174</v>
      </c>
      <c r="N3" s="267" t="s">
        <v>175</v>
      </c>
      <c r="O3" s="268" t="s">
        <v>176</v>
      </c>
      <c r="Q3" s="294" t="s">
        <v>340</v>
      </c>
    </row>
    <row r="4" spans="1:17" ht="17.399999999999999" thickTop="1" x14ac:dyDescent="0.3">
      <c r="A4" s="262" t="s">
        <v>136</v>
      </c>
      <c r="B4" s="263">
        <v>0</v>
      </c>
      <c r="C4" s="263">
        <v>0</v>
      </c>
      <c r="D4" s="264">
        <f>10+B4+C4+'Personal File'!$C$13</f>
        <v>15</v>
      </c>
      <c r="E4" s="265" t="s">
        <v>159</v>
      </c>
      <c r="G4" s="269" t="s">
        <v>183</v>
      </c>
      <c r="H4" s="270">
        <v>4</v>
      </c>
      <c r="I4" s="271">
        <v>5</v>
      </c>
      <c r="J4" s="272">
        <v>4</v>
      </c>
      <c r="K4" s="272">
        <v>4</v>
      </c>
      <c r="L4" s="272">
        <v>3</v>
      </c>
      <c r="M4" s="273">
        <v>0</v>
      </c>
      <c r="N4" s="273">
        <v>0</v>
      </c>
      <c r="O4" s="274">
        <v>0</v>
      </c>
      <c r="Q4" s="294" t="s">
        <v>341</v>
      </c>
    </row>
    <row r="5" spans="1:17" x14ac:dyDescent="0.3">
      <c r="A5" s="262" t="s">
        <v>141</v>
      </c>
      <c r="B5" s="263">
        <v>0</v>
      </c>
      <c r="C5" s="263">
        <v>1</v>
      </c>
      <c r="D5" s="264">
        <f>10+B5+C5+'Personal File'!$C$13</f>
        <v>16</v>
      </c>
      <c r="E5" s="265" t="s">
        <v>159</v>
      </c>
      <c r="G5" s="276" t="s">
        <v>184</v>
      </c>
      <c r="H5" s="277">
        <v>0</v>
      </c>
      <c r="I5" s="277">
        <v>1</v>
      </c>
      <c r="J5" s="278">
        <v>1</v>
      </c>
      <c r="K5" s="278">
        <v>1</v>
      </c>
      <c r="L5" s="278">
        <v>1</v>
      </c>
      <c r="M5" s="279">
        <v>0</v>
      </c>
      <c r="N5" s="279">
        <v>0</v>
      </c>
      <c r="O5" s="280">
        <v>0</v>
      </c>
      <c r="Q5" s="294" t="s">
        <v>325</v>
      </c>
    </row>
    <row r="6" spans="1:17" ht="17.399999999999999" thickBot="1" x14ac:dyDescent="0.35">
      <c r="A6" s="281" t="s">
        <v>148</v>
      </c>
      <c r="B6" s="282">
        <v>0</v>
      </c>
      <c r="C6" s="282">
        <v>0</v>
      </c>
      <c r="D6" s="283">
        <f>10+B6+C6+'Personal File'!$C$13</f>
        <v>15</v>
      </c>
      <c r="E6" s="284" t="s">
        <v>159</v>
      </c>
      <c r="G6" s="285" t="s">
        <v>189</v>
      </c>
      <c r="H6" s="286">
        <f t="shared" ref="H6:O6" si="0">SUM(H4:H5)</f>
        <v>4</v>
      </c>
      <c r="I6" s="286">
        <f t="shared" si="0"/>
        <v>6</v>
      </c>
      <c r="J6" s="287">
        <f t="shared" si="0"/>
        <v>5</v>
      </c>
      <c r="K6" s="287">
        <f t="shared" ref="K6:L6" si="1">SUM(K4:K5)</f>
        <v>5</v>
      </c>
      <c r="L6" s="287">
        <f t="shared" si="1"/>
        <v>4</v>
      </c>
      <c r="M6" s="288">
        <f t="shared" si="0"/>
        <v>0</v>
      </c>
      <c r="N6" s="288">
        <f t="shared" si="0"/>
        <v>0</v>
      </c>
      <c r="O6" s="289">
        <f t="shared" si="0"/>
        <v>0</v>
      </c>
      <c r="Q6" s="299" t="s">
        <v>177</v>
      </c>
    </row>
    <row r="7" spans="1:17" ht="18" thickTop="1" thickBot="1" x14ac:dyDescent="0.35">
      <c r="A7" s="262" t="s">
        <v>193</v>
      </c>
      <c r="B7" s="263">
        <v>1</v>
      </c>
      <c r="C7" s="263">
        <v>0</v>
      </c>
      <c r="D7" s="264">
        <f>10+B7+C7+'Personal File'!$C$13</f>
        <v>16</v>
      </c>
      <c r="E7" s="265" t="s">
        <v>462</v>
      </c>
    </row>
    <row r="8" spans="1:17" ht="24" thickTop="1" thickBot="1" x14ac:dyDescent="0.35">
      <c r="A8" s="262" t="s">
        <v>194</v>
      </c>
      <c r="B8" s="263">
        <v>1</v>
      </c>
      <c r="C8" s="263">
        <v>0</v>
      </c>
      <c r="D8" s="264">
        <f>10+B8+C8+'Personal File'!$C$13</f>
        <v>16</v>
      </c>
      <c r="E8" s="265" t="s">
        <v>159</v>
      </c>
      <c r="G8" s="250" t="s">
        <v>424</v>
      </c>
      <c r="H8" s="250"/>
      <c r="I8" s="250"/>
      <c r="J8" s="250"/>
      <c r="K8" s="250"/>
      <c r="L8" s="250"/>
      <c r="M8" s="250"/>
      <c r="N8" s="250"/>
      <c r="O8" s="250"/>
      <c r="Q8" s="292" t="s">
        <v>358</v>
      </c>
    </row>
    <row r="9" spans="1:17" ht="18" thickTop="1" thickBot="1" x14ac:dyDescent="0.35">
      <c r="A9" s="293" t="s">
        <v>450</v>
      </c>
      <c r="B9" s="263">
        <v>1</v>
      </c>
      <c r="C9" s="263">
        <v>0</v>
      </c>
      <c r="D9" s="264">
        <f>10+B9+C9+'Personal File'!$C$13</f>
        <v>16</v>
      </c>
      <c r="E9" s="265" t="s">
        <v>159</v>
      </c>
      <c r="G9" s="537" t="s">
        <v>124</v>
      </c>
      <c r="H9" s="532" t="s">
        <v>170</v>
      </c>
      <c r="I9" s="530" t="s">
        <v>171</v>
      </c>
      <c r="J9" s="530" t="s">
        <v>172</v>
      </c>
      <c r="K9" s="530" t="s">
        <v>173</v>
      </c>
      <c r="L9" s="530" t="s">
        <v>174</v>
      </c>
      <c r="M9" s="530" t="s">
        <v>175</v>
      </c>
      <c r="N9" s="530" t="s">
        <v>176</v>
      </c>
      <c r="O9" s="531" t="s">
        <v>435</v>
      </c>
      <c r="Q9" s="261" t="s">
        <v>346</v>
      </c>
    </row>
    <row r="10" spans="1:17" x14ac:dyDescent="0.3">
      <c r="A10" s="262" t="s">
        <v>195</v>
      </c>
      <c r="B10" s="263">
        <v>1</v>
      </c>
      <c r="C10" s="263">
        <v>0</v>
      </c>
      <c r="D10" s="264">
        <f>10+B10+C10+'Personal File'!$C$13</f>
        <v>16</v>
      </c>
      <c r="E10" s="265" t="s">
        <v>159</v>
      </c>
      <c r="G10" s="538">
        <v>1</v>
      </c>
      <c r="H10" s="533">
        <f>3+'Personal File'!C13</f>
        <v>8</v>
      </c>
      <c r="I10" s="528"/>
      <c r="J10" s="528"/>
      <c r="K10" s="528"/>
      <c r="L10" s="528"/>
      <c r="M10" s="528"/>
      <c r="N10" s="528"/>
      <c r="O10" s="529"/>
      <c r="Q10" s="261" t="s">
        <v>344</v>
      </c>
    </row>
    <row r="11" spans="1:17" x14ac:dyDescent="0.3">
      <c r="A11" s="262" t="s">
        <v>196</v>
      </c>
      <c r="B11" s="263">
        <v>1</v>
      </c>
      <c r="C11" s="263">
        <v>0</v>
      </c>
      <c r="D11" s="264">
        <f>10+B11+C11+'Personal File'!$C$13</f>
        <v>16</v>
      </c>
      <c r="E11" s="265" t="s">
        <v>159</v>
      </c>
      <c r="G11" s="539">
        <v>2</v>
      </c>
      <c r="H11" s="534">
        <f>H10+2</f>
        <v>10</v>
      </c>
      <c r="I11" s="523"/>
      <c r="J11" s="523"/>
      <c r="K11" s="523"/>
      <c r="L11" s="523"/>
      <c r="M11" s="523"/>
      <c r="N11" s="523"/>
      <c r="O11" s="524"/>
      <c r="Q11" s="261" t="s">
        <v>345</v>
      </c>
    </row>
    <row r="12" spans="1:17" x14ac:dyDescent="0.3">
      <c r="A12" s="281" t="s">
        <v>417</v>
      </c>
      <c r="B12" s="282">
        <v>1</v>
      </c>
      <c r="C12" s="282">
        <v>0</v>
      </c>
      <c r="D12" s="283">
        <f>10+B12+C12+'Personal File'!$C$13</f>
        <v>16</v>
      </c>
      <c r="E12" s="284" t="s">
        <v>462</v>
      </c>
      <c r="G12" s="539">
        <v>3</v>
      </c>
      <c r="H12" s="534">
        <f>H11+1</f>
        <v>11</v>
      </c>
      <c r="I12" s="525">
        <v>2</v>
      </c>
      <c r="J12" s="523"/>
      <c r="K12" s="523"/>
      <c r="L12" s="523"/>
      <c r="M12" s="523"/>
      <c r="N12" s="523"/>
      <c r="O12" s="524"/>
      <c r="Q12" s="261" t="s">
        <v>362</v>
      </c>
    </row>
    <row r="13" spans="1:17" x14ac:dyDescent="0.3">
      <c r="A13" s="293" t="s">
        <v>464</v>
      </c>
      <c r="B13" s="128">
        <v>2</v>
      </c>
      <c r="C13" s="128">
        <v>0</v>
      </c>
      <c r="D13" s="175">
        <f>10+B13+C13+'Personal File'!$C$13</f>
        <v>17</v>
      </c>
      <c r="E13" s="265" t="s">
        <v>159</v>
      </c>
      <c r="G13" s="539">
        <v>4</v>
      </c>
      <c r="H13" s="534">
        <f t="shared" ref="H13:K18" si="2">H12</f>
        <v>11</v>
      </c>
      <c r="I13" s="525">
        <f>I12+2</f>
        <v>4</v>
      </c>
      <c r="J13" s="523"/>
      <c r="K13" s="523"/>
      <c r="L13" s="523"/>
      <c r="M13" s="523"/>
      <c r="N13" s="523"/>
      <c r="O13" s="524"/>
      <c r="Q13" s="295" t="s">
        <v>356</v>
      </c>
    </row>
    <row r="14" spans="1:17" x14ac:dyDescent="0.3">
      <c r="A14" s="293" t="s">
        <v>198</v>
      </c>
      <c r="B14" s="128">
        <v>2</v>
      </c>
      <c r="C14" s="128">
        <v>0</v>
      </c>
      <c r="D14" s="175">
        <f>10+B14+C14+'Personal File'!$C$13</f>
        <v>17</v>
      </c>
      <c r="E14" s="265" t="s">
        <v>159</v>
      </c>
      <c r="G14" s="539">
        <v>5</v>
      </c>
      <c r="H14" s="534">
        <f t="shared" si="2"/>
        <v>11</v>
      </c>
      <c r="I14" s="525">
        <f t="shared" si="2"/>
        <v>4</v>
      </c>
      <c r="J14" s="525">
        <v>2</v>
      </c>
      <c r="K14" s="523"/>
      <c r="L14" s="523"/>
      <c r="M14" s="523"/>
      <c r="N14" s="523"/>
      <c r="O14" s="524"/>
      <c r="Q14" s="295" t="s">
        <v>357</v>
      </c>
    </row>
    <row r="15" spans="1:17" x14ac:dyDescent="0.3">
      <c r="A15" s="293" t="s">
        <v>267</v>
      </c>
      <c r="B15" s="128">
        <v>2</v>
      </c>
      <c r="C15" s="128">
        <v>0</v>
      </c>
      <c r="D15" s="175">
        <f>10+B15+C15+'Personal File'!$C$13</f>
        <v>17</v>
      </c>
      <c r="E15" s="265" t="s">
        <v>159</v>
      </c>
      <c r="G15" s="539">
        <v>6</v>
      </c>
      <c r="H15" s="534">
        <f t="shared" si="2"/>
        <v>11</v>
      </c>
      <c r="I15" s="525">
        <f t="shared" si="2"/>
        <v>4</v>
      </c>
      <c r="J15" s="525">
        <f>J14+2</f>
        <v>4</v>
      </c>
      <c r="K15" s="523"/>
      <c r="L15" s="523"/>
      <c r="M15" s="523"/>
      <c r="N15" s="523"/>
      <c r="O15" s="524"/>
      <c r="Q15" s="296" t="s">
        <v>121</v>
      </c>
    </row>
    <row r="16" spans="1:17" ht="17.399999999999999" thickBot="1" x14ac:dyDescent="0.35">
      <c r="A16" s="293" t="s">
        <v>448</v>
      </c>
      <c r="B16" s="128">
        <v>2</v>
      </c>
      <c r="C16" s="128">
        <v>0</v>
      </c>
      <c r="D16" s="175">
        <f>10+B16+C16+'Personal File'!$C$13</f>
        <v>17</v>
      </c>
      <c r="E16" s="265" t="s">
        <v>462</v>
      </c>
      <c r="G16" s="539">
        <v>7</v>
      </c>
      <c r="H16" s="534">
        <f t="shared" si="2"/>
        <v>11</v>
      </c>
      <c r="I16" s="525">
        <f t="shared" si="2"/>
        <v>4</v>
      </c>
      <c r="J16" s="525">
        <f t="shared" si="2"/>
        <v>4</v>
      </c>
      <c r="K16" s="525">
        <v>2</v>
      </c>
      <c r="L16" s="523"/>
      <c r="M16" s="523"/>
      <c r="N16" s="523"/>
      <c r="O16" s="524"/>
      <c r="Q16" s="299" t="s">
        <v>160</v>
      </c>
    </row>
    <row r="17" spans="1:17" ht="18" thickTop="1" thickBot="1" x14ac:dyDescent="0.35">
      <c r="A17" s="293" t="s">
        <v>279</v>
      </c>
      <c r="B17" s="128">
        <v>2</v>
      </c>
      <c r="C17" s="128">
        <v>0</v>
      </c>
      <c r="D17" s="175">
        <f>10+B17+C17+'Personal File'!$C$13</f>
        <v>17</v>
      </c>
      <c r="E17" s="265" t="s">
        <v>159</v>
      </c>
      <c r="G17" s="540">
        <v>8</v>
      </c>
      <c r="H17" s="535">
        <f t="shared" si="2"/>
        <v>11</v>
      </c>
      <c r="I17" s="526">
        <f t="shared" si="2"/>
        <v>4</v>
      </c>
      <c r="J17" s="526">
        <f t="shared" si="2"/>
        <v>4</v>
      </c>
      <c r="K17" s="526">
        <f>K16+2</f>
        <v>4</v>
      </c>
      <c r="L17" s="523"/>
      <c r="M17" s="523"/>
      <c r="N17" s="523"/>
      <c r="O17" s="524"/>
      <c r="Q17" s="249"/>
    </row>
    <row r="18" spans="1:17" ht="22.2" thickTop="1" thickBot="1" x14ac:dyDescent="0.35">
      <c r="A18" s="297" t="s">
        <v>449</v>
      </c>
      <c r="B18" s="139">
        <v>2</v>
      </c>
      <c r="C18" s="139">
        <v>0</v>
      </c>
      <c r="D18" s="298">
        <f>10+B18+C18+'Personal File'!$C$13</f>
        <v>17</v>
      </c>
      <c r="E18" s="284" t="s">
        <v>159</v>
      </c>
      <c r="G18" s="539">
        <v>9</v>
      </c>
      <c r="H18" s="534">
        <f t="shared" si="2"/>
        <v>11</v>
      </c>
      <c r="I18" s="525">
        <f t="shared" si="2"/>
        <v>4</v>
      </c>
      <c r="J18" s="525">
        <f t="shared" si="2"/>
        <v>4</v>
      </c>
      <c r="K18" s="525">
        <f t="shared" si="2"/>
        <v>4</v>
      </c>
      <c r="L18" s="525">
        <v>2</v>
      </c>
      <c r="M18" s="523"/>
      <c r="N18" s="523"/>
      <c r="O18" s="524"/>
      <c r="Q18" s="502" t="s">
        <v>80</v>
      </c>
    </row>
    <row r="19" spans="1:17" x14ac:dyDescent="0.3">
      <c r="A19" s="293" t="s">
        <v>315</v>
      </c>
      <c r="B19" s="128">
        <v>3</v>
      </c>
      <c r="C19" s="128">
        <v>0</v>
      </c>
      <c r="D19" s="175">
        <f>10+B19+C19+'Personal File'!$C$13</f>
        <v>18</v>
      </c>
      <c r="E19" s="265" t="s">
        <v>159</v>
      </c>
      <c r="G19" s="539">
        <v>10</v>
      </c>
      <c r="H19" s="534">
        <f t="shared" ref="H19:H24" si="3">H18</f>
        <v>11</v>
      </c>
      <c r="I19" s="525">
        <f t="shared" ref="I19:I24" si="4">I18</f>
        <v>4</v>
      </c>
      <c r="J19" s="525">
        <f t="shared" ref="J19:J24" si="5">J18</f>
        <v>4</v>
      </c>
      <c r="K19" s="525">
        <f t="shared" ref="K19:L24" si="6">K18</f>
        <v>4</v>
      </c>
      <c r="L19" s="525">
        <f>L18+2</f>
        <v>4</v>
      </c>
      <c r="M19" s="523"/>
      <c r="N19" s="523"/>
      <c r="O19" s="524"/>
      <c r="Q19" s="304" t="s">
        <v>168</v>
      </c>
    </row>
    <row r="20" spans="1:17" x14ac:dyDescent="0.3">
      <c r="A20" s="293" t="s">
        <v>451</v>
      </c>
      <c r="B20" s="128">
        <v>3</v>
      </c>
      <c r="C20" s="128">
        <v>0</v>
      </c>
      <c r="D20" s="175">
        <f>10+B20+C20+'Personal File'!$C$13</f>
        <v>18</v>
      </c>
      <c r="E20" s="265" t="s">
        <v>159</v>
      </c>
      <c r="G20" s="539">
        <v>11</v>
      </c>
      <c r="H20" s="534">
        <f t="shared" si="3"/>
        <v>11</v>
      </c>
      <c r="I20" s="525">
        <f t="shared" si="4"/>
        <v>4</v>
      </c>
      <c r="J20" s="525">
        <f t="shared" si="5"/>
        <v>4</v>
      </c>
      <c r="K20" s="525">
        <f t="shared" si="6"/>
        <v>4</v>
      </c>
      <c r="L20" s="525">
        <f t="shared" si="6"/>
        <v>4</v>
      </c>
      <c r="M20" s="525">
        <v>2</v>
      </c>
      <c r="N20" s="523"/>
      <c r="O20" s="524"/>
      <c r="Q20" s="290" t="s">
        <v>259</v>
      </c>
    </row>
    <row r="21" spans="1:17" ht="17.399999999999999" thickBot="1" x14ac:dyDescent="0.35">
      <c r="A21" s="293" t="s">
        <v>446</v>
      </c>
      <c r="B21" s="128">
        <v>3</v>
      </c>
      <c r="C21" s="128">
        <v>0</v>
      </c>
      <c r="D21" s="175">
        <f>10+B21+C21+'Personal File'!$C$13</f>
        <v>18</v>
      </c>
      <c r="E21" s="265" t="s">
        <v>159</v>
      </c>
      <c r="G21" s="539">
        <v>12</v>
      </c>
      <c r="H21" s="534">
        <f t="shared" si="3"/>
        <v>11</v>
      </c>
      <c r="I21" s="525">
        <f t="shared" si="4"/>
        <v>4</v>
      </c>
      <c r="J21" s="525">
        <f t="shared" si="5"/>
        <v>4</v>
      </c>
      <c r="K21" s="525">
        <f t="shared" si="6"/>
        <v>4</v>
      </c>
      <c r="L21" s="525">
        <f t="shared" ref="L21:L24" si="7">L20</f>
        <v>4</v>
      </c>
      <c r="M21" s="525">
        <f>M20+2</f>
        <v>4</v>
      </c>
      <c r="N21" s="523"/>
      <c r="O21" s="524"/>
      <c r="Q21" s="305" t="s">
        <v>188</v>
      </c>
    </row>
    <row r="22" spans="1:17" ht="18" thickTop="1" thickBot="1" x14ac:dyDescent="0.35">
      <c r="A22" s="293" t="s">
        <v>447</v>
      </c>
      <c r="B22" s="128">
        <v>3</v>
      </c>
      <c r="C22" s="128">
        <v>0</v>
      </c>
      <c r="D22" s="175">
        <f>10+B22+C22+'Personal File'!$C$13</f>
        <v>18</v>
      </c>
      <c r="E22" s="265" t="s">
        <v>159</v>
      </c>
      <c r="G22" s="539">
        <v>13</v>
      </c>
      <c r="H22" s="534">
        <f t="shared" si="3"/>
        <v>11</v>
      </c>
      <c r="I22" s="525">
        <f t="shared" si="4"/>
        <v>4</v>
      </c>
      <c r="J22" s="525">
        <f t="shared" si="5"/>
        <v>4</v>
      </c>
      <c r="K22" s="525">
        <f t="shared" si="6"/>
        <v>4</v>
      </c>
      <c r="L22" s="525">
        <f t="shared" si="7"/>
        <v>4</v>
      </c>
      <c r="M22" s="525">
        <f t="shared" ref="M22:N24" si="8">M21</f>
        <v>4</v>
      </c>
      <c r="N22" s="525">
        <v>2</v>
      </c>
      <c r="O22" s="524"/>
    </row>
    <row r="23" spans="1:17" ht="22.2" thickTop="1" thickBot="1" x14ac:dyDescent="0.35">
      <c r="A23" s="297" t="s">
        <v>316</v>
      </c>
      <c r="B23" s="139">
        <v>3</v>
      </c>
      <c r="C23" s="139">
        <v>0</v>
      </c>
      <c r="D23" s="298">
        <f>10+B23+C23+'Personal File'!$C$13</f>
        <v>18</v>
      </c>
      <c r="E23" s="284" t="s">
        <v>159</v>
      </c>
      <c r="G23" s="539">
        <v>14</v>
      </c>
      <c r="H23" s="534">
        <f t="shared" si="3"/>
        <v>11</v>
      </c>
      <c r="I23" s="525">
        <f t="shared" si="4"/>
        <v>4</v>
      </c>
      <c r="J23" s="525">
        <f t="shared" si="5"/>
        <v>4</v>
      </c>
      <c r="K23" s="525">
        <f t="shared" si="6"/>
        <v>4</v>
      </c>
      <c r="L23" s="525">
        <f t="shared" si="7"/>
        <v>4</v>
      </c>
      <c r="M23" s="525">
        <f t="shared" si="8"/>
        <v>4</v>
      </c>
      <c r="N23" s="525">
        <f>N22+2</f>
        <v>4</v>
      </c>
      <c r="O23" s="524"/>
      <c r="Q23" s="501" t="s">
        <v>97</v>
      </c>
    </row>
    <row r="24" spans="1:17" ht="17.399999999999999" thickBot="1" x14ac:dyDescent="0.35">
      <c r="A24" s="293" t="s">
        <v>430</v>
      </c>
      <c r="B24" s="128">
        <v>4</v>
      </c>
      <c r="C24" s="128">
        <v>0</v>
      </c>
      <c r="D24" s="175">
        <f>10+B24+C24+'Personal File'!$C$13</f>
        <v>19</v>
      </c>
      <c r="E24" s="265" t="s">
        <v>159</v>
      </c>
      <c r="G24" s="541">
        <v>15</v>
      </c>
      <c r="H24" s="536">
        <f t="shared" si="3"/>
        <v>11</v>
      </c>
      <c r="I24" s="527">
        <f t="shared" si="4"/>
        <v>4</v>
      </c>
      <c r="J24" s="527">
        <f t="shared" si="5"/>
        <v>4</v>
      </c>
      <c r="K24" s="527">
        <f t="shared" si="6"/>
        <v>4</v>
      </c>
      <c r="L24" s="527">
        <f t="shared" si="7"/>
        <v>4</v>
      </c>
      <c r="M24" s="527">
        <f t="shared" si="8"/>
        <v>4</v>
      </c>
      <c r="N24" s="527">
        <f t="shared" si="8"/>
        <v>4</v>
      </c>
      <c r="O24" s="542">
        <v>2</v>
      </c>
      <c r="Q24" s="290" t="s">
        <v>108</v>
      </c>
    </row>
    <row r="25" spans="1:17" ht="18" thickTop="1" thickBot="1" x14ac:dyDescent="0.35">
      <c r="A25" s="293" t="s">
        <v>440</v>
      </c>
      <c r="B25" s="128">
        <v>4</v>
      </c>
      <c r="C25" s="128">
        <v>0</v>
      </c>
      <c r="D25" s="175">
        <f>10+B25+C25+'Personal File'!$C$13</f>
        <v>19</v>
      </c>
      <c r="E25" s="265" t="s">
        <v>159</v>
      </c>
      <c r="Q25" s="291" t="s">
        <v>161</v>
      </c>
    </row>
    <row r="26" spans="1:17" ht="18" thickTop="1" thickBot="1" x14ac:dyDescent="0.35">
      <c r="A26" s="293" t="s">
        <v>441</v>
      </c>
      <c r="B26" s="128">
        <v>4</v>
      </c>
      <c r="C26" s="128">
        <v>0</v>
      </c>
      <c r="D26" s="175">
        <f>10+B26+C26+'Personal File'!$C$13</f>
        <v>19</v>
      </c>
      <c r="E26" s="265" t="s">
        <v>159</v>
      </c>
    </row>
    <row r="27" spans="1:17" ht="19.2" thickTop="1" thickBot="1" x14ac:dyDescent="0.35">
      <c r="A27" s="300" t="s">
        <v>434</v>
      </c>
      <c r="B27" s="301">
        <v>4</v>
      </c>
      <c r="C27" s="301">
        <v>0</v>
      </c>
      <c r="D27" s="302">
        <f>10+B27+C27+'Personal File'!$C$13</f>
        <v>19</v>
      </c>
      <c r="E27" s="303" t="s">
        <v>159</v>
      </c>
      <c r="Q27" s="584" t="s">
        <v>185</v>
      </c>
    </row>
    <row r="28" spans="1:17" ht="24" thickTop="1" thickBot="1" x14ac:dyDescent="0.35">
      <c r="A28" s="246" t="s">
        <v>347</v>
      </c>
      <c r="B28" s="247"/>
      <c r="C28" s="247"/>
      <c r="D28" s="247"/>
      <c r="E28" s="247"/>
      <c r="Q28" s="315" t="s">
        <v>456</v>
      </c>
    </row>
    <row r="29" spans="1:17" ht="17.399999999999999" thickTop="1" x14ac:dyDescent="0.3">
      <c r="A29" s="254" t="s">
        <v>116</v>
      </c>
      <c r="B29" s="306" t="s">
        <v>124</v>
      </c>
      <c r="C29" s="255" t="s">
        <v>313</v>
      </c>
      <c r="D29" s="255" t="s">
        <v>157</v>
      </c>
      <c r="E29" s="256" t="s">
        <v>158</v>
      </c>
      <c r="Q29" s="313" t="s">
        <v>457</v>
      </c>
    </row>
    <row r="30" spans="1:17" x14ac:dyDescent="0.3">
      <c r="A30" s="307" t="s">
        <v>181</v>
      </c>
      <c r="B30" s="308">
        <v>0</v>
      </c>
      <c r="C30" s="309">
        <v>0</v>
      </c>
      <c r="D30" s="310">
        <f>10+B30+C30+'Personal File'!$C$13+1</f>
        <v>16</v>
      </c>
      <c r="E30" s="311" t="s">
        <v>159</v>
      </c>
      <c r="Q30" s="313" t="s">
        <v>349</v>
      </c>
    </row>
    <row r="31" spans="1:17" ht="17.399999999999999" thickBot="1" x14ac:dyDescent="0.35">
      <c r="A31" s="312" t="s">
        <v>350</v>
      </c>
      <c r="B31" s="128">
        <v>0</v>
      </c>
      <c r="C31" s="128">
        <v>0</v>
      </c>
      <c r="D31" s="175">
        <f>10+B31+C31+'Personal File'!$C$13+1</f>
        <v>16</v>
      </c>
      <c r="E31" s="265" t="s">
        <v>159</v>
      </c>
      <c r="Q31" s="585" t="s">
        <v>348</v>
      </c>
    </row>
    <row r="32" spans="1:17" ht="17.399999999999999" thickTop="1" x14ac:dyDescent="0.3">
      <c r="A32" s="312" t="s">
        <v>351</v>
      </c>
      <c r="B32" s="128">
        <v>0</v>
      </c>
      <c r="C32" s="128">
        <v>0</v>
      </c>
      <c r="D32" s="147">
        <f>10+B32+C32+'Personal File'!$C$13+1</f>
        <v>16</v>
      </c>
      <c r="E32" s="265" t="s">
        <v>159</v>
      </c>
    </row>
    <row r="33" spans="1:5" ht="17.399999999999999" thickBot="1" x14ac:dyDescent="0.35">
      <c r="A33" s="314" t="s">
        <v>352</v>
      </c>
      <c r="B33" s="301">
        <v>0</v>
      </c>
      <c r="C33" s="301">
        <v>0</v>
      </c>
      <c r="D33" s="216">
        <f>10+B33+C33+'Personal File'!$C$13+1</f>
        <v>16</v>
      </c>
      <c r="E33" s="303" t="s">
        <v>159</v>
      </c>
    </row>
    <row r="34" spans="1:5" ht="17.399999999999999" thickTop="1" x14ac:dyDescent="0.3"/>
  </sheetData>
  <sortState ref="A3:E27">
    <sortCondition ref="B3:B27"/>
    <sortCondition ref="A3:A27"/>
  </sortState>
  <phoneticPr fontId="0" type="noConversion"/>
  <conditionalFormatting sqref="E3:E7 E11:E13 E15:E17 B19:E23 B26:E31">
    <cfRule type="cellIs" dxfId="895" priority="918" stopIfTrue="1" operator="equal">
      <formula>"þ"</formula>
    </cfRule>
  </conditionalFormatting>
  <conditionalFormatting sqref="B21:C21">
    <cfRule type="cellIs" dxfId="894" priority="917" stopIfTrue="1" operator="greaterThanOrEqual">
      <formula>#REF!</formula>
    </cfRule>
  </conditionalFormatting>
  <conditionalFormatting sqref="B21:C21">
    <cfRule type="cellIs" dxfId="893" priority="911" stopIfTrue="1" operator="equal">
      <formula>"þ"</formula>
    </cfRule>
  </conditionalFormatting>
  <conditionalFormatting sqref="D21">
    <cfRule type="cellIs" dxfId="892" priority="910" stopIfTrue="1" operator="equal">
      <formula>"þ"</formula>
    </cfRule>
  </conditionalFormatting>
  <conditionalFormatting sqref="D21">
    <cfRule type="cellIs" dxfId="891" priority="909" stopIfTrue="1" operator="equal">
      <formula>"þ"</formula>
    </cfRule>
  </conditionalFormatting>
  <conditionalFormatting sqref="E21">
    <cfRule type="cellIs" dxfId="890" priority="908" stopIfTrue="1" operator="equal">
      <formula>"þ"</formula>
    </cfRule>
  </conditionalFormatting>
  <conditionalFormatting sqref="E8">
    <cfRule type="cellIs" dxfId="889" priority="907" stopIfTrue="1" operator="equal">
      <formula>"þ"</formula>
    </cfRule>
  </conditionalFormatting>
  <conditionalFormatting sqref="E9">
    <cfRule type="cellIs" dxfId="888" priority="905" stopIfTrue="1" operator="equal">
      <formula>"þ"</formula>
    </cfRule>
  </conditionalFormatting>
  <conditionalFormatting sqref="E13">
    <cfRule type="cellIs" dxfId="887" priority="904" stopIfTrue="1" operator="equal">
      <formula>"þ"</formula>
    </cfRule>
  </conditionalFormatting>
  <conditionalFormatting sqref="E17">
    <cfRule type="cellIs" dxfId="886" priority="903" stopIfTrue="1" operator="equal">
      <formula>"þ"</formula>
    </cfRule>
  </conditionalFormatting>
  <conditionalFormatting sqref="B26:C26">
    <cfRule type="cellIs" dxfId="885" priority="902" stopIfTrue="1" operator="greaterThanOrEqual">
      <formula>#REF!</formula>
    </cfRule>
  </conditionalFormatting>
  <conditionalFormatting sqref="B27:E27">
    <cfRule type="cellIs" dxfId="884" priority="897" stopIfTrue="1" operator="equal">
      <formula>"þ"</formula>
    </cfRule>
  </conditionalFormatting>
  <conditionalFormatting sqref="B26:C26">
    <cfRule type="cellIs" dxfId="883" priority="896" stopIfTrue="1" operator="equal">
      <formula>"þ"</formula>
    </cfRule>
  </conditionalFormatting>
  <conditionalFormatting sqref="D26">
    <cfRule type="cellIs" dxfId="882" priority="895" stopIfTrue="1" operator="equal">
      <formula>"þ"</formula>
    </cfRule>
  </conditionalFormatting>
  <conditionalFormatting sqref="D26">
    <cfRule type="cellIs" dxfId="881" priority="894" stopIfTrue="1" operator="equal">
      <formula>"þ"</formula>
    </cfRule>
  </conditionalFormatting>
  <conditionalFormatting sqref="E26">
    <cfRule type="cellIs" dxfId="880" priority="893" stopIfTrue="1" operator="equal">
      <formula>"þ"</formula>
    </cfRule>
  </conditionalFormatting>
  <conditionalFormatting sqref="E15">
    <cfRule type="cellIs" dxfId="879" priority="891" stopIfTrue="1" operator="equal">
      <formula>"þ"</formula>
    </cfRule>
  </conditionalFormatting>
  <conditionalFormatting sqref="B26:E26">
    <cfRule type="cellIs" dxfId="878" priority="889" stopIfTrue="1" operator="equal">
      <formula>"þ"</formula>
    </cfRule>
  </conditionalFormatting>
  <conditionalFormatting sqref="B27:C27">
    <cfRule type="cellIs" dxfId="877" priority="883" stopIfTrue="1" operator="greaterThanOrEqual">
      <formula>#REF!</formula>
    </cfRule>
  </conditionalFormatting>
  <conditionalFormatting sqref="B28:E28">
    <cfRule type="cellIs" dxfId="876" priority="882" stopIfTrue="1" operator="equal">
      <formula>"þ"</formula>
    </cfRule>
  </conditionalFormatting>
  <conditionalFormatting sqref="B27:C27">
    <cfRule type="cellIs" dxfId="875" priority="881" stopIfTrue="1" operator="equal">
      <formula>"þ"</formula>
    </cfRule>
  </conditionalFormatting>
  <conditionalFormatting sqref="D27">
    <cfRule type="cellIs" dxfId="874" priority="880" stopIfTrue="1" operator="equal">
      <formula>"þ"</formula>
    </cfRule>
  </conditionalFormatting>
  <conditionalFormatting sqref="D27">
    <cfRule type="cellIs" dxfId="873" priority="879" stopIfTrue="1" operator="equal">
      <formula>"þ"</formula>
    </cfRule>
  </conditionalFormatting>
  <conditionalFormatting sqref="E27">
    <cfRule type="cellIs" dxfId="872" priority="878" stopIfTrue="1" operator="equal">
      <formula>"þ"</formula>
    </cfRule>
  </conditionalFormatting>
  <conditionalFormatting sqref="E16">
    <cfRule type="cellIs" dxfId="871" priority="877" stopIfTrue="1" operator="equal">
      <formula>"þ"</formula>
    </cfRule>
  </conditionalFormatting>
  <conditionalFormatting sqref="E16">
    <cfRule type="cellIs" dxfId="870" priority="876" stopIfTrue="1" operator="equal">
      <formula>"þ"</formula>
    </cfRule>
  </conditionalFormatting>
  <conditionalFormatting sqref="B26:E26">
    <cfRule type="cellIs" dxfId="869" priority="874" stopIfTrue="1" operator="equal">
      <formula>"þ"</formula>
    </cfRule>
  </conditionalFormatting>
  <conditionalFormatting sqref="E15">
    <cfRule type="cellIs" dxfId="868" priority="869" stopIfTrue="1" operator="equal">
      <formula>"þ"</formula>
    </cfRule>
  </conditionalFormatting>
  <conditionalFormatting sqref="B27:C27">
    <cfRule type="cellIs" dxfId="867" priority="866" stopIfTrue="1" operator="greaterThanOrEqual">
      <formula>#REF!</formula>
    </cfRule>
  </conditionalFormatting>
  <conditionalFormatting sqref="B28:E28">
    <cfRule type="cellIs" dxfId="866" priority="865" stopIfTrue="1" operator="equal">
      <formula>"þ"</formula>
    </cfRule>
  </conditionalFormatting>
  <conditionalFormatting sqref="B27:C27">
    <cfRule type="cellIs" dxfId="865" priority="864" stopIfTrue="1" operator="equal">
      <formula>"þ"</formula>
    </cfRule>
  </conditionalFormatting>
  <conditionalFormatting sqref="D27">
    <cfRule type="cellIs" dxfId="864" priority="863" stopIfTrue="1" operator="equal">
      <formula>"þ"</formula>
    </cfRule>
  </conditionalFormatting>
  <conditionalFormatting sqref="D27">
    <cfRule type="cellIs" dxfId="863" priority="862" stopIfTrue="1" operator="equal">
      <formula>"þ"</formula>
    </cfRule>
  </conditionalFormatting>
  <conditionalFormatting sqref="E27">
    <cfRule type="cellIs" dxfId="862" priority="861" stopIfTrue="1" operator="equal">
      <formula>"þ"</formula>
    </cfRule>
  </conditionalFormatting>
  <conditionalFormatting sqref="E16">
    <cfRule type="cellIs" dxfId="861" priority="860" stopIfTrue="1" operator="equal">
      <formula>"þ"</formula>
    </cfRule>
  </conditionalFormatting>
  <conditionalFormatting sqref="B26:C26">
    <cfRule type="cellIs" dxfId="860" priority="859" stopIfTrue="1" operator="greaterThanOrEqual">
      <formula>#REF!</formula>
    </cfRule>
  </conditionalFormatting>
  <conditionalFormatting sqref="B27:E27">
    <cfRule type="cellIs" dxfId="859" priority="858" stopIfTrue="1" operator="equal">
      <formula>"þ"</formula>
    </cfRule>
  </conditionalFormatting>
  <conditionalFormatting sqref="B26:C26">
    <cfRule type="cellIs" dxfId="858" priority="857" stopIfTrue="1" operator="equal">
      <formula>"þ"</formula>
    </cfRule>
  </conditionalFormatting>
  <conditionalFormatting sqref="D26">
    <cfRule type="cellIs" dxfId="857" priority="856" stopIfTrue="1" operator="equal">
      <formula>"þ"</formula>
    </cfRule>
  </conditionalFormatting>
  <conditionalFormatting sqref="D26">
    <cfRule type="cellIs" dxfId="856" priority="855" stopIfTrue="1" operator="equal">
      <formula>"þ"</formula>
    </cfRule>
  </conditionalFormatting>
  <conditionalFormatting sqref="E26">
    <cfRule type="cellIs" dxfId="855" priority="854" stopIfTrue="1" operator="equal">
      <formula>"þ"</formula>
    </cfRule>
  </conditionalFormatting>
  <conditionalFormatting sqref="E19">
    <cfRule type="cellIs" dxfId="854" priority="853" stopIfTrue="1" operator="equal">
      <formula>"þ"</formula>
    </cfRule>
  </conditionalFormatting>
  <conditionalFormatting sqref="B28:C28">
    <cfRule type="cellIs" dxfId="853" priority="852" stopIfTrue="1" operator="greaterThanOrEqual">
      <formula>#REF!</formula>
    </cfRule>
  </conditionalFormatting>
  <conditionalFormatting sqref="B29:E29">
    <cfRule type="cellIs" dxfId="852" priority="851" stopIfTrue="1" operator="equal">
      <formula>"þ"</formula>
    </cfRule>
  </conditionalFormatting>
  <conditionalFormatting sqref="B28:C28">
    <cfRule type="cellIs" dxfId="851" priority="850" stopIfTrue="1" operator="equal">
      <formula>"þ"</formula>
    </cfRule>
  </conditionalFormatting>
  <conditionalFormatting sqref="D28">
    <cfRule type="cellIs" dxfId="850" priority="849" stopIfTrue="1" operator="equal">
      <formula>"þ"</formula>
    </cfRule>
  </conditionalFormatting>
  <conditionalFormatting sqref="D28">
    <cfRule type="cellIs" dxfId="849" priority="848" stopIfTrue="1" operator="equal">
      <formula>"þ"</formula>
    </cfRule>
  </conditionalFormatting>
  <conditionalFormatting sqref="E28">
    <cfRule type="cellIs" dxfId="848" priority="847" stopIfTrue="1" operator="equal">
      <formula>"þ"</formula>
    </cfRule>
  </conditionalFormatting>
  <conditionalFormatting sqref="E17">
    <cfRule type="cellIs" dxfId="847" priority="846" stopIfTrue="1" operator="equal">
      <formula>"þ"</formula>
    </cfRule>
  </conditionalFormatting>
  <conditionalFormatting sqref="B26:E26">
    <cfRule type="cellIs" dxfId="846" priority="844" stopIfTrue="1" operator="equal">
      <formula>"þ"</formula>
    </cfRule>
  </conditionalFormatting>
  <conditionalFormatting sqref="B27:C27">
    <cfRule type="cellIs" dxfId="845" priority="839" stopIfTrue="1" operator="greaterThanOrEqual">
      <formula>#REF!</formula>
    </cfRule>
  </conditionalFormatting>
  <conditionalFormatting sqref="B28:E28">
    <cfRule type="cellIs" dxfId="844" priority="838" stopIfTrue="1" operator="equal">
      <formula>"þ"</formula>
    </cfRule>
  </conditionalFormatting>
  <conditionalFormatting sqref="B27:C27">
    <cfRule type="cellIs" dxfId="843" priority="837" stopIfTrue="1" operator="equal">
      <formula>"þ"</formula>
    </cfRule>
  </conditionalFormatting>
  <conditionalFormatting sqref="D27">
    <cfRule type="cellIs" dxfId="842" priority="836" stopIfTrue="1" operator="equal">
      <formula>"þ"</formula>
    </cfRule>
  </conditionalFormatting>
  <conditionalFormatting sqref="D27">
    <cfRule type="cellIs" dxfId="841" priority="835" stopIfTrue="1" operator="equal">
      <formula>"þ"</formula>
    </cfRule>
  </conditionalFormatting>
  <conditionalFormatting sqref="E27">
    <cfRule type="cellIs" dxfId="840" priority="834" stopIfTrue="1" operator="equal">
      <formula>"þ"</formula>
    </cfRule>
  </conditionalFormatting>
  <conditionalFormatting sqref="B26:C26">
    <cfRule type="cellIs" dxfId="839" priority="833" stopIfTrue="1" operator="greaterThanOrEqual">
      <formula>#REF!</formula>
    </cfRule>
  </conditionalFormatting>
  <conditionalFormatting sqref="B27:E27">
    <cfRule type="cellIs" dxfId="838" priority="832" stopIfTrue="1" operator="equal">
      <formula>"þ"</formula>
    </cfRule>
  </conditionalFormatting>
  <conditionalFormatting sqref="B26:C26">
    <cfRule type="cellIs" dxfId="837" priority="831" stopIfTrue="1" operator="equal">
      <formula>"þ"</formula>
    </cfRule>
  </conditionalFormatting>
  <conditionalFormatting sqref="D26">
    <cfRule type="cellIs" dxfId="836" priority="830" stopIfTrue="1" operator="equal">
      <formula>"þ"</formula>
    </cfRule>
  </conditionalFormatting>
  <conditionalFormatting sqref="D26">
    <cfRule type="cellIs" dxfId="835" priority="829" stopIfTrue="1" operator="equal">
      <formula>"þ"</formula>
    </cfRule>
  </conditionalFormatting>
  <conditionalFormatting sqref="E26">
    <cfRule type="cellIs" dxfId="834" priority="828" stopIfTrue="1" operator="equal">
      <formula>"þ"</formula>
    </cfRule>
  </conditionalFormatting>
  <conditionalFormatting sqref="E19">
    <cfRule type="cellIs" dxfId="833" priority="827" stopIfTrue="1" operator="equal">
      <formula>"þ"</formula>
    </cfRule>
  </conditionalFormatting>
  <conditionalFormatting sqref="B28:C28">
    <cfRule type="cellIs" dxfId="832" priority="826" stopIfTrue="1" operator="greaterThanOrEqual">
      <formula>#REF!</formula>
    </cfRule>
  </conditionalFormatting>
  <conditionalFormatting sqref="B29:E29">
    <cfRule type="cellIs" dxfId="831" priority="825" stopIfTrue="1" operator="equal">
      <formula>"þ"</formula>
    </cfRule>
  </conditionalFormatting>
  <conditionalFormatting sqref="B28:C28">
    <cfRule type="cellIs" dxfId="830" priority="824" stopIfTrue="1" operator="equal">
      <formula>"þ"</formula>
    </cfRule>
  </conditionalFormatting>
  <conditionalFormatting sqref="D28">
    <cfRule type="cellIs" dxfId="829" priority="823" stopIfTrue="1" operator="equal">
      <formula>"þ"</formula>
    </cfRule>
  </conditionalFormatting>
  <conditionalFormatting sqref="D28">
    <cfRule type="cellIs" dxfId="828" priority="822" stopIfTrue="1" operator="equal">
      <formula>"þ"</formula>
    </cfRule>
  </conditionalFormatting>
  <conditionalFormatting sqref="E28">
    <cfRule type="cellIs" dxfId="827" priority="821" stopIfTrue="1" operator="equal">
      <formula>"þ"</formula>
    </cfRule>
  </conditionalFormatting>
  <conditionalFormatting sqref="B26:C26">
    <cfRule type="cellIs" dxfId="826" priority="820" stopIfTrue="1" operator="greaterThanOrEqual">
      <formula>#REF!</formula>
    </cfRule>
  </conditionalFormatting>
  <conditionalFormatting sqref="B27:E27">
    <cfRule type="cellIs" dxfId="825" priority="819" stopIfTrue="1" operator="equal">
      <formula>"þ"</formula>
    </cfRule>
  </conditionalFormatting>
  <conditionalFormatting sqref="B26:C26">
    <cfRule type="cellIs" dxfId="824" priority="818" stopIfTrue="1" operator="equal">
      <formula>"þ"</formula>
    </cfRule>
  </conditionalFormatting>
  <conditionalFormatting sqref="D26">
    <cfRule type="cellIs" dxfId="823" priority="817" stopIfTrue="1" operator="equal">
      <formula>"þ"</formula>
    </cfRule>
  </conditionalFormatting>
  <conditionalFormatting sqref="D26">
    <cfRule type="cellIs" dxfId="822" priority="816" stopIfTrue="1" operator="equal">
      <formula>"þ"</formula>
    </cfRule>
  </conditionalFormatting>
  <conditionalFormatting sqref="E26">
    <cfRule type="cellIs" dxfId="821" priority="815" stopIfTrue="1" operator="equal">
      <formula>"þ"</formula>
    </cfRule>
  </conditionalFormatting>
  <conditionalFormatting sqref="E19">
    <cfRule type="cellIs" dxfId="820" priority="814" stopIfTrue="1" operator="equal">
      <formula>"þ"</formula>
    </cfRule>
  </conditionalFormatting>
  <conditionalFormatting sqref="B28:C28">
    <cfRule type="cellIs" dxfId="819" priority="813" stopIfTrue="1" operator="greaterThanOrEqual">
      <formula>#REF!</formula>
    </cfRule>
  </conditionalFormatting>
  <conditionalFormatting sqref="B29:E29">
    <cfRule type="cellIs" dxfId="818" priority="812" stopIfTrue="1" operator="equal">
      <formula>"þ"</formula>
    </cfRule>
  </conditionalFormatting>
  <conditionalFormatting sqref="B28:C28">
    <cfRule type="cellIs" dxfId="817" priority="811" stopIfTrue="1" operator="equal">
      <formula>"þ"</formula>
    </cfRule>
  </conditionalFormatting>
  <conditionalFormatting sqref="D28">
    <cfRule type="cellIs" dxfId="816" priority="810" stopIfTrue="1" operator="equal">
      <formula>"þ"</formula>
    </cfRule>
  </conditionalFormatting>
  <conditionalFormatting sqref="D28">
    <cfRule type="cellIs" dxfId="815" priority="809" stopIfTrue="1" operator="equal">
      <formula>"þ"</formula>
    </cfRule>
  </conditionalFormatting>
  <conditionalFormatting sqref="E28">
    <cfRule type="cellIs" dxfId="814" priority="808" stopIfTrue="1" operator="equal">
      <formula>"þ"</formula>
    </cfRule>
  </conditionalFormatting>
  <conditionalFormatting sqref="B27:C27">
    <cfRule type="cellIs" dxfId="813" priority="807" stopIfTrue="1" operator="greaterThanOrEqual">
      <formula>#REF!</formula>
    </cfRule>
  </conditionalFormatting>
  <conditionalFormatting sqref="B28:E28">
    <cfRule type="cellIs" dxfId="812" priority="806" stopIfTrue="1" operator="equal">
      <formula>"þ"</formula>
    </cfRule>
  </conditionalFormatting>
  <conditionalFormatting sqref="B27:C27">
    <cfRule type="cellIs" dxfId="811" priority="805" stopIfTrue="1" operator="equal">
      <formula>"þ"</formula>
    </cfRule>
  </conditionalFormatting>
  <conditionalFormatting sqref="D27">
    <cfRule type="cellIs" dxfId="810" priority="804" stopIfTrue="1" operator="equal">
      <formula>"þ"</formula>
    </cfRule>
  </conditionalFormatting>
  <conditionalFormatting sqref="D27">
    <cfRule type="cellIs" dxfId="809" priority="803" stopIfTrue="1" operator="equal">
      <formula>"þ"</formula>
    </cfRule>
  </conditionalFormatting>
  <conditionalFormatting sqref="E27">
    <cfRule type="cellIs" dxfId="808" priority="802" stopIfTrue="1" operator="equal">
      <formula>"þ"</formula>
    </cfRule>
  </conditionalFormatting>
  <conditionalFormatting sqref="E20">
    <cfRule type="cellIs" dxfId="807" priority="801" stopIfTrue="1" operator="equal">
      <formula>"þ"</formula>
    </cfRule>
  </conditionalFormatting>
  <conditionalFormatting sqref="B29:C29">
    <cfRule type="cellIs" dxfId="806" priority="800" stopIfTrue="1" operator="greaterThanOrEqual">
      <formula>#REF!</formula>
    </cfRule>
  </conditionalFormatting>
  <conditionalFormatting sqref="B30:E30">
    <cfRule type="cellIs" dxfId="805" priority="799" stopIfTrue="1" operator="equal">
      <formula>"þ"</formula>
    </cfRule>
  </conditionalFormatting>
  <conditionalFormatting sqref="B29:C29">
    <cfRule type="cellIs" dxfId="804" priority="798" stopIfTrue="1" operator="equal">
      <formula>"þ"</formula>
    </cfRule>
  </conditionalFormatting>
  <conditionalFormatting sqref="D29">
    <cfRule type="cellIs" dxfId="803" priority="797" stopIfTrue="1" operator="equal">
      <formula>"þ"</formula>
    </cfRule>
  </conditionalFormatting>
  <conditionalFormatting sqref="D29">
    <cfRule type="cellIs" dxfId="802" priority="796" stopIfTrue="1" operator="equal">
      <formula>"þ"</formula>
    </cfRule>
  </conditionalFormatting>
  <conditionalFormatting sqref="E29">
    <cfRule type="cellIs" dxfId="801" priority="795" stopIfTrue="1" operator="equal">
      <formula>"þ"</formula>
    </cfRule>
  </conditionalFormatting>
  <conditionalFormatting sqref="E14">
    <cfRule type="cellIs" dxfId="800" priority="794" stopIfTrue="1" operator="equal">
      <formula>"þ"</formula>
    </cfRule>
  </conditionalFormatting>
  <conditionalFormatting sqref="E18">
    <cfRule type="cellIs" dxfId="799" priority="793" stopIfTrue="1" operator="equal">
      <formula>"þ"</formula>
    </cfRule>
  </conditionalFormatting>
  <conditionalFormatting sqref="E10">
    <cfRule type="cellIs" dxfId="798" priority="791" stopIfTrue="1" operator="equal">
      <formula>"þ"</formula>
    </cfRule>
  </conditionalFormatting>
  <conditionalFormatting sqref="B26:E26">
    <cfRule type="cellIs" dxfId="797" priority="789" stopIfTrue="1" operator="equal">
      <formula>"þ"</formula>
    </cfRule>
  </conditionalFormatting>
  <conditionalFormatting sqref="E10">
    <cfRule type="cellIs" dxfId="796" priority="784" stopIfTrue="1" operator="equal">
      <formula>"þ"</formula>
    </cfRule>
  </conditionalFormatting>
  <conditionalFormatting sqref="E14">
    <cfRule type="cellIs" dxfId="795" priority="783" stopIfTrue="1" operator="equal">
      <formula>"þ"</formula>
    </cfRule>
  </conditionalFormatting>
  <conditionalFormatting sqref="E18">
    <cfRule type="cellIs" dxfId="794" priority="782" stopIfTrue="1" operator="equal">
      <formula>"þ"</formula>
    </cfRule>
  </conditionalFormatting>
  <conditionalFormatting sqref="B27:C27">
    <cfRule type="cellIs" dxfId="793" priority="781" stopIfTrue="1" operator="greaterThanOrEqual">
      <formula>#REF!</formula>
    </cfRule>
  </conditionalFormatting>
  <conditionalFormatting sqref="B28:E28">
    <cfRule type="cellIs" dxfId="792" priority="780" stopIfTrue="1" operator="equal">
      <formula>"þ"</formula>
    </cfRule>
  </conditionalFormatting>
  <conditionalFormatting sqref="B27:C27">
    <cfRule type="cellIs" dxfId="791" priority="779" stopIfTrue="1" operator="equal">
      <formula>"þ"</formula>
    </cfRule>
  </conditionalFormatting>
  <conditionalFormatting sqref="D27">
    <cfRule type="cellIs" dxfId="790" priority="778" stopIfTrue="1" operator="equal">
      <formula>"þ"</formula>
    </cfRule>
  </conditionalFormatting>
  <conditionalFormatting sqref="D27">
    <cfRule type="cellIs" dxfId="789" priority="777" stopIfTrue="1" operator="equal">
      <formula>"þ"</formula>
    </cfRule>
  </conditionalFormatting>
  <conditionalFormatting sqref="E27">
    <cfRule type="cellIs" dxfId="788" priority="776" stopIfTrue="1" operator="equal">
      <formula>"þ"</formula>
    </cfRule>
  </conditionalFormatting>
  <conditionalFormatting sqref="E16">
    <cfRule type="cellIs" dxfId="787" priority="775" stopIfTrue="1" operator="equal">
      <formula>"þ"</formula>
    </cfRule>
  </conditionalFormatting>
  <conditionalFormatting sqref="B26:C26">
    <cfRule type="cellIs" dxfId="786" priority="774" stopIfTrue="1" operator="greaterThanOrEqual">
      <formula>#REF!</formula>
    </cfRule>
  </conditionalFormatting>
  <conditionalFormatting sqref="B27:E27">
    <cfRule type="cellIs" dxfId="785" priority="773" stopIfTrue="1" operator="equal">
      <formula>"þ"</formula>
    </cfRule>
  </conditionalFormatting>
  <conditionalFormatting sqref="B26:C26">
    <cfRule type="cellIs" dxfId="784" priority="772" stopIfTrue="1" operator="equal">
      <formula>"þ"</formula>
    </cfRule>
  </conditionalFormatting>
  <conditionalFormatting sqref="D26">
    <cfRule type="cellIs" dxfId="783" priority="771" stopIfTrue="1" operator="equal">
      <formula>"þ"</formula>
    </cfRule>
  </conditionalFormatting>
  <conditionalFormatting sqref="D26">
    <cfRule type="cellIs" dxfId="782" priority="770" stopIfTrue="1" operator="equal">
      <formula>"þ"</formula>
    </cfRule>
  </conditionalFormatting>
  <conditionalFormatting sqref="E26">
    <cfRule type="cellIs" dxfId="781" priority="769" stopIfTrue="1" operator="equal">
      <formula>"þ"</formula>
    </cfRule>
  </conditionalFormatting>
  <conditionalFormatting sqref="B28:C28">
    <cfRule type="cellIs" dxfId="780" priority="768" stopIfTrue="1" operator="greaterThanOrEqual">
      <formula>#REF!</formula>
    </cfRule>
  </conditionalFormatting>
  <conditionalFormatting sqref="B29:E29">
    <cfRule type="cellIs" dxfId="779" priority="767" stopIfTrue="1" operator="equal">
      <formula>"þ"</formula>
    </cfRule>
  </conditionalFormatting>
  <conditionalFormatting sqref="B28:C28">
    <cfRule type="cellIs" dxfId="778" priority="766" stopIfTrue="1" operator="equal">
      <formula>"þ"</formula>
    </cfRule>
  </conditionalFormatting>
  <conditionalFormatting sqref="D28">
    <cfRule type="cellIs" dxfId="777" priority="765" stopIfTrue="1" operator="equal">
      <formula>"þ"</formula>
    </cfRule>
  </conditionalFormatting>
  <conditionalFormatting sqref="D28">
    <cfRule type="cellIs" dxfId="776" priority="764" stopIfTrue="1" operator="equal">
      <formula>"þ"</formula>
    </cfRule>
  </conditionalFormatting>
  <conditionalFormatting sqref="E28">
    <cfRule type="cellIs" dxfId="775" priority="763" stopIfTrue="1" operator="equal">
      <formula>"þ"</formula>
    </cfRule>
  </conditionalFormatting>
  <conditionalFormatting sqref="E17">
    <cfRule type="cellIs" dxfId="774" priority="762" stopIfTrue="1" operator="equal">
      <formula>"þ"</formula>
    </cfRule>
  </conditionalFormatting>
  <conditionalFormatting sqref="E17">
    <cfRule type="cellIs" dxfId="773" priority="761" stopIfTrue="1" operator="equal">
      <formula>"þ"</formula>
    </cfRule>
  </conditionalFormatting>
  <conditionalFormatting sqref="B26:C26">
    <cfRule type="cellIs" dxfId="772" priority="760" stopIfTrue="1" operator="greaterThanOrEqual">
      <formula>#REF!</formula>
    </cfRule>
  </conditionalFormatting>
  <conditionalFormatting sqref="B27:E27">
    <cfRule type="cellIs" dxfId="771" priority="759" stopIfTrue="1" operator="equal">
      <formula>"þ"</formula>
    </cfRule>
  </conditionalFormatting>
  <conditionalFormatting sqref="B26:C26">
    <cfRule type="cellIs" dxfId="770" priority="758" stopIfTrue="1" operator="equal">
      <formula>"þ"</formula>
    </cfRule>
  </conditionalFormatting>
  <conditionalFormatting sqref="D26">
    <cfRule type="cellIs" dxfId="769" priority="757" stopIfTrue="1" operator="equal">
      <formula>"þ"</formula>
    </cfRule>
  </conditionalFormatting>
  <conditionalFormatting sqref="D26">
    <cfRule type="cellIs" dxfId="768" priority="756" stopIfTrue="1" operator="equal">
      <formula>"þ"</formula>
    </cfRule>
  </conditionalFormatting>
  <conditionalFormatting sqref="E26">
    <cfRule type="cellIs" dxfId="767" priority="755" stopIfTrue="1" operator="equal">
      <formula>"þ"</formula>
    </cfRule>
  </conditionalFormatting>
  <conditionalFormatting sqref="E16">
    <cfRule type="cellIs" dxfId="766" priority="754" stopIfTrue="1" operator="equal">
      <formula>"þ"</formula>
    </cfRule>
  </conditionalFormatting>
  <conditionalFormatting sqref="B28:C28">
    <cfRule type="cellIs" dxfId="765" priority="753" stopIfTrue="1" operator="greaterThanOrEqual">
      <formula>#REF!</formula>
    </cfRule>
  </conditionalFormatting>
  <conditionalFormatting sqref="B29:E29">
    <cfRule type="cellIs" dxfId="764" priority="752" stopIfTrue="1" operator="equal">
      <formula>"þ"</formula>
    </cfRule>
  </conditionalFormatting>
  <conditionalFormatting sqref="B28:C28">
    <cfRule type="cellIs" dxfId="763" priority="751" stopIfTrue="1" operator="equal">
      <formula>"þ"</formula>
    </cfRule>
  </conditionalFormatting>
  <conditionalFormatting sqref="D28">
    <cfRule type="cellIs" dxfId="762" priority="750" stopIfTrue="1" operator="equal">
      <formula>"þ"</formula>
    </cfRule>
  </conditionalFormatting>
  <conditionalFormatting sqref="D28">
    <cfRule type="cellIs" dxfId="761" priority="749" stopIfTrue="1" operator="equal">
      <formula>"þ"</formula>
    </cfRule>
  </conditionalFormatting>
  <conditionalFormatting sqref="E28">
    <cfRule type="cellIs" dxfId="760" priority="748" stopIfTrue="1" operator="equal">
      <formula>"þ"</formula>
    </cfRule>
  </conditionalFormatting>
  <conditionalFormatting sqref="E17">
    <cfRule type="cellIs" dxfId="759" priority="747" stopIfTrue="1" operator="equal">
      <formula>"þ"</formula>
    </cfRule>
  </conditionalFormatting>
  <conditionalFormatting sqref="B27:C27">
    <cfRule type="cellIs" dxfId="758" priority="746" stopIfTrue="1" operator="greaterThanOrEqual">
      <formula>#REF!</formula>
    </cfRule>
  </conditionalFormatting>
  <conditionalFormatting sqref="B28:E28">
    <cfRule type="cellIs" dxfId="757" priority="745" stopIfTrue="1" operator="equal">
      <formula>"þ"</formula>
    </cfRule>
  </conditionalFormatting>
  <conditionalFormatting sqref="B27:C27">
    <cfRule type="cellIs" dxfId="756" priority="744" stopIfTrue="1" operator="equal">
      <formula>"þ"</formula>
    </cfRule>
  </conditionalFormatting>
  <conditionalFormatting sqref="D27">
    <cfRule type="cellIs" dxfId="755" priority="743" stopIfTrue="1" operator="equal">
      <formula>"þ"</formula>
    </cfRule>
  </conditionalFormatting>
  <conditionalFormatting sqref="D27">
    <cfRule type="cellIs" dxfId="754" priority="742" stopIfTrue="1" operator="equal">
      <formula>"þ"</formula>
    </cfRule>
  </conditionalFormatting>
  <conditionalFormatting sqref="E27">
    <cfRule type="cellIs" dxfId="753" priority="741" stopIfTrue="1" operator="equal">
      <formula>"þ"</formula>
    </cfRule>
  </conditionalFormatting>
  <conditionalFormatting sqref="E20">
    <cfRule type="cellIs" dxfId="752" priority="740" stopIfTrue="1" operator="equal">
      <formula>"þ"</formula>
    </cfRule>
  </conditionalFormatting>
  <conditionalFormatting sqref="B29:C29">
    <cfRule type="cellIs" dxfId="751" priority="739" stopIfTrue="1" operator="greaterThanOrEqual">
      <formula>#REF!</formula>
    </cfRule>
  </conditionalFormatting>
  <conditionalFormatting sqref="B30:E30">
    <cfRule type="cellIs" dxfId="750" priority="738" stopIfTrue="1" operator="equal">
      <formula>"þ"</formula>
    </cfRule>
  </conditionalFormatting>
  <conditionalFormatting sqref="B29:C29">
    <cfRule type="cellIs" dxfId="749" priority="737" stopIfTrue="1" operator="equal">
      <formula>"þ"</formula>
    </cfRule>
  </conditionalFormatting>
  <conditionalFormatting sqref="D29">
    <cfRule type="cellIs" dxfId="748" priority="736" stopIfTrue="1" operator="equal">
      <formula>"þ"</formula>
    </cfRule>
  </conditionalFormatting>
  <conditionalFormatting sqref="D29">
    <cfRule type="cellIs" dxfId="747" priority="735" stopIfTrue="1" operator="equal">
      <formula>"þ"</formula>
    </cfRule>
  </conditionalFormatting>
  <conditionalFormatting sqref="E29">
    <cfRule type="cellIs" dxfId="746" priority="734" stopIfTrue="1" operator="equal">
      <formula>"þ"</formula>
    </cfRule>
  </conditionalFormatting>
  <conditionalFormatting sqref="E18">
    <cfRule type="cellIs" dxfId="745" priority="733" stopIfTrue="1" operator="equal">
      <formula>"þ"</formula>
    </cfRule>
  </conditionalFormatting>
  <conditionalFormatting sqref="B26:C26">
    <cfRule type="cellIs" dxfId="744" priority="732" stopIfTrue="1" operator="greaterThanOrEqual">
      <formula>#REF!</formula>
    </cfRule>
  </conditionalFormatting>
  <conditionalFormatting sqref="B27:E27">
    <cfRule type="cellIs" dxfId="743" priority="731" stopIfTrue="1" operator="equal">
      <formula>"þ"</formula>
    </cfRule>
  </conditionalFormatting>
  <conditionalFormatting sqref="B26:C26">
    <cfRule type="cellIs" dxfId="742" priority="730" stopIfTrue="1" operator="equal">
      <formula>"þ"</formula>
    </cfRule>
  </conditionalFormatting>
  <conditionalFormatting sqref="D26">
    <cfRule type="cellIs" dxfId="741" priority="729" stopIfTrue="1" operator="equal">
      <formula>"þ"</formula>
    </cfRule>
  </conditionalFormatting>
  <conditionalFormatting sqref="D26">
    <cfRule type="cellIs" dxfId="740" priority="728" stopIfTrue="1" operator="equal">
      <formula>"þ"</formula>
    </cfRule>
  </conditionalFormatting>
  <conditionalFormatting sqref="E26">
    <cfRule type="cellIs" dxfId="739" priority="727" stopIfTrue="1" operator="equal">
      <formula>"þ"</formula>
    </cfRule>
  </conditionalFormatting>
  <conditionalFormatting sqref="B28:C28">
    <cfRule type="cellIs" dxfId="738" priority="726" stopIfTrue="1" operator="greaterThanOrEqual">
      <formula>#REF!</formula>
    </cfRule>
  </conditionalFormatting>
  <conditionalFormatting sqref="B29:E29">
    <cfRule type="cellIs" dxfId="737" priority="725" stopIfTrue="1" operator="equal">
      <formula>"þ"</formula>
    </cfRule>
  </conditionalFormatting>
  <conditionalFormatting sqref="B28:C28">
    <cfRule type="cellIs" dxfId="736" priority="724" stopIfTrue="1" operator="equal">
      <formula>"þ"</formula>
    </cfRule>
  </conditionalFormatting>
  <conditionalFormatting sqref="D28">
    <cfRule type="cellIs" dxfId="735" priority="723" stopIfTrue="1" operator="equal">
      <formula>"þ"</formula>
    </cfRule>
  </conditionalFormatting>
  <conditionalFormatting sqref="D28">
    <cfRule type="cellIs" dxfId="734" priority="722" stopIfTrue="1" operator="equal">
      <formula>"þ"</formula>
    </cfRule>
  </conditionalFormatting>
  <conditionalFormatting sqref="E28">
    <cfRule type="cellIs" dxfId="733" priority="721" stopIfTrue="1" operator="equal">
      <formula>"þ"</formula>
    </cfRule>
  </conditionalFormatting>
  <conditionalFormatting sqref="B27:C27">
    <cfRule type="cellIs" dxfId="732" priority="720" stopIfTrue="1" operator="greaterThanOrEqual">
      <formula>#REF!</formula>
    </cfRule>
  </conditionalFormatting>
  <conditionalFormatting sqref="B28:E28">
    <cfRule type="cellIs" dxfId="731" priority="719" stopIfTrue="1" operator="equal">
      <formula>"þ"</formula>
    </cfRule>
  </conditionalFormatting>
  <conditionalFormatting sqref="B27:C27">
    <cfRule type="cellIs" dxfId="730" priority="718" stopIfTrue="1" operator="equal">
      <formula>"þ"</formula>
    </cfRule>
  </conditionalFormatting>
  <conditionalFormatting sqref="D27">
    <cfRule type="cellIs" dxfId="729" priority="717" stopIfTrue="1" operator="equal">
      <formula>"þ"</formula>
    </cfRule>
  </conditionalFormatting>
  <conditionalFormatting sqref="D27">
    <cfRule type="cellIs" dxfId="728" priority="716" stopIfTrue="1" operator="equal">
      <formula>"þ"</formula>
    </cfRule>
  </conditionalFormatting>
  <conditionalFormatting sqref="E27">
    <cfRule type="cellIs" dxfId="727" priority="715" stopIfTrue="1" operator="equal">
      <formula>"þ"</formula>
    </cfRule>
  </conditionalFormatting>
  <conditionalFormatting sqref="E20">
    <cfRule type="cellIs" dxfId="726" priority="714" stopIfTrue="1" operator="equal">
      <formula>"þ"</formula>
    </cfRule>
  </conditionalFormatting>
  <conditionalFormatting sqref="B29:C29">
    <cfRule type="cellIs" dxfId="725" priority="713" stopIfTrue="1" operator="greaterThanOrEqual">
      <formula>#REF!</formula>
    </cfRule>
  </conditionalFormatting>
  <conditionalFormatting sqref="B30:E30">
    <cfRule type="cellIs" dxfId="724" priority="712" stopIfTrue="1" operator="equal">
      <formula>"þ"</formula>
    </cfRule>
  </conditionalFormatting>
  <conditionalFormatting sqref="B29:C29">
    <cfRule type="cellIs" dxfId="723" priority="711" stopIfTrue="1" operator="equal">
      <formula>"þ"</formula>
    </cfRule>
  </conditionalFormatting>
  <conditionalFormatting sqref="D29">
    <cfRule type="cellIs" dxfId="722" priority="710" stopIfTrue="1" operator="equal">
      <formula>"þ"</formula>
    </cfRule>
  </conditionalFormatting>
  <conditionalFormatting sqref="D29">
    <cfRule type="cellIs" dxfId="721" priority="709" stopIfTrue="1" operator="equal">
      <formula>"þ"</formula>
    </cfRule>
  </conditionalFormatting>
  <conditionalFormatting sqref="E29">
    <cfRule type="cellIs" dxfId="720" priority="708" stopIfTrue="1" operator="equal">
      <formula>"þ"</formula>
    </cfRule>
  </conditionalFormatting>
  <conditionalFormatting sqref="B27:C27">
    <cfRule type="cellIs" dxfId="719" priority="707" stopIfTrue="1" operator="greaterThanOrEqual">
      <formula>#REF!</formula>
    </cfRule>
  </conditionalFormatting>
  <conditionalFormatting sqref="B28:E28">
    <cfRule type="cellIs" dxfId="718" priority="706" stopIfTrue="1" operator="equal">
      <formula>"þ"</formula>
    </cfRule>
  </conditionalFormatting>
  <conditionalFormatting sqref="B27:C27">
    <cfRule type="cellIs" dxfId="717" priority="705" stopIfTrue="1" operator="equal">
      <formula>"þ"</formula>
    </cfRule>
  </conditionalFormatting>
  <conditionalFormatting sqref="D27">
    <cfRule type="cellIs" dxfId="716" priority="704" stopIfTrue="1" operator="equal">
      <formula>"þ"</formula>
    </cfRule>
  </conditionalFormatting>
  <conditionalFormatting sqref="D27">
    <cfRule type="cellIs" dxfId="715" priority="703" stopIfTrue="1" operator="equal">
      <formula>"þ"</formula>
    </cfRule>
  </conditionalFormatting>
  <conditionalFormatting sqref="E27">
    <cfRule type="cellIs" dxfId="714" priority="702" stopIfTrue="1" operator="equal">
      <formula>"þ"</formula>
    </cfRule>
  </conditionalFormatting>
  <conditionalFormatting sqref="E20">
    <cfRule type="cellIs" dxfId="713" priority="701" stopIfTrue="1" operator="equal">
      <formula>"þ"</formula>
    </cfRule>
  </conditionalFormatting>
  <conditionalFormatting sqref="B29:C29">
    <cfRule type="cellIs" dxfId="712" priority="700" stopIfTrue="1" operator="greaterThanOrEqual">
      <formula>#REF!</formula>
    </cfRule>
  </conditionalFormatting>
  <conditionalFormatting sqref="B30:E30">
    <cfRule type="cellIs" dxfId="711" priority="699" stopIfTrue="1" operator="equal">
      <formula>"þ"</formula>
    </cfRule>
  </conditionalFormatting>
  <conditionalFormatting sqref="B29:C29">
    <cfRule type="cellIs" dxfId="710" priority="698" stopIfTrue="1" operator="equal">
      <formula>"þ"</formula>
    </cfRule>
  </conditionalFormatting>
  <conditionalFormatting sqref="D29">
    <cfRule type="cellIs" dxfId="709" priority="697" stopIfTrue="1" operator="equal">
      <formula>"þ"</formula>
    </cfRule>
  </conditionalFormatting>
  <conditionalFormatting sqref="D29">
    <cfRule type="cellIs" dxfId="708" priority="696" stopIfTrue="1" operator="equal">
      <formula>"þ"</formula>
    </cfRule>
  </conditionalFormatting>
  <conditionalFormatting sqref="E29">
    <cfRule type="cellIs" dxfId="707" priority="695" stopIfTrue="1" operator="equal">
      <formula>"þ"</formula>
    </cfRule>
  </conditionalFormatting>
  <conditionalFormatting sqref="B28:C28">
    <cfRule type="cellIs" dxfId="706" priority="694" stopIfTrue="1" operator="greaterThanOrEqual">
      <formula>#REF!</formula>
    </cfRule>
  </conditionalFormatting>
  <conditionalFormatting sqref="B29:E29">
    <cfRule type="cellIs" dxfId="705" priority="693" stopIfTrue="1" operator="equal">
      <formula>"þ"</formula>
    </cfRule>
  </conditionalFormatting>
  <conditionalFormatting sqref="B28:C28">
    <cfRule type="cellIs" dxfId="704" priority="692" stopIfTrue="1" operator="equal">
      <formula>"þ"</formula>
    </cfRule>
  </conditionalFormatting>
  <conditionalFormatting sqref="D28">
    <cfRule type="cellIs" dxfId="703" priority="691" stopIfTrue="1" operator="equal">
      <formula>"þ"</formula>
    </cfRule>
  </conditionalFormatting>
  <conditionalFormatting sqref="D28">
    <cfRule type="cellIs" dxfId="702" priority="690" stopIfTrue="1" operator="equal">
      <formula>"þ"</formula>
    </cfRule>
  </conditionalFormatting>
  <conditionalFormatting sqref="E28">
    <cfRule type="cellIs" dxfId="701" priority="689" stopIfTrue="1" operator="equal">
      <formula>"þ"</formula>
    </cfRule>
  </conditionalFormatting>
  <conditionalFormatting sqref="E21">
    <cfRule type="cellIs" dxfId="700" priority="688" stopIfTrue="1" operator="equal">
      <formula>"þ"</formula>
    </cfRule>
  </conditionalFormatting>
  <conditionalFormatting sqref="B30:C30">
    <cfRule type="cellIs" dxfId="699" priority="687" stopIfTrue="1" operator="greaterThanOrEqual">
      <formula>#REF!</formula>
    </cfRule>
  </conditionalFormatting>
  <conditionalFormatting sqref="B31:E31">
    <cfRule type="cellIs" dxfId="698" priority="686" stopIfTrue="1" operator="equal">
      <formula>"þ"</formula>
    </cfRule>
  </conditionalFormatting>
  <conditionalFormatting sqref="B30:C30">
    <cfRule type="cellIs" dxfId="697" priority="685" stopIfTrue="1" operator="equal">
      <formula>"þ"</formula>
    </cfRule>
  </conditionalFormatting>
  <conditionalFormatting sqref="D30">
    <cfRule type="cellIs" dxfId="696" priority="684" stopIfTrue="1" operator="equal">
      <formula>"þ"</formula>
    </cfRule>
  </conditionalFormatting>
  <conditionalFormatting sqref="D30">
    <cfRule type="cellIs" dxfId="695" priority="683" stopIfTrue="1" operator="equal">
      <formula>"þ"</formula>
    </cfRule>
  </conditionalFormatting>
  <conditionalFormatting sqref="E30">
    <cfRule type="cellIs" dxfId="694" priority="682" stopIfTrue="1" operator="equal">
      <formula>"þ"</formula>
    </cfRule>
  </conditionalFormatting>
  <conditionalFormatting sqref="E15">
    <cfRule type="cellIs" dxfId="693" priority="681" stopIfTrue="1" operator="equal">
      <formula>"þ"</formula>
    </cfRule>
  </conditionalFormatting>
  <conditionalFormatting sqref="E19">
    <cfRule type="cellIs" dxfId="692" priority="680" stopIfTrue="1" operator="equal">
      <formula>"þ"</formula>
    </cfRule>
  </conditionalFormatting>
  <conditionalFormatting sqref="E11">
    <cfRule type="cellIs" dxfId="691" priority="679" stopIfTrue="1" operator="equal">
      <formula>"þ"</formula>
    </cfRule>
  </conditionalFormatting>
  <conditionalFormatting sqref="B22:E27">
    <cfRule type="cellIs" dxfId="690" priority="678" stopIfTrue="1" operator="equal">
      <formula>"þ"</formula>
    </cfRule>
  </conditionalFormatting>
  <conditionalFormatting sqref="B24:C24">
    <cfRule type="cellIs" dxfId="689" priority="677" stopIfTrue="1" operator="greaterThanOrEqual">
      <formula>#REF!</formula>
    </cfRule>
  </conditionalFormatting>
  <conditionalFormatting sqref="B24:C24">
    <cfRule type="cellIs" dxfId="688" priority="676" stopIfTrue="1" operator="equal">
      <formula>"þ"</formula>
    </cfRule>
  </conditionalFormatting>
  <conditionalFormatting sqref="D24">
    <cfRule type="cellIs" dxfId="687" priority="675" stopIfTrue="1" operator="equal">
      <formula>"þ"</formula>
    </cfRule>
  </conditionalFormatting>
  <conditionalFormatting sqref="D24">
    <cfRule type="cellIs" dxfId="686" priority="674" stopIfTrue="1" operator="equal">
      <formula>"þ"</formula>
    </cfRule>
  </conditionalFormatting>
  <conditionalFormatting sqref="E24">
    <cfRule type="cellIs" dxfId="685" priority="673" stopIfTrue="1" operator="equal">
      <formula>"þ"</formula>
    </cfRule>
  </conditionalFormatting>
  <conditionalFormatting sqref="E22">
    <cfRule type="cellIs" dxfId="684" priority="672" stopIfTrue="1" operator="equal">
      <formula>"þ"</formula>
    </cfRule>
  </conditionalFormatting>
  <conditionalFormatting sqref="E22">
    <cfRule type="cellIs" dxfId="683" priority="671" stopIfTrue="1" operator="equal">
      <formula>"þ"</formula>
    </cfRule>
  </conditionalFormatting>
  <conditionalFormatting sqref="E22">
    <cfRule type="cellIs" dxfId="682" priority="670" stopIfTrue="1" operator="equal">
      <formula>"þ"</formula>
    </cfRule>
  </conditionalFormatting>
  <conditionalFormatting sqref="E23">
    <cfRule type="cellIs" dxfId="681" priority="669" stopIfTrue="1" operator="equal">
      <formula>"þ"</formula>
    </cfRule>
  </conditionalFormatting>
  <conditionalFormatting sqref="E23">
    <cfRule type="cellIs" dxfId="680" priority="668" stopIfTrue="1" operator="equal">
      <formula>"þ"</formula>
    </cfRule>
  </conditionalFormatting>
  <conditionalFormatting sqref="E23">
    <cfRule type="cellIs" dxfId="679" priority="667" stopIfTrue="1" operator="equal">
      <formula>"þ"</formula>
    </cfRule>
  </conditionalFormatting>
  <conditionalFormatting sqref="E23">
    <cfRule type="cellIs" dxfId="678" priority="666" stopIfTrue="1" operator="equal">
      <formula>"þ"</formula>
    </cfRule>
  </conditionalFormatting>
  <conditionalFormatting sqref="E24">
    <cfRule type="cellIs" dxfId="677" priority="665" stopIfTrue="1" operator="equal">
      <formula>"þ"</formula>
    </cfRule>
  </conditionalFormatting>
  <conditionalFormatting sqref="E22">
    <cfRule type="cellIs" dxfId="676" priority="664" stopIfTrue="1" operator="equal">
      <formula>"þ"</formula>
    </cfRule>
  </conditionalFormatting>
  <conditionalFormatting sqref="B22:C22">
    <cfRule type="cellIs" dxfId="675" priority="663" stopIfTrue="1" operator="greaterThanOrEqual">
      <formula>#REF!</formula>
    </cfRule>
  </conditionalFormatting>
  <conditionalFormatting sqref="B22:C22">
    <cfRule type="cellIs" dxfId="674" priority="662" stopIfTrue="1" operator="equal">
      <formula>"þ"</formula>
    </cfRule>
  </conditionalFormatting>
  <conditionalFormatting sqref="D22">
    <cfRule type="cellIs" dxfId="673" priority="661" stopIfTrue="1" operator="equal">
      <formula>"þ"</formula>
    </cfRule>
  </conditionalFormatting>
  <conditionalFormatting sqref="D22">
    <cfRule type="cellIs" dxfId="672" priority="660" stopIfTrue="1" operator="equal">
      <formula>"þ"</formula>
    </cfRule>
  </conditionalFormatting>
  <conditionalFormatting sqref="E22">
    <cfRule type="cellIs" dxfId="671" priority="659" stopIfTrue="1" operator="equal">
      <formula>"þ"</formula>
    </cfRule>
  </conditionalFormatting>
  <conditionalFormatting sqref="B27:C27">
    <cfRule type="cellIs" dxfId="670" priority="658" stopIfTrue="1" operator="greaterThanOrEqual">
      <formula>#REF!</formula>
    </cfRule>
  </conditionalFormatting>
  <conditionalFormatting sqref="B28:E28">
    <cfRule type="cellIs" dxfId="669" priority="657" stopIfTrue="1" operator="equal">
      <formula>"þ"</formula>
    </cfRule>
  </conditionalFormatting>
  <conditionalFormatting sqref="B27:C27">
    <cfRule type="cellIs" dxfId="668" priority="656" stopIfTrue="1" operator="equal">
      <formula>"þ"</formula>
    </cfRule>
  </conditionalFormatting>
  <conditionalFormatting sqref="D27">
    <cfRule type="cellIs" dxfId="667" priority="655" stopIfTrue="1" operator="equal">
      <formula>"þ"</formula>
    </cfRule>
  </conditionalFormatting>
  <conditionalFormatting sqref="D27">
    <cfRule type="cellIs" dxfId="666" priority="654" stopIfTrue="1" operator="equal">
      <formula>"þ"</formula>
    </cfRule>
  </conditionalFormatting>
  <conditionalFormatting sqref="E27">
    <cfRule type="cellIs" dxfId="665" priority="653" stopIfTrue="1" operator="equal">
      <formula>"þ"</formula>
    </cfRule>
  </conditionalFormatting>
  <conditionalFormatting sqref="B27:E27">
    <cfRule type="cellIs" dxfId="664" priority="652" stopIfTrue="1" operator="equal">
      <formula>"þ"</formula>
    </cfRule>
  </conditionalFormatting>
  <conditionalFormatting sqref="B28:C28">
    <cfRule type="cellIs" dxfId="663" priority="651" stopIfTrue="1" operator="greaterThanOrEqual">
      <formula>#REF!</formula>
    </cfRule>
  </conditionalFormatting>
  <conditionalFormatting sqref="B29:E29">
    <cfRule type="cellIs" dxfId="662" priority="650" stopIfTrue="1" operator="equal">
      <formula>"þ"</formula>
    </cfRule>
  </conditionalFormatting>
  <conditionalFormatting sqref="B28:C28">
    <cfRule type="cellIs" dxfId="661" priority="649" stopIfTrue="1" operator="equal">
      <formula>"þ"</formula>
    </cfRule>
  </conditionalFormatting>
  <conditionalFormatting sqref="D28">
    <cfRule type="cellIs" dxfId="660" priority="648" stopIfTrue="1" operator="equal">
      <formula>"þ"</formula>
    </cfRule>
  </conditionalFormatting>
  <conditionalFormatting sqref="D28">
    <cfRule type="cellIs" dxfId="659" priority="647" stopIfTrue="1" operator="equal">
      <formula>"þ"</formula>
    </cfRule>
  </conditionalFormatting>
  <conditionalFormatting sqref="E28">
    <cfRule type="cellIs" dxfId="658" priority="646" stopIfTrue="1" operator="equal">
      <formula>"þ"</formula>
    </cfRule>
  </conditionalFormatting>
  <conditionalFormatting sqref="B27:E27">
    <cfRule type="cellIs" dxfId="657" priority="645" stopIfTrue="1" operator="equal">
      <formula>"þ"</formula>
    </cfRule>
  </conditionalFormatting>
  <conditionalFormatting sqref="B28:C28">
    <cfRule type="cellIs" dxfId="656" priority="644" stopIfTrue="1" operator="greaterThanOrEqual">
      <formula>#REF!</formula>
    </cfRule>
  </conditionalFormatting>
  <conditionalFormatting sqref="B29:E29">
    <cfRule type="cellIs" dxfId="655" priority="643" stopIfTrue="1" operator="equal">
      <formula>"þ"</formula>
    </cfRule>
  </conditionalFormatting>
  <conditionalFormatting sqref="B28:C28">
    <cfRule type="cellIs" dxfId="654" priority="642" stopIfTrue="1" operator="equal">
      <formula>"þ"</formula>
    </cfRule>
  </conditionalFormatting>
  <conditionalFormatting sqref="D28">
    <cfRule type="cellIs" dxfId="653" priority="641" stopIfTrue="1" operator="equal">
      <formula>"þ"</formula>
    </cfRule>
  </conditionalFormatting>
  <conditionalFormatting sqref="D28">
    <cfRule type="cellIs" dxfId="652" priority="640" stopIfTrue="1" operator="equal">
      <formula>"þ"</formula>
    </cfRule>
  </conditionalFormatting>
  <conditionalFormatting sqref="E28">
    <cfRule type="cellIs" dxfId="651" priority="639" stopIfTrue="1" operator="equal">
      <formula>"þ"</formula>
    </cfRule>
  </conditionalFormatting>
  <conditionalFormatting sqref="B27:C27">
    <cfRule type="cellIs" dxfId="650" priority="638" stopIfTrue="1" operator="greaterThanOrEqual">
      <formula>#REF!</formula>
    </cfRule>
  </conditionalFormatting>
  <conditionalFormatting sqref="B28:E28">
    <cfRule type="cellIs" dxfId="649" priority="637" stopIfTrue="1" operator="equal">
      <formula>"þ"</formula>
    </cfRule>
  </conditionalFormatting>
  <conditionalFormatting sqref="B27:C27">
    <cfRule type="cellIs" dxfId="648" priority="636" stopIfTrue="1" operator="equal">
      <formula>"þ"</formula>
    </cfRule>
  </conditionalFormatting>
  <conditionalFormatting sqref="D27">
    <cfRule type="cellIs" dxfId="647" priority="635" stopIfTrue="1" operator="equal">
      <formula>"þ"</formula>
    </cfRule>
  </conditionalFormatting>
  <conditionalFormatting sqref="D27">
    <cfRule type="cellIs" dxfId="646" priority="634" stopIfTrue="1" operator="equal">
      <formula>"þ"</formula>
    </cfRule>
  </conditionalFormatting>
  <conditionalFormatting sqref="E27">
    <cfRule type="cellIs" dxfId="645" priority="633" stopIfTrue="1" operator="equal">
      <formula>"þ"</formula>
    </cfRule>
  </conditionalFormatting>
  <conditionalFormatting sqref="B29:C29">
    <cfRule type="cellIs" dxfId="644" priority="632" stopIfTrue="1" operator="greaterThanOrEqual">
      <formula>#REF!</formula>
    </cfRule>
  </conditionalFormatting>
  <conditionalFormatting sqref="B30:E30">
    <cfRule type="cellIs" dxfId="643" priority="631" stopIfTrue="1" operator="equal">
      <formula>"þ"</formula>
    </cfRule>
  </conditionalFormatting>
  <conditionalFormatting sqref="B29:C29">
    <cfRule type="cellIs" dxfId="642" priority="630" stopIfTrue="1" operator="equal">
      <formula>"þ"</formula>
    </cfRule>
  </conditionalFormatting>
  <conditionalFormatting sqref="D29">
    <cfRule type="cellIs" dxfId="641" priority="629" stopIfTrue="1" operator="equal">
      <formula>"þ"</formula>
    </cfRule>
  </conditionalFormatting>
  <conditionalFormatting sqref="D29">
    <cfRule type="cellIs" dxfId="640" priority="628" stopIfTrue="1" operator="equal">
      <formula>"þ"</formula>
    </cfRule>
  </conditionalFormatting>
  <conditionalFormatting sqref="E29">
    <cfRule type="cellIs" dxfId="639" priority="627" stopIfTrue="1" operator="equal">
      <formula>"þ"</formula>
    </cfRule>
  </conditionalFormatting>
  <conditionalFormatting sqref="B27:E27">
    <cfRule type="cellIs" dxfId="638" priority="626" stopIfTrue="1" operator="equal">
      <formula>"þ"</formula>
    </cfRule>
  </conditionalFormatting>
  <conditionalFormatting sqref="B28:C28">
    <cfRule type="cellIs" dxfId="637" priority="625" stopIfTrue="1" operator="greaterThanOrEqual">
      <formula>#REF!</formula>
    </cfRule>
  </conditionalFormatting>
  <conditionalFormatting sqref="B29:E29">
    <cfRule type="cellIs" dxfId="636" priority="624" stopIfTrue="1" operator="equal">
      <formula>"þ"</formula>
    </cfRule>
  </conditionalFormatting>
  <conditionalFormatting sqref="B28:C28">
    <cfRule type="cellIs" dxfId="635" priority="623" stopIfTrue="1" operator="equal">
      <formula>"þ"</formula>
    </cfRule>
  </conditionalFormatting>
  <conditionalFormatting sqref="D28">
    <cfRule type="cellIs" dxfId="634" priority="622" stopIfTrue="1" operator="equal">
      <formula>"þ"</formula>
    </cfRule>
  </conditionalFormatting>
  <conditionalFormatting sqref="D28">
    <cfRule type="cellIs" dxfId="633" priority="621" stopIfTrue="1" operator="equal">
      <formula>"þ"</formula>
    </cfRule>
  </conditionalFormatting>
  <conditionalFormatting sqref="E28">
    <cfRule type="cellIs" dxfId="632" priority="620" stopIfTrue="1" operator="equal">
      <formula>"þ"</formula>
    </cfRule>
  </conditionalFormatting>
  <conditionalFormatting sqref="B27:C27">
    <cfRule type="cellIs" dxfId="631" priority="619" stopIfTrue="1" operator="greaterThanOrEqual">
      <formula>#REF!</formula>
    </cfRule>
  </conditionalFormatting>
  <conditionalFormatting sqref="B28:E28">
    <cfRule type="cellIs" dxfId="630" priority="618" stopIfTrue="1" operator="equal">
      <formula>"þ"</formula>
    </cfRule>
  </conditionalFormatting>
  <conditionalFormatting sqref="B27:C27">
    <cfRule type="cellIs" dxfId="629" priority="617" stopIfTrue="1" operator="equal">
      <formula>"þ"</formula>
    </cfRule>
  </conditionalFormatting>
  <conditionalFormatting sqref="D27">
    <cfRule type="cellIs" dxfId="628" priority="616" stopIfTrue="1" operator="equal">
      <formula>"þ"</formula>
    </cfRule>
  </conditionalFormatting>
  <conditionalFormatting sqref="D27">
    <cfRule type="cellIs" dxfId="627" priority="615" stopIfTrue="1" operator="equal">
      <formula>"þ"</formula>
    </cfRule>
  </conditionalFormatting>
  <conditionalFormatting sqref="E27">
    <cfRule type="cellIs" dxfId="626" priority="614" stopIfTrue="1" operator="equal">
      <formula>"þ"</formula>
    </cfRule>
  </conditionalFormatting>
  <conditionalFormatting sqref="B29:C29">
    <cfRule type="cellIs" dxfId="625" priority="613" stopIfTrue="1" operator="greaterThanOrEqual">
      <formula>#REF!</formula>
    </cfRule>
  </conditionalFormatting>
  <conditionalFormatting sqref="B30:E30">
    <cfRule type="cellIs" dxfId="624" priority="612" stopIfTrue="1" operator="equal">
      <formula>"þ"</formula>
    </cfRule>
  </conditionalFormatting>
  <conditionalFormatting sqref="B29:C29">
    <cfRule type="cellIs" dxfId="623" priority="611" stopIfTrue="1" operator="equal">
      <formula>"þ"</formula>
    </cfRule>
  </conditionalFormatting>
  <conditionalFormatting sqref="D29">
    <cfRule type="cellIs" dxfId="622" priority="610" stopIfTrue="1" operator="equal">
      <formula>"þ"</formula>
    </cfRule>
  </conditionalFormatting>
  <conditionalFormatting sqref="D29">
    <cfRule type="cellIs" dxfId="621" priority="609" stopIfTrue="1" operator="equal">
      <formula>"þ"</formula>
    </cfRule>
  </conditionalFormatting>
  <conditionalFormatting sqref="E29">
    <cfRule type="cellIs" dxfId="620" priority="608" stopIfTrue="1" operator="equal">
      <formula>"þ"</formula>
    </cfRule>
  </conditionalFormatting>
  <conditionalFormatting sqref="B27:C27">
    <cfRule type="cellIs" dxfId="619" priority="607" stopIfTrue="1" operator="greaterThanOrEqual">
      <formula>#REF!</formula>
    </cfRule>
  </conditionalFormatting>
  <conditionalFormatting sqref="B28:E28">
    <cfRule type="cellIs" dxfId="618" priority="606" stopIfTrue="1" operator="equal">
      <formula>"þ"</formula>
    </cfRule>
  </conditionalFormatting>
  <conditionalFormatting sqref="B27:C27">
    <cfRule type="cellIs" dxfId="617" priority="605" stopIfTrue="1" operator="equal">
      <formula>"þ"</formula>
    </cfRule>
  </conditionalFormatting>
  <conditionalFormatting sqref="D27">
    <cfRule type="cellIs" dxfId="616" priority="604" stopIfTrue="1" operator="equal">
      <formula>"þ"</formula>
    </cfRule>
  </conditionalFormatting>
  <conditionalFormatting sqref="D27">
    <cfRule type="cellIs" dxfId="615" priority="603" stopIfTrue="1" operator="equal">
      <formula>"þ"</formula>
    </cfRule>
  </conditionalFormatting>
  <conditionalFormatting sqref="E27">
    <cfRule type="cellIs" dxfId="614" priority="602" stopIfTrue="1" operator="equal">
      <formula>"þ"</formula>
    </cfRule>
  </conditionalFormatting>
  <conditionalFormatting sqref="B29:C29">
    <cfRule type="cellIs" dxfId="613" priority="601" stopIfTrue="1" operator="greaterThanOrEqual">
      <formula>#REF!</formula>
    </cfRule>
  </conditionalFormatting>
  <conditionalFormatting sqref="B30:E30">
    <cfRule type="cellIs" dxfId="612" priority="600" stopIfTrue="1" operator="equal">
      <formula>"þ"</formula>
    </cfRule>
  </conditionalFormatting>
  <conditionalFormatting sqref="B29:C29">
    <cfRule type="cellIs" dxfId="611" priority="599" stopIfTrue="1" operator="equal">
      <formula>"þ"</formula>
    </cfRule>
  </conditionalFormatting>
  <conditionalFormatting sqref="D29">
    <cfRule type="cellIs" dxfId="610" priority="598" stopIfTrue="1" operator="equal">
      <formula>"þ"</formula>
    </cfRule>
  </conditionalFormatting>
  <conditionalFormatting sqref="D29">
    <cfRule type="cellIs" dxfId="609" priority="597" stopIfTrue="1" operator="equal">
      <formula>"þ"</formula>
    </cfRule>
  </conditionalFormatting>
  <conditionalFormatting sqref="E29">
    <cfRule type="cellIs" dxfId="608" priority="596" stopIfTrue="1" operator="equal">
      <formula>"þ"</formula>
    </cfRule>
  </conditionalFormatting>
  <conditionalFormatting sqref="B28:C28">
    <cfRule type="cellIs" dxfId="607" priority="595" stopIfTrue="1" operator="greaterThanOrEqual">
      <formula>#REF!</formula>
    </cfRule>
  </conditionalFormatting>
  <conditionalFormatting sqref="B29:E29">
    <cfRule type="cellIs" dxfId="606" priority="594" stopIfTrue="1" operator="equal">
      <formula>"þ"</formula>
    </cfRule>
  </conditionalFormatting>
  <conditionalFormatting sqref="B28:C28">
    <cfRule type="cellIs" dxfId="605" priority="593" stopIfTrue="1" operator="equal">
      <formula>"þ"</formula>
    </cfRule>
  </conditionalFormatting>
  <conditionalFormatting sqref="D28">
    <cfRule type="cellIs" dxfId="604" priority="592" stopIfTrue="1" operator="equal">
      <formula>"þ"</formula>
    </cfRule>
  </conditionalFormatting>
  <conditionalFormatting sqref="D28">
    <cfRule type="cellIs" dxfId="603" priority="591" stopIfTrue="1" operator="equal">
      <formula>"þ"</formula>
    </cfRule>
  </conditionalFormatting>
  <conditionalFormatting sqref="E28">
    <cfRule type="cellIs" dxfId="602" priority="590" stopIfTrue="1" operator="equal">
      <formula>"þ"</formula>
    </cfRule>
  </conditionalFormatting>
  <conditionalFormatting sqref="E21">
    <cfRule type="cellIs" dxfId="601" priority="589" stopIfTrue="1" operator="equal">
      <formula>"þ"</formula>
    </cfRule>
  </conditionalFormatting>
  <conditionalFormatting sqref="B30:C30">
    <cfRule type="cellIs" dxfId="600" priority="588" stopIfTrue="1" operator="greaterThanOrEqual">
      <formula>#REF!</formula>
    </cfRule>
  </conditionalFormatting>
  <conditionalFormatting sqref="B31:E31">
    <cfRule type="cellIs" dxfId="599" priority="587" stopIfTrue="1" operator="equal">
      <formula>"þ"</formula>
    </cfRule>
  </conditionalFormatting>
  <conditionalFormatting sqref="B30:C30">
    <cfRule type="cellIs" dxfId="598" priority="586" stopIfTrue="1" operator="equal">
      <formula>"þ"</formula>
    </cfRule>
  </conditionalFormatting>
  <conditionalFormatting sqref="D30">
    <cfRule type="cellIs" dxfId="597" priority="585" stopIfTrue="1" operator="equal">
      <formula>"þ"</formula>
    </cfRule>
  </conditionalFormatting>
  <conditionalFormatting sqref="D30">
    <cfRule type="cellIs" dxfId="596" priority="584" stopIfTrue="1" operator="equal">
      <formula>"þ"</formula>
    </cfRule>
  </conditionalFormatting>
  <conditionalFormatting sqref="E30">
    <cfRule type="cellIs" dxfId="595" priority="583" stopIfTrue="1" operator="equal">
      <formula>"þ"</formula>
    </cfRule>
  </conditionalFormatting>
  <conditionalFormatting sqref="B27:E27">
    <cfRule type="cellIs" dxfId="594" priority="582" stopIfTrue="1" operator="equal">
      <formula>"þ"</formula>
    </cfRule>
  </conditionalFormatting>
  <conditionalFormatting sqref="B28:C28">
    <cfRule type="cellIs" dxfId="593" priority="581" stopIfTrue="1" operator="greaterThanOrEqual">
      <formula>#REF!</formula>
    </cfRule>
  </conditionalFormatting>
  <conditionalFormatting sqref="B29:E29">
    <cfRule type="cellIs" dxfId="592" priority="580" stopIfTrue="1" operator="equal">
      <formula>"þ"</formula>
    </cfRule>
  </conditionalFormatting>
  <conditionalFormatting sqref="B28:C28">
    <cfRule type="cellIs" dxfId="591" priority="579" stopIfTrue="1" operator="equal">
      <formula>"þ"</formula>
    </cfRule>
  </conditionalFormatting>
  <conditionalFormatting sqref="D28">
    <cfRule type="cellIs" dxfId="590" priority="578" stopIfTrue="1" operator="equal">
      <formula>"þ"</formula>
    </cfRule>
  </conditionalFormatting>
  <conditionalFormatting sqref="D28">
    <cfRule type="cellIs" dxfId="589" priority="577" stopIfTrue="1" operator="equal">
      <formula>"þ"</formula>
    </cfRule>
  </conditionalFormatting>
  <conditionalFormatting sqref="E28">
    <cfRule type="cellIs" dxfId="588" priority="576" stopIfTrue="1" operator="equal">
      <formula>"þ"</formula>
    </cfRule>
  </conditionalFormatting>
  <conditionalFormatting sqref="B27:C27">
    <cfRule type="cellIs" dxfId="587" priority="575" stopIfTrue="1" operator="greaterThanOrEqual">
      <formula>#REF!</formula>
    </cfRule>
  </conditionalFormatting>
  <conditionalFormatting sqref="B28:E28">
    <cfRule type="cellIs" dxfId="586" priority="574" stopIfTrue="1" operator="equal">
      <formula>"þ"</formula>
    </cfRule>
  </conditionalFormatting>
  <conditionalFormatting sqref="B27:C27">
    <cfRule type="cellIs" dxfId="585" priority="573" stopIfTrue="1" operator="equal">
      <formula>"þ"</formula>
    </cfRule>
  </conditionalFormatting>
  <conditionalFormatting sqref="D27">
    <cfRule type="cellIs" dxfId="584" priority="572" stopIfTrue="1" operator="equal">
      <formula>"þ"</formula>
    </cfRule>
  </conditionalFormatting>
  <conditionalFormatting sqref="D27">
    <cfRule type="cellIs" dxfId="583" priority="571" stopIfTrue="1" operator="equal">
      <formula>"þ"</formula>
    </cfRule>
  </conditionalFormatting>
  <conditionalFormatting sqref="E27">
    <cfRule type="cellIs" dxfId="582" priority="570" stopIfTrue="1" operator="equal">
      <formula>"þ"</formula>
    </cfRule>
  </conditionalFormatting>
  <conditionalFormatting sqref="B29:C29">
    <cfRule type="cellIs" dxfId="581" priority="569" stopIfTrue="1" operator="greaterThanOrEqual">
      <formula>#REF!</formula>
    </cfRule>
  </conditionalFormatting>
  <conditionalFormatting sqref="B30:E30">
    <cfRule type="cellIs" dxfId="580" priority="568" stopIfTrue="1" operator="equal">
      <formula>"þ"</formula>
    </cfRule>
  </conditionalFormatting>
  <conditionalFormatting sqref="B29:C29">
    <cfRule type="cellIs" dxfId="579" priority="567" stopIfTrue="1" operator="equal">
      <formula>"þ"</formula>
    </cfRule>
  </conditionalFormatting>
  <conditionalFormatting sqref="D29">
    <cfRule type="cellIs" dxfId="578" priority="566" stopIfTrue="1" operator="equal">
      <formula>"þ"</formula>
    </cfRule>
  </conditionalFormatting>
  <conditionalFormatting sqref="D29">
    <cfRule type="cellIs" dxfId="577" priority="565" stopIfTrue="1" operator="equal">
      <formula>"þ"</formula>
    </cfRule>
  </conditionalFormatting>
  <conditionalFormatting sqref="E29">
    <cfRule type="cellIs" dxfId="576" priority="564" stopIfTrue="1" operator="equal">
      <formula>"þ"</formula>
    </cfRule>
  </conditionalFormatting>
  <conditionalFormatting sqref="B27:C27">
    <cfRule type="cellIs" dxfId="575" priority="563" stopIfTrue="1" operator="greaterThanOrEqual">
      <formula>#REF!</formula>
    </cfRule>
  </conditionalFormatting>
  <conditionalFormatting sqref="B28:E28">
    <cfRule type="cellIs" dxfId="574" priority="562" stopIfTrue="1" operator="equal">
      <formula>"þ"</formula>
    </cfRule>
  </conditionalFormatting>
  <conditionalFormatting sqref="B27:C27">
    <cfRule type="cellIs" dxfId="573" priority="561" stopIfTrue="1" operator="equal">
      <formula>"þ"</formula>
    </cfRule>
  </conditionalFormatting>
  <conditionalFormatting sqref="D27">
    <cfRule type="cellIs" dxfId="572" priority="560" stopIfTrue="1" operator="equal">
      <formula>"þ"</formula>
    </cfRule>
  </conditionalFormatting>
  <conditionalFormatting sqref="D27">
    <cfRule type="cellIs" dxfId="571" priority="559" stopIfTrue="1" operator="equal">
      <formula>"þ"</formula>
    </cfRule>
  </conditionalFormatting>
  <conditionalFormatting sqref="E27">
    <cfRule type="cellIs" dxfId="570" priority="558" stopIfTrue="1" operator="equal">
      <formula>"þ"</formula>
    </cfRule>
  </conditionalFormatting>
  <conditionalFormatting sqref="B29:C29">
    <cfRule type="cellIs" dxfId="569" priority="557" stopIfTrue="1" operator="greaterThanOrEqual">
      <formula>#REF!</formula>
    </cfRule>
  </conditionalFormatting>
  <conditionalFormatting sqref="B30:E30">
    <cfRule type="cellIs" dxfId="568" priority="556" stopIfTrue="1" operator="equal">
      <formula>"þ"</formula>
    </cfRule>
  </conditionalFormatting>
  <conditionalFormatting sqref="B29:C29">
    <cfRule type="cellIs" dxfId="567" priority="555" stopIfTrue="1" operator="equal">
      <formula>"þ"</formula>
    </cfRule>
  </conditionalFormatting>
  <conditionalFormatting sqref="D29">
    <cfRule type="cellIs" dxfId="566" priority="554" stopIfTrue="1" operator="equal">
      <formula>"þ"</formula>
    </cfRule>
  </conditionalFormatting>
  <conditionalFormatting sqref="D29">
    <cfRule type="cellIs" dxfId="565" priority="553" stopIfTrue="1" operator="equal">
      <formula>"þ"</formula>
    </cfRule>
  </conditionalFormatting>
  <conditionalFormatting sqref="E29">
    <cfRule type="cellIs" dxfId="564" priority="552" stopIfTrue="1" operator="equal">
      <formula>"þ"</formula>
    </cfRule>
  </conditionalFormatting>
  <conditionalFormatting sqref="B28:C28">
    <cfRule type="cellIs" dxfId="563" priority="551" stopIfTrue="1" operator="greaterThanOrEqual">
      <formula>#REF!</formula>
    </cfRule>
  </conditionalFormatting>
  <conditionalFormatting sqref="B29:E29">
    <cfRule type="cellIs" dxfId="562" priority="550" stopIfTrue="1" operator="equal">
      <formula>"þ"</formula>
    </cfRule>
  </conditionalFormatting>
  <conditionalFormatting sqref="B28:C28">
    <cfRule type="cellIs" dxfId="561" priority="549" stopIfTrue="1" operator="equal">
      <formula>"þ"</formula>
    </cfRule>
  </conditionalFormatting>
  <conditionalFormatting sqref="D28">
    <cfRule type="cellIs" dxfId="560" priority="548" stopIfTrue="1" operator="equal">
      <formula>"þ"</formula>
    </cfRule>
  </conditionalFormatting>
  <conditionalFormatting sqref="D28">
    <cfRule type="cellIs" dxfId="559" priority="547" stopIfTrue="1" operator="equal">
      <formula>"þ"</formula>
    </cfRule>
  </conditionalFormatting>
  <conditionalFormatting sqref="E28">
    <cfRule type="cellIs" dxfId="558" priority="546" stopIfTrue="1" operator="equal">
      <formula>"þ"</formula>
    </cfRule>
  </conditionalFormatting>
  <conditionalFormatting sqref="E21">
    <cfRule type="cellIs" dxfId="557" priority="545" stopIfTrue="1" operator="equal">
      <formula>"þ"</formula>
    </cfRule>
  </conditionalFormatting>
  <conditionalFormatting sqref="B30:C30">
    <cfRule type="cellIs" dxfId="556" priority="544" stopIfTrue="1" operator="greaterThanOrEqual">
      <formula>#REF!</formula>
    </cfRule>
  </conditionalFormatting>
  <conditionalFormatting sqref="B31:E31">
    <cfRule type="cellIs" dxfId="555" priority="543" stopIfTrue="1" operator="equal">
      <formula>"þ"</formula>
    </cfRule>
  </conditionalFormatting>
  <conditionalFormatting sqref="B30:C30">
    <cfRule type="cellIs" dxfId="554" priority="542" stopIfTrue="1" operator="equal">
      <formula>"þ"</formula>
    </cfRule>
  </conditionalFormatting>
  <conditionalFormatting sqref="D30">
    <cfRule type="cellIs" dxfId="553" priority="541" stopIfTrue="1" operator="equal">
      <formula>"þ"</formula>
    </cfRule>
  </conditionalFormatting>
  <conditionalFormatting sqref="D30">
    <cfRule type="cellIs" dxfId="552" priority="540" stopIfTrue="1" operator="equal">
      <formula>"þ"</formula>
    </cfRule>
  </conditionalFormatting>
  <conditionalFormatting sqref="E30">
    <cfRule type="cellIs" dxfId="551" priority="539" stopIfTrue="1" operator="equal">
      <formula>"þ"</formula>
    </cfRule>
  </conditionalFormatting>
  <conditionalFormatting sqref="B27:C27">
    <cfRule type="cellIs" dxfId="550" priority="538" stopIfTrue="1" operator="greaterThanOrEqual">
      <formula>#REF!</formula>
    </cfRule>
  </conditionalFormatting>
  <conditionalFormatting sqref="B28:E28">
    <cfRule type="cellIs" dxfId="549" priority="537" stopIfTrue="1" operator="equal">
      <formula>"þ"</formula>
    </cfRule>
  </conditionalFormatting>
  <conditionalFormatting sqref="B27:C27">
    <cfRule type="cellIs" dxfId="548" priority="536" stopIfTrue="1" operator="equal">
      <formula>"þ"</formula>
    </cfRule>
  </conditionalFormatting>
  <conditionalFormatting sqref="D27">
    <cfRule type="cellIs" dxfId="547" priority="535" stopIfTrue="1" operator="equal">
      <formula>"þ"</formula>
    </cfRule>
  </conditionalFormatting>
  <conditionalFormatting sqref="D27">
    <cfRule type="cellIs" dxfId="546" priority="534" stopIfTrue="1" operator="equal">
      <formula>"þ"</formula>
    </cfRule>
  </conditionalFormatting>
  <conditionalFormatting sqref="E27">
    <cfRule type="cellIs" dxfId="545" priority="533" stopIfTrue="1" operator="equal">
      <formula>"þ"</formula>
    </cfRule>
  </conditionalFormatting>
  <conditionalFormatting sqref="B29:C29">
    <cfRule type="cellIs" dxfId="544" priority="532" stopIfTrue="1" operator="greaterThanOrEqual">
      <formula>#REF!</formula>
    </cfRule>
  </conditionalFormatting>
  <conditionalFormatting sqref="B30:E30">
    <cfRule type="cellIs" dxfId="543" priority="531" stopIfTrue="1" operator="equal">
      <formula>"þ"</formula>
    </cfRule>
  </conditionalFormatting>
  <conditionalFormatting sqref="B29:C29">
    <cfRule type="cellIs" dxfId="542" priority="530" stopIfTrue="1" operator="equal">
      <formula>"þ"</formula>
    </cfRule>
  </conditionalFormatting>
  <conditionalFormatting sqref="D29">
    <cfRule type="cellIs" dxfId="541" priority="529" stopIfTrue="1" operator="equal">
      <formula>"þ"</formula>
    </cfRule>
  </conditionalFormatting>
  <conditionalFormatting sqref="D29">
    <cfRule type="cellIs" dxfId="540" priority="528" stopIfTrue="1" operator="equal">
      <formula>"þ"</formula>
    </cfRule>
  </conditionalFormatting>
  <conditionalFormatting sqref="E29">
    <cfRule type="cellIs" dxfId="539" priority="527" stopIfTrue="1" operator="equal">
      <formula>"þ"</formula>
    </cfRule>
  </conditionalFormatting>
  <conditionalFormatting sqref="B28:C28">
    <cfRule type="cellIs" dxfId="538" priority="526" stopIfTrue="1" operator="greaterThanOrEqual">
      <formula>#REF!</formula>
    </cfRule>
  </conditionalFormatting>
  <conditionalFormatting sqref="B29:E29">
    <cfRule type="cellIs" dxfId="537" priority="525" stopIfTrue="1" operator="equal">
      <formula>"þ"</formula>
    </cfRule>
  </conditionalFormatting>
  <conditionalFormatting sqref="B28:C28">
    <cfRule type="cellIs" dxfId="536" priority="524" stopIfTrue="1" operator="equal">
      <formula>"þ"</formula>
    </cfRule>
  </conditionalFormatting>
  <conditionalFormatting sqref="D28">
    <cfRule type="cellIs" dxfId="535" priority="523" stopIfTrue="1" operator="equal">
      <formula>"þ"</formula>
    </cfRule>
  </conditionalFormatting>
  <conditionalFormatting sqref="D28">
    <cfRule type="cellIs" dxfId="534" priority="522" stopIfTrue="1" operator="equal">
      <formula>"þ"</formula>
    </cfRule>
  </conditionalFormatting>
  <conditionalFormatting sqref="E28">
    <cfRule type="cellIs" dxfId="533" priority="521" stopIfTrue="1" operator="equal">
      <formula>"þ"</formula>
    </cfRule>
  </conditionalFormatting>
  <conditionalFormatting sqref="E21">
    <cfRule type="cellIs" dxfId="532" priority="520" stopIfTrue="1" operator="equal">
      <formula>"þ"</formula>
    </cfRule>
  </conditionalFormatting>
  <conditionalFormatting sqref="B30:C30">
    <cfRule type="cellIs" dxfId="531" priority="519" stopIfTrue="1" operator="greaterThanOrEqual">
      <formula>#REF!</formula>
    </cfRule>
  </conditionalFormatting>
  <conditionalFormatting sqref="B31:E31">
    <cfRule type="cellIs" dxfId="530" priority="518" stopIfTrue="1" operator="equal">
      <formula>"þ"</formula>
    </cfRule>
  </conditionalFormatting>
  <conditionalFormatting sqref="B30:C30">
    <cfRule type="cellIs" dxfId="529" priority="517" stopIfTrue="1" operator="equal">
      <formula>"þ"</formula>
    </cfRule>
  </conditionalFormatting>
  <conditionalFormatting sqref="D30">
    <cfRule type="cellIs" dxfId="528" priority="516" stopIfTrue="1" operator="equal">
      <formula>"þ"</formula>
    </cfRule>
  </conditionalFormatting>
  <conditionalFormatting sqref="D30">
    <cfRule type="cellIs" dxfId="527" priority="515" stopIfTrue="1" operator="equal">
      <formula>"þ"</formula>
    </cfRule>
  </conditionalFormatting>
  <conditionalFormatting sqref="E30">
    <cfRule type="cellIs" dxfId="526" priority="514" stopIfTrue="1" operator="equal">
      <formula>"þ"</formula>
    </cfRule>
  </conditionalFormatting>
  <conditionalFormatting sqref="B28:C28">
    <cfRule type="cellIs" dxfId="525" priority="513" stopIfTrue="1" operator="greaterThanOrEqual">
      <formula>#REF!</formula>
    </cfRule>
  </conditionalFormatting>
  <conditionalFormatting sqref="B29:E29">
    <cfRule type="cellIs" dxfId="524" priority="512" stopIfTrue="1" operator="equal">
      <formula>"þ"</formula>
    </cfRule>
  </conditionalFormatting>
  <conditionalFormatting sqref="B28:C28">
    <cfRule type="cellIs" dxfId="523" priority="511" stopIfTrue="1" operator="equal">
      <formula>"þ"</formula>
    </cfRule>
  </conditionalFormatting>
  <conditionalFormatting sqref="D28">
    <cfRule type="cellIs" dxfId="522" priority="510" stopIfTrue="1" operator="equal">
      <formula>"þ"</formula>
    </cfRule>
  </conditionalFormatting>
  <conditionalFormatting sqref="D28">
    <cfRule type="cellIs" dxfId="521" priority="509" stopIfTrue="1" operator="equal">
      <formula>"þ"</formula>
    </cfRule>
  </conditionalFormatting>
  <conditionalFormatting sqref="E28">
    <cfRule type="cellIs" dxfId="520" priority="508" stopIfTrue="1" operator="equal">
      <formula>"þ"</formula>
    </cfRule>
  </conditionalFormatting>
  <conditionalFormatting sqref="E21">
    <cfRule type="cellIs" dxfId="519" priority="507" stopIfTrue="1" operator="equal">
      <formula>"þ"</formula>
    </cfRule>
  </conditionalFormatting>
  <conditionalFormatting sqref="B30:C30">
    <cfRule type="cellIs" dxfId="518" priority="506" stopIfTrue="1" operator="greaterThanOrEqual">
      <formula>#REF!</formula>
    </cfRule>
  </conditionalFormatting>
  <conditionalFormatting sqref="B31:E31">
    <cfRule type="cellIs" dxfId="517" priority="505" stopIfTrue="1" operator="equal">
      <formula>"þ"</formula>
    </cfRule>
  </conditionalFormatting>
  <conditionalFormatting sqref="B30:C30">
    <cfRule type="cellIs" dxfId="516" priority="504" stopIfTrue="1" operator="equal">
      <formula>"þ"</formula>
    </cfRule>
  </conditionalFormatting>
  <conditionalFormatting sqref="D30">
    <cfRule type="cellIs" dxfId="515" priority="503" stopIfTrue="1" operator="equal">
      <formula>"þ"</formula>
    </cfRule>
  </conditionalFormatting>
  <conditionalFormatting sqref="D30">
    <cfRule type="cellIs" dxfId="514" priority="502" stopIfTrue="1" operator="equal">
      <formula>"þ"</formula>
    </cfRule>
  </conditionalFormatting>
  <conditionalFormatting sqref="E30">
    <cfRule type="cellIs" dxfId="513" priority="501" stopIfTrue="1" operator="equal">
      <formula>"þ"</formula>
    </cfRule>
  </conditionalFormatting>
  <conditionalFormatting sqref="B29:C29">
    <cfRule type="cellIs" dxfId="512" priority="500" stopIfTrue="1" operator="greaterThanOrEqual">
      <formula>#REF!</formula>
    </cfRule>
  </conditionalFormatting>
  <conditionalFormatting sqref="B30:E30">
    <cfRule type="cellIs" dxfId="511" priority="499" stopIfTrue="1" operator="equal">
      <formula>"þ"</formula>
    </cfRule>
  </conditionalFormatting>
  <conditionalFormatting sqref="B29:C29">
    <cfRule type="cellIs" dxfId="510" priority="498" stopIfTrue="1" operator="equal">
      <formula>"þ"</formula>
    </cfRule>
  </conditionalFormatting>
  <conditionalFormatting sqref="D29">
    <cfRule type="cellIs" dxfId="509" priority="497" stopIfTrue="1" operator="equal">
      <formula>"þ"</formula>
    </cfRule>
  </conditionalFormatting>
  <conditionalFormatting sqref="D29">
    <cfRule type="cellIs" dxfId="508" priority="496" stopIfTrue="1" operator="equal">
      <formula>"þ"</formula>
    </cfRule>
  </conditionalFormatting>
  <conditionalFormatting sqref="E29">
    <cfRule type="cellIs" dxfId="507" priority="495" stopIfTrue="1" operator="equal">
      <formula>"þ"</formula>
    </cfRule>
  </conditionalFormatting>
  <conditionalFormatting sqref="E22">
    <cfRule type="cellIs" dxfId="506" priority="494" stopIfTrue="1" operator="equal">
      <formula>"þ"</formula>
    </cfRule>
  </conditionalFormatting>
  <conditionalFormatting sqref="B31:C31">
    <cfRule type="cellIs" dxfId="505" priority="493" stopIfTrue="1" operator="greaterThanOrEqual">
      <formula>#REF!</formula>
    </cfRule>
  </conditionalFormatting>
  <conditionalFormatting sqref="B32:E32">
    <cfRule type="cellIs" dxfId="504" priority="492" stopIfTrue="1" operator="equal">
      <formula>"þ"</formula>
    </cfRule>
  </conditionalFormatting>
  <conditionalFormatting sqref="B31:C31">
    <cfRule type="cellIs" dxfId="503" priority="491" stopIfTrue="1" operator="equal">
      <formula>"þ"</formula>
    </cfRule>
  </conditionalFormatting>
  <conditionalFormatting sqref="D31">
    <cfRule type="cellIs" dxfId="502" priority="490" stopIfTrue="1" operator="equal">
      <formula>"þ"</formula>
    </cfRule>
  </conditionalFormatting>
  <conditionalFormatting sqref="D31">
    <cfRule type="cellIs" dxfId="501" priority="489" stopIfTrue="1" operator="equal">
      <formula>"þ"</formula>
    </cfRule>
  </conditionalFormatting>
  <conditionalFormatting sqref="E31">
    <cfRule type="cellIs" dxfId="500" priority="488" stopIfTrue="1" operator="equal">
      <formula>"þ"</formula>
    </cfRule>
  </conditionalFormatting>
  <conditionalFormatting sqref="B25:C25">
    <cfRule type="cellIs" dxfId="499" priority="487" stopIfTrue="1" operator="greaterThanOrEqual">
      <formula>#REF!</formula>
    </cfRule>
  </conditionalFormatting>
  <conditionalFormatting sqref="B25:C25">
    <cfRule type="cellIs" dxfId="498" priority="486" stopIfTrue="1" operator="equal">
      <formula>"þ"</formula>
    </cfRule>
  </conditionalFormatting>
  <conditionalFormatting sqref="D25">
    <cfRule type="cellIs" dxfId="497" priority="485" stopIfTrue="1" operator="equal">
      <formula>"þ"</formula>
    </cfRule>
  </conditionalFormatting>
  <conditionalFormatting sqref="D25">
    <cfRule type="cellIs" dxfId="496" priority="484" stopIfTrue="1" operator="equal">
      <formula>"þ"</formula>
    </cfRule>
  </conditionalFormatting>
  <conditionalFormatting sqref="E25">
    <cfRule type="cellIs" dxfId="495" priority="483" stopIfTrue="1" operator="equal">
      <formula>"þ"</formula>
    </cfRule>
  </conditionalFormatting>
  <conditionalFormatting sqref="E23">
    <cfRule type="cellIs" dxfId="494" priority="482" stopIfTrue="1" operator="equal">
      <formula>"þ"</formula>
    </cfRule>
  </conditionalFormatting>
  <conditionalFormatting sqref="E23">
    <cfRule type="cellIs" dxfId="493" priority="481" stopIfTrue="1" operator="equal">
      <formula>"þ"</formula>
    </cfRule>
  </conditionalFormatting>
  <conditionalFormatting sqref="E23">
    <cfRule type="cellIs" dxfId="492" priority="480" stopIfTrue="1" operator="equal">
      <formula>"þ"</formula>
    </cfRule>
  </conditionalFormatting>
  <conditionalFormatting sqref="E24">
    <cfRule type="cellIs" dxfId="491" priority="479" stopIfTrue="1" operator="equal">
      <formula>"þ"</formula>
    </cfRule>
  </conditionalFormatting>
  <conditionalFormatting sqref="E24">
    <cfRule type="cellIs" dxfId="490" priority="478" stopIfTrue="1" operator="equal">
      <formula>"þ"</formula>
    </cfRule>
  </conditionalFormatting>
  <conditionalFormatting sqref="E24">
    <cfRule type="cellIs" dxfId="489" priority="477" stopIfTrue="1" operator="equal">
      <formula>"þ"</formula>
    </cfRule>
  </conditionalFormatting>
  <conditionalFormatting sqref="E24">
    <cfRule type="cellIs" dxfId="488" priority="476" stopIfTrue="1" operator="equal">
      <formula>"þ"</formula>
    </cfRule>
  </conditionalFormatting>
  <conditionalFormatting sqref="E25">
    <cfRule type="cellIs" dxfId="487" priority="475" stopIfTrue="1" operator="equal">
      <formula>"þ"</formula>
    </cfRule>
  </conditionalFormatting>
  <conditionalFormatting sqref="E23">
    <cfRule type="cellIs" dxfId="486" priority="474" stopIfTrue="1" operator="equal">
      <formula>"þ"</formula>
    </cfRule>
  </conditionalFormatting>
  <conditionalFormatting sqref="B27:C27">
    <cfRule type="cellIs" dxfId="485" priority="473" stopIfTrue="1" operator="greaterThanOrEqual">
      <formula>#REF!</formula>
    </cfRule>
  </conditionalFormatting>
  <conditionalFormatting sqref="B28:E28">
    <cfRule type="cellIs" dxfId="484" priority="472" stopIfTrue="1" operator="equal">
      <formula>"þ"</formula>
    </cfRule>
  </conditionalFormatting>
  <conditionalFormatting sqref="B27:C27">
    <cfRule type="cellIs" dxfId="483" priority="471" stopIfTrue="1" operator="equal">
      <formula>"þ"</formula>
    </cfRule>
  </conditionalFormatting>
  <conditionalFormatting sqref="D27">
    <cfRule type="cellIs" dxfId="482" priority="470" stopIfTrue="1" operator="equal">
      <formula>"þ"</formula>
    </cfRule>
  </conditionalFormatting>
  <conditionalFormatting sqref="D27">
    <cfRule type="cellIs" dxfId="481" priority="469" stopIfTrue="1" operator="equal">
      <formula>"þ"</formula>
    </cfRule>
  </conditionalFormatting>
  <conditionalFormatting sqref="E27">
    <cfRule type="cellIs" dxfId="480" priority="468" stopIfTrue="1" operator="equal">
      <formula>"þ"</formula>
    </cfRule>
  </conditionalFormatting>
  <conditionalFormatting sqref="B27:E27">
    <cfRule type="cellIs" dxfId="479" priority="467" stopIfTrue="1" operator="equal">
      <formula>"þ"</formula>
    </cfRule>
  </conditionalFormatting>
  <conditionalFormatting sqref="B28:C28">
    <cfRule type="cellIs" dxfId="478" priority="466" stopIfTrue="1" operator="greaterThanOrEqual">
      <formula>#REF!</formula>
    </cfRule>
  </conditionalFormatting>
  <conditionalFormatting sqref="B29:E29">
    <cfRule type="cellIs" dxfId="477" priority="465" stopIfTrue="1" operator="equal">
      <formula>"þ"</formula>
    </cfRule>
  </conditionalFormatting>
  <conditionalFormatting sqref="B28:C28">
    <cfRule type="cellIs" dxfId="476" priority="464" stopIfTrue="1" operator="equal">
      <formula>"þ"</formula>
    </cfRule>
  </conditionalFormatting>
  <conditionalFormatting sqref="D28">
    <cfRule type="cellIs" dxfId="475" priority="463" stopIfTrue="1" operator="equal">
      <formula>"þ"</formula>
    </cfRule>
  </conditionalFormatting>
  <conditionalFormatting sqref="D28">
    <cfRule type="cellIs" dxfId="474" priority="462" stopIfTrue="1" operator="equal">
      <formula>"þ"</formula>
    </cfRule>
  </conditionalFormatting>
  <conditionalFormatting sqref="E28">
    <cfRule type="cellIs" dxfId="473" priority="461" stopIfTrue="1" operator="equal">
      <formula>"þ"</formula>
    </cfRule>
  </conditionalFormatting>
  <conditionalFormatting sqref="B27:E27">
    <cfRule type="cellIs" dxfId="472" priority="460" stopIfTrue="1" operator="equal">
      <formula>"þ"</formula>
    </cfRule>
  </conditionalFormatting>
  <conditionalFormatting sqref="B28:C28">
    <cfRule type="cellIs" dxfId="471" priority="459" stopIfTrue="1" operator="greaterThanOrEqual">
      <formula>#REF!</formula>
    </cfRule>
  </conditionalFormatting>
  <conditionalFormatting sqref="B29:E29">
    <cfRule type="cellIs" dxfId="470" priority="458" stopIfTrue="1" operator="equal">
      <formula>"þ"</formula>
    </cfRule>
  </conditionalFormatting>
  <conditionalFormatting sqref="B28:C28">
    <cfRule type="cellIs" dxfId="469" priority="457" stopIfTrue="1" operator="equal">
      <formula>"þ"</formula>
    </cfRule>
  </conditionalFormatting>
  <conditionalFormatting sqref="D28">
    <cfRule type="cellIs" dxfId="468" priority="456" stopIfTrue="1" operator="equal">
      <formula>"þ"</formula>
    </cfRule>
  </conditionalFormatting>
  <conditionalFormatting sqref="D28">
    <cfRule type="cellIs" dxfId="467" priority="455" stopIfTrue="1" operator="equal">
      <formula>"þ"</formula>
    </cfRule>
  </conditionalFormatting>
  <conditionalFormatting sqref="E28">
    <cfRule type="cellIs" dxfId="466" priority="454" stopIfTrue="1" operator="equal">
      <formula>"þ"</formula>
    </cfRule>
  </conditionalFormatting>
  <conditionalFormatting sqref="B27:C27">
    <cfRule type="cellIs" dxfId="465" priority="453" stopIfTrue="1" operator="greaterThanOrEqual">
      <formula>#REF!</formula>
    </cfRule>
  </conditionalFormatting>
  <conditionalFormatting sqref="B28:E28">
    <cfRule type="cellIs" dxfId="464" priority="452" stopIfTrue="1" operator="equal">
      <formula>"þ"</formula>
    </cfRule>
  </conditionalFormatting>
  <conditionalFormatting sqref="B27:C27">
    <cfRule type="cellIs" dxfId="463" priority="451" stopIfTrue="1" operator="equal">
      <formula>"þ"</formula>
    </cfRule>
  </conditionalFormatting>
  <conditionalFormatting sqref="D27">
    <cfRule type="cellIs" dxfId="462" priority="450" stopIfTrue="1" operator="equal">
      <formula>"þ"</formula>
    </cfRule>
  </conditionalFormatting>
  <conditionalFormatting sqref="D27">
    <cfRule type="cellIs" dxfId="461" priority="449" stopIfTrue="1" operator="equal">
      <formula>"þ"</formula>
    </cfRule>
  </conditionalFormatting>
  <conditionalFormatting sqref="E27">
    <cfRule type="cellIs" dxfId="460" priority="448" stopIfTrue="1" operator="equal">
      <formula>"þ"</formula>
    </cfRule>
  </conditionalFormatting>
  <conditionalFormatting sqref="B29:C29">
    <cfRule type="cellIs" dxfId="459" priority="447" stopIfTrue="1" operator="greaterThanOrEqual">
      <formula>#REF!</formula>
    </cfRule>
  </conditionalFormatting>
  <conditionalFormatting sqref="B30:E30">
    <cfRule type="cellIs" dxfId="458" priority="446" stopIfTrue="1" operator="equal">
      <formula>"þ"</formula>
    </cfRule>
  </conditionalFormatting>
  <conditionalFormatting sqref="B29:C29">
    <cfRule type="cellIs" dxfId="457" priority="445" stopIfTrue="1" operator="equal">
      <formula>"þ"</formula>
    </cfRule>
  </conditionalFormatting>
  <conditionalFormatting sqref="D29">
    <cfRule type="cellIs" dxfId="456" priority="444" stopIfTrue="1" operator="equal">
      <formula>"þ"</formula>
    </cfRule>
  </conditionalFormatting>
  <conditionalFormatting sqref="D29">
    <cfRule type="cellIs" dxfId="455" priority="443" stopIfTrue="1" operator="equal">
      <formula>"þ"</formula>
    </cfRule>
  </conditionalFormatting>
  <conditionalFormatting sqref="E29">
    <cfRule type="cellIs" dxfId="454" priority="442" stopIfTrue="1" operator="equal">
      <formula>"þ"</formula>
    </cfRule>
  </conditionalFormatting>
  <conditionalFormatting sqref="B27:E27">
    <cfRule type="cellIs" dxfId="453" priority="441" stopIfTrue="1" operator="equal">
      <formula>"þ"</formula>
    </cfRule>
  </conditionalFormatting>
  <conditionalFormatting sqref="B28:C28">
    <cfRule type="cellIs" dxfId="452" priority="440" stopIfTrue="1" operator="greaterThanOrEqual">
      <formula>#REF!</formula>
    </cfRule>
  </conditionalFormatting>
  <conditionalFormatting sqref="B29:E29">
    <cfRule type="cellIs" dxfId="451" priority="439" stopIfTrue="1" operator="equal">
      <formula>"þ"</formula>
    </cfRule>
  </conditionalFormatting>
  <conditionalFormatting sqref="B28:C28">
    <cfRule type="cellIs" dxfId="450" priority="438" stopIfTrue="1" operator="equal">
      <formula>"þ"</formula>
    </cfRule>
  </conditionalFormatting>
  <conditionalFormatting sqref="D28">
    <cfRule type="cellIs" dxfId="449" priority="437" stopIfTrue="1" operator="equal">
      <formula>"þ"</formula>
    </cfRule>
  </conditionalFormatting>
  <conditionalFormatting sqref="D28">
    <cfRule type="cellIs" dxfId="448" priority="436" stopIfTrue="1" operator="equal">
      <formula>"þ"</formula>
    </cfRule>
  </conditionalFormatting>
  <conditionalFormatting sqref="E28">
    <cfRule type="cellIs" dxfId="447" priority="435" stopIfTrue="1" operator="equal">
      <formula>"þ"</formula>
    </cfRule>
  </conditionalFormatting>
  <conditionalFormatting sqref="B27:C27">
    <cfRule type="cellIs" dxfId="446" priority="434" stopIfTrue="1" operator="greaterThanOrEqual">
      <formula>#REF!</formula>
    </cfRule>
  </conditionalFormatting>
  <conditionalFormatting sqref="B28:E28">
    <cfRule type="cellIs" dxfId="445" priority="433" stopIfTrue="1" operator="equal">
      <formula>"þ"</formula>
    </cfRule>
  </conditionalFormatting>
  <conditionalFormatting sqref="B27:C27">
    <cfRule type="cellIs" dxfId="444" priority="432" stopIfTrue="1" operator="equal">
      <formula>"þ"</formula>
    </cfRule>
  </conditionalFormatting>
  <conditionalFormatting sqref="D27">
    <cfRule type="cellIs" dxfId="443" priority="431" stopIfTrue="1" operator="equal">
      <formula>"þ"</formula>
    </cfRule>
  </conditionalFormatting>
  <conditionalFormatting sqref="D27">
    <cfRule type="cellIs" dxfId="442" priority="430" stopIfTrue="1" operator="equal">
      <formula>"þ"</formula>
    </cfRule>
  </conditionalFormatting>
  <conditionalFormatting sqref="E27">
    <cfRule type="cellIs" dxfId="441" priority="429" stopIfTrue="1" operator="equal">
      <formula>"þ"</formula>
    </cfRule>
  </conditionalFormatting>
  <conditionalFormatting sqref="B29:C29">
    <cfRule type="cellIs" dxfId="440" priority="428" stopIfTrue="1" operator="greaterThanOrEqual">
      <formula>#REF!</formula>
    </cfRule>
  </conditionalFormatting>
  <conditionalFormatting sqref="B30:E30">
    <cfRule type="cellIs" dxfId="439" priority="427" stopIfTrue="1" operator="equal">
      <formula>"þ"</formula>
    </cfRule>
  </conditionalFormatting>
  <conditionalFormatting sqref="B29:C29">
    <cfRule type="cellIs" dxfId="438" priority="426" stopIfTrue="1" operator="equal">
      <formula>"þ"</formula>
    </cfRule>
  </conditionalFormatting>
  <conditionalFormatting sqref="D29">
    <cfRule type="cellIs" dxfId="437" priority="425" stopIfTrue="1" operator="equal">
      <formula>"þ"</formula>
    </cfRule>
  </conditionalFormatting>
  <conditionalFormatting sqref="D29">
    <cfRule type="cellIs" dxfId="436" priority="424" stopIfTrue="1" operator="equal">
      <formula>"þ"</formula>
    </cfRule>
  </conditionalFormatting>
  <conditionalFormatting sqref="E29">
    <cfRule type="cellIs" dxfId="435" priority="423" stopIfTrue="1" operator="equal">
      <formula>"þ"</formula>
    </cfRule>
  </conditionalFormatting>
  <conditionalFormatting sqref="B27:C27">
    <cfRule type="cellIs" dxfId="434" priority="422" stopIfTrue="1" operator="greaterThanOrEqual">
      <formula>#REF!</formula>
    </cfRule>
  </conditionalFormatting>
  <conditionalFormatting sqref="B28:E28">
    <cfRule type="cellIs" dxfId="433" priority="421" stopIfTrue="1" operator="equal">
      <formula>"þ"</formula>
    </cfRule>
  </conditionalFormatting>
  <conditionalFormatting sqref="B27:C27">
    <cfRule type="cellIs" dxfId="432" priority="420" stopIfTrue="1" operator="equal">
      <formula>"þ"</formula>
    </cfRule>
  </conditionalFormatting>
  <conditionalFormatting sqref="D27">
    <cfRule type="cellIs" dxfId="431" priority="419" stopIfTrue="1" operator="equal">
      <formula>"þ"</formula>
    </cfRule>
  </conditionalFormatting>
  <conditionalFormatting sqref="D27">
    <cfRule type="cellIs" dxfId="430" priority="418" stopIfTrue="1" operator="equal">
      <formula>"þ"</formula>
    </cfRule>
  </conditionalFormatting>
  <conditionalFormatting sqref="E27">
    <cfRule type="cellIs" dxfId="429" priority="417" stopIfTrue="1" operator="equal">
      <formula>"þ"</formula>
    </cfRule>
  </conditionalFormatting>
  <conditionalFormatting sqref="B29:C29">
    <cfRule type="cellIs" dxfId="428" priority="416" stopIfTrue="1" operator="greaterThanOrEqual">
      <formula>#REF!</formula>
    </cfRule>
  </conditionalFormatting>
  <conditionalFormatting sqref="B30:E30">
    <cfRule type="cellIs" dxfId="427" priority="415" stopIfTrue="1" operator="equal">
      <formula>"þ"</formula>
    </cfRule>
  </conditionalFormatting>
  <conditionalFormatting sqref="B29:C29">
    <cfRule type="cellIs" dxfId="426" priority="414" stopIfTrue="1" operator="equal">
      <formula>"þ"</formula>
    </cfRule>
  </conditionalFormatting>
  <conditionalFormatting sqref="D29">
    <cfRule type="cellIs" dxfId="425" priority="413" stopIfTrue="1" operator="equal">
      <formula>"þ"</formula>
    </cfRule>
  </conditionalFormatting>
  <conditionalFormatting sqref="D29">
    <cfRule type="cellIs" dxfId="424" priority="412" stopIfTrue="1" operator="equal">
      <formula>"þ"</formula>
    </cfRule>
  </conditionalFormatting>
  <conditionalFormatting sqref="E29">
    <cfRule type="cellIs" dxfId="423" priority="411" stopIfTrue="1" operator="equal">
      <formula>"þ"</formula>
    </cfRule>
  </conditionalFormatting>
  <conditionalFormatting sqref="B28:C28">
    <cfRule type="cellIs" dxfId="422" priority="410" stopIfTrue="1" operator="greaterThanOrEqual">
      <formula>#REF!</formula>
    </cfRule>
  </conditionalFormatting>
  <conditionalFormatting sqref="B29:E29">
    <cfRule type="cellIs" dxfId="421" priority="409" stopIfTrue="1" operator="equal">
      <formula>"þ"</formula>
    </cfRule>
  </conditionalFormatting>
  <conditionalFormatting sqref="B28:C28">
    <cfRule type="cellIs" dxfId="420" priority="408" stopIfTrue="1" operator="equal">
      <formula>"þ"</formula>
    </cfRule>
  </conditionalFormatting>
  <conditionalFormatting sqref="D28">
    <cfRule type="cellIs" dxfId="419" priority="407" stopIfTrue="1" operator="equal">
      <formula>"þ"</formula>
    </cfRule>
  </conditionalFormatting>
  <conditionalFormatting sqref="D28">
    <cfRule type="cellIs" dxfId="418" priority="406" stopIfTrue="1" operator="equal">
      <formula>"þ"</formula>
    </cfRule>
  </conditionalFormatting>
  <conditionalFormatting sqref="E28">
    <cfRule type="cellIs" dxfId="417" priority="405" stopIfTrue="1" operator="equal">
      <formula>"þ"</formula>
    </cfRule>
  </conditionalFormatting>
  <conditionalFormatting sqref="B30:C30">
    <cfRule type="cellIs" dxfId="416" priority="404" stopIfTrue="1" operator="greaterThanOrEqual">
      <formula>#REF!</formula>
    </cfRule>
  </conditionalFormatting>
  <conditionalFormatting sqref="B31:E31">
    <cfRule type="cellIs" dxfId="415" priority="403" stopIfTrue="1" operator="equal">
      <formula>"þ"</formula>
    </cfRule>
  </conditionalFormatting>
  <conditionalFormatting sqref="B30:C30">
    <cfRule type="cellIs" dxfId="414" priority="402" stopIfTrue="1" operator="equal">
      <formula>"þ"</formula>
    </cfRule>
  </conditionalFormatting>
  <conditionalFormatting sqref="D30">
    <cfRule type="cellIs" dxfId="413" priority="401" stopIfTrue="1" operator="equal">
      <formula>"þ"</formula>
    </cfRule>
  </conditionalFormatting>
  <conditionalFormatting sqref="D30">
    <cfRule type="cellIs" dxfId="412" priority="400" stopIfTrue="1" operator="equal">
      <formula>"þ"</formula>
    </cfRule>
  </conditionalFormatting>
  <conditionalFormatting sqref="E30">
    <cfRule type="cellIs" dxfId="411" priority="399" stopIfTrue="1" operator="equal">
      <formula>"þ"</formula>
    </cfRule>
  </conditionalFormatting>
  <conditionalFormatting sqref="B27:E27">
    <cfRule type="cellIs" dxfId="410" priority="398" stopIfTrue="1" operator="equal">
      <formula>"þ"</formula>
    </cfRule>
  </conditionalFormatting>
  <conditionalFormatting sqref="B28:C28">
    <cfRule type="cellIs" dxfId="409" priority="397" stopIfTrue="1" operator="greaterThanOrEqual">
      <formula>#REF!</formula>
    </cfRule>
  </conditionalFormatting>
  <conditionalFormatting sqref="B29:E29">
    <cfRule type="cellIs" dxfId="408" priority="396" stopIfTrue="1" operator="equal">
      <formula>"þ"</formula>
    </cfRule>
  </conditionalFormatting>
  <conditionalFormatting sqref="B28:C28">
    <cfRule type="cellIs" dxfId="407" priority="395" stopIfTrue="1" operator="equal">
      <formula>"þ"</formula>
    </cfRule>
  </conditionalFormatting>
  <conditionalFormatting sqref="D28">
    <cfRule type="cellIs" dxfId="406" priority="394" stopIfTrue="1" operator="equal">
      <formula>"þ"</formula>
    </cfRule>
  </conditionalFormatting>
  <conditionalFormatting sqref="D28">
    <cfRule type="cellIs" dxfId="405" priority="393" stopIfTrue="1" operator="equal">
      <formula>"þ"</formula>
    </cfRule>
  </conditionalFormatting>
  <conditionalFormatting sqref="E28">
    <cfRule type="cellIs" dxfId="404" priority="392" stopIfTrue="1" operator="equal">
      <formula>"þ"</formula>
    </cfRule>
  </conditionalFormatting>
  <conditionalFormatting sqref="B27:C27">
    <cfRule type="cellIs" dxfId="403" priority="391" stopIfTrue="1" operator="greaterThanOrEqual">
      <formula>#REF!</formula>
    </cfRule>
  </conditionalFormatting>
  <conditionalFormatting sqref="B28:E28">
    <cfRule type="cellIs" dxfId="402" priority="390" stopIfTrue="1" operator="equal">
      <formula>"þ"</formula>
    </cfRule>
  </conditionalFormatting>
  <conditionalFormatting sqref="B27:C27">
    <cfRule type="cellIs" dxfId="401" priority="389" stopIfTrue="1" operator="equal">
      <formula>"þ"</formula>
    </cfRule>
  </conditionalFormatting>
  <conditionalFormatting sqref="D27">
    <cfRule type="cellIs" dxfId="400" priority="388" stopIfTrue="1" operator="equal">
      <formula>"þ"</formula>
    </cfRule>
  </conditionalFormatting>
  <conditionalFormatting sqref="D27">
    <cfRule type="cellIs" dxfId="399" priority="387" stopIfTrue="1" operator="equal">
      <formula>"þ"</formula>
    </cfRule>
  </conditionalFormatting>
  <conditionalFormatting sqref="E27">
    <cfRule type="cellIs" dxfId="398" priority="386" stopIfTrue="1" operator="equal">
      <formula>"þ"</formula>
    </cfRule>
  </conditionalFormatting>
  <conditionalFormatting sqref="B29:C29">
    <cfRule type="cellIs" dxfId="397" priority="385" stopIfTrue="1" operator="greaterThanOrEqual">
      <formula>#REF!</formula>
    </cfRule>
  </conditionalFormatting>
  <conditionalFormatting sqref="B30:E30">
    <cfRule type="cellIs" dxfId="396" priority="384" stopIfTrue="1" operator="equal">
      <formula>"þ"</formula>
    </cfRule>
  </conditionalFormatting>
  <conditionalFormatting sqref="B29:C29">
    <cfRule type="cellIs" dxfId="395" priority="383" stopIfTrue="1" operator="equal">
      <formula>"þ"</formula>
    </cfRule>
  </conditionalFormatting>
  <conditionalFormatting sqref="D29">
    <cfRule type="cellIs" dxfId="394" priority="382" stopIfTrue="1" operator="equal">
      <formula>"þ"</formula>
    </cfRule>
  </conditionalFormatting>
  <conditionalFormatting sqref="D29">
    <cfRule type="cellIs" dxfId="393" priority="381" stopIfTrue="1" operator="equal">
      <formula>"þ"</formula>
    </cfRule>
  </conditionalFormatting>
  <conditionalFormatting sqref="E29">
    <cfRule type="cellIs" dxfId="392" priority="380" stopIfTrue="1" operator="equal">
      <formula>"þ"</formula>
    </cfRule>
  </conditionalFormatting>
  <conditionalFormatting sqref="B27:C27">
    <cfRule type="cellIs" dxfId="391" priority="379" stopIfTrue="1" operator="greaterThanOrEqual">
      <formula>#REF!</formula>
    </cfRule>
  </conditionalFormatting>
  <conditionalFormatting sqref="B28:E28">
    <cfRule type="cellIs" dxfId="390" priority="378" stopIfTrue="1" operator="equal">
      <formula>"þ"</formula>
    </cfRule>
  </conditionalFormatting>
  <conditionalFormatting sqref="B27:C27">
    <cfRule type="cellIs" dxfId="389" priority="377" stopIfTrue="1" operator="equal">
      <formula>"þ"</formula>
    </cfRule>
  </conditionalFormatting>
  <conditionalFormatting sqref="D27">
    <cfRule type="cellIs" dxfId="388" priority="376" stopIfTrue="1" operator="equal">
      <formula>"þ"</formula>
    </cfRule>
  </conditionalFormatting>
  <conditionalFormatting sqref="D27">
    <cfRule type="cellIs" dxfId="387" priority="375" stopIfTrue="1" operator="equal">
      <formula>"þ"</formula>
    </cfRule>
  </conditionalFormatting>
  <conditionalFormatting sqref="E27">
    <cfRule type="cellIs" dxfId="386" priority="374" stopIfTrue="1" operator="equal">
      <formula>"þ"</formula>
    </cfRule>
  </conditionalFormatting>
  <conditionalFormatting sqref="B29:C29">
    <cfRule type="cellIs" dxfId="385" priority="373" stopIfTrue="1" operator="greaterThanOrEqual">
      <formula>#REF!</formula>
    </cfRule>
  </conditionalFormatting>
  <conditionalFormatting sqref="B30:E30">
    <cfRule type="cellIs" dxfId="384" priority="372" stopIfTrue="1" operator="equal">
      <formula>"þ"</formula>
    </cfRule>
  </conditionalFormatting>
  <conditionalFormatting sqref="B29:C29">
    <cfRule type="cellIs" dxfId="383" priority="371" stopIfTrue="1" operator="equal">
      <formula>"þ"</formula>
    </cfRule>
  </conditionalFormatting>
  <conditionalFormatting sqref="D29">
    <cfRule type="cellIs" dxfId="382" priority="370" stopIfTrue="1" operator="equal">
      <formula>"þ"</formula>
    </cfRule>
  </conditionalFormatting>
  <conditionalFormatting sqref="D29">
    <cfRule type="cellIs" dxfId="381" priority="369" stopIfTrue="1" operator="equal">
      <formula>"þ"</formula>
    </cfRule>
  </conditionalFormatting>
  <conditionalFormatting sqref="E29">
    <cfRule type="cellIs" dxfId="380" priority="368" stopIfTrue="1" operator="equal">
      <formula>"þ"</formula>
    </cfRule>
  </conditionalFormatting>
  <conditionalFormatting sqref="B28:C28">
    <cfRule type="cellIs" dxfId="379" priority="367" stopIfTrue="1" operator="greaterThanOrEqual">
      <formula>#REF!</formula>
    </cfRule>
  </conditionalFormatting>
  <conditionalFormatting sqref="B29:E29">
    <cfRule type="cellIs" dxfId="378" priority="366" stopIfTrue="1" operator="equal">
      <formula>"þ"</formula>
    </cfRule>
  </conditionalFormatting>
  <conditionalFormatting sqref="B28:C28">
    <cfRule type="cellIs" dxfId="377" priority="365" stopIfTrue="1" operator="equal">
      <formula>"þ"</formula>
    </cfRule>
  </conditionalFormatting>
  <conditionalFormatting sqref="D28">
    <cfRule type="cellIs" dxfId="376" priority="364" stopIfTrue="1" operator="equal">
      <formula>"þ"</formula>
    </cfRule>
  </conditionalFormatting>
  <conditionalFormatting sqref="D28">
    <cfRule type="cellIs" dxfId="375" priority="363" stopIfTrue="1" operator="equal">
      <formula>"þ"</formula>
    </cfRule>
  </conditionalFormatting>
  <conditionalFormatting sqref="E28">
    <cfRule type="cellIs" dxfId="374" priority="362" stopIfTrue="1" operator="equal">
      <formula>"þ"</formula>
    </cfRule>
  </conditionalFormatting>
  <conditionalFormatting sqref="B30:C30">
    <cfRule type="cellIs" dxfId="373" priority="361" stopIfTrue="1" operator="greaterThanOrEqual">
      <formula>#REF!</formula>
    </cfRule>
  </conditionalFormatting>
  <conditionalFormatting sqref="B31:E31">
    <cfRule type="cellIs" dxfId="372" priority="360" stopIfTrue="1" operator="equal">
      <formula>"þ"</formula>
    </cfRule>
  </conditionalFormatting>
  <conditionalFormatting sqref="B30:C30">
    <cfRule type="cellIs" dxfId="371" priority="359" stopIfTrue="1" operator="equal">
      <formula>"þ"</formula>
    </cfRule>
  </conditionalFormatting>
  <conditionalFormatting sqref="D30">
    <cfRule type="cellIs" dxfId="370" priority="358" stopIfTrue="1" operator="equal">
      <formula>"þ"</formula>
    </cfRule>
  </conditionalFormatting>
  <conditionalFormatting sqref="D30">
    <cfRule type="cellIs" dxfId="369" priority="357" stopIfTrue="1" operator="equal">
      <formula>"þ"</formula>
    </cfRule>
  </conditionalFormatting>
  <conditionalFormatting sqref="E30">
    <cfRule type="cellIs" dxfId="368" priority="356" stopIfTrue="1" operator="equal">
      <formula>"þ"</formula>
    </cfRule>
  </conditionalFormatting>
  <conditionalFormatting sqref="B27:C27">
    <cfRule type="cellIs" dxfId="367" priority="355" stopIfTrue="1" operator="greaterThanOrEqual">
      <formula>#REF!</formula>
    </cfRule>
  </conditionalFormatting>
  <conditionalFormatting sqref="B28:E28">
    <cfRule type="cellIs" dxfId="366" priority="354" stopIfTrue="1" operator="equal">
      <formula>"þ"</formula>
    </cfRule>
  </conditionalFormatting>
  <conditionalFormatting sqref="B27:C27">
    <cfRule type="cellIs" dxfId="365" priority="353" stopIfTrue="1" operator="equal">
      <formula>"þ"</formula>
    </cfRule>
  </conditionalFormatting>
  <conditionalFormatting sqref="D27">
    <cfRule type="cellIs" dxfId="364" priority="352" stopIfTrue="1" operator="equal">
      <formula>"þ"</formula>
    </cfRule>
  </conditionalFormatting>
  <conditionalFormatting sqref="D27">
    <cfRule type="cellIs" dxfId="363" priority="351" stopIfTrue="1" operator="equal">
      <formula>"þ"</formula>
    </cfRule>
  </conditionalFormatting>
  <conditionalFormatting sqref="E27">
    <cfRule type="cellIs" dxfId="362" priority="350" stopIfTrue="1" operator="equal">
      <formula>"þ"</formula>
    </cfRule>
  </conditionalFormatting>
  <conditionalFormatting sqref="B29:C29">
    <cfRule type="cellIs" dxfId="361" priority="349" stopIfTrue="1" operator="greaterThanOrEqual">
      <formula>#REF!</formula>
    </cfRule>
  </conditionalFormatting>
  <conditionalFormatting sqref="B30:E30">
    <cfRule type="cellIs" dxfId="360" priority="348" stopIfTrue="1" operator="equal">
      <formula>"þ"</formula>
    </cfRule>
  </conditionalFormatting>
  <conditionalFormatting sqref="B29:C29">
    <cfRule type="cellIs" dxfId="359" priority="347" stopIfTrue="1" operator="equal">
      <formula>"þ"</formula>
    </cfRule>
  </conditionalFormatting>
  <conditionalFormatting sqref="D29">
    <cfRule type="cellIs" dxfId="358" priority="346" stopIfTrue="1" operator="equal">
      <formula>"þ"</formula>
    </cfRule>
  </conditionalFormatting>
  <conditionalFormatting sqref="D29">
    <cfRule type="cellIs" dxfId="357" priority="345" stopIfTrue="1" operator="equal">
      <formula>"þ"</formula>
    </cfRule>
  </conditionalFormatting>
  <conditionalFormatting sqref="E29">
    <cfRule type="cellIs" dxfId="356" priority="344" stopIfTrue="1" operator="equal">
      <formula>"þ"</formula>
    </cfRule>
  </conditionalFormatting>
  <conditionalFormatting sqref="B28:C28">
    <cfRule type="cellIs" dxfId="355" priority="343" stopIfTrue="1" operator="greaterThanOrEqual">
      <formula>#REF!</formula>
    </cfRule>
  </conditionalFormatting>
  <conditionalFormatting sqref="B29:E29">
    <cfRule type="cellIs" dxfId="354" priority="342" stopIfTrue="1" operator="equal">
      <formula>"þ"</formula>
    </cfRule>
  </conditionalFormatting>
  <conditionalFormatting sqref="B28:C28">
    <cfRule type="cellIs" dxfId="353" priority="341" stopIfTrue="1" operator="equal">
      <formula>"þ"</formula>
    </cfRule>
  </conditionalFormatting>
  <conditionalFormatting sqref="D28">
    <cfRule type="cellIs" dxfId="352" priority="340" stopIfTrue="1" operator="equal">
      <formula>"þ"</formula>
    </cfRule>
  </conditionalFormatting>
  <conditionalFormatting sqref="D28">
    <cfRule type="cellIs" dxfId="351" priority="339" stopIfTrue="1" operator="equal">
      <formula>"þ"</formula>
    </cfRule>
  </conditionalFormatting>
  <conditionalFormatting sqref="E28">
    <cfRule type="cellIs" dxfId="350" priority="338" stopIfTrue="1" operator="equal">
      <formula>"þ"</formula>
    </cfRule>
  </conditionalFormatting>
  <conditionalFormatting sqref="B30:C30">
    <cfRule type="cellIs" dxfId="349" priority="337" stopIfTrue="1" operator="greaterThanOrEqual">
      <formula>#REF!</formula>
    </cfRule>
  </conditionalFormatting>
  <conditionalFormatting sqref="B31:E31">
    <cfRule type="cellIs" dxfId="348" priority="336" stopIfTrue="1" operator="equal">
      <formula>"þ"</formula>
    </cfRule>
  </conditionalFormatting>
  <conditionalFormatting sqref="B30:C30">
    <cfRule type="cellIs" dxfId="347" priority="335" stopIfTrue="1" operator="equal">
      <formula>"þ"</formula>
    </cfRule>
  </conditionalFormatting>
  <conditionalFormatting sqref="D30">
    <cfRule type="cellIs" dxfId="346" priority="334" stopIfTrue="1" operator="equal">
      <formula>"þ"</formula>
    </cfRule>
  </conditionalFormatting>
  <conditionalFormatting sqref="D30">
    <cfRule type="cellIs" dxfId="345" priority="333" stopIfTrue="1" operator="equal">
      <formula>"þ"</formula>
    </cfRule>
  </conditionalFormatting>
  <conditionalFormatting sqref="E30">
    <cfRule type="cellIs" dxfId="344" priority="332" stopIfTrue="1" operator="equal">
      <formula>"þ"</formula>
    </cfRule>
  </conditionalFormatting>
  <conditionalFormatting sqref="B28:C28">
    <cfRule type="cellIs" dxfId="343" priority="331" stopIfTrue="1" operator="greaterThanOrEqual">
      <formula>#REF!</formula>
    </cfRule>
  </conditionalFormatting>
  <conditionalFormatting sqref="B29:E29">
    <cfRule type="cellIs" dxfId="342" priority="330" stopIfTrue="1" operator="equal">
      <formula>"þ"</formula>
    </cfRule>
  </conditionalFormatting>
  <conditionalFormatting sqref="B28:C28">
    <cfRule type="cellIs" dxfId="341" priority="329" stopIfTrue="1" operator="equal">
      <formula>"þ"</formula>
    </cfRule>
  </conditionalFormatting>
  <conditionalFormatting sqref="D28">
    <cfRule type="cellIs" dxfId="340" priority="328" stopIfTrue="1" operator="equal">
      <formula>"þ"</formula>
    </cfRule>
  </conditionalFormatting>
  <conditionalFormatting sqref="D28">
    <cfRule type="cellIs" dxfId="339" priority="327" stopIfTrue="1" operator="equal">
      <formula>"þ"</formula>
    </cfRule>
  </conditionalFormatting>
  <conditionalFormatting sqref="E28">
    <cfRule type="cellIs" dxfId="338" priority="326" stopIfTrue="1" operator="equal">
      <formula>"þ"</formula>
    </cfRule>
  </conditionalFormatting>
  <conditionalFormatting sqref="B30:C30">
    <cfRule type="cellIs" dxfId="337" priority="325" stopIfTrue="1" operator="greaterThanOrEqual">
      <formula>#REF!</formula>
    </cfRule>
  </conditionalFormatting>
  <conditionalFormatting sqref="B31:E31">
    <cfRule type="cellIs" dxfId="336" priority="324" stopIfTrue="1" operator="equal">
      <formula>"þ"</formula>
    </cfRule>
  </conditionalFormatting>
  <conditionalFormatting sqref="B30:C30">
    <cfRule type="cellIs" dxfId="335" priority="323" stopIfTrue="1" operator="equal">
      <formula>"þ"</formula>
    </cfRule>
  </conditionalFormatting>
  <conditionalFormatting sqref="D30">
    <cfRule type="cellIs" dxfId="334" priority="322" stopIfTrue="1" operator="equal">
      <formula>"þ"</formula>
    </cfRule>
  </conditionalFormatting>
  <conditionalFormatting sqref="D30">
    <cfRule type="cellIs" dxfId="333" priority="321" stopIfTrue="1" operator="equal">
      <formula>"þ"</formula>
    </cfRule>
  </conditionalFormatting>
  <conditionalFormatting sqref="E30">
    <cfRule type="cellIs" dxfId="332" priority="320" stopIfTrue="1" operator="equal">
      <formula>"þ"</formula>
    </cfRule>
  </conditionalFormatting>
  <conditionalFormatting sqref="B29:C29">
    <cfRule type="cellIs" dxfId="331" priority="319" stopIfTrue="1" operator="greaterThanOrEqual">
      <formula>#REF!</formula>
    </cfRule>
  </conditionalFormatting>
  <conditionalFormatting sqref="B30:E30">
    <cfRule type="cellIs" dxfId="330" priority="318" stopIfTrue="1" operator="equal">
      <formula>"þ"</formula>
    </cfRule>
  </conditionalFormatting>
  <conditionalFormatting sqref="B29:C29">
    <cfRule type="cellIs" dxfId="329" priority="317" stopIfTrue="1" operator="equal">
      <formula>"þ"</formula>
    </cfRule>
  </conditionalFormatting>
  <conditionalFormatting sqref="D29">
    <cfRule type="cellIs" dxfId="328" priority="316" stopIfTrue="1" operator="equal">
      <formula>"þ"</formula>
    </cfRule>
  </conditionalFormatting>
  <conditionalFormatting sqref="D29">
    <cfRule type="cellIs" dxfId="327" priority="315" stopIfTrue="1" operator="equal">
      <formula>"þ"</formula>
    </cfRule>
  </conditionalFormatting>
  <conditionalFormatting sqref="E29">
    <cfRule type="cellIs" dxfId="326" priority="314" stopIfTrue="1" operator="equal">
      <formula>"þ"</formula>
    </cfRule>
  </conditionalFormatting>
  <conditionalFormatting sqref="B31:C31">
    <cfRule type="cellIs" dxfId="325" priority="313" stopIfTrue="1" operator="greaterThanOrEqual">
      <formula>#REF!</formula>
    </cfRule>
  </conditionalFormatting>
  <conditionalFormatting sqref="B32:E32">
    <cfRule type="cellIs" dxfId="324" priority="312" stopIfTrue="1" operator="equal">
      <formula>"þ"</formula>
    </cfRule>
  </conditionalFormatting>
  <conditionalFormatting sqref="B31:C31">
    <cfRule type="cellIs" dxfId="323" priority="311" stopIfTrue="1" operator="equal">
      <formula>"þ"</formula>
    </cfRule>
  </conditionalFormatting>
  <conditionalFormatting sqref="D31">
    <cfRule type="cellIs" dxfId="322" priority="310" stopIfTrue="1" operator="equal">
      <formula>"þ"</formula>
    </cfRule>
  </conditionalFormatting>
  <conditionalFormatting sqref="D31">
    <cfRule type="cellIs" dxfId="321" priority="309" stopIfTrue="1" operator="equal">
      <formula>"þ"</formula>
    </cfRule>
  </conditionalFormatting>
  <conditionalFormatting sqref="E31">
    <cfRule type="cellIs" dxfId="320" priority="308" stopIfTrue="1" operator="equal">
      <formula>"þ"</formula>
    </cfRule>
  </conditionalFormatting>
  <conditionalFormatting sqref="B25:C25">
    <cfRule type="cellIs" dxfId="319" priority="307" stopIfTrue="1" operator="greaterThanOrEqual">
      <formula>#REF!</formula>
    </cfRule>
  </conditionalFormatting>
  <conditionalFormatting sqref="B25:C25">
    <cfRule type="cellIs" dxfId="318" priority="306" stopIfTrue="1" operator="equal">
      <formula>"þ"</formula>
    </cfRule>
  </conditionalFormatting>
  <conditionalFormatting sqref="D25">
    <cfRule type="cellIs" dxfId="317" priority="305" stopIfTrue="1" operator="equal">
      <formula>"þ"</formula>
    </cfRule>
  </conditionalFormatting>
  <conditionalFormatting sqref="D25">
    <cfRule type="cellIs" dxfId="316" priority="304" stopIfTrue="1" operator="equal">
      <formula>"þ"</formula>
    </cfRule>
  </conditionalFormatting>
  <conditionalFormatting sqref="E25">
    <cfRule type="cellIs" dxfId="315" priority="303" stopIfTrue="1" operator="equal">
      <formula>"þ"</formula>
    </cfRule>
  </conditionalFormatting>
  <conditionalFormatting sqref="E25">
    <cfRule type="cellIs" dxfId="314" priority="302" stopIfTrue="1" operator="equal">
      <formula>"þ"</formula>
    </cfRule>
  </conditionalFormatting>
  <conditionalFormatting sqref="B28:C28">
    <cfRule type="cellIs" dxfId="313" priority="301" stopIfTrue="1" operator="greaterThanOrEqual">
      <formula>#REF!</formula>
    </cfRule>
  </conditionalFormatting>
  <conditionalFormatting sqref="B29:E29">
    <cfRule type="cellIs" dxfId="312" priority="300" stopIfTrue="1" operator="equal">
      <formula>"þ"</formula>
    </cfRule>
  </conditionalFormatting>
  <conditionalFormatting sqref="B28:C28">
    <cfRule type="cellIs" dxfId="311" priority="299" stopIfTrue="1" operator="equal">
      <formula>"þ"</formula>
    </cfRule>
  </conditionalFormatting>
  <conditionalFormatting sqref="D28">
    <cfRule type="cellIs" dxfId="310" priority="298" stopIfTrue="1" operator="equal">
      <formula>"þ"</formula>
    </cfRule>
  </conditionalFormatting>
  <conditionalFormatting sqref="D28">
    <cfRule type="cellIs" dxfId="309" priority="297" stopIfTrue="1" operator="equal">
      <formula>"þ"</formula>
    </cfRule>
  </conditionalFormatting>
  <conditionalFormatting sqref="E28">
    <cfRule type="cellIs" dxfId="308" priority="296" stopIfTrue="1" operator="equal">
      <formula>"þ"</formula>
    </cfRule>
  </conditionalFormatting>
  <conditionalFormatting sqref="B28:E28">
    <cfRule type="cellIs" dxfId="307" priority="295" stopIfTrue="1" operator="equal">
      <formula>"þ"</formula>
    </cfRule>
  </conditionalFormatting>
  <conditionalFormatting sqref="B29:C29">
    <cfRule type="cellIs" dxfId="306" priority="294" stopIfTrue="1" operator="greaterThanOrEqual">
      <formula>#REF!</formula>
    </cfRule>
  </conditionalFormatting>
  <conditionalFormatting sqref="B30:E30">
    <cfRule type="cellIs" dxfId="305" priority="293" stopIfTrue="1" operator="equal">
      <formula>"þ"</formula>
    </cfRule>
  </conditionalFormatting>
  <conditionalFormatting sqref="B29:C29">
    <cfRule type="cellIs" dxfId="304" priority="292" stopIfTrue="1" operator="equal">
      <formula>"þ"</formula>
    </cfRule>
  </conditionalFormatting>
  <conditionalFormatting sqref="D29">
    <cfRule type="cellIs" dxfId="303" priority="291" stopIfTrue="1" operator="equal">
      <formula>"þ"</formula>
    </cfRule>
  </conditionalFormatting>
  <conditionalFormatting sqref="D29">
    <cfRule type="cellIs" dxfId="302" priority="290" stopIfTrue="1" operator="equal">
      <formula>"þ"</formula>
    </cfRule>
  </conditionalFormatting>
  <conditionalFormatting sqref="E29">
    <cfRule type="cellIs" dxfId="301" priority="289" stopIfTrue="1" operator="equal">
      <formula>"þ"</formula>
    </cfRule>
  </conditionalFormatting>
  <conditionalFormatting sqref="B28:E28">
    <cfRule type="cellIs" dxfId="300" priority="288" stopIfTrue="1" operator="equal">
      <formula>"þ"</formula>
    </cfRule>
  </conditionalFormatting>
  <conditionalFormatting sqref="B29:C29">
    <cfRule type="cellIs" dxfId="299" priority="287" stopIfTrue="1" operator="greaterThanOrEqual">
      <formula>#REF!</formula>
    </cfRule>
  </conditionalFormatting>
  <conditionalFormatting sqref="B30:E30">
    <cfRule type="cellIs" dxfId="298" priority="286" stopIfTrue="1" operator="equal">
      <formula>"þ"</formula>
    </cfRule>
  </conditionalFormatting>
  <conditionalFormatting sqref="B29:C29">
    <cfRule type="cellIs" dxfId="297" priority="285" stopIfTrue="1" operator="equal">
      <formula>"þ"</formula>
    </cfRule>
  </conditionalFormatting>
  <conditionalFormatting sqref="D29">
    <cfRule type="cellIs" dxfId="296" priority="284" stopIfTrue="1" operator="equal">
      <formula>"þ"</formula>
    </cfRule>
  </conditionalFormatting>
  <conditionalFormatting sqref="D29">
    <cfRule type="cellIs" dxfId="295" priority="283" stopIfTrue="1" operator="equal">
      <formula>"þ"</formula>
    </cfRule>
  </conditionalFormatting>
  <conditionalFormatting sqref="E29">
    <cfRule type="cellIs" dxfId="294" priority="282" stopIfTrue="1" operator="equal">
      <formula>"þ"</formula>
    </cfRule>
  </conditionalFormatting>
  <conditionalFormatting sqref="B28:C28">
    <cfRule type="cellIs" dxfId="293" priority="281" stopIfTrue="1" operator="greaterThanOrEqual">
      <formula>#REF!</formula>
    </cfRule>
  </conditionalFormatting>
  <conditionalFormatting sqref="B29:E29">
    <cfRule type="cellIs" dxfId="292" priority="280" stopIfTrue="1" operator="equal">
      <formula>"þ"</formula>
    </cfRule>
  </conditionalFormatting>
  <conditionalFormatting sqref="B28:C28">
    <cfRule type="cellIs" dxfId="291" priority="279" stopIfTrue="1" operator="equal">
      <formula>"þ"</formula>
    </cfRule>
  </conditionalFormatting>
  <conditionalFormatting sqref="D28">
    <cfRule type="cellIs" dxfId="290" priority="278" stopIfTrue="1" operator="equal">
      <formula>"þ"</formula>
    </cfRule>
  </conditionalFormatting>
  <conditionalFormatting sqref="D28">
    <cfRule type="cellIs" dxfId="289" priority="277" stopIfTrue="1" operator="equal">
      <formula>"þ"</formula>
    </cfRule>
  </conditionalFormatting>
  <conditionalFormatting sqref="E28">
    <cfRule type="cellIs" dxfId="288" priority="276" stopIfTrue="1" operator="equal">
      <formula>"þ"</formula>
    </cfRule>
  </conditionalFormatting>
  <conditionalFormatting sqref="B30:C30">
    <cfRule type="cellIs" dxfId="287" priority="275" stopIfTrue="1" operator="greaterThanOrEqual">
      <formula>#REF!</formula>
    </cfRule>
  </conditionalFormatting>
  <conditionalFormatting sqref="B31:E31">
    <cfRule type="cellIs" dxfId="286" priority="274" stopIfTrue="1" operator="equal">
      <formula>"þ"</formula>
    </cfRule>
  </conditionalFormatting>
  <conditionalFormatting sqref="B30:C30">
    <cfRule type="cellIs" dxfId="285" priority="273" stopIfTrue="1" operator="equal">
      <formula>"þ"</formula>
    </cfRule>
  </conditionalFormatting>
  <conditionalFormatting sqref="D30">
    <cfRule type="cellIs" dxfId="284" priority="272" stopIfTrue="1" operator="equal">
      <formula>"þ"</formula>
    </cfRule>
  </conditionalFormatting>
  <conditionalFormatting sqref="D30">
    <cfRule type="cellIs" dxfId="283" priority="271" stopIfTrue="1" operator="equal">
      <formula>"þ"</formula>
    </cfRule>
  </conditionalFormatting>
  <conditionalFormatting sqref="E30">
    <cfRule type="cellIs" dxfId="282" priority="270" stopIfTrue="1" operator="equal">
      <formula>"þ"</formula>
    </cfRule>
  </conditionalFormatting>
  <conditionalFormatting sqref="B28:E28">
    <cfRule type="cellIs" dxfId="281" priority="269" stopIfTrue="1" operator="equal">
      <formula>"þ"</formula>
    </cfRule>
  </conditionalFormatting>
  <conditionalFormatting sqref="B29:C29">
    <cfRule type="cellIs" dxfId="280" priority="268" stopIfTrue="1" operator="greaterThanOrEqual">
      <formula>#REF!</formula>
    </cfRule>
  </conditionalFormatting>
  <conditionalFormatting sqref="B30:E30">
    <cfRule type="cellIs" dxfId="279" priority="267" stopIfTrue="1" operator="equal">
      <formula>"þ"</formula>
    </cfRule>
  </conditionalFormatting>
  <conditionalFormatting sqref="B29:C29">
    <cfRule type="cellIs" dxfId="278" priority="266" stopIfTrue="1" operator="equal">
      <formula>"þ"</formula>
    </cfRule>
  </conditionalFormatting>
  <conditionalFormatting sqref="D29">
    <cfRule type="cellIs" dxfId="277" priority="265" stopIfTrue="1" operator="equal">
      <formula>"þ"</formula>
    </cfRule>
  </conditionalFormatting>
  <conditionalFormatting sqref="D29">
    <cfRule type="cellIs" dxfId="276" priority="264" stopIfTrue="1" operator="equal">
      <formula>"þ"</formula>
    </cfRule>
  </conditionalFormatting>
  <conditionalFormatting sqref="E29">
    <cfRule type="cellIs" dxfId="275" priority="263" stopIfTrue="1" operator="equal">
      <formula>"þ"</formula>
    </cfRule>
  </conditionalFormatting>
  <conditionalFormatting sqref="B28:C28">
    <cfRule type="cellIs" dxfId="274" priority="262" stopIfTrue="1" operator="greaterThanOrEqual">
      <formula>#REF!</formula>
    </cfRule>
  </conditionalFormatting>
  <conditionalFormatting sqref="B29:E29">
    <cfRule type="cellIs" dxfId="273" priority="261" stopIfTrue="1" operator="equal">
      <formula>"þ"</formula>
    </cfRule>
  </conditionalFormatting>
  <conditionalFormatting sqref="B28:C28">
    <cfRule type="cellIs" dxfId="272" priority="260" stopIfTrue="1" operator="equal">
      <formula>"þ"</formula>
    </cfRule>
  </conditionalFormatting>
  <conditionalFormatting sqref="D28">
    <cfRule type="cellIs" dxfId="271" priority="259" stopIfTrue="1" operator="equal">
      <formula>"þ"</formula>
    </cfRule>
  </conditionalFormatting>
  <conditionalFormatting sqref="D28">
    <cfRule type="cellIs" dxfId="270" priority="258" stopIfTrue="1" operator="equal">
      <formula>"þ"</formula>
    </cfRule>
  </conditionalFormatting>
  <conditionalFormatting sqref="E28">
    <cfRule type="cellIs" dxfId="269" priority="257" stopIfTrue="1" operator="equal">
      <formula>"þ"</formula>
    </cfRule>
  </conditionalFormatting>
  <conditionalFormatting sqref="B30:C30">
    <cfRule type="cellIs" dxfId="268" priority="256" stopIfTrue="1" operator="greaterThanOrEqual">
      <formula>#REF!</formula>
    </cfRule>
  </conditionalFormatting>
  <conditionalFormatting sqref="B31:E31">
    <cfRule type="cellIs" dxfId="267" priority="255" stopIfTrue="1" operator="equal">
      <formula>"þ"</formula>
    </cfRule>
  </conditionalFormatting>
  <conditionalFormatting sqref="B30:C30">
    <cfRule type="cellIs" dxfId="266" priority="254" stopIfTrue="1" operator="equal">
      <formula>"þ"</formula>
    </cfRule>
  </conditionalFormatting>
  <conditionalFormatting sqref="D30">
    <cfRule type="cellIs" dxfId="265" priority="253" stopIfTrue="1" operator="equal">
      <formula>"þ"</formula>
    </cfRule>
  </conditionalFormatting>
  <conditionalFormatting sqref="D30">
    <cfRule type="cellIs" dxfId="264" priority="252" stopIfTrue="1" operator="equal">
      <formula>"þ"</formula>
    </cfRule>
  </conditionalFormatting>
  <conditionalFormatting sqref="E30">
    <cfRule type="cellIs" dxfId="263" priority="251" stopIfTrue="1" operator="equal">
      <formula>"þ"</formula>
    </cfRule>
  </conditionalFormatting>
  <conditionalFormatting sqref="B28:C28">
    <cfRule type="cellIs" dxfId="262" priority="250" stopIfTrue="1" operator="greaterThanOrEqual">
      <formula>#REF!</formula>
    </cfRule>
  </conditionalFormatting>
  <conditionalFormatting sqref="B29:E29">
    <cfRule type="cellIs" dxfId="261" priority="249" stopIfTrue="1" operator="equal">
      <formula>"þ"</formula>
    </cfRule>
  </conditionalFormatting>
  <conditionalFormatting sqref="B28:C28">
    <cfRule type="cellIs" dxfId="260" priority="248" stopIfTrue="1" operator="equal">
      <formula>"þ"</formula>
    </cfRule>
  </conditionalFormatting>
  <conditionalFormatting sqref="D28">
    <cfRule type="cellIs" dxfId="259" priority="247" stopIfTrue="1" operator="equal">
      <formula>"þ"</formula>
    </cfRule>
  </conditionalFormatting>
  <conditionalFormatting sqref="D28">
    <cfRule type="cellIs" dxfId="258" priority="246" stopIfTrue="1" operator="equal">
      <formula>"þ"</formula>
    </cfRule>
  </conditionalFormatting>
  <conditionalFormatting sqref="E28">
    <cfRule type="cellIs" dxfId="257" priority="245" stopIfTrue="1" operator="equal">
      <formula>"þ"</formula>
    </cfRule>
  </conditionalFormatting>
  <conditionalFormatting sqref="B30:C30">
    <cfRule type="cellIs" dxfId="256" priority="244" stopIfTrue="1" operator="greaterThanOrEqual">
      <formula>#REF!</formula>
    </cfRule>
  </conditionalFormatting>
  <conditionalFormatting sqref="B31:E31">
    <cfRule type="cellIs" dxfId="255" priority="243" stopIfTrue="1" operator="equal">
      <formula>"þ"</formula>
    </cfRule>
  </conditionalFormatting>
  <conditionalFormatting sqref="B30:C30">
    <cfRule type="cellIs" dxfId="254" priority="242" stopIfTrue="1" operator="equal">
      <formula>"þ"</formula>
    </cfRule>
  </conditionalFormatting>
  <conditionalFormatting sqref="D30">
    <cfRule type="cellIs" dxfId="253" priority="241" stopIfTrue="1" operator="equal">
      <formula>"þ"</formula>
    </cfRule>
  </conditionalFormatting>
  <conditionalFormatting sqref="D30">
    <cfRule type="cellIs" dxfId="252" priority="240" stopIfTrue="1" operator="equal">
      <formula>"þ"</formula>
    </cfRule>
  </conditionalFormatting>
  <conditionalFormatting sqref="E30">
    <cfRule type="cellIs" dxfId="251" priority="239" stopIfTrue="1" operator="equal">
      <formula>"þ"</formula>
    </cfRule>
  </conditionalFormatting>
  <conditionalFormatting sqref="B29:C29">
    <cfRule type="cellIs" dxfId="250" priority="238" stopIfTrue="1" operator="greaterThanOrEqual">
      <formula>#REF!</formula>
    </cfRule>
  </conditionalFormatting>
  <conditionalFormatting sqref="B30:E30">
    <cfRule type="cellIs" dxfId="249" priority="237" stopIfTrue="1" operator="equal">
      <formula>"þ"</formula>
    </cfRule>
  </conditionalFormatting>
  <conditionalFormatting sqref="B29:C29">
    <cfRule type="cellIs" dxfId="248" priority="236" stopIfTrue="1" operator="equal">
      <formula>"þ"</formula>
    </cfRule>
  </conditionalFormatting>
  <conditionalFormatting sqref="D29">
    <cfRule type="cellIs" dxfId="247" priority="235" stopIfTrue="1" operator="equal">
      <formula>"þ"</formula>
    </cfRule>
  </conditionalFormatting>
  <conditionalFormatting sqref="D29">
    <cfRule type="cellIs" dxfId="246" priority="234" stopIfTrue="1" operator="equal">
      <formula>"þ"</formula>
    </cfRule>
  </conditionalFormatting>
  <conditionalFormatting sqref="E29">
    <cfRule type="cellIs" dxfId="245" priority="233" stopIfTrue="1" operator="equal">
      <formula>"þ"</formula>
    </cfRule>
  </conditionalFormatting>
  <conditionalFormatting sqref="B31:C31">
    <cfRule type="cellIs" dxfId="244" priority="232" stopIfTrue="1" operator="greaterThanOrEqual">
      <formula>#REF!</formula>
    </cfRule>
  </conditionalFormatting>
  <conditionalFormatting sqref="B32:E32">
    <cfRule type="cellIs" dxfId="243" priority="231" stopIfTrue="1" operator="equal">
      <formula>"þ"</formula>
    </cfRule>
  </conditionalFormatting>
  <conditionalFormatting sqref="B31:C31">
    <cfRule type="cellIs" dxfId="242" priority="230" stopIfTrue="1" operator="equal">
      <formula>"þ"</formula>
    </cfRule>
  </conditionalFormatting>
  <conditionalFormatting sqref="D31">
    <cfRule type="cellIs" dxfId="241" priority="229" stopIfTrue="1" operator="equal">
      <formula>"þ"</formula>
    </cfRule>
  </conditionalFormatting>
  <conditionalFormatting sqref="D31">
    <cfRule type="cellIs" dxfId="240" priority="228" stopIfTrue="1" operator="equal">
      <formula>"þ"</formula>
    </cfRule>
  </conditionalFormatting>
  <conditionalFormatting sqref="E31">
    <cfRule type="cellIs" dxfId="239" priority="227" stopIfTrue="1" operator="equal">
      <formula>"þ"</formula>
    </cfRule>
  </conditionalFormatting>
  <conditionalFormatting sqref="B28:E28">
    <cfRule type="cellIs" dxfId="238" priority="226" stopIfTrue="1" operator="equal">
      <formula>"þ"</formula>
    </cfRule>
  </conditionalFormatting>
  <conditionalFormatting sqref="B29:C29">
    <cfRule type="cellIs" dxfId="237" priority="225" stopIfTrue="1" operator="greaterThanOrEqual">
      <formula>#REF!</formula>
    </cfRule>
  </conditionalFormatting>
  <conditionalFormatting sqref="B30:E30">
    <cfRule type="cellIs" dxfId="236" priority="224" stopIfTrue="1" operator="equal">
      <formula>"þ"</formula>
    </cfRule>
  </conditionalFormatting>
  <conditionalFormatting sqref="B29:C29">
    <cfRule type="cellIs" dxfId="235" priority="223" stopIfTrue="1" operator="equal">
      <formula>"þ"</formula>
    </cfRule>
  </conditionalFormatting>
  <conditionalFormatting sqref="D29">
    <cfRule type="cellIs" dxfId="234" priority="222" stopIfTrue="1" operator="equal">
      <formula>"þ"</formula>
    </cfRule>
  </conditionalFormatting>
  <conditionalFormatting sqref="D29">
    <cfRule type="cellIs" dxfId="233" priority="221" stopIfTrue="1" operator="equal">
      <formula>"þ"</formula>
    </cfRule>
  </conditionalFormatting>
  <conditionalFormatting sqref="E29">
    <cfRule type="cellIs" dxfId="232" priority="220" stopIfTrue="1" operator="equal">
      <formula>"þ"</formula>
    </cfRule>
  </conditionalFormatting>
  <conditionalFormatting sqref="B28:C28">
    <cfRule type="cellIs" dxfId="231" priority="219" stopIfTrue="1" operator="greaterThanOrEqual">
      <formula>#REF!</formula>
    </cfRule>
  </conditionalFormatting>
  <conditionalFormatting sqref="B29:E29">
    <cfRule type="cellIs" dxfId="230" priority="218" stopIfTrue="1" operator="equal">
      <formula>"þ"</formula>
    </cfRule>
  </conditionalFormatting>
  <conditionalFormatting sqref="B28:C28">
    <cfRule type="cellIs" dxfId="229" priority="217" stopIfTrue="1" operator="equal">
      <formula>"þ"</formula>
    </cfRule>
  </conditionalFormatting>
  <conditionalFormatting sqref="D28">
    <cfRule type="cellIs" dxfId="228" priority="216" stopIfTrue="1" operator="equal">
      <formula>"þ"</formula>
    </cfRule>
  </conditionalFormatting>
  <conditionalFormatting sqref="D28">
    <cfRule type="cellIs" dxfId="227" priority="215" stopIfTrue="1" operator="equal">
      <formula>"þ"</formula>
    </cfRule>
  </conditionalFormatting>
  <conditionalFormatting sqref="E28">
    <cfRule type="cellIs" dxfId="226" priority="214" stopIfTrue="1" operator="equal">
      <formula>"þ"</formula>
    </cfRule>
  </conditionalFormatting>
  <conditionalFormatting sqref="B30:C30">
    <cfRule type="cellIs" dxfId="225" priority="213" stopIfTrue="1" operator="greaterThanOrEqual">
      <formula>#REF!</formula>
    </cfRule>
  </conditionalFormatting>
  <conditionalFormatting sqref="B31:E31">
    <cfRule type="cellIs" dxfId="224" priority="212" stopIfTrue="1" operator="equal">
      <formula>"þ"</formula>
    </cfRule>
  </conditionalFormatting>
  <conditionalFormatting sqref="B30:C30">
    <cfRule type="cellIs" dxfId="223" priority="211" stopIfTrue="1" operator="equal">
      <formula>"þ"</formula>
    </cfRule>
  </conditionalFormatting>
  <conditionalFormatting sqref="D30">
    <cfRule type="cellIs" dxfId="222" priority="210" stopIfTrue="1" operator="equal">
      <formula>"þ"</formula>
    </cfRule>
  </conditionalFormatting>
  <conditionalFormatting sqref="D30">
    <cfRule type="cellIs" dxfId="221" priority="209" stopIfTrue="1" operator="equal">
      <formula>"þ"</formula>
    </cfRule>
  </conditionalFormatting>
  <conditionalFormatting sqref="E30">
    <cfRule type="cellIs" dxfId="220" priority="208" stopIfTrue="1" operator="equal">
      <formula>"þ"</formula>
    </cfRule>
  </conditionalFormatting>
  <conditionalFormatting sqref="B28:C28">
    <cfRule type="cellIs" dxfId="219" priority="207" stopIfTrue="1" operator="greaterThanOrEqual">
      <formula>#REF!</formula>
    </cfRule>
  </conditionalFormatting>
  <conditionalFormatting sqref="B29:E29">
    <cfRule type="cellIs" dxfId="218" priority="206" stopIfTrue="1" operator="equal">
      <formula>"þ"</formula>
    </cfRule>
  </conditionalFormatting>
  <conditionalFormatting sqref="B28:C28">
    <cfRule type="cellIs" dxfId="217" priority="205" stopIfTrue="1" operator="equal">
      <formula>"þ"</formula>
    </cfRule>
  </conditionalFormatting>
  <conditionalFormatting sqref="D28">
    <cfRule type="cellIs" dxfId="216" priority="204" stopIfTrue="1" operator="equal">
      <formula>"þ"</formula>
    </cfRule>
  </conditionalFormatting>
  <conditionalFormatting sqref="D28">
    <cfRule type="cellIs" dxfId="215" priority="203" stopIfTrue="1" operator="equal">
      <formula>"þ"</formula>
    </cfRule>
  </conditionalFormatting>
  <conditionalFormatting sqref="E28">
    <cfRule type="cellIs" dxfId="214" priority="202" stopIfTrue="1" operator="equal">
      <formula>"þ"</formula>
    </cfRule>
  </conditionalFormatting>
  <conditionalFormatting sqref="B30:C30">
    <cfRule type="cellIs" dxfId="213" priority="201" stopIfTrue="1" operator="greaterThanOrEqual">
      <formula>#REF!</formula>
    </cfRule>
  </conditionalFormatting>
  <conditionalFormatting sqref="B31:E31">
    <cfRule type="cellIs" dxfId="212" priority="200" stopIfTrue="1" operator="equal">
      <formula>"þ"</formula>
    </cfRule>
  </conditionalFormatting>
  <conditionalFormatting sqref="B30:C30">
    <cfRule type="cellIs" dxfId="211" priority="199" stopIfTrue="1" operator="equal">
      <formula>"þ"</formula>
    </cfRule>
  </conditionalFormatting>
  <conditionalFormatting sqref="D30">
    <cfRule type="cellIs" dxfId="210" priority="198" stopIfTrue="1" operator="equal">
      <formula>"þ"</formula>
    </cfRule>
  </conditionalFormatting>
  <conditionalFormatting sqref="D30">
    <cfRule type="cellIs" dxfId="209" priority="197" stopIfTrue="1" operator="equal">
      <formula>"þ"</formula>
    </cfRule>
  </conditionalFormatting>
  <conditionalFormatting sqref="E30">
    <cfRule type="cellIs" dxfId="208" priority="196" stopIfTrue="1" operator="equal">
      <formula>"þ"</formula>
    </cfRule>
  </conditionalFormatting>
  <conditionalFormatting sqref="B29:C29">
    <cfRule type="cellIs" dxfId="207" priority="195" stopIfTrue="1" operator="greaterThanOrEqual">
      <formula>#REF!</formula>
    </cfRule>
  </conditionalFormatting>
  <conditionalFormatting sqref="B30:E30">
    <cfRule type="cellIs" dxfId="206" priority="194" stopIfTrue="1" operator="equal">
      <formula>"þ"</formula>
    </cfRule>
  </conditionalFormatting>
  <conditionalFormatting sqref="B29:C29">
    <cfRule type="cellIs" dxfId="205" priority="193" stopIfTrue="1" operator="equal">
      <formula>"þ"</formula>
    </cfRule>
  </conditionalFormatting>
  <conditionalFormatting sqref="D29">
    <cfRule type="cellIs" dxfId="204" priority="192" stopIfTrue="1" operator="equal">
      <formula>"þ"</formula>
    </cfRule>
  </conditionalFormatting>
  <conditionalFormatting sqref="D29">
    <cfRule type="cellIs" dxfId="203" priority="191" stopIfTrue="1" operator="equal">
      <formula>"þ"</formula>
    </cfRule>
  </conditionalFormatting>
  <conditionalFormatting sqref="E29">
    <cfRule type="cellIs" dxfId="202" priority="190" stopIfTrue="1" operator="equal">
      <formula>"þ"</formula>
    </cfRule>
  </conditionalFormatting>
  <conditionalFormatting sqref="B31:C31">
    <cfRule type="cellIs" dxfId="201" priority="189" stopIfTrue="1" operator="greaterThanOrEqual">
      <formula>#REF!</formula>
    </cfRule>
  </conditionalFormatting>
  <conditionalFormatting sqref="B32:E32">
    <cfRule type="cellIs" dxfId="200" priority="188" stopIfTrue="1" operator="equal">
      <formula>"þ"</formula>
    </cfRule>
  </conditionalFormatting>
  <conditionalFormatting sqref="B31:C31">
    <cfRule type="cellIs" dxfId="199" priority="187" stopIfTrue="1" operator="equal">
      <formula>"þ"</formula>
    </cfRule>
  </conditionalFormatting>
  <conditionalFormatting sqref="D31">
    <cfRule type="cellIs" dxfId="198" priority="186" stopIfTrue="1" operator="equal">
      <formula>"þ"</formula>
    </cfRule>
  </conditionalFormatting>
  <conditionalFormatting sqref="D31">
    <cfRule type="cellIs" dxfId="197" priority="185" stopIfTrue="1" operator="equal">
      <formula>"þ"</formula>
    </cfRule>
  </conditionalFormatting>
  <conditionalFormatting sqref="E31">
    <cfRule type="cellIs" dxfId="196" priority="184" stopIfTrue="1" operator="equal">
      <formula>"þ"</formula>
    </cfRule>
  </conditionalFormatting>
  <conditionalFormatting sqref="B28:C28">
    <cfRule type="cellIs" dxfId="195" priority="183" stopIfTrue="1" operator="greaterThanOrEqual">
      <formula>#REF!</formula>
    </cfRule>
  </conditionalFormatting>
  <conditionalFormatting sqref="B29:E29">
    <cfRule type="cellIs" dxfId="194" priority="182" stopIfTrue="1" operator="equal">
      <formula>"þ"</formula>
    </cfRule>
  </conditionalFormatting>
  <conditionalFormatting sqref="B28:C28">
    <cfRule type="cellIs" dxfId="193" priority="181" stopIfTrue="1" operator="equal">
      <formula>"þ"</formula>
    </cfRule>
  </conditionalFormatting>
  <conditionalFormatting sqref="D28">
    <cfRule type="cellIs" dxfId="192" priority="180" stopIfTrue="1" operator="equal">
      <formula>"þ"</formula>
    </cfRule>
  </conditionalFormatting>
  <conditionalFormatting sqref="D28">
    <cfRule type="cellIs" dxfId="191" priority="179" stopIfTrue="1" operator="equal">
      <formula>"þ"</formula>
    </cfRule>
  </conditionalFormatting>
  <conditionalFormatting sqref="E28">
    <cfRule type="cellIs" dxfId="190" priority="178" stopIfTrue="1" operator="equal">
      <formula>"þ"</formula>
    </cfRule>
  </conditionalFormatting>
  <conditionalFormatting sqref="B30:C30">
    <cfRule type="cellIs" dxfId="189" priority="177" stopIfTrue="1" operator="greaterThanOrEqual">
      <formula>#REF!</formula>
    </cfRule>
  </conditionalFormatting>
  <conditionalFormatting sqref="B31:E31">
    <cfRule type="cellIs" dxfId="188" priority="176" stopIfTrue="1" operator="equal">
      <formula>"þ"</formula>
    </cfRule>
  </conditionalFormatting>
  <conditionalFormatting sqref="B30:C30">
    <cfRule type="cellIs" dxfId="187" priority="175" stopIfTrue="1" operator="equal">
      <formula>"þ"</formula>
    </cfRule>
  </conditionalFormatting>
  <conditionalFormatting sqref="D30">
    <cfRule type="cellIs" dxfId="186" priority="174" stopIfTrue="1" operator="equal">
      <formula>"þ"</formula>
    </cfRule>
  </conditionalFormatting>
  <conditionalFormatting sqref="D30">
    <cfRule type="cellIs" dxfId="185" priority="173" stopIfTrue="1" operator="equal">
      <formula>"þ"</formula>
    </cfRule>
  </conditionalFormatting>
  <conditionalFormatting sqref="E30">
    <cfRule type="cellIs" dxfId="184" priority="172" stopIfTrue="1" operator="equal">
      <formula>"þ"</formula>
    </cfRule>
  </conditionalFormatting>
  <conditionalFormatting sqref="B29:C29">
    <cfRule type="cellIs" dxfId="183" priority="171" stopIfTrue="1" operator="greaterThanOrEqual">
      <formula>#REF!</formula>
    </cfRule>
  </conditionalFormatting>
  <conditionalFormatting sqref="B30:E30">
    <cfRule type="cellIs" dxfId="182" priority="170" stopIfTrue="1" operator="equal">
      <formula>"þ"</formula>
    </cfRule>
  </conditionalFormatting>
  <conditionalFormatting sqref="B29:C29">
    <cfRule type="cellIs" dxfId="181" priority="169" stopIfTrue="1" operator="equal">
      <formula>"þ"</formula>
    </cfRule>
  </conditionalFormatting>
  <conditionalFormatting sqref="D29">
    <cfRule type="cellIs" dxfId="180" priority="168" stopIfTrue="1" operator="equal">
      <formula>"þ"</formula>
    </cfRule>
  </conditionalFormatting>
  <conditionalFormatting sqref="D29">
    <cfRule type="cellIs" dxfId="179" priority="167" stopIfTrue="1" operator="equal">
      <formula>"þ"</formula>
    </cfRule>
  </conditionalFormatting>
  <conditionalFormatting sqref="E29">
    <cfRule type="cellIs" dxfId="178" priority="166" stopIfTrue="1" operator="equal">
      <formula>"þ"</formula>
    </cfRule>
  </conditionalFormatting>
  <conditionalFormatting sqref="B31:C31">
    <cfRule type="cellIs" dxfId="177" priority="165" stopIfTrue="1" operator="greaterThanOrEqual">
      <formula>#REF!</formula>
    </cfRule>
  </conditionalFormatting>
  <conditionalFormatting sqref="B32:E32">
    <cfRule type="cellIs" dxfId="176" priority="164" stopIfTrue="1" operator="equal">
      <formula>"þ"</formula>
    </cfRule>
  </conditionalFormatting>
  <conditionalFormatting sqref="B31:C31">
    <cfRule type="cellIs" dxfId="175" priority="163" stopIfTrue="1" operator="equal">
      <formula>"þ"</formula>
    </cfRule>
  </conditionalFormatting>
  <conditionalFormatting sqref="D31">
    <cfRule type="cellIs" dxfId="174" priority="162" stopIfTrue="1" operator="equal">
      <formula>"þ"</formula>
    </cfRule>
  </conditionalFormatting>
  <conditionalFormatting sqref="D31">
    <cfRule type="cellIs" dxfId="173" priority="161" stopIfTrue="1" operator="equal">
      <formula>"þ"</formula>
    </cfRule>
  </conditionalFormatting>
  <conditionalFormatting sqref="E31">
    <cfRule type="cellIs" dxfId="172" priority="160" stopIfTrue="1" operator="equal">
      <formula>"þ"</formula>
    </cfRule>
  </conditionalFormatting>
  <conditionalFormatting sqref="B29:C29">
    <cfRule type="cellIs" dxfId="171" priority="159" stopIfTrue="1" operator="greaterThanOrEqual">
      <formula>#REF!</formula>
    </cfRule>
  </conditionalFormatting>
  <conditionalFormatting sqref="B30:E30">
    <cfRule type="cellIs" dxfId="170" priority="158" stopIfTrue="1" operator="equal">
      <formula>"þ"</formula>
    </cfRule>
  </conditionalFormatting>
  <conditionalFormatting sqref="B29:C29">
    <cfRule type="cellIs" dxfId="169" priority="157" stopIfTrue="1" operator="equal">
      <formula>"þ"</formula>
    </cfRule>
  </conditionalFormatting>
  <conditionalFormatting sqref="D29">
    <cfRule type="cellIs" dxfId="168" priority="156" stopIfTrue="1" operator="equal">
      <formula>"þ"</formula>
    </cfRule>
  </conditionalFormatting>
  <conditionalFormatting sqref="D29">
    <cfRule type="cellIs" dxfId="167" priority="155" stopIfTrue="1" operator="equal">
      <formula>"þ"</formula>
    </cfRule>
  </conditionalFormatting>
  <conditionalFormatting sqref="E29">
    <cfRule type="cellIs" dxfId="166" priority="154" stopIfTrue="1" operator="equal">
      <formula>"þ"</formula>
    </cfRule>
  </conditionalFormatting>
  <conditionalFormatting sqref="B31:C31">
    <cfRule type="cellIs" dxfId="165" priority="153" stopIfTrue="1" operator="greaterThanOrEqual">
      <formula>#REF!</formula>
    </cfRule>
  </conditionalFormatting>
  <conditionalFormatting sqref="B32:E32">
    <cfRule type="cellIs" dxfId="164" priority="152" stopIfTrue="1" operator="equal">
      <formula>"þ"</formula>
    </cfRule>
  </conditionalFormatting>
  <conditionalFormatting sqref="B31:C31">
    <cfRule type="cellIs" dxfId="163" priority="151" stopIfTrue="1" operator="equal">
      <formula>"þ"</formula>
    </cfRule>
  </conditionalFormatting>
  <conditionalFormatting sqref="D31">
    <cfRule type="cellIs" dxfId="162" priority="150" stopIfTrue="1" operator="equal">
      <formula>"þ"</formula>
    </cfRule>
  </conditionalFormatting>
  <conditionalFormatting sqref="D31">
    <cfRule type="cellIs" dxfId="161" priority="149" stopIfTrue="1" operator="equal">
      <formula>"þ"</formula>
    </cfRule>
  </conditionalFormatting>
  <conditionalFormatting sqref="E31">
    <cfRule type="cellIs" dxfId="160" priority="148" stopIfTrue="1" operator="equal">
      <formula>"þ"</formula>
    </cfRule>
  </conditionalFormatting>
  <conditionalFormatting sqref="B30:C30">
    <cfRule type="cellIs" dxfId="159" priority="147" stopIfTrue="1" operator="greaterThanOrEqual">
      <formula>#REF!</formula>
    </cfRule>
  </conditionalFormatting>
  <conditionalFormatting sqref="B31:E31">
    <cfRule type="cellIs" dxfId="158" priority="146" stopIfTrue="1" operator="equal">
      <formula>"þ"</formula>
    </cfRule>
  </conditionalFormatting>
  <conditionalFormatting sqref="B30:C30">
    <cfRule type="cellIs" dxfId="157" priority="145" stopIfTrue="1" operator="equal">
      <formula>"þ"</formula>
    </cfRule>
  </conditionalFormatting>
  <conditionalFormatting sqref="D30">
    <cfRule type="cellIs" dxfId="156" priority="144" stopIfTrue="1" operator="equal">
      <formula>"þ"</formula>
    </cfRule>
  </conditionalFormatting>
  <conditionalFormatting sqref="D30">
    <cfRule type="cellIs" dxfId="155" priority="143" stopIfTrue="1" operator="equal">
      <formula>"þ"</formula>
    </cfRule>
  </conditionalFormatting>
  <conditionalFormatting sqref="E30">
    <cfRule type="cellIs" dxfId="154" priority="142" stopIfTrue="1" operator="equal">
      <formula>"þ"</formula>
    </cfRule>
  </conditionalFormatting>
  <conditionalFormatting sqref="B32:C32">
    <cfRule type="cellIs" dxfId="153" priority="141" stopIfTrue="1" operator="greaterThanOrEqual">
      <formula>#REF!</formula>
    </cfRule>
  </conditionalFormatting>
  <conditionalFormatting sqref="B33:E33">
    <cfRule type="cellIs" dxfId="152" priority="140" stopIfTrue="1" operator="equal">
      <formula>"þ"</formula>
    </cfRule>
  </conditionalFormatting>
  <conditionalFormatting sqref="B32:C32">
    <cfRule type="cellIs" dxfId="151" priority="139" stopIfTrue="1" operator="equal">
      <formula>"þ"</formula>
    </cfRule>
  </conditionalFormatting>
  <conditionalFormatting sqref="D32">
    <cfRule type="cellIs" dxfId="150" priority="138" stopIfTrue="1" operator="equal">
      <formula>"þ"</formula>
    </cfRule>
  </conditionalFormatting>
  <conditionalFormatting sqref="D32">
    <cfRule type="cellIs" dxfId="149" priority="137" stopIfTrue="1" operator="equal">
      <formula>"þ"</formula>
    </cfRule>
  </conditionalFormatting>
  <conditionalFormatting sqref="E32">
    <cfRule type="cellIs" dxfId="148" priority="136" stopIfTrue="1" operator="equal">
      <formula>"þ"</formula>
    </cfRule>
  </conditionalFormatting>
  <conditionalFormatting sqref="B26:C26">
    <cfRule type="cellIs" dxfId="147" priority="135" stopIfTrue="1" operator="greaterThanOrEqual">
      <formula>#REF!</formula>
    </cfRule>
  </conditionalFormatting>
  <conditionalFormatting sqref="B26:C26">
    <cfRule type="cellIs" dxfId="146" priority="134" stopIfTrue="1" operator="equal">
      <formula>"þ"</formula>
    </cfRule>
  </conditionalFormatting>
  <conditionalFormatting sqref="D26">
    <cfRule type="cellIs" dxfId="145" priority="133" stopIfTrue="1" operator="equal">
      <formula>"þ"</formula>
    </cfRule>
  </conditionalFormatting>
  <conditionalFormatting sqref="D26">
    <cfRule type="cellIs" dxfId="144" priority="132" stopIfTrue="1" operator="equal">
      <formula>"þ"</formula>
    </cfRule>
  </conditionalFormatting>
  <conditionalFormatting sqref="E26">
    <cfRule type="cellIs" dxfId="143" priority="131" stopIfTrue="1" operator="equal">
      <formula>"þ"</formula>
    </cfRule>
  </conditionalFormatting>
  <conditionalFormatting sqref="E25">
    <cfRule type="cellIs" dxfId="142" priority="130" stopIfTrue="1" operator="equal">
      <formula>"þ"</formula>
    </cfRule>
  </conditionalFormatting>
  <conditionalFormatting sqref="E25">
    <cfRule type="cellIs" dxfId="141" priority="129" stopIfTrue="1" operator="equal">
      <formula>"þ"</formula>
    </cfRule>
  </conditionalFormatting>
  <conditionalFormatting sqref="E25">
    <cfRule type="cellIs" dxfId="140" priority="128" stopIfTrue="1" operator="equal">
      <formula>"þ"</formula>
    </cfRule>
  </conditionalFormatting>
  <conditionalFormatting sqref="E25">
    <cfRule type="cellIs" dxfId="139" priority="127" stopIfTrue="1" operator="equal">
      <formula>"þ"</formula>
    </cfRule>
  </conditionalFormatting>
  <conditionalFormatting sqref="E26">
    <cfRule type="cellIs" dxfId="138" priority="126" stopIfTrue="1" operator="equal">
      <formula>"þ"</formula>
    </cfRule>
  </conditionalFormatting>
  <conditionalFormatting sqref="B22:C22">
    <cfRule type="cellIs" dxfId="137" priority="125" stopIfTrue="1" operator="greaterThanOrEqual">
      <formula>#REF!</formula>
    </cfRule>
  </conditionalFormatting>
  <conditionalFormatting sqref="B22:C22">
    <cfRule type="cellIs" dxfId="136" priority="124" stopIfTrue="1" operator="equal">
      <formula>"þ"</formula>
    </cfRule>
  </conditionalFormatting>
  <conditionalFormatting sqref="D22">
    <cfRule type="cellIs" dxfId="135" priority="123" stopIfTrue="1" operator="equal">
      <formula>"þ"</formula>
    </cfRule>
  </conditionalFormatting>
  <conditionalFormatting sqref="D22">
    <cfRule type="cellIs" dxfId="134" priority="122" stopIfTrue="1" operator="equal">
      <formula>"þ"</formula>
    </cfRule>
  </conditionalFormatting>
  <conditionalFormatting sqref="E22">
    <cfRule type="cellIs" dxfId="133" priority="121" stopIfTrue="1" operator="equal">
      <formula>"þ"</formula>
    </cfRule>
  </conditionalFormatting>
  <conditionalFormatting sqref="E18">
    <cfRule type="cellIs" dxfId="132" priority="120" stopIfTrue="1" operator="equal">
      <formula>"þ"</formula>
    </cfRule>
  </conditionalFormatting>
  <conditionalFormatting sqref="B27:C27">
    <cfRule type="cellIs" dxfId="131" priority="119" stopIfTrue="1" operator="greaterThanOrEqual">
      <formula>#REF!</formula>
    </cfRule>
  </conditionalFormatting>
  <conditionalFormatting sqref="B27:C27">
    <cfRule type="cellIs" dxfId="130" priority="118" stopIfTrue="1" operator="equal">
      <formula>"þ"</formula>
    </cfRule>
  </conditionalFormatting>
  <conditionalFormatting sqref="D27">
    <cfRule type="cellIs" dxfId="129" priority="117" stopIfTrue="1" operator="equal">
      <formula>"þ"</formula>
    </cfRule>
  </conditionalFormatting>
  <conditionalFormatting sqref="D27">
    <cfRule type="cellIs" dxfId="128" priority="116" stopIfTrue="1" operator="equal">
      <formula>"þ"</formula>
    </cfRule>
  </conditionalFormatting>
  <conditionalFormatting sqref="E27">
    <cfRule type="cellIs" dxfId="127" priority="115" stopIfTrue="1" operator="equal">
      <formula>"þ"</formula>
    </cfRule>
  </conditionalFormatting>
  <conditionalFormatting sqref="E16">
    <cfRule type="cellIs" dxfId="126" priority="114" stopIfTrue="1" operator="equal">
      <formula>"þ"</formula>
    </cfRule>
  </conditionalFormatting>
  <conditionalFormatting sqref="B27:E27">
    <cfRule type="cellIs" dxfId="125" priority="113" stopIfTrue="1" operator="equal">
      <formula>"þ"</formula>
    </cfRule>
  </conditionalFormatting>
  <conditionalFormatting sqref="E17">
    <cfRule type="cellIs" dxfId="124" priority="112" stopIfTrue="1" operator="equal">
      <formula>"þ"</formula>
    </cfRule>
  </conditionalFormatting>
  <conditionalFormatting sqref="E17">
    <cfRule type="cellIs" dxfId="123" priority="111" stopIfTrue="1" operator="equal">
      <formula>"þ"</formula>
    </cfRule>
  </conditionalFormatting>
  <conditionalFormatting sqref="B27:E27">
    <cfRule type="cellIs" dxfId="122" priority="110" stopIfTrue="1" operator="equal">
      <formula>"þ"</formula>
    </cfRule>
  </conditionalFormatting>
  <conditionalFormatting sqref="E16">
    <cfRule type="cellIs" dxfId="121" priority="109" stopIfTrue="1" operator="equal">
      <formula>"þ"</formula>
    </cfRule>
  </conditionalFormatting>
  <conditionalFormatting sqref="E17">
    <cfRule type="cellIs" dxfId="120" priority="108" stopIfTrue="1" operator="equal">
      <formula>"þ"</formula>
    </cfRule>
  </conditionalFormatting>
  <conditionalFormatting sqref="B27:C27">
    <cfRule type="cellIs" dxfId="119" priority="107" stopIfTrue="1" operator="greaterThanOrEqual">
      <formula>#REF!</formula>
    </cfRule>
  </conditionalFormatting>
  <conditionalFormatting sqref="B27:C27">
    <cfRule type="cellIs" dxfId="118" priority="106" stopIfTrue="1" operator="equal">
      <formula>"þ"</formula>
    </cfRule>
  </conditionalFormatting>
  <conditionalFormatting sqref="D27">
    <cfRule type="cellIs" dxfId="117" priority="105" stopIfTrue="1" operator="equal">
      <formula>"þ"</formula>
    </cfRule>
  </conditionalFormatting>
  <conditionalFormatting sqref="D27">
    <cfRule type="cellIs" dxfId="116" priority="104" stopIfTrue="1" operator="equal">
      <formula>"þ"</formula>
    </cfRule>
  </conditionalFormatting>
  <conditionalFormatting sqref="E27">
    <cfRule type="cellIs" dxfId="115" priority="103" stopIfTrue="1" operator="equal">
      <formula>"þ"</formula>
    </cfRule>
  </conditionalFormatting>
  <conditionalFormatting sqref="E20">
    <cfRule type="cellIs" dxfId="114" priority="102" stopIfTrue="1" operator="equal">
      <formula>"þ"</formula>
    </cfRule>
  </conditionalFormatting>
  <conditionalFormatting sqref="E18">
    <cfRule type="cellIs" dxfId="113" priority="101" stopIfTrue="1" operator="equal">
      <formula>"þ"</formula>
    </cfRule>
  </conditionalFormatting>
  <conditionalFormatting sqref="B27:E27">
    <cfRule type="cellIs" dxfId="112" priority="100" stopIfTrue="1" operator="equal">
      <formula>"þ"</formula>
    </cfRule>
  </conditionalFormatting>
  <conditionalFormatting sqref="B27:C27">
    <cfRule type="cellIs" dxfId="111" priority="99" stopIfTrue="1" operator="greaterThanOrEqual">
      <formula>#REF!</formula>
    </cfRule>
  </conditionalFormatting>
  <conditionalFormatting sqref="B27:C27">
    <cfRule type="cellIs" dxfId="110" priority="98" stopIfTrue="1" operator="equal">
      <formula>"þ"</formula>
    </cfRule>
  </conditionalFormatting>
  <conditionalFormatting sqref="D27">
    <cfRule type="cellIs" dxfId="109" priority="97" stopIfTrue="1" operator="equal">
      <formula>"þ"</formula>
    </cfRule>
  </conditionalFormatting>
  <conditionalFormatting sqref="D27">
    <cfRule type="cellIs" dxfId="108" priority="96" stopIfTrue="1" operator="equal">
      <formula>"þ"</formula>
    </cfRule>
  </conditionalFormatting>
  <conditionalFormatting sqref="E27">
    <cfRule type="cellIs" dxfId="107" priority="95" stopIfTrue="1" operator="equal">
      <formula>"þ"</formula>
    </cfRule>
  </conditionalFormatting>
  <conditionalFormatting sqref="E20">
    <cfRule type="cellIs" dxfId="106" priority="94" stopIfTrue="1" operator="equal">
      <formula>"þ"</formula>
    </cfRule>
  </conditionalFormatting>
  <conditionalFormatting sqref="B27:C27">
    <cfRule type="cellIs" dxfId="105" priority="93" stopIfTrue="1" operator="greaterThanOrEqual">
      <formula>#REF!</formula>
    </cfRule>
  </conditionalFormatting>
  <conditionalFormatting sqref="B27:C27">
    <cfRule type="cellIs" dxfId="104" priority="92" stopIfTrue="1" operator="equal">
      <formula>"þ"</formula>
    </cfRule>
  </conditionalFormatting>
  <conditionalFormatting sqref="D27">
    <cfRule type="cellIs" dxfId="103" priority="91" stopIfTrue="1" operator="equal">
      <formula>"þ"</formula>
    </cfRule>
  </conditionalFormatting>
  <conditionalFormatting sqref="D27">
    <cfRule type="cellIs" dxfId="102" priority="90" stopIfTrue="1" operator="equal">
      <formula>"þ"</formula>
    </cfRule>
  </conditionalFormatting>
  <conditionalFormatting sqref="E27">
    <cfRule type="cellIs" dxfId="101" priority="89" stopIfTrue="1" operator="equal">
      <formula>"þ"</formula>
    </cfRule>
  </conditionalFormatting>
  <conditionalFormatting sqref="E20">
    <cfRule type="cellIs" dxfId="100" priority="88" stopIfTrue="1" operator="equal">
      <formula>"þ"</formula>
    </cfRule>
  </conditionalFormatting>
  <conditionalFormatting sqref="E21">
    <cfRule type="cellIs" dxfId="99" priority="87" stopIfTrue="1" operator="equal">
      <formula>"þ"</formula>
    </cfRule>
  </conditionalFormatting>
  <conditionalFormatting sqref="E15">
    <cfRule type="cellIs" dxfId="98" priority="86" stopIfTrue="1" operator="equal">
      <formula>"þ"</formula>
    </cfRule>
  </conditionalFormatting>
  <conditionalFormatting sqref="E19">
    <cfRule type="cellIs" dxfId="97" priority="85" stopIfTrue="1" operator="equal">
      <formula>"þ"</formula>
    </cfRule>
  </conditionalFormatting>
  <conditionalFormatting sqref="B27:E27">
    <cfRule type="cellIs" dxfId="96" priority="84" stopIfTrue="1" operator="equal">
      <formula>"þ"</formula>
    </cfRule>
  </conditionalFormatting>
  <conditionalFormatting sqref="E15">
    <cfRule type="cellIs" dxfId="95" priority="83" stopIfTrue="1" operator="equal">
      <formula>"þ"</formula>
    </cfRule>
  </conditionalFormatting>
  <conditionalFormatting sqref="E19">
    <cfRule type="cellIs" dxfId="94" priority="82" stopIfTrue="1" operator="equal">
      <formula>"þ"</formula>
    </cfRule>
  </conditionalFormatting>
  <conditionalFormatting sqref="E17">
    <cfRule type="cellIs" dxfId="93" priority="81" stopIfTrue="1" operator="equal">
      <formula>"þ"</formula>
    </cfRule>
  </conditionalFormatting>
  <conditionalFormatting sqref="B27:C27">
    <cfRule type="cellIs" dxfId="92" priority="80" stopIfTrue="1" operator="greaterThanOrEqual">
      <formula>#REF!</formula>
    </cfRule>
  </conditionalFormatting>
  <conditionalFormatting sqref="B27:C27">
    <cfRule type="cellIs" dxfId="91" priority="79" stopIfTrue="1" operator="equal">
      <formula>"þ"</formula>
    </cfRule>
  </conditionalFormatting>
  <conditionalFormatting sqref="D27">
    <cfRule type="cellIs" dxfId="90" priority="78" stopIfTrue="1" operator="equal">
      <formula>"þ"</formula>
    </cfRule>
  </conditionalFormatting>
  <conditionalFormatting sqref="D27">
    <cfRule type="cellIs" dxfId="89" priority="77" stopIfTrue="1" operator="equal">
      <formula>"þ"</formula>
    </cfRule>
  </conditionalFormatting>
  <conditionalFormatting sqref="E27">
    <cfRule type="cellIs" dxfId="88" priority="76" stopIfTrue="1" operator="equal">
      <formula>"þ"</formula>
    </cfRule>
  </conditionalFormatting>
  <conditionalFormatting sqref="E18">
    <cfRule type="cellIs" dxfId="87" priority="75" stopIfTrue="1" operator="equal">
      <formula>"þ"</formula>
    </cfRule>
  </conditionalFormatting>
  <conditionalFormatting sqref="E18">
    <cfRule type="cellIs" dxfId="86" priority="74" stopIfTrue="1" operator="equal">
      <formula>"þ"</formula>
    </cfRule>
  </conditionalFormatting>
  <conditionalFormatting sqref="B27:C27">
    <cfRule type="cellIs" dxfId="85" priority="73" stopIfTrue="1" operator="greaterThanOrEqual">
      <formula>#REF!</formula>
    </cfRule>
  </conditionalFormatting>
  <conditionalFormatting sqref="B27:C27">
    <cfRule type="cellIs" dxfId="84" priority="72" stopIfTrue="1" operator="equal">
      <formula>"þ"</formula>
    </cfRule>
  </conditionalFormatting>
  <conditionalFormatting sqref="D27">
    <cfRule type="cellIs" dxfId="83" priority="71" stopIfTrue="1" operator="equal">
      <formula>"þ"</formula>
    </cfRule>
  </conditionalFormatting>
  <conditionalFormatting sqref="D27">
    <cfRule type="cellIs" dxfId="82" priority="70" stopIfTrue="1" operator="equal">
      <formula>"þ"</formula>
    </cfRule>
  </conditionalFormatting>
  <conditionalFormatting sqref="E27">
    <cfRule type="cellIs" dxfId="81" priority="69" stopIfTrue="1" operator="equal">
      <formula>"þ"</formula>
    </cfRule>
  </conditionalFormatting>
  <conditionalFormatting sqref="E17">
    <cfRule type="cellIs" dxfId="80" priority="68" stopIfTrue="1" operator="equal">
      <formula>"þ"</formula>
    </cfRule>
  </conditionalFormatting>
  <conditionalFormatting sqref="E18">
    <cfRule type="cellIs" dxfId="79" priority="67" stopIfTrue="1" operator="equal">
      <formula>"þ"</formula>
    </cfRule>
  </conditionalFormatting>
  <conditionalFormatting sqref="E21">
    <cfRule type="cellIs" dxfId="78" priority="66" stopIfTrue="1" operator="equal">
      <formula>"þ"</formula>
    </cfRule>
  </conditionalFormatting>
  <conditionalFormatting sqref="E19">
    <cfRule type="cellIs" dxfId="77" priority="65" stopIfTrue="1" operator="equal">
      <formula>"þ"</formula>
    </cfRule>
  </conditionalFormatting>
  <conditionalFormatting sqref="B27:C27">
    <cfRule type="cellIs" dxfId="76" priority="64" stopIfTrue="1" operator="greaterThanOrEqual">
      <formula>#REF!</formula>
    </cfRule>
  </conditionalFormatting>
  <conditionalFormatting sqref="B27:C27">
    <cfRule type="cellIs" dxfId="75" priority="63" stopIfTrue="1" operator="equal">
      <formula>"þ"</formula>
    </cfRule>
  </conditionalFormatting>
  <conditionalFormatting sqref="D27">
    <cfRule type="cellIs" dxfId="74" priority="62" stopIfTrue="1" operator="equal">
      <formula>"þ"</formula>
    </cfRule>
  </conditionalFormatting>
  <conditionalFormatting sqref="D27">
    <cfRule type="cellIs" dxfId="73" priority="61" stopIfTrue="1" operator="equal">
      <formula>"þ"</formula>
    </cfRule>
  </conditionalFormatting>
  <conditionalFormatting sqref="E27">
    <cfRule type="cellIs" dxfId="72" priority="60" stopIfTrue="1" operator="equal">
      <formula>"þ"</formula>
    </cfRule>
  </conditionalFormatting>
  <conditionalFormatting sqref="E21">
    <cfRule type="cellIs" dxfId="71" priority="59" stopIfTrue="1" operator="equal">
      <formula>"þ"</formula>
    </cfRule>
  </conditionalFormatting>
  <conditionalFormatting sqref="E21">
    <cfRule type="cellIs" dxfId="70" priority="58" stopIfTrue="1" operator="equal">
      <formula>"þ"</formula>
    </cfRule>
  </conditionalFormatting>
  <conditionalFormatting sqref="E22">
    <cfRule type="cellIs" dxfId="69" priority="57" stopIfTrue="1" operator="equal">
      <formula>"þ"</formula>
    </cfRule>
  </conditionalFormatting>
  <conditionalFormatting sqref="E16">
    <cfRule type="cellIs" dxfId="68" priority="56" stopIfTrue="1" operator="equal">
      <formula>"þ"</formula>
    </cfRule>
  </conditionalFormatting>
  <conditionalFormatting sqref="E20">
    <cfRule type="cellIs" dxfId="67" priority="55" stopIfTrue="1" operator="equal">
      <formula>"þ"</formula>
    </cfRule>
  </conditionalFormatting>
  <conditionalFormatting sqref="B25:C25">
    <cfRule type="cellIs" dxfId="66" priority="54" stopIfTrue="1" operator="greaterThanOrEqual">
      <formula>#REF!</formula>
    </cfRule>
  </conditionalFormatting>
  <conditionalFormatting sqref="B25:C25">
    <cfRule type="cellIs" dxfId="65" priority="53" stopIfTrue="1" operator="equal">
      <formula>"þ"</formula>
    </cfRule>
  </conditionalFormatting>
  <conditionalFormatting sqref="D25">
    <cfRule type="cellIs" dxfId="64" priority="52" stopIfTrue="1" operator="equal">
      <formula>"þ"</formula>
    </cfRule>
  </conditionalFormatting>
  <conditionalFormatting sqref="D25">
    <cfRule type="cellIs" dxfId="63" priority="51" stopIfTrue="1" operator="equal">
      <formula>"þ"</formula>
    </cfRule>
  </conditionalFormatting>
  <conditionalFormatting sqref="E25">
    <cfRule type="cellIs" dxfId="62" priority="50" stopIfTrue="1" operator="equal">
      <formula>"þ"</formula>
    </cfRule>
  </conditionalFormatting>
  <conditionalFormatting sqref="E23">
    <cfRule type="cellIs" dxfId="61" priority="49" stopIfTrue="1" operator="equal">
      <formula>"þ"</formula>
    </cfRule>
  </conditionalFormatting>
  <conditionalFormatting sqref="E23">
    <cfRule type="cellIs" dxfId="60" priority="48" stopIfTrue="1" operator="equal">
      <formula>"þ"</formula>
    </cfRule>
  </conditionalFormatting>
  <conditionalFormatting sqref="E23">
    <cfRule type="cellIs" dxfId="59" priority="47" stopIfTrue="1" operator="equal">
      <formula>"þ"</formula>
    </cfRule>
  </conditionalFormatting>
  <conditionalFormatting sqref="E24">
    <cfRule type="cellIs" dxfId="58" priority="46" stopIfTrue="1" operator="equal">
      <formula>"þ"</formula>
    </cfRule>
  </conditionalFormatting>
  <conditionalFormatting sqref="E24">
    <cfRule type="cellIs" dxfId="57" priority="45" stopIfTrue="1" operator="equal">
      <formula>"þ"</formula>
    </cfRule>
  </conditionalFormatting>
  <conditionalFormatting sqref="E24">
    <cfRule type="cellIs" dxfId="56" priority="44" stopIfTrue="1" operator="equal">
      <formula>"þ"</formula>
    </cfRule>
  </conditionalFormatting>
  <conditionalFormatting sqref="E24">
    <cfRule type="cellIs" dxfId="55" priority="43" stopIfTrue="1" operator="equal">
      <formula>"þ"</formula>
    </cfRule>
  </conditionalFormatting>
  <conditionalFormatting sqref="E25">
    <cfRule type="cellIs" dxfId="54" priority="42" stopIfTrue="1" operator="equal">
      <formula>"þ"</formula>
    </cfRule>
  </conditionalFormatting>
  <conditionalFormatting sqref="E23">
    <cfRule type="cellIs" dxfId="53" priority="41" stopIfTrue="1" operator="equal">
      <formula>"þ"</formula>
    </cfRule>
  </conditionalFormatting>
  <conditionalFormatting sqref="B23:C23">
    <cfRule type="cellIs" dxfId="52" priority="40" stopIfTrue="1" operator="greaterThanOrEqual">
      <formula>#REF!</formula>
    </cfRule>
  </conditionalFormatting>
  <conditionalFormatting sqref="B23:C23">
    <cfRule type="cellIs" dxfId="51" priority="39" stopIfTrue="1" operator="equal">
      <formula>"þ"</formula>
    </cfRule>
  </conditionalFormatting>
  <conditionalFormatting sqref="D23">
    <cfRule type="cellIs" dxfId="50" priority="38" stopIfTrue="1" operator="equal">
      <formula>"þ"</formula>
    </cfRule>
  </conditionalFormatting>
  <conditionalFormatting sqref="D23">
    <cfRule type="cellIs" dxfId="49" priority="37" stopIfTrue="1" operator="equal">
      <formula>"þ"</formula>
    </cfRule>
  </conditionalFormatting>
  <conditionalFormatting sqref="E23">
    <cfRule type="cellIs" dxfId="48" priority="36" stopIfTrue="1" operator="equal">
      <formula>"þ"</formula>
    </cfRule>
  </conditionalFormatting>
  <conditionalFormatting sqref="E22">
    <cfRule type="cellIs" dxfId="47" priority="35" stopIfTrue="1" operator="equal">
      <formula>"þ"</formula>
    </cfRule>
  </conditionalFormatting>
  <conditionalFormatting sqref="E22">
    <cfRule type="cellIs" dxfId="46" priority="34" stopIfTrue="1" operator="equal">
      <formula>"þ"</formula>
    </cfRule>
  </conditionalFormatting>
  <conditionalFormatting sqref="E22">
    <cfRule type="cellIs" dxfId="45" priority="33" stopIfTrue="1" operator="equal">
      <formula>"þ"</formula>
    </cfRule>
  </conditionalFormatting>
  <conditionalFormatting sqref="E22">
    <cfRule type="cellIs" dxfId="44" priority="32" stopIfTrue="1" operator="equal">
      <formula>"þ"</formula>
    </cfRule>
  </conditionalFormatting>
  <conditionalFormatting sqref="E23">
    <cfRule type="cellIs" dxfId="43" priority="31" stopIfTrue="1" operator="equal">
      <formula>"þ"</formula>
    </cfRule>
  </conditionalFormatting>
  <conditionalFormatting sqref="B26:C26">
    <cfRule type="cellIs" dxfId="42" priority="30" stopIfTrue="1" operator="greaterThanOrEqual">
      <formula>#REF!</formula>
    </cfRule>
  </conditionalFormatting>
  <conditionalFormatting sqref="B26:C26">
    <cfRule type="cellIs" dxfId="41" priority="29" stopIfTrue="1" operator="equal">
      <formula>"þ"</formula>
    </cfRule>
  </conditionalFormatting>
  <conditionalFormatting sqref="D26">
    <cfRule type="cellIs" dxfId="40" priority="28" stopIfTrue="1" operator="equal">
      <formula>"þ"</formula>
    </cfRule>
  </conditionalFormatting>
  <conditionalFormatting sqref="D26">
    <cfRule type="cellIs" dxfId="39" priority="27" stopIfTrue="1" operator="equal">
      <formula>"þ"</formula>
    </cfRule>
  </conditionalFormatting>
  <conditionalFormatting sqref="E26">
    <cfRule type="cellIs" dxfId="38" priority="26" stopIfTrue="1" operator="equal">
      <formula>"þ"</formula>
    </cfRule>
  </conditionalFormatting>
  <conditionalFormatting sqref="E24">
    <cfRule type="cellIs" dxfId="37" priority="25" stopIfTrue="1" operator="equal">
      <formula>"þ"</formula>
    </cfRule>
  </conditionalFormatting>
  <conditionalFormatting sqref="E24">
    <cfRule type="cellIs" dxfId="36" priority="24" stopIfTrue="1" operator="equal">
      <formula>"þ"</formula>
    </cfRule>
  </conditionalFormatting>
  <conditionalFormatting sqref="E24">
    <cfRule type="cellIs" dxfId="35" priority="23" stopIfTrue="1" operator="equal">
      <formula>"þ"</formula>
    </cfRule>
  </conditionalFormatting>
  <conditionalFormatting sqref="E25">
    <cfRule type="cellIs" dxfId="34" priority="22" stopIfTrue="1" operator="equal">
      <formula>"þ"</formula>
    </cfRule>
  </conditionalFormatting>
  <conditionalFormatting sqref="E25">
    <cfRule type="cellIs" dxfId="33" priority="21" stopIfTrue="1" operator="equal">
      <formula>"þ"</formula>
    </cfRule>
  </conditionalFormatting>
  <conditionalFormatting sqref="E25">
    <cfRule type="cellIs" dxfId="32" priority="20" stopIfTrue="1" operator="equal">
      <formula>"þ"</formula>
    </cfRule>
  </conditionalFormatting>
  <conditionalFormatting sqref="E25">
    <cfRule type="cellIs" dxfId="31" priority="19" stopIfTrue="1" operator="equal">
      <formula>"þ"</formula>
    </cfRule>
  </conditionalFormatting>
  <conditionalFormatting sqref="E26">
    <cfRule type="cellIs" dxfId="30" priority="18" stopIfTrue="1" operator="equal">
      <formula>"þ"</formula>
    </cfRule>
  </conditionalFormatting>
  <conditionalFormatting sqref="E24">
    <cfRule type="cellIs" dxfId="29" priority="17" stopIfTrue="1" operator="equal">
      <formula>"þ"</formula>
    </cfRule>
  </conditionalFormatting>
  <conditionalFormatting sqref="B26:C26">
    <cfRule type="cellIs" dxfId="28" priority="16" stopIfTrue="1" operator="greaterThanOrEqual">
      <formula>#REF!</formula>
    </cfRule>
  </conditionalFormatting>
  <conditionalFormatting sqref="B26:C26">
    <cfRule type="cellIs" dxfId="27" priority="15" stopIfTrue="1" operator="equal">
      <formula>"þ"</formula>
    </cfRule>
  </conditionalFormatting>
  <conditionalFormatting sqref="D26">
    <cfRule type="cellIs" dxfId="26" priority="14" stopIfTrue="1" operator="equal">
      <formula>"þ"</formula>
    </cfRule>
  </conditionalFormatting>
  <conditionalFormatting sqref="D26">
    <cfRule type="cellIs" dxfId="25" priority="13" stopIfTrue="1" operator="equal">
      <formula>"þ"</formula>
    </cfRule>
  </conditionalFormatting>
  <conditionalFormatting sqref="E26">
    <cfRule type="cellIs" dxfId="24" priority="12" stopIfTrue="1" operator="equal">
      <formula>"þ"</formula>
    </cfRule>
  </conditionalFormatting>
  <conditionalFormatting sqref="E26">
    <cfRule type="cellIs" dxfId="23" priority="11" stopIfTrue="1" operator="equal">
      <formula>"þ"</formula>
    </cfRule>
  </conditionalFormatting>
  <conditionalFormatting sqref="B27:C27">
    <cfRule type="cellIs" dxfId="22" priority="10" stopIfTrue="1" operator="greaterThanOrEqual">
      <formula>#REF!</formula>
    </cfRule>
  </conditionalFormatting>
  <conditionalFormatting sqref="B27:C27">
    <cfRule type="cellIs" dxfId="21" priority="9" stopIfTrue="1" operator="equal">
      <formula>"þ"</formula>
    </cfRule>
  </conditionalFormatting>
  <conditionalFormatting sqref="D27">
    <cfRule type="cellIs" dxfId="20" priority="8" stopIfTrue="1" operator="equal">
      <formula>"þ"</formula>
    </cfRule>
  </conditionalFormatting>
  <conditionalFormatting sqref="D27">
    <cfRule type="cellIs" dxfId="19" priority="7" stopIfTrue="1" operator="equal">
      <formula>"þ"</formula>
    </cfRule>
  </conditionalFormatting>
  <conditionalFormatting sqref="E27">
    <cfRule type="cellIs" dxfId="18" priority="6" stopIfTrue="1" operator="equal">
      <formula>"þ"</formula>
    </cfRule>
  </conditionalFormatting>
  <conditionalFormatting sqref="E26">
    <cfRule type="cellIs" dxfId="17" priority="5" stopIfTrue="1" operator="equal">
      <formula>"þ"</formula>
    </cfRule>
  </conditionalFormatting>
  <conditionalFormatting sqref="E26">
    <cfRule type="cellIs" dxfId="16" priority="4" stopIfTrue="1" operator="equal">
      <formula>"þ"</formula>
    </cfRule>
  </conditionalFormatting>
  <conditionalFormatting sqref="E26">
    <cfRule type="cellIs" dxfId="15" priority="3" stopIfTrue="1" operator="equal">
      <formula>"þ"</formula>
    </cfRule>
  </conditionalFormatting>
  <conditionalFormatting sqref="E26">
    <cfRule type="cellIs" dxfId="14" priority="2" stopIfTrue="1" operator="equal">
      <formula>"þ"</formula>
    </cfRule>
  </conditionalFormatting>
  <conditionalFormatting sqref="E27">
    <cfRule type="cellIs" dxfId="1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showGridLines="0" zoomScaleNormal="100" workbookViewId="0"/>
  </sheetViews>
  <sheetFormatPr defaultColWidth="13" defaultRowHeight="15.6" x14ac:dyDescent="0.3"/>
  <cols>
    <col min="1" max="1" width="26.8984375" style="224" bestFit="1" customWidth="1"/>
    <col min="2" max="2" width="8.59765625" style="224" customWidth="1"/>
    <col min="3" max="3" width="4.3984375" style="224" bestFit="1" customWidth="1"/>
    <col min="4" max="4" width="6.69921875" style="224" customWidth="1"/>
    <col min="5" max="5" width="8.5" style="224" bestFit="1" customWidth="1"/>
    <col min="6" max="6" width="8.8984375" style="224" bestFit="1" customWidth="1"/>
    <col min="7" max="7" width="4.5" style="224" bestFit="1" customWidth="1"/>
    <col min="8" max="8" width="5.59765625" style="224" bestFit="1" customWidth="1"/>
    <col min="9" max="9" width="5.5" style="224" bestFit="1" customWidth="1"/>
    <col min="10" max="10" width="6.19921875" style="224" bestFit="1" customWidth="1"/>
    <col min="11" max="11" width="24.19921875" style="224" bestFit="1" customWidth="1"/>
    <col min="12" max="12" width="3" style="64" customWidth="1"/>
    <col min="13" max="13" width="8.296875" style="64" bestFit="1" customWidth="1"/>
    <col min="14" max="16384" width="13" style="64"/>
  </cols>
  <sheetData>
    <row r="1" spans="1:13" ht="23.4" thickBot="1" x14ac:dyDescent="0.35">
      <c r="A1" s="316" t="s">
        <v>25</v>
      </c>
      <c r="B1" s="316"/>
      <c r="C1" s="316"/>
      <c r="D1" s="316"/>
      <c r="E1" s="316"/>
      <c r="F1" s="316"/>
      <c r="G1" s="316"/>
      <c r="H1" s="316"/>
      <c r="I1" s="316"/>
      <c r="J1" s="316"/>
      <c r="K1" s="316"/>
    </row>
    <row r="2" spans="1:13" ht="16.8" thickTop="1" thickBot="1" x14ac:dyDescent="0.35">
      <c r="A2" s="317" t="s">
        <v>6</v>
      </c>
      <c r="B2" s="318" t="s">
        <v>7</v>
      </c>
      <c r="C2" s="318" t="s">
        <v>28</v>
      </c>
      <c r="D2" s="318" t="s">
        <v>29</v>
      </c>
      <c r="E2" s="319" t="s">
        <v>71</v>
      </c>
      <c r="F2" s="318" t="s">
        <v>26</v>
      </c>
      <c r="G2" s="318" t="s">
        <v>30</v>
      </c>
      <c r="H2" s="320" t="s">
        <v>98</v>
      </c>
      <c r="I2" s="321" t="s">
        <v>107</v>
      </c>
      <c r="J2" s="320" t="s">
        <v>86</v>
      </c>
      <c r="K2" s="322" t="s">
        <v>84</v>
      </c>
      <c r="M2" s="323" t="s">
        <v>318</v>
      </c>
    </row>
    <row r="3" spans="1:13" x14ac:dyDescent="0.3">
      <c r="A3" s="504" t="s">
        <v>359</v>
      </c>
      <c r="B3" s="1" t="s">
        <v>248</v>
      </c>
      <c r="C3" s="2" t="str">
        <f>'Personal File'!$C$10</f>
        <v>+0</v>
      </c>
      <c r="D3" s="3">
        <v>0</v>
      </c>
      <c r="E3" s="3" t="s">
        <v>249</v>
      </c>
      <c r="F3" s="4" t="s">
        <v>250</v>
      </c>
      <c r="G3" s="5">
        <v>1.5</v>
      </c>
      <c r="H3" s="47" t="str">
        <f>CONCATENATE("+",RIGHT('Personal File'!$B$7,1)+RIGHT('Personal File'!$C$10)+D3)</f>
        <v>+5</v>
      </c>
      <c r="I3" s="35">
        <f t="shared" ref="I3:I5" ca="1" si="0">RANDBETWEEN(1,20)</f>
        <v>18</v>
      </c>
      <c r="J3" s="36">
        <f t="shared" ref="J3:J6" ca="1" si="1">I3+H3</f>
        <v>23</v>
      </c>
      <c r="K3" s="32"/>
      <c r="M3" s="512">
        <v>2000</v>
      </c>
    </row>
    <row r="4" spans="1:13" x14ac:dyDescent="0.3">
      <c r="A4" s="39" t="s">
        <v>311</v>
      </c>
      <c r="B4" s="40" t="s">
        <v>251</v>
      </c>
      <c r="C4" s="41">
        <v>1</v>
      </c>
      <c r="D4" s="42" t="s">
        <v>65</v>
      </c>
      <c r="E4" s="42" t="s">
        <v>252</v>
      </c>
      <c r="F4" s="43" t="s">
        <v>312</v>
      </c>
      <c r="G4" s="44">
        <v>0</v>
      </c>
      <c r="H4" s="49" t="str">
        <f>CONCATENATE("+",RIGHT('Personal File'!$B$7,1)+RIGHT('Personal File'!$C$14)+D4)</f>
        <v>+7</v>
      </c>
      <c r="I4" s="35">
        <f t="shared" ca="1" si="0"/>
        <v>16</v>
      </c>
      <c r="J4" s="45">
        <f t="shared" ca="1" si="1"/>
        <v>23</v>
      </c>
      <c r="K4" s="46"/>
      <c r="M4" s="511" t="s">
        <v>117</v>
      </c>
    </row>
    <row r="5" spans="1:13" x14ac:dyDescent="0.3">
      <c r="A5" s="39" t="s">
        <v>465</v>
      </c>
      <c r="B5" s="40" t="s">
        <v>117</v>
      </c>
      <c r="C5" s="41" t="s">
        <v>117</v>
      </c>
      <c r="D5" s="588">
        <f>'Personal File'!E3</f>
        <v>8</v>
      </c>
      <c r="E5" s="42" t="s">
        <v>117</v>
      </c>
      <c r="F5" s="43" t="s">
        <v>117</v>
      </c>
      <c r="G5" s="44" t="s">
        <v>117</v>
      </c>
      <c r="H5" s="49" t="str">
        <f>CONCATENATE("+",D5)</f>
        <v>+8</v>
      </c>
      <c r="I5" s="35">
        <f t="shared" ca="1" si="0"/>
        <v>12</v>
      </c>
      <c r="J5" s="45">
        <f t="shared" ca="1" si="1"/>
        <v>20</v>
      </c>
      <c r="K5" s="586"/>
      <c r="M5" s="587"/>
    </row>
    <row r="6" spans="1:13" ht="16.2" thickBot="1" x14ac:dyDescent="0.35">
      <c r="A6" s="50" t="s">
        <v>360</v>
      </c>
      <c r="B6" s="51" t="s">
        <v>263</v>
      </c>
      <c r="C6" s="52">
        <v>1</v>
      </c>
      <c r="D6" s="53" t="s">
        <v>99</v>
      </c>
      <c r="E6" s="53" t="s">
        <v>252</v>
      </c>
      <c r="F6" s="54" t="s">
        <v>264</v>
      </c>
      <c r="G6" s="55">
        <v>1.5</v>
      </c>
      <c r="H6" s="56" t="str">
        <f>CONCATENATE("+",RIGHT('Personal File'!$B$7,1)+RIGHT('Personal File'!$C$10)+D6)</f>
        <v>+6</v>
      </c>
      <c r="I6" s="331">
        <f ca="1">RANDBETWEEN(1,20)</f>
        <v>8</v>
      </c>
      <c r="J6" s="324">
        <f t="shared" ca="1" si="1"/>
        <v>14</v>
      </c>
      <c r="K6" s="57"/>
      <c r="M6" s="513">
        <v>300</v>
      </c>
    </row>
    <row r="7" spans="1:13" ht="6" customHeight="1" thickTop="1" thickBot="1" x14ac:dyDescent="0.35">
      <c r="I7" s="325"/>
      <c r="J7" s="325"/>
    </row>
    <row r="8" spans="1:13" ht="16.8" thickTop="1" thickBot="1" x14ac:dyDescent="0.35">
      <c r="A8" s="317" t="s">
        <v>9</v>
      </c>
      <c r="B8" s="318" t="s">
        <v>10</v>
      </c>
      <c r="C8" s="318" t="s">
        <v>28</v>
      </c>
      <c r="D8" s="318" t="s">
        <v>29</v>
      </c>
      <c r="E8" s="319" t="s">
        <v>71</v>
      </c>
      <c r="F8" s="318" t="s">
        <v>11</v>
      </c>
      <c r="G8" s="318" t="s">
        <v>30</v>
      </c>
      <c r="H8" s="320" t="s">
        <v>98</v>
      </c>
      <c r="I8" s="321" t="s">
        <v>107</v>
      </c>
      <c r="J8" s="320" t="s">
        <v>86</v>
      </c>
      <c r="K8" s="322" t="s">
        <v>84</v>
      </c>
      <c r="M8" s="323" t="s">
        <v>318</v>
      </c>
    </row>
    <row r="9" spans="1:13" x14ac:dyDescent="0.3">
      <c r="A9" s="487" t="s">
        <v>253</v>
      </c>
      <c r="B9" s="488" t="s">
        <v>117</v>
      </c>
      <c r="C9" s="489" t="s">
        <v>117</v>
      </c>
      <c r="D9" s="490" t="s">
        <v>65</v>
      </c>
      <c r="E9" s="490" t="s">
        <v>117</v>
      </c>
      <c r="F9" s="491" t="s">
        <v>117</v>
      </c>
      <c r="G9" s="492" t="s">
        <v>117</v>
      </c>
      <c r="H9" s="493" t="str">
        <f>CONCATENATE("+",RIGHT('Personal File'!$B$7,1)+RIGHT('Personal File'!$C$11)+D9)</f>
        <v>+6</v>
      </c>
      <c r="I9" s="485">
        <f t="shared" ref="I9:I10" ca="1" si="2">RANDBETWEEN(1,20)</f>
        <v>18</v>
      </c>
      <c r="J9" s="494">
        <f t="shared" ref="J9:J11" ca="1" si="3">I9+H9</f>
        <v>24</v>
      </c>
      <c r="K9" s="498"/>
      <c r="M9" s="514" t="s">
        <v>117</v>
      </c>
    </row>
    <row r="10" spans="1:13" x14ac:dyDescent="0.3">
      <c r="A10" s="20" t="s">
        <v>339</v>
      </c>
      <c r="B10" s="21" t="s">
        <v>251</v>
      </c>
      <c r="C10" s="22">
        <v>0</v>
      </c>
      <c r="D10" s="23" t="s">
        <v>99</v>
      </c>
      <c r="E10" s="23" t="s">
        <v>252</v>
      </c>
      <c r="F10" s="24" t="s">
        <v>282</v>
      </c>
      <c r="G10" s="25">
        <v>4</v>
      </c>
      <c r="H10" s="48" t="str">
        <f>CONCATENATE("+",RIGHT('Personal File'!$B$7,1)+RIGHT('Personal File'!$C$11)+D10)</f>
        <v>+7</v>
      </c>
      <c r="I10" s="496">
        <f t="shared" ca="1" si="2"/>
        <v>7</v>
      </c>
      <c r="J10" s="497">
        <f t="shared" ca="1" si="3"/>
        <v>14</v>
      </c>
      <c r="K10" s="499" t="s">
        <v>336</v>
      </c>
      <c r="L10" s="486"/>
      <c r="M10" s="515">
        <v>8000</v>
      </c>
    </row>
    <row r="11" spans="1:13" ht="16.2" thickBot="1" x14ac:dyDescent="0.35">
      <c r="A11" s="326" t="s">
        <v>363</v>
      </c>
      <c r="B11" s="327" t="s">
        <v>263</v>
      </c>
      <c r="C11" s="518" t="s">
        <v>364</v>
      </c>
      <c r="D11" s="328" t="s">
        <v>99</v>
      </c>
      <c r="E11" s="327" t="s">
        <v>365</v>
      </c>
      <c r="F11" s="328" t="s">
        <v>201</v>
      </c>
      <c r="G11" s="329">
        <v>1</v>
      </c>
      <c r="H11" s="330" t="str">
        <f>CONCATENATE("+",RIGHT('Personal File'!$B$7,1)+RIGHT('Personal File'!$C$11)+D11)</f>
        <v>+7</v>
      </c>
      <c r="I11" s="495">
        <f ca="1">RANDBETWEEN(1,20)</f>
        <v>14</v>
      </c>
      <c r="J11" s="324">
        <f t="shared" ca="1" si="3"/>
        <v>21</v>
      </c>
      <c r="K11" s="519" t="s">
        <v>366</v>
      </c>
      <c r="M11" s="513">
        <v>2000</v>
      </c>
    </row>
    <row r="12" spans="1:13" ht="6" customHeight="1" thickTop="1" thickBot="1" x14ac:dyDescent="0.35">
      <c r="D12" s="332"/>
      <c r="E12" s="332"/>
      <c r="G12" s="333"/>
      <c r="H12" s="333"/>
      <c r="I12" s="325"/>
      <c r="J12" s="333"/>
    </row>
    <row r="13" spans="1:13" ht="16.8" thickTop="1" thickBot="1" x14ac:dyDescent="0.35">
      <c r="A13" s="317" t="s">
        <v>75</v>
      </c>
      <c r="B13" s="318" t="s">
        <v>19</v>
      </c>
      <c r="C13" s="318" t="s">
        <v>37</v>
      </c>
      <c r="D13" s="318" t="s">
        <v>86</v>
      </c>
      <c r="E13" s="318" t="s">
        <v>87</v>
      </c>
      <c r="F13" s="318" t="s">
        <v>88</v>
      </c>
      <c r="G13" s="318" t="s">
        <v>30</v>
      </c>
      <c r="H13" s="334" t="s">
        <v>84</v>
      </c>
      <c r="I13" s="335"/>
      <c r="J13" s="335"/>
      <c r="K13" s="336"/>
      <c r="M13" s="323" t="s">
        <v>318</v>
      </c>
    </row>
    <row r="14" spans="1:13" x14ac:dyDescent="0.3">
      <c r="A14" s="543" t="s">
        <v>354</v>
      </c>
      <c r="B14" s="544">
        <v>7</v>
      </c>
      <c r="C14" s="545">
        <v>6</v>
      </c>
      <c r="D14" s="373">
        <v>0</v>
      </c>
      <c r="E14" s="546">
        <v>0.1</v>
      </c>
      <c r="F14" s="547" t="s">
        <v>273</v>
      </c>
      <c r="G14" s="548">
        <v>12.5</v>
      </c>
      <c r="H14" s="549" t="s">
        <v>355</v>
      </c>
      <c r="I14" s="550"/>
      <c r="J14" s="550"/>
      <c r="K14" s="551"/>
      <c r="M14" s="561">
        <v>5000</v>
      </c>
    </row>
    <row r="15" spans="1:13" x14ac:dyDescent="0.3">
      <c r="A15" s="552" t="s">
        <v>353</v>
      </c>
      <c r="B15" s="553">
        <v>1</v>
      </c>
      <c r="C15" s="554" t="s">
        <v>117</v>
      </c>
      <c r="D15" s="21" t="s">
        <v>117</v>
      </c>
      <c r="E15" s="555" t="s">
        <v>117</v>
      </c>
      <c r="F15" s="556" t="s">
        <v>117</v>
      </c>
      <c r="G15" s="557">
        <v>0</v>
      </c>
      <c r="H15" s="558"/>
      <c r="I15" s="559"/>
      <c r="J15" s="559"/>
      <c r="K15" s="560"/>
      <c r="M15" s="562">
        <v>1000</v>
      </c>
    </row>
    <row r="16" spans="1:13" ht="16.2" thickBot="1" x14ac:dyDescent="0.35">
      <c r="A16" s="563" t="s">
        <v>437</v>
      </c>
      <c r="B16" s="564">
        <v>2</v>
      </c>
      <c r="C16" s="565" t="s">
        <v>117</v>
      </c>
      <c r="D16" s="564" t="s">
        <v>117</v>
      </c>
      <c r="E16" s="566" t="s">
        <v>117</v>
      </c>
      <c r="F16" s="564" t="s">
        <v>117</v>
      </c>
      <c r="G16" s="567">
        <v>0</v>
      </c>
      <c r="H16" s="568"/>
      <c r="I16" s="569"/>
      <c r="J16" s="569"/>
      <c r="K16" s="570"/>
      <c r="M16" s="571" t="s">
        <v>117</v>
      </c>
    </row>
    <row r="17" spans="1:13" ht="6.75" customHeight="1" thickTop="1" thickBot="1" x14ac:dyDescent="0.35"/>
    <row r="18" spans="1:13" ht="21.6" thickTop="1" thickBot="1" x14ac:dyDescent="0.35">
      <c r="A18" s="340" t="s">
        <v>255</v>
      </c>
      <c r="B18" s="341">
        <v>2</v>
      </c>
      <c r="D18" s="342" t="s">
        <v>76</v>
      </c>
      <c r="E18" s="343"/>
      <c r="F18" s="334" t="s">
        <v>8</v>
      </c>
      <c r="G18" s="318" t="s">
        <v>30</v>
      </c>
      <c r="H18" s="320" t="s">
        <v>98</v>
      </c>
      <c r="I18" s="334" t="s">
        <v>84</v>
      </c>
      <c r="J18" s="335"/>
      <c r="K18" s="336"/>
      <c r="M18" s="323" t="s">
        <v>318</v>
      </c>
    </row>
    <row r="19" spans="1:13" ht="21.6" thickTop="1" thickBot="1" x14ac:dyDescent="0.35">
      <c r="A19" s="340" t="s">
        <v>310</v>
      </c>
      <c r="B19" s="344">
        <f>B18+B21</f>
        <v>2</v>
      </c>
      <c r="D19" s="345" t="s">
        <v>309</v>
      </c>
      <c r="E19" s="346"/>
      <c r="F19" s="347">
        <v>2</v>
      </c>
      <c r="G19" s="348">
        <f t="shared" ref="G19:G20" si="4">F19*0.1</f>
        <v>0.2</v>
      </c>
      <c r="H19" s="349" t="s">
        <v>65</v>
      </c>
      <c r="I19" s="350"/>
      <c r="J19" s="351"/>
      <c r="K19" s="352"/>
      <c r="M19" s="516"/>
    </row>
    <row r="20" spans="1:13" ht="16.2" thickTop="1" x14ac:dyDescent="0.3">
      <c r="A20" s="325"/>
      <c r="B20" s="325"/>
      <c r="D20" s="353" t="s">
        <v>308</v>
      </c>
      <c r="E20" s="354"/>
      <c r="F20" s="355">
        <v>2</v>
      </c>
      <c r="G20" s="25">
        <f t="shared" si="4"/>
        <v>0.2</v>
      </c>
      <c r="H20" s="356" t="s">
        <v>65</v>
      </c>
      <c r="I20" s="357"/>
      <c r="J20" s="358"/>
      <c r="K20" s="359"/>
      <c r="M20" s="512"/>
    </row>
    <row r="21" spans="1:13" ht="18" x14ac:dyDescent="0.3">
      <c r="A21" s="360" t="s">
        <v>319</v>
      </c>
      <c r="B21" s="361" t="str">
        <f>'Personal File'!C10</f>
        <v>+0</v>
      </c>
      <c r="D21" s="503" t="s">
        <v>337</v>
      </c>
      <c r="E21" s="354"/>
      <c r="F21" s="355">
        <v>2</v>
      </c>
      <c r="G21" s="25">
        <f t="shared" ref="G21" si="5">F21*0.1</f>
        <v>0.2</v>
      </c>
      <c r="H21" s="356" t="s">
        <v>65</v>
      </c>
      <c r="I21" s="357"/>
      <c r="J21" s="358"/>
      <c r="K21" s="359"/>
      <c r="M21" s="512"/>
    </row>
    <row r="22" spans="1:13" ht="18.600000000000001" thickBot="1" x14ac:dyDescent="0.35">
      <c r="A22" s="360" t="s">
        <v>320</v>
      </c>
      <c r="B22" s="361" t="str">
        <f>'Personal File'!C11</f>
        <v>+1</v>
      </c>
      <c r="D22" s="362" t="s">
        <v>215</v>
      </c>
      <c r="E22" s="363"/>
      <c r="F22" s="364">
        <v>12</v>
      </c>
      <c r="G22" s="338">
        <f>F22*0.1</f>
        <v>1.2000000000000002</v>
      </c>
      <c r="H22" s="365" t="s">
        <v>216</v>
      </c>
      <c r="I22" s="366"/>
      <c r="J22" s="367"/>
      <c r="K22" s="339"/>
      <c r="M22" s="517"/>
    </row>
    <row r="23" spans="1:13" ht="19.2" thickTop="1" thickBot="1" x14ac:dyDescent="0.35">
      <c r="A23" s="360" t="s">
        <v>321</v>
      </c>
      <c r="B23" s="368">
        <v>0</v>
      </c>
    </row>
    <row r="24" spans="1:13" ht="19.2" thickTop="1" thickBot="1" x14ac:dyDescent="0.35">
      <c r="A24" s="360" t="s">
        <v>322</v>
      </c>
      <c r="B24" s="368">
        <v>0</v>
      </c>
      <c r="D24" s="342" t="s">
        <v>284</v>
      </c>
      <c r="E24" s="335"/>
      <c r="F24" s="335"/>
      <c r="G24" s="369" t="s">
        <v>8</v>
      </c>
      <c r="H24" s="369" t="s">
        <v>124</v>
      </c>
      <c r="I24" s="369" t="s">
        <v>274</v>
      </c>
      <c r="J24" s="370" t="s">
        <v>84</v>
      </c>
      <c r="K24" s="336"/>
      <c r="M24" s="323" t="s">
        <v>318</v>
      </c>
    </row>
    <row r="25" spans="1:13" x14ac:dyDescent="0.3">
      <c r="D25" s="371" t="s">
        <v>285</v>
      </c>
      <c r="E25" s="372"/>
      <c r="F25" s="372"/>
      <c r="G25" s="373">
        <v>1</v>
      </c>
      <c r="H25" s="373">
        <v>0</v>
      </c>
      <c r="I25" s="373">
        <v>1</v>
      </c>
      <c r="J25" s="347"/>
      <c r="K25" s="352"/>
      <c r="M25" s="512">
        <f t="shared" ref="M25:M29" si="6">G25*12</f>
        <v>12</v>
      </c>
    </row>
    <row r="26" spans="1:13" x14ac:dyDescent="0.3">
      <c r="D26" s="374" t="s">
        <v>286</v>
      </c>
      <c r="E26" s="375"/>
      <c r="F26" s="375"/>
      <c r="G26" s="21">
        <v>1</v>
      </c>
      <c r="H26" s="21">
        <v>0</v>
      </c>
      <c r="I26" s="21">
        <v>1</v>
      </c>
      <c r="J26" s="355"/>
      <c r="K26" s="359"/>
      <c r="M26" s="512">
        <f t="shared" si="6"/>
        <v>12</v>
      </c>
    </row>
    <row r="27" spans="1:13" x14ac:dyDescent="0.3">
      <c r="D27" s="374" t="s">
        <v>287</v>
      </c>
      <c r="E27" s="375"/>
      <c r="F27" s="375"/>
      <c r="G27" s="21">
        <v>1</v>
      </c>
      <c r="H27" s="21">
        <v>0</v>
      </c>
      <c r="I27" s="21">
        <v>1</v>
      </c>
      <c r="J27" s="355"/>
      <c r="K27" s="359"/>
      <c r="M27" s="512">
        <f t="shared" si="6"/>
        <v>12</v>
      </c>
    </row>
    <row r="28" spans="1:13" x14ac:dyDescent="0.3">
      <c r="D28" s="374" t="s">
        <v>288</v>
      </c>
      <c r="E28" s="375"/>
      <c r="F28" s="375"/>
      <c r="G28" s="21">
        <v>1</v>
      </c>
      <c r="H28" s="21">
        <v>0</v>
      </c>
      <c r="I28" s="21">
        <v>1</v>
      </c>
      <c r="J28" s="355"/>
      <c r="K28" s="359"/>
      <c r="M28" s="512">
        <f t="shared" si="6"/>
        <v>12</v>
      </c>
    </row>
    <row r="29" spans="1:13" x14ac:dyDescent="0.3">
      <c r="D29" s="374" t="s">
        <v>289</v>
      </c>
      <c r="E29" s="375"/>
      <c r="F29" s="375"/>
      <c r="G29" s="21">
        <v>1</v>
      </c>
      <c r="H29" s="21">
        <v>0</v>
      </c>
      <c r="I29" s="21">
        <v>1</v>
      </c>
      <c r="J29" s="355"/>
      <c r="K29" s="359"/>
      <c r="M29" s="512">
        <f t="shared" si="6"/>
        <v>12</v>
      </c>
    </row>
    <row r="30" spans="1:13" x14ac:dyDescent="0.3">
      <c r="D30" s="374" t="s">
        <v>290</v>
      </c>
      <c r="E30" s="375"/>
      <c r="F30" s="375"/>
      <c r="G30" s="21">
        <v>0</v>
      </c>
      <c r="H30" s="21">
        <v>1</v>
      </c>
      <c r="I30" s="21">
        <v>1</v>
      </c>
      <c r="J30" s="355"/>
      <c r="K30" s="359"/>
      <c r="M30" s="512">
        <f t="shared" ref="M30:M39" si="7">G30*25</f>
        <v>0</v>
      </c>
    </row>
    <row r="31" spans="1:13" x14ac:dyDescent="0.3">
      <c r="D31" s="374" t="s">
        <v>291</v>
      </c>
      <c r="E31" s="375"/>
      <c r="F31" s="375"/>
      <c r="G31" s="21">
        <v>1</v>
      </c>
      <c r="H31" s="21">
        <v>1</v>
      </c>
      <c r="I31" s="21">
        <v>1</v>
      </c>
      <c r="J31" s="355"/>
      <c r="K31" s="359"/>
      <c r="M31" s="512">
        <f t="shared" si="7"/>
        <v>25</v>
      </c>
    </row>
    <row r="32" spans="1:13" x14ac:dyDescent="0.3">
      <c r="D32" s="374" t="s">
        <v>292</v>
      </c>
      <c r="E32" s="375"/>
      <c r="F32" s="375"/>
      <c r="G32" s="21">
        <v>1</v>
      </c>
      <c r="H32" s="21">
        <v>1</v>
      </c>
      <c r="I32" s="21">
        <v>1</v>
      </c>
      <c r="J32" s="355"/>
      <c r="K32" s="359"/>
      <c r="M32" s="512">
        <f t="shared" si="7"/>
        <v>25</v>
      </c>
    </row>
    <row r="33" spans="4:13" x14ac:dyDescent="0.3">
      <c r="D33" s="374" t="s">
        <v>361</v>
      </c>
      <c r="E33" s="375"/>
      <c r="F33" s="375"/>
      <c r="G33" s="21">
        <v>0</v>
      </c>
      <c r="H33" s="21">
        <v>3</v>
      </c>
      <c r="I33" s="21">
        <v>8</v>
      </c>
      <c r="J33" s="355"/>
      <c r="K33" s="359"/>
      <c r="M33" s="512">
        <f>750*G33</f>
        <v>0</v>
      </c>
    </row>
    <row r="34" spans="4:13" x14ac:dyDescent="0.3">
      <c r="D34" s="374" t="s">
        <v>293</v>
      </c>
      <c r="E34" s="375"/>
      <c r="F34" s="375"/>
      <c r="G34" s="21">
        <v>1</v>
      </c>
      <c r="H34" s="21">
        <v>1</v>
      </c>
      <c r="I34" s="21">
        <v>1</v>
      </c>
      <c r="J34" s="355"/>
      <c r="K34" s="359"/>
      <c r="L34" s="486"/>
      <c r="M34" s="512">
        <f t="shared" si="7"/>
        <v>25</v>
      </c>
    </row>
    <row r="35" spans="4:13" x14ac:dyDescent="0.3">
      <c r="D35" s="374" t="s">
        <v>294</v>
      </c>
      <c r="E35" s="375"/>
      <c r="F35" s="375"/>
      <c r="G35" s="21">
        <v>1</v>
      </c>
      <c r="H35" s="21">
        <v>1</v>
      </c>
      <c r="I35" s="21">
        <v>1</v>
      </c>
      <c r="J35" s="355"/>
      <c r="K35" s="359"/>
      <c r="L35" s="486"/>
      <c r="M35" s="512">
        <f t="shared" si="7"/>
        <v>25</v>
      </c>
    </row>
    <row r="36" spans="4:13" x14ac:dyDescent="0.3">
      <c r="D36" s="374" t="s">
        <v>295</v>
      </c>
      <c r="E36" s="375"/>
      <c r="F36" s="375"/>
      <c r="G36" s="21">
        <v>1</v>
      </c>
      <c r="H36" s="21">
        <v>1</v>
      </c>
      <c r="I36" s="21">
        <v>1</v>
      </c>
      <c r="J36" s="355"/>
      <c r="K36" s="359"/>
      <c r="L36" s="486"/>
      <c r="M36" s="512">
        <f t="shared" si="7"/>
        <v>25</v>
      </c>
    </row>
    <row r="37" spans="4:13" x14ac:dyDescent="0.3">
      <c r="D37" s="374" t="s">
        <v>296</v>
      </c>
      <c r="E37" s="375"/>
      <c r="F37" s="375"/>
      <c r="G37" s="21">
        <v>1</v>
      </c>
      <c r="H37" s="21">
        <v>1</v>
      </c>
      <c r="I37" s="21">
        <v>1</v>
      </c>
      <c r="J37" s="355"/>
      <c r="K37" s="359"/>
      <c r="L37" s="486"/>
      <c r="M37" s="512">
        <f t="shared" si="7"/>
        <v>25</v>
      </c>
    </row>
    <row r="38" spans="4:13" x14ac:dyDescent="0.3">
      <c r="D38" s="374" t="s">
        <v>297</v>
      </c>
      <c r="E38" s="375"/>
      <c r="F38" s="375"/>
      <c r="G38" s="21">
        <v>1</v>
      </c>
      <c r="H38" s="21">
        <v>1</v>
      </c>
      <c r="I38" s="21">
        <v>1</v>
      </c>
      <c r="J38" s="355"/>
      <c r="K38" s="359"/>
      <c r="L38" s="486"/>
      <c r="M38" s="512">
        <f t="shared" si="7"/>
        <v>25</v>
      </c>
    </row>
    <row r="39" spans="4:13" x14ac:dyDescent="0.3">
      <c r="D39" s="374" t="s">
        <v>298</v>
      </c>
      <c r="E39" s="375"/>
      <c r="F39" s="375"/>
      <c r="G39" s="21">
        <v>1</v>
      </c>
      <c r="H39" s="21">
        <v>1</v>
      </c>
      <c r="I39" s="21">
        <v>1</v>
      </c>
      <c r="J39" s="355"/>
      <c r="K39" s="359"/>
      <c r="L39" s="486"/>
      <c r="M39" s="512">
        <f t="shared" si="7"/>
        <v>25</v>
      </c>
    </row>
    <row r="40" spans="4:13" x14ac:dyDescent="0.3">
      <c r="D40" s="374" t="s">
        <v>299</v>
      </c>
      <c r="E40" s="375"/>
      <c r="F40" s="375"/>
      <c r="G40" s="21">
        <v>1</v>
      </c>
      <c r="H40" s="21">
        <v>1</v>
      </c>
      <c r="I40" s="21">
        <v>1</v>
      </c>
      <c r="J40" s="355"/>
      <c r="K40" s="359"/>
      <c r="L40" s="486"/>
      <c r="M40" s="512">
        <f>G40*25</f>
        <v>25</v>
      </c>
    </row>
    <row r="41" spans="4:13" x14ac:dyDescent="0.3">
      <c r="D41" s="374" t="s">
        <v>300</v>
      </c>
      <c r="E41" s="375"/>
      <c r="F41" s="375"/>
      <c r="G41" s="21">
        <v>1</v>
      </c>
      <c r="H41" s="21">
        <v>2</v>
      </c>
      <c r="I41" s="21">
        <v>3</v>
      </c>
      <c r="J41" s="355"/>
      <c r="K41" s="359"/>
      <c r="L41" s="486"/>
      <c r="M41" s="512">
        <f t="shared" ref="M41:M45" si="8">G41*300</f>
        <v>300</v>
      </c>
    </row>
    <row r="42" spans="4:13" x14ac:dyDescent="0.3">
      <c r="D42" s="374" t="s">
        <v>301</v>
      </c>
      <c r="E42" s="375"/>
      <c r="F42" s="375"/>
      <c r="G42" s="21">
        <v>1</v>
      </c>
      <c r="H42" s="21">
        <v>2</v>
      </c>
      <c r="I42" s="21">
        <v>3</v>
      </c>
      <c r="J42" s="355"/>
      <c r="K42" s="359"/>
      <c r="L42" s="486"/>
      <c r="M42" s="512">
        <f t="shared" si="8"/>
        <v>300</v>
      </c>
    </row>
    <row r="43" spans="4:13" x14ac:dyDescent="0.3">
      <c r="D43" s="374" t="s">
        <v>302</v>
      </c>
      <c r="E43" s="375"/>
      <c r="F43" s="375"/>
      <c r="G43" s="21">
        <v>1</v>
      </c>
      <c r="H43" s="21">
        <v>2</v>
      </c>
      <c r="I43" s="21">
        <v>3</v>
      </c>
      <c r="J43" s="355"/>
      <c r="K43" s="359"/>
      <c r="L43" s="486"/>
      <c r="M43" s="512">
        <f t="shared" si="8"/>
        <v>300</v>
      </c>
    </row>
    <row r="44" spans="4:13" x14ac:dyDescent="0.3">
      <c r="D44" s="374" t="s">
        <v>303</v>
      </c>
      <c r="E44" s="375"/>
      <c r="F44" s="375"/>
      <c r="G44" s="21">
        <v>1</v>
      </c>
      <c r="H44" s="21">
        <v>2</v>
      </c>
      <c r="I44" s="21">
        <v>3</v>
      </c>
      <c r="J44" s="355"/>
      <c r="K44" s="359"/>
      <c r="L44" s="486"/>
      <c r="M44" s="512">
        <f t="shared" si="8"/>
        <v>300</v>
      </c>
    </row>
    <row r="45" spans="4:13" x14ac:dyDescent="0.3">
      <c r="D45" s="374" t="s">
        <v>304</v>
      </c>
      <c r="E45" s="375"/>
      <c r="F45" s="375"/>
      <c r="G45" s="21">
        <v>1</v>
      </c>
      <c r="H45" s="21">
        <v>2</v>
      </c>
      <c r="I45" s="21">
        <v>3</v>
      </c>
      <c r="J45" s="355"/>
      <c r="K45" s="359"/>
      <c r="L45" s="486"/>
      <c r="M45" s="512">
        <f t="shared" si="8"/>
        <v>300</v>
      </c>
    </row>
    <row r="46" spans="4:13" ht="16.2" thickBot="1" x14ac:dyDescent="0.35">
      <c r="D46" s="376" t="s">
        <v>305</v>
      </c>
      <c r="E46" s="377"/>
      <c r="F46" s="377"/>
      <c r="G46" s="337">
        <v>2</v>
      </c>
      <c r="H46" s="337">
        <v>2</v>
      </c>
      <c r="I46" s="337">
        <v>3</v>
      </c>
      <c r="J46" s="378" t="s">
        <v>323</v>
      </c>
      <c r="K46" s="379"/>
      <c r="L46" s="486"/>
      <c r="M46" s="513">
        <f>G46*300</f>
        <v>600</v>
      </c>
    </row>
    <row r="47" spans="4:13" ht="16.2" thickTop="1" x14ac:dyDescent="0.3"/>
    <row r="48" spans="4:13" x14ac:dyDescent="0.3">
      <c r="K48" s="121" t="s">
        <v>442</v>
      </c>
      <c r="L48" s="579"/>
      <c r="M48" s="580">
        <f>SUM(M3:M46)</f>
        <v>20685</v>
      </c>
    </row>
  </sheetData>
  <sortState ref="D19:K39">
    <sortCondition ref="I19:I39"/>
    <sortCondition ref="D19:D39"/>
  </sortState>
  <phoneticPr fontId="0" type="noConversion"/>
  <conditionalFormatting sqref="I3 I6">
    <cfRule type="cellIs" dxfId="12" priority="11" operator="equal">
      <formula>20</formula>
    </cfRule>
    <cfRule type="cellIs" dxfId="11" priority="12" operator="equal">
      <formula>1</formula>
    </cfRule>
  </conditionalFormatting>
  <conditionalFormatting sqref="I9:I10">
    <cfRule type="cellIs" dxfId="10" priority="9" operator="equal">
      <formula>20</formula>
    </cfRule>
    <cfRule type="cellIs" dxfId="9" priority="10" operator="equal">
      <formula>1</formula>
    </cfRule>
  </conditionalFormatting>
  <conditionalFormatting sqref="I11">
    <cfRule type="cellIs" dxfId="8" priority="7" operator="equal">
      <formula>20</formula>
    </cfRule>
    <cfRule type="cellIs" dxfId="7" priority="8" operator="equal">
      <formula>1</formula>
    </cfRule>
  </conditionalFormatting>
  <conditionalFormatting sqref="I4">
    <cfRule type="cellIs" dxfId="6" priority="5" operator="equal">
      <formula>20</formula>
    </cfRule>
    <cfRule type="cellIs" dxfId="5" priority="6" operator="equal">
      <formula>1</formula>
    </cfRule>
  </conditionalFormatting>
  <conditionalFormatting sqref="I5">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7"/>
  <sheetViews>
    <sheetView showGridLines="0" workbookViewId="0"/>
  </sheetViews>
  <sheetFormatPr defaultColWidth="13" defaultRowHeight="15.6" x14ac:dyDescent="0.3"/>
  <cols>
    <col min="1" max="1" width="26.59765625" style="224" bestFit="1" customWidth="1"/>
    <col min="2" max="2" width="4.5" style="224" bestFit="1" customWidth="1"/>
    <col min="3" max="3" width="5.59765625" style="333" bestFit="1" customWidth="1"/>
    <col min="4" max="5" width="26.59765625" style="64" customWidth="1"/>
    <col min="6" max="6" width="2.69921875" style="64" customWidth="1"/>
    <col min="7" max="7" width="8.296875" style="64" bestFit="1" customWidth="1"/>
    <col min="8" max="16384" width="13" style="64"/>
  </cols>
  <sheetData>
    <row r="1" spans="1:7" ht="23.4" thickBot="1" x14ac:dyDescent="0.35">
      <c r="A1" s="316" t="s">
        <v>81</v>
      </c>
      <c r="B1" s="316"/>
      <c r="C1" s="380"/>
      <c r="D1" s="316"/>
      <c r="E1" s="316"/>
    </row>
    <row r="2" spans="1:7" s="224" customFormat="1" ht="16.8" thickTop="1" thickBot="1" x14ac:dyDescent="0.35">
      <c r="A2" s="381" t="s">
        <v>82</v>
      </c>
      <c r="B2" s="381" t="s">
        <v>8</v>
      </c>
      <c r="C2" s="382" t="s">
        <v>30</v>
      </c>
      <c r="D2" s="383" t="s">
        <v>83</v>
      </c>
      <c r="E2" s="384" t="s">
        <v>84</v>
      </c>
      <c r="G2" s="385" t="s">
        <v>318</v>
      </c>
    </row>
    <row r="3" spans="1:7" x14ac:dyDescent="0.3">
      <c r="A3" s="386" t="s">
        <v>261</v>
      </c>
      <c r="B3" s="387">
        <v>1</v>
      </c>
      <c r="C3" s="388" t="s">
        <v>258</v>
      </c>
      <c r="D3" s="389"/>
      <c r="E3" s="390"/>
      <c r="G3" s="572"/>
    </row>
    <row r="4" spans="1:7" x14ac:dyDescent="0.3">
      <c r="A4" s="391" t="s">
        <v>262</v>
      </c>
      <c r="B4" s="392">
        <v>1</v>
      </c>
      <c r="C4" s="393">
        <v>0.5</v>
      </c>
      <c r="D4" s="394"/>
      <c r="E4" s="395"/>
      <c r="G4" s="573">
        <v>500</v>
      </c>
    </row>
    <row r="5" spans="1:7" x14ac:dyDescent="0.3">
      <c r="A5" s="391" t="s">
        <v>225</v>
      </c>
      <c r="B5" s="392">
        <v>2</v>
      </c>
      <c r="C5" s="397">
        <f>0.25*B5</f>
        <v>0.5</v>
      </c>
      <c r="D5" s="394"/>
      <c r="E5" s="395"/>
      <c r="G5" s="574"/>
    </row>
    <row r="6" spans="1:7" ht="16.2" thickBot="1" x14ac:dyDescent="0.35">
      <c r="A6" s="398" t="s">
        <v>439</v>
      </c>
      <c r="B6" s="399">
        <v>1</v>
      </c>
      <c r="C6" s="400">
        <v>0</v>
      </c>
      <c r="D6" s="401"/>
      <c r="E6" s="402"/>
      <c r="G6" s="575">
        <v>1500</v>
      </c>
    </row>
    <row r="7" spans="1:7" ht="24" thickTop="1" thickBot="1" x14ac:dyDescent="0.35">
      <c r="A7" s="316" t="s">
        <v>85</v>
      </c>
      <c r="B7" s="316"/>
      <c r="C7" s="404"/>
      <c r="D7" s="316"/>
      <c r="E7" s="405"/>
    </row>
    <row r="8" spans="1:7" ht="16.8" thickTop="1" thickBot="1" x14ac:dyDescent="0.35">
      <c r="A8" s="381" t="s">
        <v>82</v>
      </c>
      <c r="B8" s="381" t="s">
        <v>8</v>
      </c>
      <c r="C8" s="382" t="s">
        <v>30</v>
      </c>
      <c r="D8" s="383" t="s">
        <v>83</v>
      </c>
      <c r="E8" s="384" t="s">
        <v>84</v>
      </c>
      <c r="G8" s="385" t="s">
        <v>318</v>
      </c>
    </row>
    <row r="9" spans="1:7" x14ac:dyDescent="0.3">
      <c r="A9" s="386" t="s">
        <v>224</v>
      </c>
      <c r="B9" s="406">
        <v>1</v>
      </c>
      <c r="C9" s="407">
        <v>0.5</v>
      </c>
      <c r="D9" s="408"/>
      <c r="E9" s="390"/>
      <c r="G9" s="572"/>
    </row>
    <row r="10" spans="1:7" x14ac:dyDescent="0.3">
      <c r="A10" s="409" t="s">
        <v>307</v>
      </c>
      <c r="B10" s="410">
        <v>1</v>
      </c>
      <c r="C10" s="411">
        <f>B10</f>
        <v>1</v>
      </c>
      <c r="D10" s="412"/>
      <c r="E10" s="413"/>
      <c r="G10" s="576"/>
    </row>
    <row r="11" spans="1:7" x14ac:dyDescent="0.3">
      <c r="A11" s="391" t="s">
        <v>271</v>
      </c>
      <c r="B11" s="410">
        <v>200</v>
      </c>
      <c r="C11" s="397">
        <f>B11/100</f>
        <v>2</v>
      </c>
      <c r="D11" s="394"/>
      <c r="E11" s="414"/>
      <c r="G11" s="573">
        <f>B11</f>
        <v>200</v>
      </c>
    </row>
    <row r="12" spans="1:7" x14ac:dyDescent="0.3">
      <c r="A12" s="391" t="s">
        <v>283</v>
      </c>
      <c r="B12" s="410">
        <v>1</v>
      </c>
      <c r="C12" s="393">
        <v>5</v>
      </c>
      <c r="D12" s="415"/>
      <c r="E12" s="414"/>
      <c r="G12" s="576"/>
    </row>
    <row r="13" spans="1:7" x14ac:dyDescent="0.3">
      <c r="A13" s="391" t="s">
        <v>270</v>
      </c>
      <c r="B13" s="410">
        <v>10</v>
      </c>
      <c r="C13" s="397">
        <f>B13*0.5</f>
        <v>5</v>
      </c>
      <c r="D13" s="394"/>
      <c r="E13" s="414"/>
      <c r="G13" s="576"/>
    </row>
    <row r="14" spans="1:7" x14ac:dyDescent="0.3">
      <c r="A14" s="391" t="s">
        <v>221</v>
      </c>
      <c r="B14" s="410">
        <v>1</v>
      </c>
      <c r="C14" s="397">
        <v>0.5</v>
      </c>
      <c r="D14" s="416"/>
      <c r="E14" s="395"/>
      <c r="G14" s="574"/>
    </row>
    <row r="15" spans="1:7" ht="16.2" thickBot="1" x14ac:dyDescent="0.35">
      <c r="A15" s="398" t="s">
        <v>223</v>
      </c>
      <c r="B15" s="417">
        <v>1</v>
      </c>
      <c r="C15" s="400">
        <v>2</v>
      </c>
      <c r="D15" s="401"/>
      <c r="E15" s="402"/>
      <c r="G15" s="577"/>
    </row>
    <row r="16" spans="1:7" ht="24" thickTop="1" thickBot="1" x14ac:dyDescent="0.35">
      <c r="A16" s="121"/>
      <c r="B16" s="121"/>
      <c r="D16" s="418" t="s">
        <v>226</v>
      </c>
      <c r="E16" s="405"/>
    </row>
    <row r="17" spans="1:7" ht="16.8" thickTop="1" thickBot="1" x14ac:dyDescent="0.35">
      <c r="A17" s="381" t="s">
        <v>82</v>
      </c>
      <c r="B17" s="381" t="s">
        <v>8</v>
      </c>
      <c r="C17" s="382" t="s">
        <v>30</v>
      </c>
      <c r="D17" s="383" t="s">
        <v>83</v>
      </c>
      <c r="E17" s="384" t="s">
        <v>84</v>
      </c>
      <c r="G17" s="385" t="s">
        <v>318</v>
      </c>
    </row>
    <row r="18" spans="1:7" x14ac:dyDescent="0.3">
      <c r="A18" s="386" t="s">
        <v>119</v>
      </c>
      <c r="B18" s="387">
        <v>1</v>
      </c>
      <c r="C18" s="388">
        <v>2.5</v>
      </c>
      <c r="D18" s="389"/>
      <c r="E18" s="390"/>
      <c r="G18" s="572"/>
    </row>
    <row r="19" spans="1:7" x14ac:dyDescent="0.3">
      <c r="A19" s="391" t="s">
        <v>217</v>
      </c>
      <c r="B19" s="392">
        <v>2</v>
      </c>
      <c r="C19" s="397">
        <v>0</v>
      </c>
      <c r="D19" s="394"/>
      <c r="E19" s="395"/>
      <c r="G19" s="576"/>
    </row>
    <row r="20" spans="1:7" x14ac:dyDescent="0.3">
      <c r="A20" s="391" t="s">
        <v>218</v>
      </c>
      <c r="B20" s="392">
        <v>1</v>
      </c>
      <c r="C20" s="397">
        <v>0</v>
      </c>
      <c r="D20" s="394"/>
      <c r="E20" s="395"/>
      <c r="G20" s="576"/>
    </row>
    <row r="21" spans="1:7" x14ac:dyDescent="0.3">
      <c r="A21" s="391" t="s">
        <v>268</v>
      </c>
      <c r="B21" s="392">
        <v>20</v>
      </c>
      <c r="C21" s="397">
        <f>B21*0.1</f>
        <v>2</v>
      </c>
      <c r="D21" s="394"/>
      <c r="E21" s="395"/>
      <c r="G21" s="576"/>
    </row>
    <row r="22" spans="1:7" x14ac:dyDescent="0.3">
      <c r="A22" s="391" t="s">
        <v>220</v>
      </c>
      <c r="B22" s="392">
        <v>5</v>
      </c>
      <c r="C22" s="397">
        <v>0</v>
      </c>
      <c r="D22" s="394"/>
      <c r="E22" s="395"/>
      <c r="G22" s="576"/>
    </row>
    <row r="23" spans="1:7" x14ac:dyDescent="0.3">
      <c r="A23" s="391" t="s">
        <v>219</v>
      </c>
      <c r="B23" s="392">
        <v>1</v>
      </c>
      <c r="C23" s="397">
        <v>0</v>
      </c>
      <c r="D23" s="416"/>
      <c r="E23" s="395"/>
      <c r="G23" s="574"/>
    </row>
    <row r="24" spans="1:7" x14ac:dyDescent="0.3">
      <c r="A24" s="391" t="s">
        <v>104</v>
      </c>
      <c r="B24" s="392">
        <v>1</v>
      </c>
      <c r="C24" s="397">
        <v>0</v>
      </c>
      <c r="D24" s="394"/>
      <c r="E24" s="395"/>
      <c r="G24" s="576"/>
    </row>
    <row r="25" spans="1:7" x14ac:dyDescent="0.3">
      <c r="A25" s="391" t="s">
        <v>105</v>
      </c>
      <c r="B25" s="392">
        <v>1</v>
      </c>
      <c r="C25" s="397">
        <v>0</v>
      </c>
      <c r="D25" s="394"/>
      <c r="E25" s="395"/>
      <c r="G25" s="576"/>
    </row>
    <row r="26" spans="1:7" x14ac:dyDescent="0.3">
      <c r="A26" s="391" t="s">
        <v>227</v>
      </c>
      <c r="B26" s="392">
        <v>1</v>
      </c>
      <c r="C26" s="397">
        <v>15</v>
      </c>
      <c r="D26" s="394"/>
      <c r="E26" s="395"/>
      <c r="G26" s="576"/>
    </row>
    <row r="27" spans="1:7" x14ac:dyDescent="0.3">
      <c r="A27" s="391" t="s">
        <v>222</v>
      </c>
      <c r="B27" s="392">
        <v>1</v>
      </c>
      <c r="C27" s="397">
        <v>0.5</v>
      </c>
      <c r="D27" s="416"/>
      <c r="E27" s="395"/>
      <c r="G27" s="576"/>
    </row>
    <row r="28" spans="1:7" x14ac:dyDescent="0.3">
      <c r="A28" s="391" t="s">
        <v>106</v>
      </c>
      <c r="B28" s="392">
        <v>20</v>
      </c>
      <c r="C28" s="397">
        <f>B28/25</f>
        <v>0.8</v>
      </c>
      <c r="D28" s="394"/>
      <c r="E28" s="395"/>
      <c r="G28" s="576"/>
    </row>
    <row r="29" spans="1:7" x14ac:dyDescent="0.3">
      <c r="A29" s="391" t="s">
        <v>228</v>
      </c>
      <c r="B29" s="392">
        <v>4</v>
      </c>
      <c r="C29" s="397">
        <f>2*B29</f>
        <v>8</v>
      </c>
      <c r="D29" s="394"/>
      <c r="E29" s="395"/>
      <c r="G29" s="574"/>
    </row>
    <row r="30" spans="1:7" ht="16.2" thickBot="1" x14ac:dyDescent="0.35">
      <c r="A30" s="419" t="s">
        <v>223</v>
      </c>
      <c r="B30" s="420">
        <v>1</v>
      </c>
      <c r="C30" s="400">
        <v>2</v>
      </c>
      <c r="D30" s="401"/>
      <c r="E30" s="402"/>
      <c r="G30" s="577"/>
    </row>
    <row r="31" spans="1:7" ht="24" thickTop="1" thickBot="1" x14ac:dyDescent="0.35">
      <c r="A31" s="121" t="s">
        <v>269</v>
      </c>
      <c r="B31" s="121"/>
      <c r="C31" s="333">
        <f>SUM(C18:C30)</f>
        <v>30.8</v>
      </c>
      <c r="D31" s="418" t="s">
        <v>281</v>
      </c>
      <c r="E31" s="405"/>
      <c r="G31" s="578"/>
    </row>
    <row r="32" spans="1:7" s="224" customFormat="1" ht="16.8" thickTop="1" thickBot="1" x14ac:dyDescent="0.35">
      <c r="A32" s="381" t="s">
        <v>82</v>
      </c>
      <c r="B32" s="381" t="s">
        <v>8</v>
      </c>
      <c r="C32" s="382" t="s">
        <v>30</v>
      </c>
      <c r="D32" s="383" t="s">
        <v>83</v>
      </c>
      <c r="E32" s="384" t="s">
        <v>84</v>
      </c>
      <c r="G32" s="385" t="s">
        <v>318</v>
      </c>
    </row>
    <row r="33" spans="1:7" x14ac:dyDescent="0.3">
      <c r="A33" s="386"/>
      <c r="B33" s="387"/>
      <c r="C33" s="407"/>
      <c r="D33" s="389"/>
      <c r="E33" s="390"/>
      <c r="G33" s="421"/>
    </row>
    <row r="34" spans="1:7" x14ac:dyDescent="0.3">
      <c r="A34" s="422"/>
      <c r="B34" s="423"/>
      <c r="C34" s="397"/>
      <c r="D34" s="394"/>
      <c r="E34" s="395"/>
      <c r="G34" s="396"/>
    </row>
    <row r="35" spans="1:7" x14ac:dyDescent="0.3">
      <c r="A35" s="422"/>
      <c r="B35" s="423"/>
      <c r="C35" s="397"/>
      <c r="D35" s="394"/>
      <c r="E35" s="395"/>
      <c r="G35" s="396"/>
    </row>
    <row r="36" spans="1:7" x14ac:dyDescent="0.3">
      <c r="A36" s="422"/>
      <c r="B36" s="423"/>
      <c r="C36" s="397"/>
      <c r="D36" s="394"/>
      <c r="E36" s="395"/>
      <c r="G36" s="396"/>
    </row>
    <row r="37" spans="1:7" x14ac:dyDescent="0.3">
      <c r="A37" s="422"/>
      <c r="B37" s="423"/>
      <c r="C37" s="397"/>
      <c r="D37" s="394"/>
      <c r="E37" s="395"/>
      <c r="G37" s="396"/>
    </row>
    <row r="38" spans="1:7" x14ac:dyDescent="0.3">
      <c r="A38" s="422"/>
      <c r="B38" s="423"/>
      <c r="C38" s="397"/>
      <c r="D38" s="394"/>
      <c r="E38" s="395"/>
      <c r="G38" s="396"/>
    </row>
    <row r="39" spans="1:7" x14ac:dyDescent="0.3">
      <c r="A39" s="422"/>
      <c r="B39" s="423"/>
      <c r="C39" s="397"/>
      <c r="D39" s="394"/>
      <c r="E39" s="395"/>
      <c r="G39" s="396"/>
    </row>
    <row r="40" spans="1:7" x14ac:dyDescent="0.3">
      <c r="A40" s="422"/>
      <c r="B40" s="423"/>
      <c r="C40" s="397"/>
      <c r="D40" s="394"/>
      <c r="E40" s="395"/>
      <c r="G40" s="396"/>
    </row>
    <row r="41" spans="1:7" x14ac:dyDescent="0.3">
      <c r="A41" s="422"/>
      <c r="B41" s="423"/>
      <c r="C41" s="397"/>
      <c r="D41" s="394"/>
      <c r="E41" s="395"/>
      <c r="G41" s="424"/>
    </row>
    <row r="42" spans="1:7" ht="16.2" thickBot="1" x14ac:dyDescent="0.35">
      <c r="A42" s="419"/>
      <c r="B42" s="420"/>
      <c r="C42" s="400"/>
      <c r="D42" s="401"/>
      <c r="E42" s="402"/>
      <c r="G42" s="403"/>
    </row>
    <row r="43" spans="1:7" ht="16.2" thickTop="1" x14ac:dyDescent="0.3"/>
    <row r="44" spans="1:7" x14ac:dyDescent="0.3">
      <c r="A44" s="64"/>
      <c r="B44" s="64"/>
      <c r="E44" s="121" t="s">
        <v>442</v>
      </c>
      <c r="F44" s="579"/>
      <c r="G44" s="580">
        <f>SUM(G3:G42)</f>
        <v>2200</v>
      </c>
    </row>
    <row r="45" spans="1:7" x14ac:dyDescent="0.3">
      <c r="E45" s="121" t="s">
        <v>443</v>
      </c>
      <c r="F45" s="579"/>
      <c r="G45" s="580">
        <f>G44+Martial!M48</f>
        <v>22885</v>
      </c>
    </row>
    <row r="46" spans="1:7" x14ac:dyDescent="0.3">
      <c r="E46" s="121" t="s">
        <v>444</v>
      </c>
      <c r="F46" s="579"/>
      <c r="G46" s="580">
        <v>19000</v>
      </c>
    </row>
    <row r="47" spans="1:7" x14ac:dyDescent="0.3">
      <c r="E47" s="121" t="s">
        <v>445</v>
      </c>
      <c r="F47" s="579"/>
      <c r="G47" s="581">
        <f>G46-G45</f>
        <v>-3885</v>
      </c>
    </row>
  </sheetData>
  <sortState ref="A40:D52">
    <sortCondition ref="A40:A52"/>
  </sortState>
  <phoneticPr fontId="0" type="noConversion"/>
  <conditionalFormatting sqref="G44:G47">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6" x14ac:dyDescent="0.3"/>
  <cols>
    <col min="1" max="1" width="13.296875" style="476" bestFit="1" customWidth="1"/>
    <col min="2" max="2" width="10" style="477" customWidth="1"/>
    <col min="3" max="3" width="5.5" style="477" customWidth="1"/>
    <col min="4" max="4" width="13.69921875" style="476" bestFit="1" customWidth="1"/>
    <col min="5" max="5" width="9.59765625" style="477" bestFit="1" customWidth="1"/>
    <col min="6" max="6" width="14.8984375" style="476" customWidth="1"/>
    <col min="7" max="7" width="17.8984375" style="477" customWidth="1"/>
    <col min="8" max="16384" width="13" style="430"/>
  </cols>
  <sheetData>
    <row r="1" spans="1:7" ht="29.4" thickTop="1" thickBot="1" x14ac:dyDescent="0.35">
      <c r="A1" s="425" t="s">
        <v>338</v>
      </c>
      <c r="B1" s="426"/>
      <c r="C1" s="426"/>
      <c r="D1" s="427"/>
      <c r="E1" s="427"/>
      <c r="F1" s="428"/>
      <c r="G1" s="429" t="s">
        <v>229</v>
      </c>
    </row>
    <row r="2" spans="1:7" ht="17.399999999999999" thickTop="1" x14ac:dyDescent="0.3">
      <c r="A2" s="431" t="s">
        <v>0</v>
      </c>
      <c r="B2" s="432" t="s">
        <v>238</v>
      </c>
      <c r="C2" s="433"/>
      <c r="D2" s="434" t="s">
        <v>1</v>
      </c>
      <c r="E2" s="435" t="s">
        <v>122</v>
      </c>
      <c r="F2" s="434" t="s">
        <v>230</v>
      </c>
      <c r="G2" s="436" t="s">
        <v>260</v>
      </c>
    </row>
    <row r="3" spans="1:7" ht="17.399999999999999" thickBot="1" x14ac:dyDescent="0.35">
      <c r="A3" s="437"/>
      <c r="B3" s="438" t="s">
        <v>237</v>
      </c>
      <c r="C3" s="439"/>
      <c r="D3" s="440" t="s">
        <v>231</v>
      </c>
      <c r="E3" s="441" t="s">
        <v>257</v>
      </c>
      <c r="F3" s="440" t="s">
        <v>232</v>
      </c>
      <c r="G3" s="442" t="s">
        <v>137</v>
      </c>
    </row>
    <row r="4" spans="1:7" ht="17.399999999999999" thickTop="1" x14ac:dyDescent="0.3">
      <c r="A4" s="443" t="s">
        <v>4</v>
      </c>
      <c r="B4" s="444">
        <v>13</v>
      </c>
      <c r="C4" s="445" t="str">
        <f t="shared" ref="C4:C9" si="0">IF(B4&gt;9.9,CONCATENATE("+",ROUNDDOWN((B4-10)/2,0)),ROUNDUP((B4-10)/2,0))</f>
        <v>+1</v>
      </c>
      <c r="D4" s="446" t="s">
        <v>16</v>
      </c>
      <c r="E4" s="447">
        <v>13</v>
      </c>
      <c r="F4" s="448">
        <v>13</v>
      </c>
      <c r="G4" s="449"/>
    </row>
    <row r="5" spans="1:7" ht="16.8" x14ac:dyDescent="0.3">
      <c r="A5" s="450" t="s">
        <v>5</v>
      </c>
      <c r="B5" s="451">
        <v>17</v>
      </c>
      <c r="C5" s="452" t="str">
        <f t="shared" si="0"/>
        <v>+3</v>
      </c>
      <c r="D5" s="453" t="s">
        <v>233</v>
      </c>
      <c r="E5" s="454" t="s">
        <v>254</v>
      </c>
      <c r="F5" s="454" t="s">
        <v>265</v>
      </c>
      <c r="G5" s="455"/>
    </row>
    <row r="6" spans="1:7" ht="16.8" x14ac:dyDescent="0.3">
      <c r="A6" s="456" t="s">
        <v>14</v>
      </c>
      <c r="B6" s="451">
        <v>15</v>
      </c>
      <c r="C6" s="452" t="str">
        <f t="shared" si="0"/>
        <v>+2</v>
      </c>
      <c r="D6" s="446" t="s">
        <v>255</v>
      </c>
      <c r="E6" s="457">
        <v>1</v>
      </c>
      <c r="F6" s="458"/>
      <c r="G6" s="455"/>
    </row>
    <row r="7" spans="1:7" ht="16.8" x14ac:dyDescent="0.3">
      <c r="A7" s="459" t="s">
        <v>15</v>
      </c>
      <c r="B7" s="451">
        <v>2</v>
      </c>
      <c r="C7" s="452">
        <f t="shared" si="0"/>
        <v>-4</v>
      </c>
      <c r="D7" s="446" t="s">
        <v>234</v>
      </c>
      <c r="E7" s="457">
        <v>5</v>
      </c>
      <c r="F7" s="460"/>
      <c r="G7" s="455"/>
    </row>
    <row r="8" spans="1:7" ht="16.8" x14ac:dyDescent="0.3">
      <c r="A8" s="461" t="s">
        <v>17</v>
      </c>
      <c r="B8" s="451">
        <v>12</v>
      </c>
      <c r="C8" s="462" t="str">
        <f t="shared" si="0"/>
        <v>+1</v>
      </c>
      <c r="D8" s="463" t="s">
        <v>235</v>
      </c>
      <c r="E8" s="454" t="s">
        <v>256</v>
      </c>
      <c r="F8" s="460"/>
      <c r="G8" s="455"/>
    </row>
    <row r="9" spans="1:7" ht="17.399999999999999" thickBot="1" x14ac:dyDescent="0.35">
      <c r="A9" s="464" t="s">
        <v>13</v>
      </c>
      <c r="B9" s="465">
        <v>6</v>
      </c>
      <c r="C9" s="466">
        <f t="shared" si="0"/>
        <v>-2</v>
      </c>
      <c r="D9" s="467" t="s">
        <v>236</v>
      </c>
      <c r="E9" s="468">
        <v>1</v>
      </c>
      <c r="F9" s="460"/>
      <c r="G9" s="455"/>
    </row>
    <row r="10" spans="1:7" ht="17.399999999999999" thickTop="1" x14ac:dyDescent="0.3">
      <c r="A10" s="431"/>
      <c r="B10" s="469"/>
      <c r="C10" s="469"/>
      <c r="D10" s="469"/>
      <c r="E10" s="470"/>
      <c r="F10" s="460"/>
      <c r="G10" s="455"/>
    </row>
    <row r="11" spans="1:7" ht="16.8" x14ac:dyDescent="0.3">
      <c r="A11" s="431"/>
      <c r="B11" s="469"/>
      <c r="C11" s="469"/>
      <c r="D11" s="469"/>
      <c r="E11" s="470"/>
      <c r="F11" s="471"/>
      <c r="G11" s="455"/>
    </row>
    <row r="12" spans="1:7" ht="16.8" x14ac:dyDescent="0.3">
      <c r="A12" s="472"/>
      <c r="B12" s="469"/>
      <c r="C12" s="469"/>
      <c r="D12" s="469"/>
      <c r="E12" s="470"/>
      <c r="F12" s="469"/>
      <c r="G12" s="470"/>
    </row>
    <row r="13" spans="1:7" ht="17.399999999999999" thickBot="1" x14ac:dyDescent="0.35">
      <c r="A13" s="473"/>
      <c r="B13" s="474"/>
      <c r="C13" s="474"/>
      <c r="D13" s="474"/>
      <c r="E13" s="475"/>
      <c r="F13" s="474"/>
      <c r="G13" s="475"/>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Mount</vt:lpstr>
      <vt:lpstr>Mount!Print_Area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2016-09-16T15:38:12Z</dcterms:modified>
</cp:coreProperties>
</file>