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A\Jue\Armario\Arena I Gauntlet\Characters\"/>
    </mc:Choice>
  </mc:AlternateContent>
  <xr:revisionPtr revIDLastSave="0" documentId="13_ncr:1_{05E757FB-F15E-4B1F-951B-D622C9085525}"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File'!$A$1:$H$44</definedName>
    <definedName name="_xlnm.Print_Area" localSheetId="1">Skills!$A$1:$K$35</definedName>
    <definedName name="_xlnm.Print_Area" localSheetId="2">Spellbook!$A$1:$I$11</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4" l="1"/>
  <c r="B10" i="4" l="1"/>
  <c r="H16" i="15" l="1"/>
  <c r="E50" i="15"/>
  <c r="B9" i="4"/>
  <c r="M24" i="6" l="1"/>
  <c r="M29" i="6"/>
  <c r="M28" i="6"/>
  <c r="M27" i="6"/>
  <c r="G16" i="19" l="1"/>
  <c r="G22" i="19" s="1"/>
  <c r="C16" i="19"/>
  <c r="C20" i="19" s="1"/>
  <c r="M20" i="6" l="1"/>
  <c r="M26" i="6"/>
  <c r="M25" i="6"/>
  <c r="M32" i="6" l="1"/>
  <c r="H4" i="15" l="1"/>
  <c r="H3" i="15"/>
  <c r="I3" i="6" l="1"/>
  <c r="J7" i="22" l="1"/>
  <c r="H31" i="15" l="1"/>
  <c r="G10" i="22"/>
  <c r="K10" i="22" s="1"/>
  <c r="I7" i="22" l="1"/>
  <c r="H7" i="22" l="1"/>
  <c r="G7" i="22"/>
  <c r="H24" i="15" l="1"/>
  <c r="H5" i="15" l="1"/>
  <c r="H6" i="15"/>
  <c r="H7" i="15"/>
  <c r="H8" i="15"/>
  <c r="H9" i="15"/>
  <c r="H10" i="15"/>
  <c r="H11" i="15"/>
  <c r="H12" i="15"/>
  <c r="H13" i="15"/>
  <c r="H14" i="15"/>
  <c r="H15" i="15"/>
  <c r="I4" i="6" l="1"/>
  <c r="H44" i="15" l="1"/>
  <c r="H47" i="15" l="1"/>
  <c r="H46" i="15"/>
  <c r="H45" i="15"/>
  <c r="H43" i="15"/>
  <c r="H42" i="15"/>
  <c r="H41" i="15"/>
  <c r="H40" i="15"/>
  <c r="H39" i="15"/>
  <c r="H38" i="15"/>
  <c r="H37" i="15"/>
  <c r="H36" i="15"/>
  <c r="H35" i="15"/>
  <c r="H34" i="15"/>
  <c r="H33" i="15"/>
  <c r="H32" i="15"/>
  <c r="H30" i="15"/>
  <c r="H29" i="15"/>
  <c r="H28" i="15"/>
  <c r="H27" i="15"/>
  <c r="H26" i="15"/>
  <c r="H25" i="15"/>
  <c r="H23" i="15"/>
  <c r="H22" i="15"/>
  <c r="H21" i="15"/>
  <c r="H20" i="15"/>
  <c r="H19" i="15"/>
  <c r="H18" i="15"/>
  <c r="H17" i="15"/>
  <c r="C6" i="19" l="1"/>
  <c r="E10" i="4" s="1"/>
  <c r="I7" i="6" l="1"/>
  <c r="C9" i="4" l="1"/>
  <c r="H3" i="6" l="1"/>
  <c r="J3" i="6" s="1"/>
  <c r="D9" i="15"/>
  <c r="C4" i="6"/>
  <c r="H4" i="6"/>
  <c r="J4" i="6" s="1"/>
  <c r="E9" i="15" l="1"/>
  <c r="G9" i="15"/>
  <c r="I9" i="15" s="1"/>
  <c r="C11" i="4"/>
  <c r="D3" i="15" l="1"/>
  <c r="E11" i="4"/>
  <c r="D10" i="15"/>
  <c r="C10" i="4"/>
  <c r="C12" i="4"/>
  <c r="C13" i="4"/>
  <c r="D5" i="15" s="1"/>
  <c r="C14" i="4"/>
  <c r="D13" i="15" l="1"/>
  <c r="D8" i="15"/>
  <c r="D15" i="15"/>
  <c r="C16" i="22"/>
  <c r="C18" i="22"/>
  <c r="C20" i="22"/>
  <c r="C19" i="22"/>
  <c r="C17" i="22"/>
  <c r="C24" i="22"/>
  <c r="C25" i="22"/>
  <c r="C26" i="22"/>
  <c r="C27" i="22"/>
  <c r="C12" i="22"/>
  <c r="C11" i="22"/>
  <c r="C9" i="22"/>
  <c r="C8" i="22"/>
  <c r="C13" i="22"/>
  <c r="C15" i="22"/>
  <c r="C14" i="22"/>
  <c r="C5" i="22"/>
  <c r="C3" i="22"/>
  <c r="C10" i="22"/>
  <c r="C7" i="22"/>
  <c r="C6" i="22"/>
  <c r="C4" i="22"/>
  <c r="E12" i="4"/>
  <c r="E13" i="4" s="1"/>
  <c r="E14" i="4" s="1"/>
  <c r="E10" i="15"/>
  <c r="G10" i="15"/>
  <c r="I10" i="15" s="1"/>
  <c r="G3" i="15"/>
  <c r="I3" i="15" s="1"/>
  <c r="E3" i="15"/>
  <c r="D4" i="15"/>
  <c r="H7" i="6"/>
  <c r="J7" i="6" s="1"/>
  <c r="D7" i="15"/>
  <c r="E5" i="15"/>
  <c r="G5" i="15"/>
  <c r="I5" i="15" s="1"/>
  <c r="D14" i="15"/>
  <c r="D6" i="15"/>
  <c r="D11" i="15"/>
  <c r="D12" i="15"/>
  <c r="B8" i="4"/>
  <c r="D29" i="15"/>
  <c r="D30" i="15"/>
  <c r="D25" i="15"/>
  <c r="D27" i="15"/>
  <c r="D32" i="15"/>
  <c r="D26" i="15"/>
  <c r="D31" i="15"/>
  <c r="H49" i="15"/>
  <c r="G15" i="15" l="1"/>
  <c r="I15" i="15" s="1"/>
  <c r="E15" i="15"/>
  <c r="E8" i="15"/>
  <c r="G8" i="15"/>
  <c r="I8" i="15" s="1"/>
  <c r="E13" i="15"/>
  <c r="G13" i="15"/>
  <c r="I13"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48" i="15"/>
  <c r="I25" i="15" l="1"/>
  <c r="I32" i="15"/>
  <c r="I31" i="15"/>
  <c r="I27" i="15"/>
  <c r="I26" i="15"/>
  <c r="D28" i="15" l="1"/>
  <c r="E28" i="15" l="1"/>
  <c r="G28" i="15"/>
  <c r="B50" i="15"/>
  <c r="I28" i="15" l="1"/>
  <c r="D37" i="15" l="1"/>
  <c r="E37" i="15" l="1"/>
  <c r="G37" i="15"/>
  <c r="D43" i="15"/>
  <c r="D19" i="15"/>
  <c r="D24" i="15"/>
  <c r="D45" i="15"/>
  <c r="D42" i="15"/>
  <c r="D47" i="15"/>
  <c r="D44" i="15"/>
  <c r="D46" i="15"/>
  <c r="D39" i="15"/>
  <c r="D48" i="15"/>
  <c r="D35" i="15"/>
  <c r="D41" i="15"/>
  <c r="D49" i="15"/>
  <c r="D40" i="15"/>
  <c r="D38" i="15"/>
  <c r="D36" i="15"/>
  <c r="D34" i="15"/>
  <c r="D33" i="15"/>
  <c r="D23" i="15"/>
  <c r="D22" i="15"/>
  <c r="D21" i="15"/>
  <c r="D20" i="15"/>
  <c r="D18" i="15"/>
  <c r="D17" i="15"/>
  <c r="D16" i="15"/>
  <c r="I37" i="15" l="1"/>
  <c r="E16" i="15"/>
  <c r="G16" i="15"/>
  <c r="E18" i="15"/>
  <c r="G18" i="15"/>
  <c r="E21" i="15"/>
  <c r="G21" i="15"/>
  <c r="E23" i="15"/>
  <c r="G23" i="15"/>
  <c r="E34" i="15"/>
  <c r="G34" i="15"/>
  <c r="E38" i="15"/>
  <c r="G38" i="15"/>
  <c r="E49" i="15"/>
  <c r="G49" i="15"/>
  <c r="E35" i="15"/>
  <c r="G35" i="15"/>
  <c r="E39" i="15"/>
  <c r="G39" i="15"/>
  <c r="E44" i="15"/>
  <c r="G44" i="15"/>
  <c r="E45" i="15"/>
  <c r="G45" i="15"/>
  <c r="E19" i="15"/>
  <c r="G19" i="15"/>
  <c r="E17" i="15"/>
  <c r="G17" i="15"/>
  <c r="E20" i="15"/>
  <c r="G20" i="15"/>
  <c r="E22" i="15"/>
  <c r="G22" i="15"/>
  <c r="E33" i="15"/>
  <c r="G33" i="15"/>
  <c r="E36" i="15"/>
  <c r="G36" i="15"/>
  <c r="E40" i="15"/>
  <c r="G40" i="15"/>
  <c r="E41" i="15"/>
  <c r="G41" i="15"/>
  <c r="E48" i="15"/>
  <c r="G48" i="15"/>
  <c r="E46" i="15"/>
  <c r="G46" i="15"/>
  <c r="E47" i="15"/>
  <c r="G47" i="15"/>
  <c r="E42" i="15"/>
  <c r="G42" i="15"/>
  <c r="E24" i="15"/>
  <c r="G24" i="15"/>
  <c r="E43" i="15"/>
  <c r="G43" i="15"/>
  <c r="I43" i="15" l="1"/>
  <c r="I24" i="15"/>
  <c r="I42" i="15"/>
  <c r="I47" i="15"/>
  <c r="I46" i="15"/>
  <c r="I48" i="15"/>
  <c r="I41" i="15"/>
  <c r="I40" i="15"/>
  <c r="I36" i="15"/>
  <c r="I33" i="15"/>
  <c r="I22" i="15"/>
  <c r="I20" i="15"/>
  <c r="I17" i="15"/>
  <c r="I19" i="15"/>
  <c r="I45" i="15"/>
  <c r="I44" i="15"/>
  <c r="I39" i="15"/>
  <c r="I35" i="15"/>
  <c r="I49" i="15"/>
  <c r="I38" i="15"/>
  <c r="I34" i="15"/>
  <c r="I23" i="15"/>
  <c r="I21" i="15"/>
  <c r="I18" i="15"/>
  <c r="I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00000000-0006-0000-0000-000001000000}">
      <text>
        <r>
          <rPr>
            <b/>
            <sz val="12"/>
            <color indexed="81"/>
            <rFont val="Times New Roman"/>
            <family val="1"/>
          </rPr>
          <t xml:space="preserve">Prohibited School:  </t>
        </r>
        <r>
          <rPr>
            <sz val="12"/>
            <color indexed="81"/>
            <rFont val="Times New Roman"/>
            <family val="1"/>
          </rPr>
          <t>Necromancy</t>
        </r>
      </text>
    </comment>
    <comment ref="E4" authorId="0" shapeId="0" xr:uid="{00000000-0006-0000-0000-000002000000}">
      <text>
        <r>
          <rPr>
            <b/>
            <sz val="12"/>
            <color indexed="81"/>
            <rFont val="Times New Roman"/>
            <family val="1"/>
          </rPr>
          <t xml:space="preserve">Effective Caster Level:  </t>
        </r>
        <r>
          <rPr>
            <sz val="12"/>
            <color indexed="81"/>
            <rFont val="Times New Roman"/>
            <family val="1"/>
          </rPr>
          <t>5
(Diviner + Unseen Seer)</t>
        </r>
      </text>
    </comment>
    <comment ref="C7" authorId="0" shapeId="0" xr:uid="{00000000-0006-0000-0000-000003000000}">
      <text>
        <r>
          <rPr>
            <sz val="12"/>
            <color indexed="81"/>
            <rFont val="Times New Roman"/>
            <family val="1"/>
          </rPr>
          <t xml:space="preserve">BAB 4 +1 Small +1 </t>
        </r>
        <r>
          <rPr>
            <i/>
            <sz val="12"/>
            <color indexed="81"/>
            <rFont val="Times New Roman"/>
            <family val="1"/>
          </rPr>
          <t>haste</t>
        </r>
      </text>
    </comment>
    <comment ref="B9" authorId="0" shapeId="0" xr:uid="{00000000-0006-0000-0000-000004000000}">
      <text>
        <r>
          <rPr>
            <sz val="12"/>
            <color indexed="81"/>
            <rFont val="Times New Roman"/>
            <family val="1"/>
          </rPr>
          <t xml:space="preserve">+4 </t>
        </r>
        <r>
          <rPr>
            <i/>
            <sz val="12"/>
            <color indexed="81"/>
            <rFont val="Times New Roman"/>
            <family val="1"/>
          </rPr>
          <t>bull’s strength</t>
        </r>
      </text>
    </comment>
    <comment ref="E9" authorId="0" shapeId="0" xr:uid="{00000000-0006-0000-0000-000005000000}">
      <text>
        <r>
          <rPr>
            <sz val="12"/>
            <color indexed="81"/>
            <rFont val="Times New Roman"/>
            <family val="1"/>
          </rPr>
          <t>See PHB 162</t>
        </r>
      </text>
    </comment>
    <comment ref="B10" authorId="0" shapeId="0" xr:uid="{00000000-0006-0000-0000-000006000000}">
      <text>
        <r>
          <rPr>
            <sz val="12"/>
            <color indexed="81"/>
            <rFont val="Times New Roman"/>
            <family val="1"/>
          </rPr>
          <t xml:space="preserve">+4 </t>
        </r>
        <r>
          <rPr>
            <i/>
            <sz val="12"/>
            <color indexed="81"/>
            <rFont val="Times New Roman"/>
            <family val="1"/>
          </rPr>
          <t>cat’s grace</t>
        </r>
      </text>
    </comment>
    <comment ref="E10" authorId="0" shapeId="0" xr:uid="{00000000-0006-0000-0000-000007000000}">
      <text>
        <r>
          <rPr>
            <sz val="12"/>
            <color indexed="81"/>
            <rFont val="Times New Roman"/>
            <family val="1"/>
          </rPr>
          <t>Haversack weighs 5 lbs.; included in the formula</t>
        </r>
      </text>
    </comment>
    <comment ref="E11" authorId="0" shapeId="0" xr:uid="{00000000-0006-0000-0000-000008000000}">
      <text>
        <r>
          <rPr>
            <sz val="12"/>
            <color indexed="81"/>
            <rFont val="Times New Roman"/>
            <family val="1"/>
          </rPr>
          <t>[(2 * 6 Rogue) * 75%] + [(3 * 4 Diviner) * 75%]
+ [(2 * 4 Unseen Seer) * 75%] + (7 * 2 Con)</t>
        </r>
      </text>
    </comment>
    <comment ref="E12" authorId="0" shapeId="0" xr:uid="{00000000-0006-0000-0000-000009000000}">
      <text>
        <r>
          <rPr>
            <sz val="12"/>
            <color indexed="81"/>
            <rFont val="Times New Roman"/>
            <family val="1"/>
          </rPr>
          <t xml:space="preserve">+4 </t>
        </r>
        <r>
          <rPr>
            <i/>
            <sz val="12"/>
            <color indexed="81"/>
            <rFont val="Times New Roman"/>
            <family val="1"/>
          </rPr>
          <t xml:space="preserve">mage armor
</t>
        </r>
        <r>
          <rPr>
            <sz val="12"/>
            <color indexed="81"/>
            <rFont val="Times New Roman"/>
            <family val="1"/>
          </rPr>
          <t xml:space="preserve">+4 </t>
        </r>
        <r>
          <rPr>
            <i/>
            <sz val="12"/>
            <color indexed="81"/>
            <rFont val="Times New Roman"/>
            <family val="1"/>
          </rPr>
          <t>shield
+1 haste</t>
        </r>
      </text>
    </comment>
    <comment ref="E13" authorId="0" shapeId="0" xr:uid="{00000000-0006-0000-0000-00000A000000}">
      <text>
        <r>
          <rPr>
            <i/>
            <sz val="12"/>
            <color indexed="81"/>
            <rFont val="Times New Roman"/>
            <family val="1"/>
          </rPr>
          <t>+3 dragonskin
+5 lizardfolk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4" authorId="0" shapeId="0" xr:uid="{00000000-0006-0000-0100-000001000000}">
      <text>
        <r>
          <rPr>
            <sz val="12"/>
            <color indexed="81"/>
            <rFont val="Times New Roman"/>
            <family val="1"/>
          </rPr>
          <t>MW toolkit +2</t>
        </r>
      </text>
    </comment>
    <comment ref="F21" authorId="0" shapeId="0" xr:uid="{00000000-0006-0000-0100-000002000000}">
      <text>
        <r>
          <rPr>
            <sz val="12"/>
            <color indexed="81"/>
            <rFont val="Times New Roman"/>
            <family val="1"/>
          </rPr>
          <t>Small +4
Whisper Gnome +4</t>
        </r>
      </text>
    </comment>
    <comment ref="F33" authorId="0" shapeId="0" xr:uid="{00000000-0006-0000-0100-000003000000}">
      <text>
        <r>
          <rPr>
            <sz val="12"/>
            <color indexed="81"/>
            <rFont val="Times New Roman"/>
            <family val="1"/>
          </rPr>
          <t>Gnome +2</t>
        </r>
      </text>
    </comment>
    <comment ref="F34" authorId="0" shapeId="0" xr:uid="{00000000-0006-0000-0100-000004000000}">
      <text>
        <r>
          <rPr>
            <sz val="12"/>
            <color indexed="81"/>
            <rFont val="Times New Roman"/>
            <family val="1"/>
          </rPr>
          <t>Gnome (Small) +4</t>
        </r>
      </text>
    </comment>
    <comment ref="F35" authorId="0" shapeId="0" xr:uid="{00000000-0006-0000-0100-000005000000}">
      <text>
        <r>
          <rPr>
            <sz val="12"/>
            <color indexed="81"/>
            <rFont val="Times New Roman"/>
            <family val="1"/>
          </rPr>
          <t>MW toolkit +2</t>
        </r>
      </text>
    </comment>
    <comment ref="F44" authorId="0" shapeId="0" xr:uid="{00000000-0006-0000-0100-000006000000}">
      <text>
        <r>
          <rPr>
            <sz val="12"/>
            <color indexed="81"/>
            <rFont val="Times New Roman"/>
            <family val="1"/>
          </rPr>
          <t>Gnome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8" authorId="0" shapeId="0" xr:uid="{00000000-0006-0000-0200-000001000000}">
      <text>
        <r>
          <rPr>
            <sz val="12"/>
            <color indexed="81"/>
            <rFont val="Times New Roman"/>
            <family val="1"/>
          </rPr>
          <t>Wool or fur</t>
        </r>
      </text>
    </comment>
    <comment ref="D13" authorId="0" shapeId="0" xr:uid="{00000000-0006-0000-0200-000002000000}">
      <text>
        <r>
          <rPr>
            <sz val="12"/>
            <color indexed="81"/>
            <rFont val="Times New Roman"/>
            <family val="1"/>
          </rPr>
          <t>Wool or wax</t>
        </r>
      </text>
    </comment>
    <comment ref="D14" authorId="0" shapeId="0" xr:uid="{00000000-0006-0000-0200-000003000000}">
      <text>
        <r>
          <rPr>
            <sz val="12"/>
            <color indexed="81"/>
            <rFont val="Times New Roman"/>
            <family val="1"/>
          </rPr>
          <t>Crossbow Bolt Imbued</t>
        </r>
      </text>
    </comment>
    <comment ref="D16" authorId="0" shapeId="0" xr:uid="{00000000-0006-0000-0200-000004000000}">
      <text>
        <r>
          <rPr>
            <sz val="12"/>
            <color indexed="81"/>
            <rFont val="Times New Roman"/>
            <family val="1"/>
          </rPr>
          <t>Phosphorescent moss</t>
        </r>
      </text>
    </comment>
    <comment ref="D19" authorId="0" shapeId="0" xr:uid="{00000000-0006-0000-0200-000005000000}">
      <text>
        <r>
          <rPr>
            <sz val="12"/>
            <color indexed="81"/>
            <rFont val="Times New Roman"/>
            <family val="1"/>
          </rPr>
          <t>Copper wire</t>
        </r>
      </text>
    </comment>
    <comment ref="D21" authorId="0" shapeId="0" xr:uid="{00000000-0006-0000-0200-000006000000}">
      <text>
        <r>
          <rPr>
            <sz val="12"/>
            <color indexed="81"/>
            <rFont val="Times New Roman"/>
            <family val="1"/>
          </rPr>
          <t>Brass key</t>
        </r>
      </text>
    </comment>
    <comment ref="D24" authorId="0" shapeId="0" xr:uid="{00000000-0006-0000-0200-000007000000}">
      <text>
        <r>
          <rPr>
            <sz val="12"/>
            <color indexed="81"/>
            <rFont val="Times New Roman"/>
            <family val="1"/>
          </rPr>
          <t>Prism, lens, or monocle</t>
        </r>
      </text>
    </comment>
    <comment ref="H25" authorId="0" shapeId="0" xr:uid="{00000000-0006-0000-0200-000008000000}">
      <text>
        <r>
          <rPr>
            <sz val="12"/>
            <color indexed="81"/>
            <rFont val="Times New Roman"/>
            <family val="1"/>
          </rPr>
          <t>also in Complete Arcane</t>
        </r>
      </text>
    </comment>
    <comment ref="D26" authorId="0" shapeId="0" xr:uid="{00000000-0006-0000-0200-000009000000}">
      <text>
        <r>
          <rPr>
            <sz val="12"/>
            <color indexed="81"/>
            <rFont val="Times New Roman"/>
            <family val="1"/>
          </rPr>
          <t>Miniature cloak</t>
        </r>
      </text>
    </comment>
    <comment ref="D29" authorId="0" shapeId="0" xr:uid="{00000000-0006-0000-0200-00000A000000}">
      <text>
        <r>
          <rPr>
            <sz val="12"/>
            <color indexed="81"/>
            <rFont val="Times New Roman"/>
            <family val="1"/>
          </rPr>
          <t>Dried glue</t>
        </r>
      </text>
    </comment>
    <comment ref="D31" authorId="0" shapeId="0" xr:uid="{00000000-0006-0000-0200-00000B000000}">
      <text>
        <r>
          <rPr>
            <sz val="12"/>
            <color indexed="81"/>
            <rFont val="Times New Roman"/>
            <family val="1"/>
          </rPr>
          <t>Soot &amp; Salt</t>
        </r>
      </text>
    </comment>
    <comment ref="D33" authorId="0" shapeId="0" xr:uid="{00000000-0006-0000-0200-00000C000000}">
      <text>
        <r>
          <rPr>
            <sz val="12"/>
            <color indexed="81"/>
            <rFont val="Times New Roman"/>
            <family val="1"/>
          </rPr>
          <t>Cured leather</t>
        </r>
      </text>
    </comment>
    <comment ref="D34" authorId="0" shapeId="0" xr:uid="{00000000-0006-0000-0200-00000D000000}">
      <text>
        <r>
          <rPr>
            <sz val="12"/>
            <color indexed="81"/>
            <rFont val="Times New Roman"/>
            <family val="1"/>
          </rPr>
          <t>Powdered silver</t>
        </r>
      </text>
    </comment>
    <comment ref="D35" authorId="0" shapeId="0" xr:uid="{00000000-0006-0000-0200-00000E000000}">
      <text>
        <r>
          <rPr>
            <sz val="12"/>
            <color indexed="81"/>
            <rFont val="Times New Roman"/>
            <family val="1"/>
          </rPr>
          <t>Powdered Iron</t>
        </r>
      </text>
    </comment>
    <comment ref="D37" authorId="0" shapeId="0" xr:uid="{00000000-0006-0000-0200-00000F000000}">
      <text>
        <r>
          <rPr>
            <sz val="12"/>
            <color indexed="81"/>
            <rFont val="Times New Roman"/>
            <family val="1"/>
          </rPr>
          <t>Sand, rose petals, or live cricket</t>
        </r>
      </text>
    </comment>
    <comment ref="D39" authorId="0" shapeId="0" xr:uid="{00000000-0006-0000-0200-000010000000}">
      <text>
        <r>
          <rPr>
            <sz val="12"/>
            <color indexed="81"/>
            <rFont val="Times New Roman"/>
            <family val="1"/>
          </rPr>
          <t>Prism, lens, or monocle</t>
        </r>
      </text>
    </comment>
    <comment ref="D41" authorId="0" shapeId="0" xr:uid="{00000000-0006-0000-0200-000011000000}">
      <text/>
    </comment>
    <comment ref="D42" authorId="0" shapeId="0" xr:uid="{00000000-0006-0000-0200-000012000000}">
      <text>
        <r>
          <rPr>
            <sz val="12"/>
            <color indexed="81"/>
            <rFont val="Times New Roman"/>
            <family val="1"/>
          </rPr>
          <t>Holy symbol</t>
        </r>
      </text>
    </comment>
    <comment ref="D46" authorId="0" shapeId="0" xr:uid="{00000000-0006-0000-0200-000013000000}">
      <text>
        <r>
          <rPr>
            <sz val="12"/>
            <color indexed="81"/>
            <rFont val="Times New Roman"/>
            <family val="1"/>
          </rPr>
          <t>Prism, lens, or monocle</t>
        </r>
      </text>
    </comment>
    <comment ref="D47" authorId="0" shapeId="0" xr:uid="{00000000-0006-0000-0200-000014000000}">
      <text>
        <r>
          <rPr>
            <sz val="12"/>
            <color indexed="81"/>
            <rFont val="Times New Roman"/>
            <family val="1"/>
          </rPr>
          <t>Roots</t>
        </r>
      </text>
    </comment>
    <comment ref="D48" authorId="0" shapeId="0" xr:uid="{00000000-0006-0000-0200-000015000000}">
      <text>
        <r>
          <rPr>
            <sz val="12"/>
            <color indexed="81"/>
            <rFont val="Times New Roman"/>
            <family val="1"/>
          </rPr>
          <t>dragon scale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have learned how to stalk and surprise creatures whose senses are very different from those of a humanoid.
</t>
        </r>
        <r>
          <rPr>
            <b/>
            <sz val="12"/>
            <color indexed="81"/>
            <rFont val="Times New Roman"/>
            <family val="1"/>
          </rPr>
          <t xml:space="preserve">Benefit: </t>
        </r>
        <r>
          <rPr>
            <sz val="12"/>
            <color indexed="81"/>
            <rFont val="Times New Roman"/>
            <family val="1"/>
          </rPr>
          <t xml:space="preserve"> When you hide, creatures with blindsense, blindsight, scent, or tremorsense must make a Listen check or a Spot check (whichever DC is higher) to notice you, just as sighted creatures would make Spot checks to detect you.  You cannot hide in plain sight unless you have that ability as a class feature.  In addition, you can flank creatures that have the all-around vision special quality.
</t>
        </r>
        <r>
          <rPr>
            <b/>
            <sz val="12"/>
            <color indexed="81"/>
            <rFont val="Times New Roman"/>
            <family val="1"/>
          </rPr>
          <t xml:space="preserve">Normal:  </t>
        </r>
        <r>
          <rPr>
            <sz val="12"/>
            <color indexed="81"/>
            <rFont val="Times New Roman"/>
            <family val="1"/>
          </rPr>
          <t>Creatures with these senses do not need to make Spot or Listen checks to notice other creatures within range.  Creatures with all-around vision can’t be flanked.
Lords of Madness 179</t>
        </r>
      </text>
    </comment>
    <comment ref="C2" authorId="0" shapeId="0" xr:uid="{00000000-0006-0000-0400-00000200000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3" authorId="0" shapeId="0" xr:uid="{00000000-0006-0000-0400-000003000000}">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C3" authorId="0" shapeId="0" xr:uid="{00000000-0006-0000-0400-000004000000}">
      <text>
        <r>
          <rPr>
            <b/>
            <sz val="12"/>
            <color indexed="81"/>
            <rFont val="Times New Roman"/>
            <family val="1"/>
          </rPr>
          <t>From Rogue and Unseen Seer levels...</t>
        </r>
        <r>
          <rPr>
            <sz val="12"/>
            <color indexed="81"/>
            <rFont val="Times New Roman"/>
            <family val="1"/>
          </rPr>
          <t xml:space="preserve">
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4" authorId="0" shapeId="0" xr:uid="{00000000-0006-0000-0400-000005000000}">
      <text>
        <r>
          <rPr>
            <sz val="12"/>
            <color indexed="81"/>
            <rFont val="Times New Roman"/>
            <family val="1"/>
          </rPr>
          <t xml:space="preserve">You can create wands, which hold spells (see the Dungeon Master’s Guide for rules on wands).
</t>
        </r>
        <r>
          <rPr>
            <b/>
            <sz val="12"/>
            <color indexed="81"/>
            <rFont val="Times New Roman"/>
            <family val="1"/>
          </rPr>
          <t xml:space="preserve">Prerequisite:  </t>
        </r>
        <r>
          <rPr>
            <sz val="12"/>
            <color indexed="81"/>
            <rFont val="Times New Roman"/>
            <family val="1"/>
          </rPr>
          <t xml:space="preserve">Caster level 5th.
</t>
        </r>
        <r>
          <rPr>
            <b/>
            <sz val="12"/>
            <color indexed="81"/>
            <rFont val="Times New Roman"/>
            <family val="1"/>
          </rPr>
          <t xml:space="preserve">Benefit: </t>
        </r>
        <r>
          <rPr>
            <sz val="12"/>
            <color indexed="81"/>
            <rFont val="Times New Roman"/>
            <family val="1"/>
          </rPr>
          <t xml:space="preserve"> You can create a wand of any 4th-level or lower spell that you know. Crafting a wand takes one day for each 1,000 gp in its base price.  The base price of a wand is its caster level × the spell level × 750 gp.  To craft a wand, you must spend 1/25 of this base price in XP and use up raw materials costing one-half of this base price. A newly created wand has 50 charges.
Any wand that stores a spell with a costly material component or an XP cost also carries a commensurate cost. In addition to the cost derived from the base price, you must expend fifty copies of the material component or pay fifty times the XP cost.
PHB 92</t>
        </r>
      </text>
    </comment>
    <comment ref="C4" authorId="0" shapeId="0" xr:uid="{00000000-0006-0000-0400-000006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7" authorId="0" shapeId="0" xr:uid="{00000000-0006-0000-0400-000007000000}">
      <text>
        <r>
          <rPr>
            <sz val="12"/>
            <color indexed="81"/>
            <rFont val="Times New Roman"/>
            <family val="1"/>
          </rPr>
          <t>Hand crossbow, rapier, sap, shortbow, and short sword.
PHB 50</t>
        </r>
      </text>
    </comment>
    <comment ref="C7" authorId="0" shapeId="0" xr:uid="{00000000-0006-0000-0400-00000800000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C8" authorId="0" shapeId="0" xr:uid="{00000000-0006-0000-0400-000009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C11" authorId="0" shapeId="0" xr:uid="{00000000-0006-0000-0400-00000A000000}">
      <text>
        <r>
          <rPr>
            <sz val="12"/>
            <rFont val="Times New Roman"/>
            <family val="1"/>
          </rPr>
          <t>At 1st level, the extra damage you deal with your sneak attack, skirmish, or sudden strike ability increases by ld6.  If you have more than one of these abilities, only one ability gains this increase (choose each time you gain this benefit).
Your sneak attack, skirmish, or sudden strike damage increases by another ld6 at 4th level, 7th level, and 10th level.
Complete Mage 81</t>
        </r>
      </text>
    </comment>
    <comment ref="C12" authorId="0" shapeId="0" xr:uid="{00000000-0006-0000-0400-00000B000000}">
      <text>
        <r>
          <rPr>
            <sz val="12"/>
            <color indexed="81"/>
            <rFont val="Times New Roman"/>
            <family val="1"/>
          </rPr>
          <t>At 2nd, 5th, and 8th level, you can add a new spell to your spellbook or list of spells known, representing the result of personal study and experimentation.  The spell must be a divination spell of a level no higher than that of the highest-level arcane spell you already know.  The spell can be from any class’ spell list (arcane or divine).  Once a new spell is selected, it is forever added to your spell list and can be cast just like any other spell on your list.
Complete Mage 81</t>
        </r>
      </text>
    </comment>
    <comment ref="C13" authorId="0" shapeId="0" xr:uid="{00000000-0006-0000-0400-00000C000000}">
      <text>
        <r>
          <rPr>
            <sz val="12"/>
            <color indexed="81"/>
            <rFont val="Times New Roman"/>
            <family val="1"/>
          </rPr>
          <t>At 2nd level, you gain Silent Spell as a bonus feat.
Complete Mage 81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500-000001000000}">
      <text>
        <r>
          <rPr>
            <sz val="12"/>
            <color indexed="81"/>
            <rFont val="Times New Roman"/>
            <family val="1"/>
          </rPr>
          <t xml:space="preserve">
DMG 22?</t>
        </r>
      </text>
    </comment>
    <comment ref="D10" authorId="0" shapeId="0" xr:uid="{00000000-0006-0000-0500-000002000000}">
      <text>
        <r>
          <rPr>
            <sz val="12"/>
            <color indexed="81"/>
            <rFont val="Times New Roman"/>
            <family val="1"/>
          </rPr>
          <t>Balance, Climb, Escape Artist, Hide, Jump, Move Silently, Sleight of Hand, Tumble.</t>
        </r>
      </text>
    </comment>
    <comment ref="K11" authorId="0" shapeId="0" xr:uid="{00000000-0006-0000-0500-00000300000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 ref="F22" authorId="0" shapeId="0" xr:uid="{00000000-0006-0000-0500-000004000000}">
      <text>
        <r>
          <rPr>
            <sz val="12"/>
            <color indexed="81"/>
            <rFont val="Times New Roman"/>
            <family val="1"/>
          </rPr>
          <t xml:space="preserve">Price (Item Level):  3,000 gp (7th) (lesser); 11,000 gp (13th) (normal); 24,500 gp (15th) (greater)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17th
</t>
        </r>
        <r>
          <rPr>
            <b/>
            <sz val="12"/>
            <color indexed="81"/>
            <rFont val="Times New Roman"/>
            <family val="1"/>
          </rPr>
          <t xml:space="preserve">Aura:  </t>
        </r>
        <r>
          <rPr>
            <sz val="12"/>
            <color indexed="81"/>
            <rFont val="Times New Roman"/>
            <family val="1"/>
          </rPr>
          <t xml:space="preserve">Strong; (DC 23) no school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You can cast up to three spells per day whose areas are modified as though affected by the Sculpt Spell feat.
</t>
        </r>
        <r>
          <rPr>
            <b/>
            <sz val="12"/>
            <color indexed="81"/>
            <rFont val="Times New Roman"/>
            <family val="1"/>
          </rPr>
          <t xml:space="preserve">Prerequisites:  </t>
        </r>
        <r>
          <rPr>
            <sz val="12"/>
            <color indexed="81"/>
            <rFont val="Times New Roman"/>
            <family val="1"/>
          </rPr>
          <t>Craft Rod, Sculpt Spell (CAr 83).
Cost to Create: 1,500 gp, 120 XP, 3 days (lesser); 5,500 gp, 440 XP, 11 days (normal); 12,250 gp, 980 XP, 25 days (greater).
MIC 165</t>
        </r>
      </text>
    </comment>
    <comment ref="F23" authorId="0" shapeId="0" xr:uid="{00000000-0006-0000-0500-000005000000}">
      <text>
        <r>
          <rPr>
            <sz val="12"/>
            <color indexed="81"/>
            <rFont val="Times New Roman"/>
            <family val="1"/>
          </rPr>
          <t>The wielder can cast up to three spells per day without verbal components as though using the Silent Spell feat.
Strong (no school); CL 17th; Craft Rod, Silent Spell; Price 3,000 gp (lesser), 11,000 gp (normal), 24,500 gp (greater).
DMG 236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00000000-0006-0000-0600-000001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List>
</comments>
</file>

<file path=xl/sharedStrings.xml><?xml version="1.0" encoding="utf-8"?>
<sst xmlns="http://schemas.openxmlformats.org/spreadsheetml/2006/main" count="757" uniqueCount="339">
  <si>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</si>
  <si>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</si>
  <si>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</si>
  <si>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</si>
  <si>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</si>
  <si>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</si>
  <si>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</si>
  <si>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</si>
  <si>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</si>
  <si>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</si>
  <si>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</si>
  <si>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</si>
  <si>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</si>
  <si>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</si>
  <si>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</si>
  <si>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</si>
  <si>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</si>
  <si>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</si>
  <si>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</si>
  <si>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</si>
  <si>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</si>
  <si>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</si>
  <si>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</si>
  <si>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</si>
  <si>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</si>
  <si>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</si>
  <si>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</si>
  <si>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</si>
  <si>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</si>
  <si>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</si>
  <si>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</si>
  <si>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</si>
  <si>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</si>
  <si>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</si>
  <si>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</si>
  <si>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</si>
  <si>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</si>
  <si>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</si>
  <si>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</si>
  <si>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</si>
  <si>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</si>
  <si>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</si>
  <si>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</si>
  <si>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</si>
  <si>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</si>
  <si>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</si>
  <si>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</si>
  <si>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</si>
  <si>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</si>
  <si>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</si>
  <si>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</si>
  <si>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</si>
  <si>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</si>
  <si>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</si>
  <si>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</si>
  <si>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</si>
  <si>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</si>
  <si>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</si>
  <si>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</si>
  <si>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</si>
  <si>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</si>
  <si>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</si>
  <si>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</si>
  <si>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</si>
  <si>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</si>
  <si>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</si>
  <si>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</si>
  <si>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</si>
  <si>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</si>
  <si>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</si>
  <si>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</si>
  <si>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</si>
  <si>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</si>
  <si>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</si>
  <si>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</si>
  <si>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</si>
  <si>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</si>
  <si>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</si>
  <si>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</si>
  <si>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</si>
  <si>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</si>
  <si>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</si>
  <si>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</si>
  <si>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</si>
  <si>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</si>
  <si>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</si>
  <si>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</si>
  <si>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</si>
  <si>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</si>
  <si>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</si>
  <si>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</si>
  <si>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</si>
  <si>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</si>
  <si>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</si>
  <si>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</si>
  <si>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</si>
  <si>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</si>
  <si>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</si>
  <si>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Spell</t>
  </si>
  <si>
    <t>-</t>
  </si>
  <si>
    <t>Gnome</t>
  </si>
  <si>
    <t>Level</t>
  </si>
  <si>
    <t>DC</t>
  </si>
  <si>
    <t>Cast?</t>
  </si>
  <si>
    <t>¨</t>
  </si>
  <si>
    <t>Knowledge:  Religion</t>
  </si>
  <si>
    <t>Knowledge:  Dungeoneering</t>
  </si>
  <si>
    <t>Skill/Save</t>
  </si>
  <si>
    <t xml:space="preserve">Common, Gnomish, </t>
  </si>
  <si>
    <t>1st</t>
  </si>
  <si>
    <t>2nd</t>
  </si>
  <si>
    <t>3rd</t>
  </si>
  <si>
    <t>4th</t>
  </si>
  <si>
    <t>5th</t>
  </si>
  <si>
    <t>6th</t>
  </si>
  <si>
    <t>7th</t>
  </si>
  <si>
    <t>Subrace:</t>
  </si>
  <si>
    <t>Daily Spells by Level</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</si>
  <si>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</si>
  <si>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</si>
  <si>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</si>
  <si>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</si>
  <si>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</si>
  <si>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</si>
  <si>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</si>
  <si>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</si>
  <si>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</si>
  <si>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</si>
  <si>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</si>
  <si>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</si>
  <si>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</si>
  <si>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</si>
  <si>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</si>
  <si>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1d6</t>
  </si>
  <si>
    <t>Ranged Touch Spells</t>
  </si>
  <si>
    <t>Elven, Dwarven, Draconic</t>
  </si>
  <si>
    <t>1d3</t>
  </si>
  <si>
    <t>Gold Pieces</t>
  </si>
  <si>
    <t>Actual Speed:</t>
  </si>
  <si>
    <t>CLev</t>
  </si>
  <si>
    <t>Knowledge:  Nature</t>
  </si>
  <si>
    <t>Knowledge:  Nobility &amp; Royalty</t>
  </si>
  <si>
    <t>FF AC:</t>
  </si>
  <si>
    <t>Whisper</t>
  </si>
  <si>
    <t>Played by Bill Kmet</t>
  </si>
  <si>
    <t>Rogue</t>
  </si>
  <si>
    <t>Darkvision 60’</t>
  </si>
  <si>
    <t>Low-light Vision</t>
  </si>
  <si>
    <t>Faram</t>
  </si>
  <si>
    <t>Kithre</t>
  </si>
  <si>
    <t>Neutral Good</t>
  </si>
  <si>
    <t>Male</t>
  </si>
  <si>
    <t>30’</t>
  </si>
  <si>
    <t>Mage Hand</t>
  </si>
  <si>
    <t>Message</t>
  </si>
  <si>
    <t>Silence (on self)</t>
  </si>
  <si>
    <t>Trapfinding</t>
  </si>
  <si>
    <t>Rogue Features</t>
  </si>
  <si>
    <t>Scribe Scroll</t>
  </si>
  <si>
    <t>Summon Familiar</t>
  </si>
  <si>
    <t>Wizard Spells</t>
  </si>
  <si>
    <t>Memorized Spells</t>
  </si>
  <si>
    <t>Diviner</t>
  </si>
  <si>
    <t>Rogue 1</t>
  </si>
  <si>
    <t>Profession:  Locksmith</t>
  </si>
  <si>
    <t>Craft:  Locksmithing</t>
  </si>
  <si>
    <t>Gnome Hammer</t>
  </si>
  <si>
    <t>Simple Weapons, Rogue Weapons</t>
  </si>
  <si>
    <t>Light Armor and Shields (not Tower)</t>
  </si>
  <si>
    <t>Detect Magic</t>
  </si>
  <si>
    <t>Acid Splash</t>
  </si>
  <si>
    <t>Light</t>
  </si>
  <si>
    <t>True Strike</t>
  </si>
  <si>
    <t>Shield</t>
  </si>
  <si>
    <t>Mage Armor</t>
  </si>
  <si>
    <t>Empty Vials &amp; Stoppers</t>
  </si>
  <si>
    <t>Sack</t>
  </si>
  <si>
    <t>Traveller’s Outfit</t>
  </si>
  <si>
    <t>Belt Pouch</t>
  </si>
  <si>
    <t>Thieves’ Tools, Masterwork</t>
  </si>
  <si>
    <t>+2 to Disable Device &amp; Open Locks</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</si>
  <si>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</si>
  <si>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</si>
  <si>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</si>
  <si>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</si>
  <si>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</si>
  <si>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</si>
  <si>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</si>
  <si>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</si>
  <si>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</si>
  <si>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</si>
  <si>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</si>
  <si>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</si>
  <si>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</si>
  <si>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</si>
  <si>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</si>
  <si>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</si>
  <si>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</si>
  <si>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</si>
  <si>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</si>
  <si>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</si>
  <si>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</si>
  <si>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</si>
  <si>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</si>
  <si>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</si>
  <si>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</si>
  <si>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</si>
  <si>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</si>
  <si>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</si>
  <si>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</si>
  <si>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</si>
  <si>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</si>
  <si>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</si>
  <si>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Daze</t>
  </si>
  <si>
    <t>Enchantment</t>
  </si>
  <si>
    <t>1 round</t>
  </si>
  <si>
    <t>60’</t>
  </si>
  <si>
    <t>Detect Poison</t>
  </si>
  <si>
    <t>Divination</t>
  </si>
  <si>
    <t>Personal</t>
  </si>
  <si>
    <t>Flare</t>
  </si>
  <si>
    <t>V</t>
  </si>
  <si>
    <t>V M/DF</t>
  </si>
  <si>
    <t>special</t>
  </si>
  <si>
    <t>Mending</t>
  </si>
  <si>
    <t>10’</t>
  </si>
  <si>
    <t>Open/Close</t>
  </si>
  <si>
    <t>1 hour</t>
  </si>
  <si>
    <t>Read Magic</t>
  </si>
  <si>
    <t>Resistance</t>
  </si>
  <si>
    <t>V S M/DF</t>
  </si>
  <si>
    <t>Sonic Snap</t>
  </si>
  <si>
    <t>V F</t>
  </si>
  <si>
    <t>1 hr/lvl</t>
  </si>
  <si>
    <t>Sleep</t>
  </si>
  <si>
    <t>Detect Secret Doors</t>
  </si>
  <si>
    <t>Comprehend Languages</t>
  </si>
  <si>
    <t>Whisper Gnome Spells</t>
  </si>
  <si>
    <t>Piercing</t>
  </si>
  <si>
    <t>Diviner Bonus</t>
  </si>
  <si>
    <t>1st:  Darkstalker</t>
  </si>
  <si>
    <t>Rogue 2</t>
  </si>
  <si>
    <t>Wands, Scrolls and Potions</t>
  </si>
  <si>
    <t>Wand of Magic Missiles</t>
  </si>
  <si>
    <t>Grapple, Unarmed Strike</t>
  </si>
  <si>
    <t>x2</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</si>
  <si>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</si>
  <si>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Value</t>
  </si>
  <si>
    <t>Reduce Person</t>
  </si>
  <si>
    <t>Protection from Evil</t>
  </si>
  <si>
    <t>Spells per Day</t>
  </si>
  <si>
    <t>See Invisibility</t>
  </si>
  <si>
    <t>PHB</t>
  </si>
  <si>
    <t>Reference</t>
  </si>
  <si>
    <t>Page</t>
  </si>
  <si>
    <t>249</t>
  </si>
  <si>
    <t>269</t>
  </si>
  <si>
    <t>212</t>
  </si>
  <si>
    <t>220</t>
  </si>
  <si>
    <t>280</t>
  </si>
  <si>
    <t>296</t>
  </si>
  <si>
    <t>Sonic Weapon</t>
  </si>
  <si>
    <t>Burning Sword</t>
  </si>
  <si>
    <t>Spell Compendium</t>
  </si>
  <si>
    <t>VS</t>
  </si>
  <si>
    <t>Unseen Seer</t>
  </si>
  <si>
    <t>Sneak Attack 2d6</t>
  </si>
  <si>
    <t>Effective Level</t>
  </si>
  <si>
    <t>Caster Class</t>
  </si>
  <si>
    <t>Unseen Seer 1</t>
  </si>
  <si>
    <t>Diviner 1</t>
  </si>
  <si>
    <t>Diviner 2</t>
  </si>
  <si>
    <t>Diviner 3</t>
  </si>
  <si>
    <t>6th:  Craft Wand</t>
  </si>
  <si>
    <t>3rd:  Two-weapon Fighting</t>
  </si>
  <si>
    <t>Gust of Wind</t>
  </si>
  <si>
    <t>Darkness</t>
  </si>
  <si>
    <t>Locate Object</t>
  </si>
  <si>
    <t>Knock</t>
  </si>
  <si>
    <t>Evasion</t>
  </si>
  <si>
    <t>Equity on this page:</t>
  </si>
  <si>
    <t>Diviner Features</t>
  </si>
  <si>
    <t>Unseen Seer Features</t>
  </si>
  <si>
    <t>Damage Bonus 1d6</t>
  </si>
  <si>
    <t>Advanced Learning</t>
  </si>
  <si>
    <t>Silent Spell</t>
  </si>
  <si>
    <t>Unluck</t>
  </si>
  <si>
    <t>Haste</t>
  </si>
  <si>
    <t>Silk Rope</t>
  </si>
  <si>
    <t>Grappling Hook</t>
  </si>
  <si>
    <t>longsword sized for gnomes</t>
  </si>
  <si>
    <t>1</t>
  </si>
  <si>
    <t>Amanuensis</t>
  </si>
  <si>
    <t>Caltrops</t>
  </si>
  <si>
    <t>Launch Bolt</t>
  </si>
  <si>
    <t>Launch Item</t>
  </si>
  <si>
    <t>S</t>
  </si>
  <si>
    <t>No Light</t>
  </si>
  <si>
    <t>Book of Vile Darkness</t>
  </si>
  <si>
    <t>Repair Minor Damage</t>
  </si>
  <si>
    <t>Tome &amp; Blood</t>
  </si>
  <si>
    <t>Silent Portal</t>
  </si>
  <si>
    <t>Stick</t>
  </si>
  <si>
    <t>Unnerving Gaze</t>
  </si>
  <si>
    <t>V S F/DF</t>
  </si>
  <si>
    <t>400’ + 40’/lvl</t>
  </si>
  <si>
    <t>Dragonskin</t>
  </si>
  <si>
    <t>S M</t>
  </si>
  <si>
    <t>Fortitude</t>
  </si>
  <si>
    <t>Reflex</t>
  </si>
  <si>
    <t>Potion of Fly</t>
  </si>
  <si>
    <t>Keen Rapier +1</t>
  </si>
  <si>
    <t>3 magic missiles, 1d4+1 dmg each</t>
  </si>
  <si>
    <t>Healing Belt</t>
  </si>
  <si>
    <t>Potion of Invisibility</t>
  </si>
  <si>
    <t>Potion of Mage Armor</t>
  </si>
  <si>
    <t>Potion of Cat's Grace</t>
  </si>
  <si>
    <t>Potion of Bull's Strength</t>
  </si>
  <si>
    <t>Potion of Haste</t>
  </si>
  <si>
    <t>Scroll of Summon Monster III</t>
  </si>
  <si>
    <t>15-20/x2</t>
  </si>
  <si>
    <t>Heward’s Handy Haversack</t>
  </si>
  <si>
    <t>Haversack Value</t>
  </si>
  <si>
    <t>% of 100-lb limit</t>
  </si>
  <si>
    <t>Base Level</t>
  </si>
  <si>
    <t>Scroll of Wind Wall</t>
  </si>
  <si>
    <t>Wand of Summon Monster II</t>
  </si>
  <si>
    <t>Metamagic Rod of Sculpt, Lesser</t>
  </si>
  <si>
    <t>Metamagic Rod of Silence, Lesser</t>
  </si>
  <si>
    <t>Cat’s Grace</t>
  </si>
  <si>
    <t>Glitterdust</t>
  </si>
  <si>
    <t>Invisibility</t>
  </si>
  <si>
    <t>Spider Climb</t>
  </si>
  <si>
    <t>Grease</t>
  </si>
  <si>
    <t>Fireball</t>
  </si>
  <si>
    <t>þ</t>
  </si>
  <si>
    <t>50 charges</t>
  </si>
  <si>
    <t>n.a.</t>
  </si>
  <si>
    <t>Limited to 3rd- or lower-level spells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</si>
</sst>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i/>
      <sz val="14"/>
      <color indexed="1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C000"/>
        <bgColor indexed="64"/>
      </patternFill>
    </fill>
  </fills>
  <borders count="13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481">
    <xf numFmtId="0" fontId="0" fillId="0" borderId="0" xfId="0"/>
    <xf numFmtId="0" fontId="39" fillId="0" borderId="31" xfId="0" applyFont="1" applyFill="1" applyBorder="1" applyAlignment="1">
      <alignment horizontal="centerContinuous" vertical="center" wrapText="1"/>
    </xf>
    <xf numFmtId="0" fontId="47" fillId="0" borderId="31" xfId="0" applyFont="1" applyBorder="1" applyAlignment="1">
      <alignment horizontal="centerContinuous" vertical="center" wrapText="1"/>
    </xf>
    <xf numFmtId="0" fontId="54" fillId="0" borderId="31" xfId="0" applyFont="1" applyBorder="1" applyAlignment="1">
      <alignment horizontal="centerContinuous" vertical="center" wrapText="1"/>
    </xf>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50"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0" fontId="5" fillId="8" borderId="87" xfId="0" applyFont="1" applyFill="1" applyBorder="1" applyAlignment="1">
      <alignment horizontal="center" vertical="center"/>
    </xf>
    <xf numFmtId="1" fontId="56" fillId="10" borderId="52"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0" fontId="7" fillId="14"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0" fontId="7" fillId="0" borderId="33" xfId="0" applyNumberFormat="1" applyFont="1" applyFill="1" applyBorder="1" applyAlignment="1">
      <alignment horizontal="center" vertical="center" wrapTex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4"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5" fillId="10" borderId="22" xfId="0" applyFont="1" applyFill="1" applyBorder="1" applyAlignment="1">
      <alignment horizontal="center" vertical="center"/>
    </xf>
    <xf numFmtId="0" fontId="22" fillId="7" borderId="19" xfId="0" applyFont="1" applyFill="1" applyBorder="1" applyAlignment="1">
      <alignment horizontal="center" vertical="center"/>
    </xf>
    <xf numFmtId="1" fontId="56"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Fill="1" applyBorder="1" applyAlignment="1">
      <alignment horizontal="center" vertical="center"/>
    </xf>
    <xf numFmtId="1" fontId="56" fillId="10" borderId="24" xfId="0" applyNumberFormat="1" applyFont="1" applyFill="1" applyBorder="1" applyAlignment="1">
      <alignment horizontal="center" vertical="center"/>
    </xf>
    <xf numFmtId="0" fontId="5" fillId="0" borderId="33" xfId="0" applyFont="1" applyBorder="1" applyAlignment="1">
      <alignment horizontal="center" vertical="center"/>
    </xf>
    <xf numFmtId="0" fontId="5"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92"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9" fontId="5" fillId="0" borderId="89"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5" fillId="0" borderId="109"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2" fillId="7" borderId="97" xfId="0" applyFont="1" applyFill="1" applyBorder="1" applyAlignment="1">
      <alignment horizontal="center" vertical="center"/>
    </xf>
    <xf numFmtId="0" fontId="22" fillId="7" borderId="98" xfId="0" applyFont="1" applyFill="1" applyBorder="1" applyAlignment="1">
      <alignment horizontal="centerContinuous" vertical="center"/>
    </xf>
    <xf numFmtId="0" fontId="2" fillId="0" borderId="101" xfId="0" applyFont="1" applyFill="1" applyBorder="1" applyAlignment="1">
      <alignment horizontal="centerContinuous" vertical="center" shrinkToFit="1"/>
    </xf>
    <xf numFmtId="0" fontId="22" fillId="0" borderId="103" xfId="0" applyFont="1" applyFill="1" applyBorder="1" applyAlignment="1">
      <alignment horizontal="centerContinuous" vertical="center"/>
    </xf>
    <xf numFmtId="0" fontId="38" fillId="0" borderId="31"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52" fillId="0" borderId="31" xfId="0" applyFont="1" applyBorder="1" applyAlignment="1">
      <alignment horizontal="centerContinuous" vertical="center"/>
    </xf>
    <xf numFmtId="0" fontId="7" fillId="0" borderId="0" xfId="0" applyFont="1" applyFill="1" applyBorder="1" applyAlignment="1">
      <alignment vertical="center" wrapText="1"/>
    </xf>
    <xf numFmtId="0" fontId="42" fillId="0" borderId="54" xfId="0" applyFont="1" applyFill="1" applyBorder="1" applyAlignment="1">
      <alignment horizontal="center" vertical="center" shrinkToFit="1"/>
    </xf>
    <xf numFmtId="0" fontId="58" fillId="0" borderId="47" xfId="0" applyFont="1" applyFill="1" applyBorder="1" applyAlignment="1">
      <alignment horizontal="center" vertical="center" shrinkToFit="1"/>
    </xf>
    <xf numFmtId="0" fontId="42"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46" fillId="0" borderId="31" xfId="0" applyFont="1" applyBorder="1" applyAlignment="1">
      <alignment horizontal="centerContinuous" vertical="center"/>
    </xf>
    <xf numFmtId="0" fontId="58" fillId="0" borderId="34" xfId="0" applyFont="1" applyFill="1" applyBorder="1" applyAlignment="1">
      <alignment horizontal="center" vertical="center" shrinkToFit="1"/>
    </xf>
    <xf numFmtId="0" fontId="7" fillId="0" borderId="81" xfId="0" quotePrefix="1" applyFont="1" applyFill="1" applyBorder="1" applyAlignment="1">
      <alignment horizontal="centerContinuous" vertical="center"/>
    </xf>
    <xf numFmtId="0" fontId="17" fillId="0" borderId="55" xfId="0" applyFont="1" applyFill="1" applyBorder="1" applyAlignment="1">
      <alignment horizontal="center" vertical="center" shrinkToFit="1"/>
    </xf>
    <xf numFmtId="0" fontId="7" fillId="0" borderId="55" xfId="0" quotePrefix="1" applyFont="1" applyFill="1" applyBorder="1" applyAlignment="1">
      <alignment horizontal="centerContinuous" vertical="center"/>
    </xf>
    <xf numFmtId="0" fontId="52"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Border="1" applyAlignment="1">
      <alignment vertical="center" wrapText="1"/>
    </xf>
    <xf numFmtId="0" fontId="52"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44" fillId="0" borderId="0" xfId="0" applyFont="1" applyBorder="1" applyAlignment="1">
      <alignment horizontal="centerContinuous" vertical="center" wrapText="1"/>
    </xf>
    <xf numFmtId="0" fontId="12" fillId="10" borderId="58" xfId="0" applyFont="1" applyFill="1" applyBorder="1" applyAlignment="1">
      <alignment horizontal="centerContinuous" vertical="center" wrapText="1"/>
    </xf>
    <xf numFmtId="0" fontId="12" fillId="10" borderId="79" xfId="0" applyFont="1" applyFill="1" applyBorder="1" applyAlignment="1">
      <alignment horizontal="center" vertical="center" wrapText="1"/>
    </xf>
    <xf numFmtId="0" fontId="12" fillId="10" borderId="63"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5"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5"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3" fillId="10"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5" fillId="5" borderId="33" xfId="2" applyNumberFormat="1" applyFont="1" applyFill="1" applyBorder="1" applyAlignment="1">
      <alignment horizontal="center" vertical="center" shrinkToFi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45"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0" fillId="0" borderId="23" xfId="5" applyFont="1" applyBorder="1" applyAlignment="1">
      <alignment horizontal="centerContinuous" vertical="center" wrapText="1"/>
    </xf>
    <xf numFmtId="0" fontId="16"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2"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80"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51"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8"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50"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51"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20" fillId="0" borderId="0" xfId="0" applyFont="1" applyBorder="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1" fillId="0" borderId="0" xfId="0" applyFont="1" applyBorder="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0" fontId="30" fillId="0" borderId="0" xfId="0" applyFont="1" applyBorder="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5" xfId="0" applyNumberFormat="1" applyFont="1" applyFill="1" applyBorder="1" applyAlignment="1">
      <alignment horizontal="center" vertical="center"/>
    </xf>
    <xf numFmtId="0" fontId="17"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1" xfId="0" applyFont="1" applyFill="1" applyBorder="1" applyAlignment="1">
      <alignment vertical="center"/>
    </xf>
    <xf numFmtId="0" fontId="7" fillId="9" borderId="27" xfId="0" quotePrefix="1"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51"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9" fillId="2" borderId="65" xfId="0" applyFont="1" applyFill="1" applyBorder="1" applyAlignment="1">
      <alignment horizontal="right" vertical="center"/>
    </xf>
    <xf numFmtId="0" fontId="49"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0"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1" xfId="0" applyFont="1" applyBorder="1" applyAlignment="1">
      <alignment horizontal="centerContinuous" vertical="center"/>
    </xf>
    <xf numFmtId="0" fontId="57"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7"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49" fontId="17" fillId="0" borderId="32" xfId="0" applyNumberFormat="1" applyFont="1" applyBorder="1" applyAlignment="1">
      <alignment horizontal="center" vertical="center" shrinkToFit="1"/>
    </xf>
    <xf numFmtId="0" fontId="13" fillId="2" borderId="4" xfId="0" applyFont="1" applyFill="1" applyBorder="1" applyAlignment="1">
      <alignment horizontal="right" vertical="center"/>
    </xf>
    <xf numFmtId="49" fontId="27"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6" fillId="0" borderId="28" xfId="0" applyFont="1" applyBorder="1" applyAlignment="1">
      <alignment horizontal="center" vertical="center"/>
    </xf>
    <xf numFmtId="0" fontId="41"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3"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164" fontId="22" fillId="3" borderId="121" xfId="0" applyNumberFormat="1" applyFont="1" applyFill="1" applyBorder="1" applyAlignment="1">
      <alignment horizontal="center" vertical="center"/>
    </xf>
    <xf numFmtId="0" fontId="12" fillId="12" borderId="126" xfId="0" applyFont="1" applyFill="1" applyBorder="1" applyAlignment="1">
      <alignment horizontal="center" vertical="center" wrapText="1"/>
    </xf>
    <xf numFmtId="0" fontId="12" fillId="12" borderId="127" xfId="0" applyNumberFormat="1" applyFont="1" applyFill="1" applyBorder="1" applyAlignment="1">
      <alignment horizontal="centerContinuous" vertical="center" wrapText="1"/>
    </xf>
    <xf numFmtId="0" fontId="7" fillId="0" borderId="56"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7" fillId="14" borderId="59" xfId="0" applyFont="1" applyFill="1" applyBorder="1" applyAlignment="1">
      <alignment horizontal="center" vertical="center" wrapTex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16" xfId="0" applyFont="1" applyBorder="1" applyAlignment="1">
      <alignment horizontal="right"/>
    </xf>
    <xf numFmtId="0" fontId="2" fillId="0" borderId="9" xfId="0" applyFont="1" applyBorder="1" applyAlignment="1">
      <alignment horizontal="centerContinuous" wrapText="1"/>
    </xf>
    <xf numFmtId="0" fontId="2" fillId="0" borderId="46" xfId="0" applyFont="1" applyBorder="1" applyAlignment="1">
      <alignment horizontal="centerContinuous" wrapText="1"/>
    </xf>
    <xf numFmtId="0" fontId="2" fillId="0" borderId="10" xfId="0" applyFont="1" applyBorder="1" applyAlignment="1">
      <alignment horizontal="centerContinuous" wrapText="1"/>
    </xf>
    <xf numFmtId="0" fontId="53" fillId="10" borderId="73" xfId="0" applyFont="1" applyFill="1" applyBorder="1" applyAlignment="1">
      <alignment horizontal="right"/>
    </xf>
    <xf numFmtId="0" fontId="53" fillId="10" borderId="128" xfId="0" applyFont="1" applyFill="1" applyBorder="1" applyAlignment="1">
      <alignment horizontal="centerContinuous"/>
    </xf>
    <xf numFmtId="0" fontId="53" fillId="10" borderId="129" xfId="0" applyFont="1" applyFill="1" applyBorder="1" applyAlignment="1">
      <alignment horizontal="centerContinuous"/>
    </xf>
    <xf numFmtId="0" fontId="53" fillId="10" borderId="130" xfId="0" applyFont="1" applyFill="1" applyBorder="1" applyAlignment="1">
      <alignment horizontal="centerContinuous"/>
    </xf>
    <xf numFmtId="0" fontId="2" fillId="0" borderId="38" xfId="0" applyFont="1" applyBorder="1" applyAlignment="1">
      <alignment horizontal="left" vertical="center"/>
    </xf>
    <xf numFmtId="0" fontId="2" fillId="0" borderId="131" xfId="0" applyFont="1" applyFill="1" applyBorder="1" applyAlignment="1">
      <alignment horizontal="centerContinuous" vertical="center" shrinkToFit="1"/>
    </xf>
    <xf numFmtId="0" fontId="22" fillId="0" borderId="132" xfId="0" applyFont="1" applyFill="1" applyBorder="1" applyAlignment="1">
      <alignment horizontal="centerContinuous" vertical="center"/>
    </xf>
    <xf numFmtId="0" fontId="2" fillId="0" borderId="133" xfId="0" applyFont="1" applyFill="1" applyBorder="1" applyAlignment="1">
      <alignment horizontal="center" vertical="center"/>
    </xf>
    <xf numFmtId="0" fontId="2" fillId="0" borderId="134" xfId="0" applyFont="1" applyFill="1" applyBorder="1" applyAlignment="1">
      <alignment horizontal="centerContinuous" vertical="center"/>
    </xf>
    <xf numFmtId="0" fontId="2" fillId="0" borderId="135" xfId="0" applyFont="1" applyFill="1" applyBorder="1" applyAlignment="1">
      <alignment horizontal="centerContinuous" vertical="center"/>
    </xf>
    <xf numFmtId="0" fontId="2" fillId="0" borderId="0" xfId="0" applyFont="1" applyBorder="1" applyAlignment="1">
      <alignment vertical="center"/>
    </xf>
    <xf numFmtId="0" fontId="58" fillId="0" borderId="54" xfId="0" applyFont="1" applyFill="1" applyBorder="1" applyAlignment="1">
      <alignment horizontal="center" vertical="center" shrinkToFit="1"/>
    </xf>
    <xf numFmtId="0" fontId="42" fillId="0" borderId="34" xfId="0" applyFont="1" applyFill="1" applyBorder="1" applyAlignment="1">
      <alignment horizontal="center" vertical="center" shrinkToFit="1"/>
    </xf>
    <xf numFmtId="0" fontId="7" fillId="15" borderId="59" xfId="0" applyFont="1" applyFill="1" applyBorder="1" applyAlignment="1">
      <alignment horizontal="center" vertical="center" wrapText="1"/>
    </xf>
    <xf numFmtId="49" fontId="7" fillId="0" borderId="59" xfId="0" applyNumberFormat="1" applyFont="1" applyFill="1" applyBorder="1" applyAlignment="1">
      <alignment horizontal="center" vertical="center"/>
    </xf>
    <xf numFmtId="0" fontId="2" fillId="0" borderId="108" xfId="0" applyFont="1" applyFill="1" applyBorder="1" applyAlignment="1">
      <alignment horizontal="centerContinuous" vertical="center" shrinkToFit="1"/>
    </xf>
    <xf numFmtId="0" fontId="22"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34" xfId="0" applyNumberFormat="1" applyFont="1" applyFill="1" applyBorder="1" applyAlignment="1">
      <alignment horizontal="center" vertical="center"/>
    </xf>
    <xf numFmtId="1" fontId="56" fillId="10" borderId="134" xfId="0" applyNumberFormat="1" applyFont="1" applyFill="1" applyBorder="1" applyAlignment="1">
      <alignment horizontal="center" vertical="center"/>
    </xf>
    <xf numFmtId="1" fontId="2" fillId="0" borderId="134" xfId="0" applyNumberFormat="1" applyFont="1" applyBorder="1" applyAlignment="1">
      <alignment horizontal="center" vertical="center"/>
    </xf>
    <xf numFmtId="1" fontId="5" fillId="0" borderId="0" xfId="0" applyNumberFormat="1" applyFont="1" applyBorder="1" applyAlignment="1">
      <alignment vertical="center"/>
    </xf>
    <xf numFmtId="1" fontId="22"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1" fontId="2" fillId="0" borderId="55" xfId="0" applyNumberFormat="1" applyFont="1" applyBorder="1" applyAlignment="1">
      <alignment horizontal="center" vertical="center"/>
    </xf>
    <xf numFmtId="1" fontId="2" fillId="0" borderId="34" xfId="0" applyNumberFormat="1" applyFont="1" applyFill="1" applyBorder="1" applyAlignment="1">
      <alignment horizontal="center" vertical="center"/>
    </xf>
    <xf numFmtId="0" fontId="58" fillId="0" borderId="34" xfId="0" applyFont="1" applyFill="1" applyBorder="1" applyAlignment="1">
      <alignment horizontal="centerContinuous" vertical="center"/>
    </xf>
    <xf numFmtId="0" fontId="2" fillId="0" borderId="84" xfId="0" applyFont="1" applyFill="1" applyBorder="1" applyAlignment="1">
      <alignment horizontal="center" vertical="center"/>
    </xf>
    <xf numFmtId="1" fontId="2" fillId="0" borderId="0" xfId="0" applyNumberFormat="1" applyFont="1" applyBorder="1" applyAlignment="1">
      <alignment horizontal="center" vertical="center"/>
    </xf>
    <xf numFmtId="1" fontId="2" fillId="0" borderId="122" xfId="0" applyNumberFormat="1" applyFont="1" applyBorder="1" applyAlignment="1">
      <alignment horizontal="center" vertical="center" shrinkToFit="1"/>
    </xf>
    <xf numFmtId="1" fontId="2" fillId="0" borderId="123" xfId="0" applyNumberFormat="1" applyFont="1" applyBorder="1" applyAlignment="1">
      <alignment horizontal="center" vertical="center" shrinkToFit="1"/>
    </xf>
    <xf numFmtId="1" fontId="5" fillId="0" borderId="123" xfId="0" applyNumberFormat="1" applyFont="1" applyBorder="1" applyAlignment="1">
      <alignment horizontal="center" vertical="center" shrinkToFit="1"/>
    </xf>
    <xf numFmtId="1" fontId="5" fillId="0" borderId="124" xfId="0" applyNumberFormat="1" applyFont="1" applyBorder="1" applyAlignment="1">
      <alignment horizontal="center" vertical="center" shrinkToFit="1"/>
    </xf>
    <xf numFmtId="1" fontId="5" fillId="0" borderId="122" xfId="0" applyNumberFormat="1" applyFont="1" applyBorder="1" applyAlignment="1">
      <alignment horizontal="center" vertical="center" shrinkToFit="1"/>
    </xf>
    <xf numFmtId="1" fontId="5" fillId="0" borderId="125" xfId="0" applyNumberFormat="1" applyFont="1" applyBorder="1" applyAlignment="1">
      <alignment horizontal="center" vertical="center" shrinkToFit="1"/>
    </xf>
    <xf numFmtId="1" fontId="2" fillId="8" borderId="86"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shrinkToFit="1"/>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62"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63" fillId="0" borderId="1" xfId="0" applyFont="1" applyFill="1" applyBorder="1" applyAlignment="1">
      <alignment vertical="center"/>
    </xf>
    <xf numFmtId="0" fontId="12" fillId="0" borderId="2" xfId="0" applyFont="1" applyFill="1" applyBorder="1" applyAlignment="1">
      <alignment horizontal="center"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4" fillId="0" borderId="45" xfId="0" applyFont="1" applyFill="1" applyBorder="1" applyAlignment="1">
      <alignment horizontal="center" vertical="center" shrinkToFit="1"/>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5" fillId="0" borderId="13" xfId="0"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164" fontId="2" fillId="0" borderId="0" xfId="0" applyNumberFormat="1" applyFont="1" applyBorder="1" applyAlignment="1">
      <alignment horizontal="center"/>
    </xf>
    <xf numFmtId="0" fontId="2" fillId="0" borderId="0" xfId="0" applyFont="1" applyBorder="1" applyAlignment="1"/>
    <xf numFmtId="1" fontId="2" fillId="8" borderId="85" xfId="0" applyNumberFormat="1" applyFont="1" applyFill="1" applyBorder="1" applyAlignment="1">
      <alignment horizontal="center" vertical="center"/>
    </xf>
    <xf numFmtId="0" fontId="4" fillId="0" borderId="46" xfId="0" applyFont="1" applyBorder="1" applyAlignment="1">
      <alignment horizontal="centerContinuous" wrapText="1"/>
    </xf>
    <xf numFmtId="0" fontId="2" fillId="0" borderId="105" xfId="0" applyFont="1" applyFill="1" applyBorder="1" applyAlignment="1">
      <alignment horizontal="centerContinuous" vertical="center" shrinkToFit="1"/>
    </xf>
    <xf numFmtId="0" fontId="22" fillId="0" borderId="106" xfId="0" applyFont="1" applyFill="1" applyBorder="1" applyAlignment="1">
      <alignment horizontal="centerContinuous" vertical="center"/>
    </xf>
    <xf numFmtId="0" fontId="2" fillId="0" borderId="82" xfId="0" applyFont="1" applyFill="1" applyBorder="1" applyAlignment="1">
      <alignment horizontal="center" vertical="center"/>
    </xf>
    <xf numFmtId="0" fontId="5" fillId="0" borderId="0" xfId="0" applyFont="1" applyFill="1" applyBorder="1" applyAlignment="1">
      <alignment vertical="center"/>
    </xf>
    <xf numFmtId="0" fontId="2" fillId="0" borderId="117" xfId="0" applyFont="1" applyFill="1" applyBorder="1" applyAlignment="1">
      <alignment horizontal="centerContinuous" vertical="center" shrinkToFit="1"/>
    </xf>
    <xf numFmtId="0" fontId="22" fillId="0" borderId="118" xfId="0" applyFont="1" applyFill="1" applyBorder="1" applyAlignment="1">
      <alignment horizontal="centerContinuous" vertical="center"/>
    </xf>
    <xf numFmtId="0" fontId="2" fillId="0" borderId="119" xfId="0" applyFont="1" applyFill="1" applyBorder="1" applyAlignment="1">
      <alignment horizontal="centerContinuous" vertical="center"/>
    </xf>
    <xf numFmtId="0" fontId="2" fillId="0" borderId="120" xfId="0" applyFont="1" applyFill="1" applyBorder="1" applyAlignment="1">
      <alignment horizontal="centerContinuous" vertical="center"/>
    </xf>
    <xf numFmtId="0" fontId="7" fillId="0" borderId="15" xfId="0" applyFont="1" applyFill="1" applyBorder="1" applyAlignment="1">
      <alignment horizontal="center" vertical="center"/>
    </xf>
    <xf numFmtId="49" fontId="7" fillId="0" borderId="28" xfId="0" applyNumberFormat="1" applyFont="1" applyFill="1" applyBorder="1" applyAlignment="1">
      <alignment horizontal="center" vertical="center"/>
    </xf>
    <xf numFmtId="0" fontId="2" fillId="15" borderId="89" xfId="0" applyFont="1" applyFill="1" applyBorder="1" applyAlignment="1">
      <alignment horizontal="center" vertical="center"/>
    </xf>
    <xf numFmtId="0" fontId="9" fillId="15" borderId="3" xfId="0" quotePrefix="1" applyFont="1" applyFill="1" applyBorder="1" applyAlignment="1">
      <alignment horizontal="center" vertical="center"/>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49" fontId="7" fillId="15" borderId="28" xfId="0" applyNumberFormat="1" applyFont="1" applyFill="1" applyBorder="1" applyAlignment="1">
      <alignment horizontal="center"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cellXfs>
  <cellStyles count="11">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9" xr:uid="{00000000-0005-0000-0000-000006000000}"/>
    <cellStyle name="Normal 5" xfId="7" xr:uid="{00000000-0005-0000-0000-000007000000}"/>
    <cellStyle name="Percent" xfId="2" builtinId="5"/>
    <cellStyle name="Percent 2" xfId="3" xr:uid="{00000000-0005-0000-0000-000009000000}"/>
    <cellStyle name="Percent 2 2" xfId="10" xr:uid="{00000000-0005-0000-0000-00000A000000}"/>
  </cellStyles>
  <dxfs count="890">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FF00"/>
      <color rgb="FF009900"/>
      <color rgb="FF0000FF"/>
      <color rgb="FF00CC66"/>
      <color rgb="FF00FF99"/>
      <color rgb="FF66FF99"/>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1</xdr:row>
      <xdr:rowOff>95250</xdr:rowOff>
    </xdr:from>
    <xdr:to>
      <xdr:col>6</xdr:col>
      <xdr:colOff>1171575</xdr:colOff>
      <xdr:row>14</xdr:row>
      <xdr:rowOff>182355</xdr:rowOff>
    </xdr:to>
    <xdr:pic>
      <xdr:nvPicPr>
        <xdr:cNvPr id="6" name="Picture 5" descr="C:\A\Jue\SoF\Images\NPC\Primes\Wee Folk\kayenga defiant.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466725"/>
          <a:ext cx="2152650" cy="2868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15</xdr:row>
      <xdr:rowOff>95249</xdr:rowOff>
    </xdr:from>
    <xdr:to>
      <xdr:col>6</xdr:col>
      <xdr:colOff>1247775</xdr:colOff>
      <xdr:row>21</xdr:row>
      <xdr:rowOff>142875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57150" y="3562349"/>
          <a:ext cx="6962775" cy="13144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panose="02020603050405020304" pitchFamily="18" charset="0"/>
              <a:cs typeface="Times New Roman" panose="02020603050405020304" pitchFamily="18" charset="0"/>
            </a:rPr>
            <a:t>Current Status:  </a:t>
          </a:r>
          <a:r>
            <a:rPr lang="en-US" sz="1200" b="0" i="0" baseline="0">
              <a:effectLst/>
              <a:latin typeface="Times New Roman" panose="02020603050405020304" pitchFamily="18" charset="0"/>
              <a:ea typeface="+mn-ea"/>
              <a:cs typeface="Times New Roman" panose="02020603050405020304" pitchFamily="18" charset="0"/>
            </a:rPr>
            <a:t>Cat’s Graced (+4 to Dexterity), Mage Armored (+4 to Touch AC), Hastened (base speed 60’; +1 attack per round; +1 to attack and touch AC).</a:t>
          </a:r>
          <a:endParaRPr lang="en-US" sz="1200" b="0" i="0" u="none" strike="noStrike" baseline="0">
            <a:solidFill>
              <a:srgbClr val="000000"/>
            </a:solidFill>
            <a:latin typeface="Times New Roman" panose="02020603050405020304" pitchFamily="18" charset="0"/>
            <a:cs typeface="Times New Roman" panose="02020603050405020304" pitchFamily="18" charset="0"/>
          </a:endParaRPr>
        </a:p>
        <a:p>
          <a:pPr algn="just" rtl="0">
            <a:defRPr sz="1000"/>
          </a:pPr>
          <a:endParaRPr lang="en-US" sz="1200" b="1" i="0" u="none" strike="noStrike" baseline="0">
            <a:solidFill>
              <a:srgbClr val="000000"/>
            </a:solidFill>
            <a:latin typeface="Times New Roman" panose="02020603050405020304" pitchFamily="18" charset="0"/>
            <a:cs typeface="Times New Roman" panose="02020603050405020304" pitchFamily="18" charset="0"/>
          </a:endParaRPr>
        </a:p>
        <a:p>
          <a:pPr algn="just" rtl="0">
            <a:defRPr sz="1000"/>
          </a:pPr>
          <a:r>
            <a:rPr lang="en-US" sz="1200" b="1" i="0" u="none" strike="noStrike" baseline="0">
              <a:solidFill>
                <a:srgbClr val="000000"/>
              </a:solidFill>
              <a:latin typeface="Times New Roman" panose="02020603050405020304" pitchFamily="18" charset="0"/>
              <a:cs typeface="Times New Roman" panose="02020603050405020304" pitchFamily="18" charset="0"/>
            </a:rPr>
            <a:t>Previous Status:  </a:t>
          </a:r>
          <a:r>
            <a:rPr lang="en-US" sz="1200" b="0" i="0" u="none" strike="noStrike" baseline="0">
              <a:solidFill>
                <a:srgbClr val="000000"/>
              </a:solidFill>
              <a:latin typeface="Times New Roman" panose="02020603050405020304" pitchFamily="18" charset="0"/>
              <a:cs typeface="Times New Roman" panose="02020603050405020304" pitchFamily="18" charset="0"/>
            </a:rPr>
            <a:t>Invisible, Flying (60’), Bull’s Strengthened (+4 to Strength), Dragonskinned (+4 to AC); in lizardfolk form (+5 to AC).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tabSelected="1" zoomScaleNormal="100" workbookViewId="0"/>
  </sheetViews>
  <sheetFormatPr defaultColWidth="13" defaultRowHeight="15.6"/>
  <cols>
    <col min="1" max="1" width="15.796875" style="312" customWidth="1"/>
    <col min="2" max="2" width="10" style="314" customWidth="1"/>
    <col min="3" max="3" width="5.5" style="314" customWidth="1"/>
    <col min="4" max="4" width="13.69921875" style="312" bestFit="1" customWidth="1"/>
    <col min="5" max="5" width="9.09765625" style="314" bestFit="1" customWidth="1"/>
    <col min="6" max="6" width="14.69921875" style="312" customWidth="1"/>
    <col min="7" max="7" width="17.09765625" style="314" customWidth="1"/>
    <col min="8" max="16384" width="13" style="51"/>
  </cols>
  <sheetData>
    <row r="1" spans="1:7" ht="29.4" thickTop="1" thickBot="1">
      <c r="A1" s="317" t="s">
        <v>148</v>
      </c>
      <c r="B1" s="318" t="s">
        <v>149</v>
      </c>
      <c r="C1" s="319"/>
      <c r="D1" s="320"/>
      <c r="E1" s="321"/>
      <c r="F1" s="320"/>
      <c r="G1" s="322" t="s">
        <v>144</v>
      </c>
    </row>
    <row r="2" spans="1:7" ht="17.399999999999999" thickTop="1">
      <c r="A2" s="323" t="s">
        <v>0</v>
      </c>
      <c r="B2" s="324" t="s">
        <v>100</v>
      </c>
      <c r="C2" s="324"/>
      <c r="D2" s="325" t="s">
        <v>116</v>
      </c>
      <c r="E2" s="326" t="s">
        <v>143</v>
      </c>
      <c r="F2" s="327"/>
      <c r="G2" s="328"/>
    </row>
    <row r="3" spans="1:7" ht="16.8">
      <c r="A3" s="323" t="s">
        <v>64</v>
      </c>
      <c r="B3" s="324" t="s">
        <v>145</v>
      </c>
      <c r="C3" s="324"/>
      <c r="D3" s="325" t="s">
        <v>65</v>
      </c>
      <c r="E3" s="326">
        <v>2</v>
      </c>
      <c r="F3" s="325"/>
      <c r="G3" s="328"/>
    </row>
    <row r="4" spans="1:7" ht="16.8">
      <c r="A4" s="323" t="s">
        <v>64</v>
      </c>
      <c r="B4" s="324" t="s">
        <v>162</v>
      </c>
      <c r="C4" s="324"/>
      <c r="D4" s="325" t="s">
        <v>65</v>
      </c>
      <c r="E4" s="326">
        <v>3</v>
      </c>
      <c r="F4" s="325"/>
      <c r="G4" s="328"/>
    </row>
    <row r="5" spans="1:7" ht="16.8">
      <c r="A5" s="323" t="s">
        <v>64</v>
      </c>
      <c r="B5" s="324" t="s">
        <v>265</v>
      </c>
      <c r="C5" s="324"/>
      <c r="D5" s="325" t="s">
        <v>65</v>
      </c>
      <c r="E5" s="326">
        <v>3</v>
      </c>
      <c r="F5" s="325"/>
      <c r="G5" s="328"/>
    </row>
    <row r="6" spans="1:7" ht="17.399999999999999" thickBot="1">
      <c r="A6" s="323" t="s">
        <v>66</v>
      </c>
      <c r="B6" s="324" t="s">
        <v>150</v>
      </c>
      <c r="C6" s="324"/>
      <c r="D6" s="325" t="s">
        <v>1</v>
      </c>
      <c r="E6" s="326" t="s">
        <v>151</v>
      </c>
      <c r="F6" s="325"/>
      <c r="G6" s="328"/>
    </row>
    <row r="7" spans="1:7" ht="17.399999999999999" thickTop="1">
      <c r="A7" s="329" t="s">
        <v>88</v>
      </c>
      <c r="B7" s="479">
        <f>5</f>
        <v>5</v>
      </c>
      <c r="C7" s="480"/>
      <c r="D7" s="330" t="s">
        <v>74</v>
      </c>
      <c r="E7" s="331" t="s">
        <v>152</v>
      </c>
      <c r="F7" s="332"/>
      <c r="G7" s="328"/>
    </row>
    <row r="8" spans="1:7" ht="17.399999999999999" thickBot="1">
      <c r="A8" s="333" t="s">
        <v>131</v>
      </c>
      <c r="B8" s="334" t="str">
        <f>C10</f>
        <v>+5</v>
      </c>
      <c r="C8" s="335"/>
      <c r="D8" s="336" t="s">
        <v>138</v>
      </c>
      <c r="E8" s="337" t="s">
        <v>152</v>
      </c>
      <c r="F8" s="332"/>
      <c r="G8" s="328"/>
    </row>
    <row r="9" spans="1:7" ht="17.399999999999999" thickTop="1">
      <c r="A9" s="338" t="s">
        <v>2</v>
      </c>
      <c r="B9" s="472">
        <f>10</f>
        <v>10</v>
      </c>
      <c r="C9" s="339" t="str">
        <f>IF(B9&gt;9.9,CONCATENATE("+",ROUNDDOWN((B9-10)/2,0)),ROUNDUP((B9-10)/2,0))</f>
        <v>+0</v>
      </c>
      <c r="D9" s="340" t="s">
        <v>72</v>
      </c>
      <c r="E9" s="341" t="s">
        <v>246</v>
      </c>
      <c r="F9" s="332"/>
      <c r="G9" s="328"/>
    </row>
    <row r="10" spans="1:7" ht="16.8">
      <c r="A10" s="342" t="s">
        <v>3</v>
      </c>
      <c r="B10" s="475">
        <f>16+4</f>
        <v>20</v>
      </c>
      <c r="C10" s="343" t="str">
        <f t="shared" ref="C10:C14" si="0">IF(B10&gt;9.9,CONCATENATE("+",ROUNDDOWN((B10-10)/2,0)),ROUNDUP((B10-10)/2,0))</f>
        <v>+5</v>
      </c>
      <c r="D10" s="344" t="s">
        <v>73</v>
      </c>
      <c r="E10" s="345">
        <f>SUM(Martial!G4:G16)+SUM(Equipment!C3:C12)+5</f>
        <v>12.25</v>
      </c>
      <c r="F10" s="332"/>
      <c r="G10" s="328"/>
    </row>
    <row r="11" spans="1:7" ht="16.8">
      <c r="A11" s="346" t="s">
        <v>12</v>
      </c>
      <c r="B11" s="347">
        <v>14</v>
      </c>
      <c r="C11" s="348" t="str">
        <f t="shared" si="0"/>
        <v>+2</v>
      </c>
      <c r="D11" s="344" t="s">
        <v>14</v>
      </c>
      <c r="E11" s="349">
        <f>ROUNDUP(((E3*6)*0.75)+((E4*4)*0.75)+((E5*4)*0.75)+((E3+E4+E5)*C11),0)</f>
        <v>43</v>
      </c>
      <c r="F11" s="332"/>
      <c r="G11" s="328"/>
    </row>
    <row r="12" spans="1:7" ht="16.8">
      <c r="A12" s="350" t="s">
        <v>13</v>
      </c>
      <c r="B12" s="347">
        <v>17</v>
      </c>
      <c r="C12" s="343" t="str">
        <f t="shared" si="0"/>
        <v>+3</v>
      </c>
      <c r="D12" s="351" t="s">
        <v>89</v>
      </c>
      <c r="E12" s="478">
        <f>11+C10+4</f>
        <v>20</v>
      </c>
      <c r="F12" s="323"/>
      <c r="G12" s="328"/>
    </row>
    <row r="13" spans="1:7" ht="16.8">
      <c r="A13" s="352" t="s">
        <v>15</v>
      </c>
      <c r="B13" s="347">
        <v>10</v>
      </c>
      <c r="C13" s="343" t="str">
        <f t="shared" si="0"/>
        <v>+0</v>
      </c>
      <c r="D13" s="351" t="s">
        <v>63</v>
      </c>
      <c r="E13" s="473">
        <f>E12+SUM(Martial!B11:B12)</f>
        <v>20</v>
      </c>
      <c r="F13" s="332"/>
      <c r="G13" s="328"/>
    </row>
    <row r="14" spans="1:7" ht="17.399999999999999" thickBot="1">
      <c r="A14" s="353" t="s">
        <v>11</v>
      </c>
      <c r="B14" s="354">
        <v>10</v>
      </c>
      <c r="C14" s="355" t="str">
        <f t="shared" si="0"/>
        <v>+0</v>
      </c>
      <c r="D14" s="356" t="s">
        <v>142</v>
      </c>
      <c r="E14" s="357">
        <f>E13-C10</f>
        <v>15</v>
      </c>
      <c r="F14" s="332"/>
      <c r="G14" s="328"/>
    </row>
    <row r="15" spans="1:7" ht="24" thickTop="1" thickBot="1">
      <c r="A15" s="358" t="s">
        <v>79</v>
      </c>
      <c r="B15" s="359"/>
      <c r="C15" s="359"/>
      <c r="D15" s="360"/>
      <c r="E15" s="360"/>
      <c r="F15" s="360"/>
      <c r="G15" s="361"/>
    </row>
    <row r="16" spans="1:7" s="10" customFormat="1" ht="17.399999999999999" thickTop="1">
      <c r="A16" s="362"/>
      <c r="B16" s="363"/>
      <c r="C16" s="363"/>
      <c r="D16" s="363"/>
      <c r="E16" s="363"/>
      <c r="F16" s="363"/>
      <c r="G16" s="364"/>
    </row>
    <row r="17" spans="1:7" s="10" customFormat="1" ht="16.8">
      <c r="A17" s="365"/>
      <c r="B17" s="366"/>
      <c r="C17" s="366"/>
      <c r="D17" s="366"/>
      <c r="E17" s="366"/>
      <c r="F17" s="366"/>
      <c r="G17" s="367"/>
    </row>
    <row r="18" spans="1:7" s="10" customFormat="1" ht="16.8">
      <c r="A18" s="365"/>
      <c r="B18" s="366"/>
      <c r="C18" s="366"/>
      <c r="D18" s="366"/>
      <c r="E18" s="366"/>
      <c r="F18" s="366"/>
      <c r="G18" s="367"/>
    </row>
    <row r="19" spans="1:7" s="10" customFormat="1" ht="16.8">
      <c r="A19" s="365"/>
      <c r="B19" s="366"/>
      <c r="C19" s="366"/>
      <c r="D19" s="366"/>
      <c r="E19" s="366"/>
      <c r="F19" s="366"/>
      <c r="G19" s="367"/>
    </row>
    <row r="20" spans="1:7" s="10" customFormat="1" ht="16.8">
      <c r="A20" s="365"/>
      <c r="B20" s="366"/>
      <c r="C20" s="366"/>
      <c r="D20" s="366"/>
      <c r="E20" s="366"/>
      <c r="F20" s="366"/>
      <c r="G20" s="367"/>
    </row>
    <row r="21" spans="1:7" s="10" customFormat="1" ht="16.8">
      <c r="A21" s="365"/>
      <c r="B21" s="366"/>
      <c r="C21" s="366"/>
      <c r="D21" s="366"/>
      <c r="E21" s="366"/>
      <c r="F21" s="366"/>
      <c r="G21" s="367"/>
    </row>
    <row r="22" spans="1:7" s="10" customFormat="1" ht="16.8">
      <c r="A22" s="365"/>
      <c r="B22" s="366"/>
      <c r="C22" s="366"/>
      <c r="D22" s="366"/>
      <c r="E22" s="366"/>
      <c r="F22" s="366"/>
      <c r="G22" s="367"/>
    </row>
    <row r="23" spans="1:7" s="10" customFormat="1" ht="16.8">
      <c r="A23" s="365"/>
      <c r="B23" s="366"/>
      <c r="C23" s="366"/>
      <c r="D23" s="366"/>
      <c r="E23" s="366"/>
      <c r="F23" s="366"/>
      <c r="G23" s="367"/>
    </row>
    <row r="24" spans="1:7" s="10" customFormat="1" ht="16.8">
      <c r="A24" s="365"/>
      <c r="B24" s="366"/>
      <c r="C24" s="366"/>
      <c r="D24" s="366"/>
      <c r="E24" s="366"/>
      <c r="F24" s="366"/>
      <c r="G24" s="367"/>
    </row>
    <row r="25" spans="1:7" s="10" customFormat="1" ht="16.8">
      <c r="A25" s="365"/>
      <c r="B25" s="366"/>
      <c r="C25" s="366"/>
      <c r="D25" s="366"/>
      <c r="E25" s="366"/>
      <c r="F25" s="366"/>
      <c r="G25" s="367"/>
    </row>
    <row r="26" spans="1:7" s="10" customFormat="1" ht="16.8">
      <c r="A26" s="365"/>
      <c r="B26" s="366"/>
      <c r="C26" s="366"/>
      <c r="D26" s="366"/>
      <c r="E26" s="366"/>
      <c r="F26" s="366"/>
      <c r="G26" s="367"/>
    </row>
    <row r="27" spans="1:7" s="10" customFormat="1" ht="16.8">
      <c r="A27" s="365"/>
      <c r="B27" s="366"/>
      <c r="C27" s="366"/>
      <c r="D27" s="366"/>
      <c r="E27" s="366"/>
      <c r="F27" s="366"/>
      <c r="G27" s="367"/>
    </row>
    <row r="28" spans="1:7" s="10" customFormat="1" ht="16.8">
      <c r="A28" s="365"/>
      <c r="B28" s="366"/>
      <c r="C28" s="366"/>
      <c r="D28" s="366"/>
      <c r="E28" s="366"/>
      <c r="F28" s="366"/>
      <c r="G28" s="367"/>
    </row>
    <row r="29" spans="1:7" s="10" customFormat="1" ht="16.8">
      <c r="A29" s="365"/>
      <c r="B29" s="366"/>
      <c r="C29" s="366"/>
      <c r="D29" s="366"/>
      <c r="E29" s="366"/>
      <c r="F29" s="366"/>
      <c r="G29" s="367"/>
    </row>
    <row r="30" spans="1:7" s="10" customFormat="1" ht="16.8">
      <c r="A30" s="365"/>
      <c r="B30" s="366"/>
      <c r="C30" s="366"/>
      <c r="D30" s="366"/>
      <c r="E30" s="366"/>
      <c r="F30" s="366"/>
      <c r="G30" s="367"/>
    </row>
    <row r="31" spans="1:7" s="10" customFormat="1" ht="16.8">
      <c r="A31" s="365"/>
      <c r="B31" s="366"/>
      <c r="C31" s="366"/>
      <c r="D31" s="366"/>
      <c r="E31" s="366"/>
      <c r="F31" s="366"/>
      <c r="G31" s="367"/>
    </row>
    <row r="32" spans="1:7" s="10" customFormat="1" ht="16.8">
      <c r="A32" s="365"/>
      <c r="B32" s="366"/>
      <c r="C32" s="366"/>
      <c r="D32" s="366"/>
      <c r="E32" s="366"/>
      <c r="F32" s="366"/>
      <c r="G32" s="367"/>
    </row>
    <row r="33" spans="1:7" s="10" customFormat="1" ht="16.8">
      <c r="A33" s="365"/>
      <c r="B33" s="366"/>
      <c r="C33" s="366"/>
      <c r="D33" s="366"/>
      <c r="E33" s="366"/>
      <c r="F33" s="366"/>
      <c r="G33" s="367"/>
    </row>
    <row r="34" spans="1:7" s="10" customFormat="1" ht="16.8">
      <c r="A34" s="365"/>
      <c r="B34" s="366"/>
      <c r="C34" s="366"/>
      <c r="D34" s="366"/>
      <c r="E34" s="366"/>
      <c r="F34" s="366"/>
      <c r="G34" s="367"/>
    </row>
    <row r="35" spans="1:7" s="10" customFormat="1" ht="16.8">
      <c r="A35" s="365"/>
      <c r="B35" s="366"/>
      <c r="C35" s="366"/>
      <c r="D35" s="366"/>
      <c r="E35" s="366"/>
      <c r="F35" s="366"/>
      <c r="G35" s="367"/>
    </row>
    <row r="36" spans="1:7" s="10" customFormat="1" ht="16.8">
      <c r="A36" s="365"/>
      <c r="B36" s="366"/>
      <c r="C36" s="366"/>
      <c r="D36" s="366"/>
      <c r="E36" s="366"/>
      <c r="F36" s="366"/>
      <c r="G36" s="367"/>
    </row>
    <row r="37" spans="1:7" s="10" customFormat="1" ht="16.8">
      <c r="A37" s="365"/>
      <c r="B37" s="366"/>
      <c r="C37" s="366"/>
      <c r="D37" s="366"/>
      <c r="E37" s="366"/>
      <c r="F37" s="366"/>
      <c r="G37" s="367"/>
    </row>
    <row r="38" spans="1:7" s="10" customFormat="1" ht="16.8">
      <c r="A38" s="365"/>
      <c r="B38" s="366"/>
      <c r="C38" s="366"/>
      <c r="D38" s="366"/>
      <c r="E38" s="366"/>
      <c r="F38" s="366"/>
      <c r="G38" s="367"/>
    </row>
    <row r="39" spans="1:7" s="10" customFormat="1" ht="16.8">
      <c r="A39" s="365"/>
      <c r="B39" s="366"/>
      <c r="C39" s="366"/>
      <c r="D39" s="366"/>
      <c r="E39" s="366"/>
      <c r="F39" s="366"/>
      <c r="G39" s="367"/>
    </row>
    <row r="40" spans="1:7" s="10" customFormat="1" ht="16.8">
      <c r="A40" s="365"/>
      <c r="B40" s="366"/>
      <c r="C40" s="366"/>
      <c r="D40" s="366"/>
      <c r="E40" s="366"/>
      <c r="F40" s="366"/>
      <c r="G40" s="367"/>
    </row>
    <row r="41" spans="1:7" s="10" customFormat="1" ht="16.8">
      <c r="A41" s="365"/>
      <c r="B41" s="366"/>
      <c r="C41" s="366"/>
      <c r="D41" s="366"/>
      <c r="E41" s="366"/>
      <c r="F41" s="366"/>
      <c r="G41" s="367"/>
    </row>
    <row r="42" spans="1:7" s="10" customFormat="1" ht="16.8">
      <c r="A42" s="365"/>
      <c r="B42" s="366"/>
      <c r="C42" s="366"/>
      <c r="D42" s="366"/>
      <c r="E42" s="366"/>
      <c r="F42" s="366"/>
      <c r="G42" s="367"/>
    </row>
    <row r="43" spans="1:7" s="10" customFormat="1" ht="16.8">
      <c r="A43" s="365"/>
      <c r="B43" s="366"/>
      <c r="C43" s="366"/>
      <c r="D43" s="366"/>
      <c r="E43" s="366"/>
      <c r="F43" s="366"/>
      <c r="G43" s="367"/>
    </row>
    <row r="44" spans="1:7" ht="17.399999999999999" thickBot="1">
      <c r="A44" s="368"/>
      <c r="B44" s="369"/>
      <c r="C44" s="369"/>
      <c r="D44" s="369"/>
      <c r="E44" s="369"/>
      <c r="F44" s="369"/>
      <c r="G44" s="370"/>
    </row>
    <row r="45" spans="1:7" ht="16.2" thickTop="1"/>
  </sheetData>
  <phoneticPr fontId="0" type="noConversion"/>
  <conditionalFormatting sqref="E10">
    <cfRule type="cellIs" dxfId="889" priority="1" stopIfTrue="1" operator="greaterThan">
      <formula>50</formula>
    </cfRule>
    <cfRule type="cellIs" dxfId="888" priority="2" stopIfTrue="1" operator="between">
      <formula>25</formula>
      <formula>50</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workbookViewId="0">
      <pane ySplit="2" topLeftCell="A3" activePane="bottomLeft" state="frozen"/>
      <selection pane="bottomLeft" activeCell="A3" sqref="A3"/>
    </sheetView>
  </sheetViews>
  <sheetFormatPr defaultColWidth="13" defaultRowHeight="15.6"/>
  <cols>
    <col min="1" max="1" width="31.5" style="312" bestFit="1" customWidth="1"/>
    <col min="2" max="2" width="5.8984375" style="312" bestFit="1" customWidth="1"/>
    <col min="3" max="3" width="7.59765625" style="314" hidden="1" customWidth="1"/>
    <col min="4" max="4" width="7.19921875" style="314" hidden="1" customWidth="1"/>
    <col min="5" max="5" width="9.19921875" style="314" bestFit="1" customWidth="1"/>
    <col min="6" max="6" width="7.3984375" style="314" customWidth="1"/>
    <col min="7" max="7" width="6" style="315" bestFit="1" customWidth="1"/>
    <col min="8" max="8" width="5.19921875" style="315" bestFit="1" customWidth="1"/>
    <col min="9" max="9" width="7.5" style="315" customWidth="1"/>
    <col min="10" max="10" width="26.59765625" style="312" customWidth="1"/>
    <col min="11" max="16384" width="13" style="51"/>
  </cols>
  <sheetData>
    <row r="1" spans="1:10" ht="23.4" thickBot="1">
      <c r="A1" s="225" t="s">
        <v>10</v>
      </c>
      <c r="B1" s="226"/>
      <c r="C1" s="226"/>
      <c r="D1" s="226"/>
      <c r="E1" s="226"/>
      <c r="F1" s="226"/>
      <c r="G1" s="227"/>
      <c r="H1" s="227"/>
      <c r="I1" s="227"/>
      <c r="J1" s="226"/>
    </row>
    <row r="2" spans="1:10" s="10" customFormat="1" ht="34.200000000000003" thickBot="1">
      <c r="A2" s="4" t="s">
        <v>107</v>
      </c>
      <c r="B2" s="5" t="s">
        <v>29</v>
      </c>
      <c r="C2" s="5" t="s">
        <v>36</v>
      </c>
      <c r="D2" s="5" t="s">
        <v>28</v>
      </c>
      <c r="E2" s="6" t="s">
        <v>61</v>
      </c>
      <c r="F2" s="6" t="s">
        <v>37</v>
      </c>
      <c r="G2" s="7" t="s">
        <v>67</v>
      </c>
      <c r="H2" s="8" t="s">
        <v>96</v>
      </c>
      <c r="I2" s="7" t="s">
        <v>81</v>
      </c>
      <c r="J2" s="9" t="s">
        <v>79</v>
      </c>
    </row>
    <row r="3" spans="1:10" s="10" customFormat="1" ht="16.8">
      <c r="A3" s="437" t="s">
        <v>308</v>
      </c>
      <c r="B3" s="438">
        <v>2</v>
      </c>
      <c r="C3" s="198" t="s">
        <v>31</v>
      </c>
      <c r="D3" s="198" t="str">
        <f>IF(C3="Str",'Personal File'!$C$9,IF(C3="Dex",'Personal File'!$C$10,IF(C3="Con",'Personal File'!$C$11,IF(C3="Int",'Personal File'!$C$12,IF(C3="Wis",'Personal File'!$C$13,IF(C3="Cha",'Personal File'!$C$14))))))</f>
        <v>+2</v>
      </c>
      <c r="E3" s="445" t="str">
        <f t="shared" ref="E3" si="0">CONCATENATE(C3," (",D3,")")</f>
        <v>Con (+2)</v>
      </c>
      <c r="F3" s="439">
        <v>0</v>
      </c>
      <c r="G3" s="440">
        <f t="shared" ref="G3:G4" si="1">B3+D3+F3</f>
        <v>4</v>
      </c>
      <c r="H3" s="228">
        <f t="shared" ref="H3:H47" ca="1" si="2">RANDBETWEEN(1,20)</f>
        <v>10</v>
      </c>
      <c r="I3" s="441">
        <f t="shared" ref="I3:I4" ca="1" si="3">SUM(G3:H3)</f>
        <v>14</v>
      </c>
      <c r="J3" s="443"/>
    </row>
    <row r="4" spans="1:10" s="10" customFormat="1" ht="16.8">
      <c r="A4" s="442" t="s">
        <v>309</v>
      </c>
      <c r="B4" s="438">
        <v>5</v>
      </c>
      <c r="C4" s="198" t="s">
        <v>34</v>
      </c>
      <c r="D4" s="198" t="str">
        <f>IF(C4="Str",'Personal File'!$C$9,IF(C4="Dex",'Personal File'!$C$10,IF(C4="Con",'Personal File'!$C$11,IF(C4="Int",'Personal File'!$C$12,IF(C4="Wis",'Personal File'!$C$13,IF(C4="Cha",'Personal File'!$C$14))))))</f>
        <v>+5</v>
      </c>
      <c r="E4" s="229" t="str">
        <f t="shared" ref="E4" si="4">CONCATENATE(C4," (",D4,")")</f>
        <v>Dex (+5)</v>
      </c>
      <c r="F4" s="439">
        <v>0</v>
      </c>
      <c r="G4" s="440">
        <f t="shared" si="1"/>
        <v>10</v>
      </c>
      <c r="H4" s="228">
        <f t="shared" ca="1" si="2"/>
        <v>6</v>
      </c>
      <c r="I4" s="441">
        <f t="shared" ca="1" si="3"/>
        <v>16</v>
      </c>
      <c r="J4" s="443"/>
    </row>
    <row r="5" spans="1:10" s="10" customFormat="1" ht="16.8">
      <c r="A5" s="230" t="s">
        <v>69</v>
      </c>
      <c r="B5" s="231">
        <v>7</v>
      </c>
      <c r="C5" s="232" t="s">
        <v>33</v>
      </c>
      <c r="D5" s="232" t="str">
        <f>IF(C5="Str",'Personal File'!$C$9,IF(C5="Dex",'Personal File'!$C$10,IF(C5="Con",'Personal File'!$C$11,IF(C5="Int",'Personal File'!$C$12,IF(C5="Wis",'Personal File'!$C$13,IF(C5="Cha",'Personal File'!$C$14))))))</f>
        <v>+0</v>
      </c>
      <c r="E5" s="233" t="str">
        <f t="shared" ref="E5:E6" si="5">CONCATENATE(C5," (",D5,")")</f>
        <v>Wis (+0)</v>
      </c>
      <c r="F5" s="234">
        <v>0</v>
      </c>
      <c r="G5" s="235">
        <f t="shared" ref="G5:G49" si="6">B5+D5+F5</f>
        <v>7</v>
      </c>
      <c r="H5" s="236">
        <f t="shared" ca="1" si="2"/>
        <v>12</v>
      </c>
      <c r="I5" s="237">
        <f t="shared" ref="I5" ca="1" si="7">SUM(G5:H5)</f>
        <v>19</v>
      </c>
      <c r="J5" s="444"/>
    </row>
    <row r="6" spans="1:10" s="245" customFormat="1" ht="16.8">
      <c r="A6" s="238" t="s">
        <v>38</v>
      </c>
      <c r="B6" s="239">
        <v>1</v>
      </c>
      <c r="C6" s="240" t="s">
        <v>32</v>
      </c>
      <c r="D6" s="241" t="str">
        <f>IF(C6="Str",'Personal File'!$C$9,IF(C6="Dex",'Personal File'!$C$10,IF(C6="Con",'Personal File'!$C$11,IF(C6="Int",'Personal File'!$C$12,IF(C6="Wis",'Personal File'!$C$13,IF(C6="Cha",'Personal File'!$C$14))))))</f>
        <v>+3</v>
      </c>
      <c r="E6" s="242" t="str">
        <f t="shared" si="5"/>
        <v>Int (+3)</v>
      </c>
      <c r="F6" s="243" t="s">
        <v>62</v>
      </c>
      <c r="G6" s="243">
        <f t="shared" si="6"/>
        <v>4</v>
      </c>
      <c r="H6" s="228">
        <f t="shared" ca="1" si="2"/>
        <v>11</v>
      </c>
      <c r="I6" s="243">
        <f ca="1">SUM(G6:H6)</f>
        <v>15</v>
      </c>
      <c r="J6" s="244"/>
    </row>
    <row r="7" spans="1:10" s="250" customFormat="1" ht="16.8">
      <c r="A7" s="246" t="s">
        <v>39</v>
      </c>
      <c r="B7" s="239">
        <v>2</v>
      </c>
      <c r="C7" s="247" t="s">
        <v>34</v>
      </c>
      <c r="D7" s="248" t="str">
        <f>IF(C7="Str",'Personal File'!$C$9,IF(C7="Dex",'Personal File'!$C$10,IF(C7="Con",'Personal File'!$C$11,IF(C7="Int",'Personal File'!$C$12,IF(C7="Wis",'Personal File'!$C$13,IF(C7="Cha",'Personal File'!$C$14))))))</f>
        <v>+5</v>
      </c>
      <c r="E7" s="249" t="str">
        <f t="shared" ref="E7:E49" si="8">CONCATENATE(C7," (",D7,")")</f>
        <v>Dex (+5)</v>
      </c>
      <c r="F7" s="243" t="s">
        <v>62</v>
      </c>
      <c r="G7" s="243">
        <f t="shared" si="6"/>
        <v>7</v>
      </c>
      <c r="H7" s="228">
        <f t="shared" ca="1" si="2"/>
        <v>11</v>
      </c>
      <c r="I7" s="243">
        <f t="shared" ref="I7" ca="1" si="9">SUM(G7:H7)</f>
        <v>18</v>
      </c>
      <c r="J7" s="244"/>
    </row>
    <row r="8" spans="1:10" s="257" customFormat="1" ht="16.8">
      <c r="A8" s="251" t="s">
        <v>40</v>
      </c>
      <c r="B8" s="199">
        <v>0</v>
      </c>
      <c r="C8" s="252" t="s">
        <v>30</v>
      </c>
      <c r="D8" s="253" t="str">
        <f>IF(C8="Str",'Personal File'!$C$9,IF(C8="Dex",'Personal File'!$C$10,IF(C8="Con",'Personal File'!$C$11,IF(C8="Int",'Personal File'!$C$12,IF(C8="Wis",'Personal File'!$C$13,IF(C8="Cha",'Personal File'!$C$14))))))</f>
        <v>+0</v>
      </c>
      <c r="E8" s="254" t="str">
        <f t="shared" si="8"/>
        <v>Cha (+0)</v>
      </c>
      <c r="F8" s="255" t="s">
        <v>62</v>
      </c>
      <c r="G8" s="255">
        <f t="shared" si="6"/>
        <v>0</v>
      </c>
      <c r="H8" s="228">
        <f t="shared" ca="1" si="2"/>
        <v>12</v>
      </c>
      <c r="I8" s="255">
        <f t="shared" ref="I8:I49" ca="1" si="10">SUM(G8:H8)</f>
        <v>12</v>
      </c>
      <c r="J8" s="256"/>
    </row>
    <row r="9" spans="1:10" s="262" customFormat="1" ht="16.8">
      <c r="A9" s="258" t="s">
        <v>41</v>
      </c>
      <c r="B9" s="239">
        <v>4</v>
      </c>
      <c r="C9" s="259" t="s">
        <v>35</v>
      </c>
      <c r="D9" s="260" t="str">
        <f>IF(C9="Str",'Personal File'!$C$9,IF(C9="Dex",'Personal File'!$C$10,IF(C9="Con",'Personal File'!$C$11,IF(C9="Int",'Personal File'!$C$12,IF(C9="Wis",'Personal File'!$C$13,IF(C9="Cha",'Personal File'!$C$14))))))</f>
        <v>+0</v>
      </c>
      <c r="E9" s="261" t="str">
        <f t="shared" si="8"/>
        <v>Str (+0)</v>
      </c>
      <c r="F9" s="243" t="s">
        <v>62</v>
      </c>
      <c r="G9" s="243">
        <f t="shared" si="6"/>
        <v>4</v>
      </c>
      <c r="H9" s="228">
        <f t="shared" ca="1" si="2"/>
        <v>4</v>
      </c>
      <c r="I9" s="243">
        <f t="shared" ca="1" si="10"/>
        <v>8</v>
      </c>
      <c r="J9" s="244"/>
    </row>
    <row r="10" spans="1:10" s="262" customFormat="1" ht="16.8">
      <c r="A10" s="263" t="s">
        <v>16</v>
      </c>
      <c r="B10" s="239">
        <v>3</v>
      </c>
      <c r="C10" s="264" t="s">
        <v>31</v>
      </c>
      <c r="D10" s="265" t="str">
        <f>IF(C10="Str",'Personal File'!$C$9,IF(C10="Dex",'Personal File'!$C$10,IF(C10="Con",'Personal File'!$C$11,IF(C10="Int",'Personal File'!$C$12,IF(C10="Wis",'Personal File'!$C$13,IF(C10="Cha",'Personal File'!$C$14))))))</f>
        <v>+2</v>
      </c>
      <c r="E10" s="266" t="str">
        <f t="shared" si="8"/>
        <v>Con (+2)</v>
      </c>
      <c r="F10" s="243" t="s">
        <v>62</v>
      </c>
      <c r="G10" s="243">
        <f t="shared" si="6"/>
        <v>5</v>
      </c>
      <c r="H10" s="228">
        <f t="shared" ca="1" si="2"/>
        <v>19</v>
      </c>
      <c r="I10" s="243">
        <f t="shared" ca="1" si="10"/>
        <v>24</v>
      </c>
      <c r="J10" s="244"/>
    </row>
    <row r="11" spans="1:10" s="245" customFormat="1" ht="16.8">
      <c r="A11" s="238" t="s">
        <v>165</v>
      </c>
      <c r="B11" s="239">
        <v>1</v>
      </c>
      <c r="C11" s="240" t="s">
        <v>32</v>
      </c>
      <c r="D11" s="241" t="str">
        <f>IF(C11="Str",'Personal File'!$C$9,IF(C11="Dex",'Personal File'!$C$10,IF(C11="Con",'Personal File'!$C$11,IF(C11="Int",'Personal File'!$C$12,IF(C11="Wis",'Personal File'!$C$13,IF(C11="Cha",'Personal File'!$C$14))))))</f>
        <v>+3</v>
      </c>
      <c r="E11" s="242" t="str">
        <f t="shared" si="8"/>
        <v>Int (+3)</v>
      </c>
      <c r="F11" s="243" t="s">
        <v>62</v>
      </c>
      <c r="G11" s="243">
        <f t="shared" si="6"/>
        <v>4</v>
      </c>
      <c r="H11" s="228">
        <f t="shared" ca="1" si="2"/>
        <v>17</v>
      </c>
      <c r="I11" s="267">
        <f t="shared" ca="1" si="10"/>
        <v>21</v>
      </c>
      <c r="J11" s="268"/>
    </row>
    <row r="12" spans="1:10" s="269" customFormat="1" ht="16.8">
      <c r="A12" s="238" t="s">
        <v>42</v>
      </c>
      <c r="B12" s="239">
        <v>1</v>
      </c>
      <c r="C12" s="240" t="s">
        <v>32</v>
      </c>
      <c r="D12" s="241" t="str">
        <f>IF(C12="Str",'Personal File'!$C$9,IF(C12="Dex",'Personal File'!$C$10,IF(C12="Con",'Personal File'!$C$11,IF(C12="Int",'Personal File'!$C$12,IF(C12="Wis",'Personal File'!$C$13,IF(C12="Cha",'Personal File'!$C$14))))))</f>
        <v>+3</v>
      </c>
      <c r="E12" s="242" t="str">
        <f t="shared" si="8"/>
        <v>Int (+3)</v>
      </c>
      <c r="F12" s="243" t="s">
        <v>62</v>
      </c>
      <c r="G12" s="243">
        <f t="shared" si="6"/>
        <v>4</v>
      </c>
      <c r="H12" s="228">
        <f t="shared" ca="1" si="2"/>
        <v>3</v>
      </c>
      <c r="I12" s="243">
        <f t="shared" ca="1" si="10"/>
        <v>7</v>
      </c>
      <c r="J12" s="244"/>
    </row>
    <row r="13" spans="1:10" s="250" customFormat="1" ht="16.8">
      <c r="A13" s="251" t="s">
        <v>43</v>
      </c>
      <c r="B13" s="199">
        <v>0</v>
      </c>
      <c r="C13" s="252" t="s">
        <v>30</v>
      </c>
      <c r="D13" s="253" t="str">
        <f>IF(C13="Str",'Personal File'!$C$9,IF(C13="Dex",'Personal File'!$C$10,IF(C13="Con",'Personal File'!$C$11,IF(C13="Int",'Personal File'!$C$12,IF(C13="Wis",'Personal File'!$C$13,IF(C13="Cha",'Personal File'!$C$14))))))</f>
        <v>+0</v>
      </c>
      <c r="E13" s="254" t="str">
        <f t="shared" si="8"/>
        <v>Cha (+0)</v>
      </c>
      <c r="F13" s="255" t="s">
        <v>62</v>
      </c>
      <c r="G13" s="255">
        <f t="shared" si="6"/>
        <v>0</v>
      </c>
      <c r="H13" s="228">
        <f t="shared" ca="1" si="2"/>
        <v>15</v>
      </c>
      <c r="I13" s="255">
        <f t="shared" ca="1" si="10"/>
        <v>15</v>
      </c>
      <c r="J13" s="256"/>
    </row>
    <row r="14" spans="1:10" s="250" customFormat="1" ht="16.8">
      <c r="A14" s="238" t="s">
        <v>44</v>
      </c>
      <c r="B14" s="239">
        <v>5</v>
      </c>
      <c r="C14" s="240" t="s">
        <v>32</v>
      </c>
      <c r="D14" s="241" t="str">
        <f>IF(C14="Str",'Personal File'!$C$9,IF(C14="Dex",'Personal File'!$C$10,IF(C14="Con",'Personal File'!$C$11,IF(C14="Int",'Personal File'!$C$12,IF(C14="Wis",'Personal File'!$C$13,IF(C14="Cha",'Personal File'!$C$14))))))</f>
        <v>+3</v>
      </c>
      <c r="E14" s="242" t="str">
        <f t="shared" si="8"/>
        <v>Int (+3)</v>
      </c>
      <c r="F14" s="243" t="s">
        <v>95</v>
      </c>
      <c r="G14" s="243">
        <f t="shared" si="6"/>
        <v>10</v>
      </c>
      <c r="H14" s="228">
        <f t="shared" ca="1" si="2"/>
        <v>4</v>
      </c>
      <c r="I14" s="243">
        <f t="shared" ca="1" si="10"/>
        <v>14</v>
      </c>
      <c r="J14" s="244"/>
    </row>
    <row r="15" spans="1:10" s="250" customFormat="1" ht="16.8">
      <c r="A15" s="251" t="s">
        <v>45</v>
      </c>
      <c r="B15" s="199">
        <v>0</v>
      </c>
      <c r="C15" s="252" t="s">
        <v>30</v>
      </c>
      <c r="D15" s="253" t="str">
        <f>IF(C15="Str",'Personal File'!$C$9,IF(C15="Dex",'Personal File'!$C$10,IF(C15="Con",'Personal File'!$C$11,IF(C15="Int",'Personal File'!$C$12,IF(C15="Wis",'Personal File'!$C$13,IF(C15="Cha",'Personal File'!$C$14))))))</f>
        <v>+0</v>
      </c>
      <c r="E15" s="254" t="str">
        <f t="shared" si="8"/>
        <v>Cha (+0)</v>
      </c>
      <c r="F15" s="255" t="s">
        <v>62</v>
      </c>
      <c r="G15" s="255">
        <f t="shared" si="6"/>
        <v>0</v>
      </c>
      <c r="H15" s="228">
        <f t="shared" ca="1" si="2"/>
        <v>16</v>
      </c>
      <c r="I15" s="255">
        <f t="shared" ca="1" si="10"/>
        <v>16</v>
      </c>
      <c r="J15" s="256"/>
    </row>
    <row r="16" spans="1:10" s="250" customFormat="1" ht="16.8">
      <c r="A16" s="246" t="s">
        <v>46</v>
      </c>
      <c r="B16" s="239">
        <v>3</v>
      </c>
      <c r="C16" s="247" t="s">
        <v>34</v>
      </c>
      <c r="D16" s="248" t="str">
        <f>IF(C16="Str",'Personal File'!$C$9,IF(C16="Dex",'Personal File'!$C$10,IF(C16="Con",'Personal File'!$C$11,IF(C16="Int",'Personal File'!$C$12,IF(C16="Wis",'Personal File'!$C$13,IF(C16="Cha",'Personal File'!$C$14))))))</f>
        <v>+5</v>
      </c>
      <c r="E16" s="249" t="str">
        <f t="shared" si="8"/>
        <v>Dex (+5)</v>
      </c>
      <c r="F16" s="243" t="s">
        <v>62</v>
      </c>
      <c r="G16" s="243">
        <f t="shared" si="6"/>
        <v>8</v>
      </c>
      <c r="H16" s="228">
        <f t="shared" ca="1" si="2"/>
        <v>10</v>
      </c>
      <c r="I16" s="243">
        <f t="shared" ca="1" si="10"/>
        <v>18</v>
      </c>
      <c r="J16" s="244"/>
    </row>
    <row r="17" spans="1:10" s="250" customFormat="1" ht="16.8">
      <c r="A17" s="273" t="s">
        <v>47</v>
      </c>
      <c r="B17" s="199">
        <v>0</v>
      </c>
      <c r="C17" s="274" t="s">
        <v>32</v>
      </c>
      <c r="D17" s="275" t="str">
        <f>IF(C17="Str",'Personal File'!$C$9,IF(C17="Dex",'Personal File'!$C$10,IF(C17="Con",'Personal File'!$C$11,IF(C17="Int",'Personal File'!$C$12,IF(C17="Wis",'Personal File'!$C$13,IF(C17="Cha",'Personal File'!$C$14))))))</f>
        <v>+3</v>
      </c>
      <c r="E17" s="276" t="str">
        <f t="shared" si="8"/>
        <v>Int (+3)</v>
      </c>
      <c r="F17" s="255" t="s">
        <v>62</v>
      </c>
      <c r="G17" s="255">
        <f t="shared" si="6"/>
        <v>3</v>
      </c>
      <c r="H17" s="228">
        <f t="shared" ca="1" si="2"/>
        <v>12</v>
      </c>
      <c r="I17" s="255">
        <f t="shared" ca="1" si="10"/>
        <v>15</v>
      </c>
      <c r="J17" s="256"/>
    </row>
    <row r="18" spans="1:10" s="250" customFormat="1" ht="16.8">
      <c r="A18" s="251" t="s">
        <v>48</v>
      </c>
      <c r="B18" s="199">
        <v>0</v>
      </c>
      <c r="C18" s="252" t="s">
        <v>30</v>
      </c>
      <c r="D18" s="253" t="str">
        <f>IF(C18="Str",'Personal File'!$C$9,IF(C18="Dex",'Personal File'!$C$10,IF(C18="Con",'Personal File'!$C$11,IF(C18="Int",'Personal File'!$C$12,IF(C18="Wis",'Personal File'!$C$13,IF(C18="Cha",'Personal File'!$C$14))))))</f>
        <v>+0</v>
      </c>
      <c r="E18" s="254" t="str">
        <f t="shared" si="8"/>
        <v>Cha (+0)</v>
      </c>
      <c r="F18" s="255" t="s">
        <v>62</v>
      </c>
      <c r="G18" s="255">
        <f t="shared" si="6"/>
        <v>0</v>
      </c>
      <c r="H18" s="228">
        <f t="shared" ca="1" si="2"/>
        <v>5</v>
      </c>
      <c r="I18" s="255">
        <f t="shared" ca="1" si="10"/>
        <v>5</v>
      </c>
      <c r="J18" s="256"/>
    </row>
    <row r="19" spans="1:10" s="250" customFormat="1" ht="16.8">
      <c r="A19" s="277" t="s">
        <v>18</v>
      </c>
      <c r="B19" s="278">
        <v>0</v>
      </c>
      <c r="C19" s="279" t="s">
        <v>30</v>
      </c>
      <c r="D19" s="280" t="str">
        <f>IF(C19="Str",'Personal File'!$C$9,IF(C19="Dex",'Personal File'!$C$10,IF(C19="Con",'Personal File'!$C$11,IF(C19="Int",'Personal File'!$C$12,IF(C19="Wis",'Personal File'!$C$13,IF(C19="Cha",'Personal File'!$C$14))))))</f>
        <v>+0</v>
      </c>
      <c r="E19" s="281" t="str">
        <f t="shared" si="8"/>
        <v>Cha (+0)</v>
      </c>
      <c r="F19" s="282" t="s">
        <v>62</v>
      </c>
      <c r="G19" s="282">
        <f t="shared" si="6"/>
        <v>0</v>
      </c>
      <c r="H19" s="228">
        <f t="shared" ca="1" si="2"/>
        <v>16</v>
      </c>
      <c r="I19" s="282">
        <f t="shared" ca="1" si="10"/>
        <v>16</v>
      </c>
      <c r="J19" s="283"/>
    </row>
    <row r="20" spans="1:10" s="250" customFormat="1" ht="16.8">
      <c r="A20" s="284" t="s">
        <v>49</v>
      </c>
      <c r="B20" s="199">
        <v>0</v>
      </c>
      <c r="C20" s="285" t="s">
        <v>33</v>
      </c>
      <c r="D20" s="286" t="str">
        <f>IF(C20="Str",'Personal File'!$C$9,IF(C20="Dex",'Personal File'!$C$10,IF(C20="Con",'Personal File'!$C$11,IF(C20="Int",'Personal File'!$C$12,IF(C20="Wis",'Personal File'!$C$13,IF(C20="Cha",'Personal File'!$C$14))))))</f>
        <v>+0</v>
      </c>
      <c r="E20" s="287" t="str">
        <f t="shared" si="8"/>
        <v>Wis (+0)</v>
      </c>
      <c r="F20" s="255" t="s">
        <v>62</v>
      </c>
      <c r="G20" s="255">
        <f t="shared" si="6"/>
        <v>0</v>
      </c>
      <c r="H20" s="228">
        <f t="shared" ca="1" si="2"/>
        <v>3</v>
      </c>
      <c r="I20" s="255">
        <f t="shared" ca="1" si="10"/>
        <v>3</v>
      </c>
      <c r="J20" s="256"/>
    </row>
    <row r="21" spans="1:10" s="250" customFormat="1" ht="16.8">
      <c r="A21" s="246" t="s">
        <v>50</v>
      </c>
      <c r="B21" s="239">
        <v>8</v>
      </c>
      <c r="C21" s="247" t="s">
        <v>34</v>
      </c>
      <c r="D21" s="248" t="str">
        <f>IF(C21="Str",'Personal File'!$C$9,IF(C21="Dex",'Personal File'!$C$10,IF(C21="Con",'Personal File'!$C$11,IF(C21="Int",'Personal File'!$C$12,IF(C21="Wis",'Personal File'!$C$13,IF(C21="Cha",'Personal File'!$C$14))))))</f>
        <v>+5</v>
      </c>
      <c r="E21" s="249" t="str">
        <f t="shared" si="8"/>
        <v>Dex (+5)</v>
      </c>
      <c r="F21" s="243" t="s">
        <v>183</v>
      </c>
      <c r="G21" s="243">
        <f t="shared" si="6"/>
        <v>21</v>
      </c>
      <c r="H21" s="228">
        <f t="shared" ca="1" si="2"/>
        <v>8</v>
      </c>
      <c r="I21" s="243">
        <f t="shared" ca="1" si="10"/>
        <v>29</v>
      </c>
      <c r="J21" s="244"/>
    </row>
    <row r="22" spans="1:10" s="250" customFormat="1" ht="16.8">
      <c r="A22" s="251" t="s">
        <v>51</v>
      </c>
      <c r="B22" s="199">
        <v>0</v>
      </c>
      <c r="C22" s="252" t="s">
        <v>30</v>
      </c>
      <c r="D22" s="253" t="str">
        <f>IF(C22="Str",'Personal File'!$C$9,IF(C22="Dex",'Personal File'!$C$10,IF(C22="Con",'Personal File'!$C$11,IF(C22="Int",'Personal File'!$C$12,IF(C22="Wis",'Personal File'!$C$13,IF(C22="Cha",'Personal File'!$C$14))))))</f>
        <v>+0</v>
      </c>
      <c r="E22" s="254" t="str">
        <f t="shared" si="8"/>
        <v>Cha (+0)</v>
      </c>
      <c r="F22" s="255" t="s">
        <v>62</v>
      </c>
      <c r="G22" s="255">
        <f t="shared" si="6"/>
        <v>0</v>
      </c>
      <c r="H22" s="228">
        <f t="shared" ca="1" si="2"/>
        <v>16</v>
      </c>
      <c r="I22" s="255">
        <f t="shared" ca="1" si="10"/>
        <v>16</v>
      </c>
      <c r="J22" s="256"/>
    </row>
    <row r="23" spans="1:10" s="250" customFormat="1" ht="16.8">
      <c r="A23" s="288" t="s">
        <v>52</v>
      </c>
      <c r="B23" s="199">
        <v>0</v>
      </c>
      <c r="C23" s="289" t="s">
        <v>35</v>
      </c>
      <c r="D23" s="290" t="str">
        <f>IF(C23="Str",'Personal File'!$C$9,IF(C23="Dex",'Personal File'!$C$10,IF(C23="Con",'Personal File'!$C$11,IF(C23="Int",'Personal File'!$C$12,IF(C23="Wis",'Personal File'!$C$13,IF(C23="Cha",'Personal File'!$C$14))))))</f>
        <v>+0</v>
      </c>
      <c r="E23" s="291" t="str">
        <f t="shared" si="8"/>
        <v>Str (+0)</v>
      </c>
      <c r="F23" s="255" t="s">
        <v>62</v>
      </c>
      <c r="G23" s="255">
        <f t="shared" si="6"/>
        <v>0</v>
      </c>
      <c r="H23" s="228">
        <f t="shared" ca="1" si="2"/>
        <v>16</v>
      </c>
      <c r="I23" s="255">
        <f t="shared" ca="1" si="10"/>
        <v>16</v>
      </c>
      <c r="J23" s="256"/>
    </row>
    <row r="24" spans="1:10" s="250" customFormat="1" ht="16.8">
      <c r="A24" s="238" t="s">
        <v>85</v>
      </c>
      <c r="B24" s="239">
        <v>1</v>
      </c>
      <c r="C24" s="240" t="s">
        <v>32</v>
      </c>
      <c r="D24" s="241" t="str">
        <f>IF(C24="Str",'Personal File'!$C$9,IF(C24="Dex",'Personal File'!$C$10,IF(C24="Con",'Personal File'!$C$11,IF(C24="Int",'Personal File'!$C$12,IF(C24="Wis",'Personal File'!$C$13,IF(C24="Cha",'Personal File'!$C$14))))))</f>
        <v>+3</v>
      </c>
      <c r="E24" s="242" t="str">
        <f t="shared" si="8"/>
        <v>Int (+3)</v>
      </c>
      <c r="F24" s="243" t="s">
        <v>62</v>
      </c>
      <c r="G24" s="243">
        <f t="shared" si="6"/>
        <v>4</v>
      </c>
      <c r="H24" s="228">
        <f t="shared" ca="1" si="2"/>
        <v>14</v>
      </c>
      <c r="I24" s="243">
        <f t="shared" ca="1" si="10"/>
        <v>18</v>
      </c>
      <c r="J24" s="244"/>
    </row>
    <row r="25" spans="1:10" s="250" customFormat="1" ht="16.8">
      <c r="A25" s="292" t="s">
        <v>127</v>
      </c>
      <c r="B25" s="278">
        <v>0</v>
      </c>
      <c r="C25" s="293" t="s">
        <v>32</v>
      </c>
      <c r="D25" s="294" t="str">
        <f>IF(C25="Str",'Personal File'!$C$9,IF(C25="Dex",'Personal File'!$C$10,IF(C25="Con",'Personal File'!$C$11,IF(C25="Int",'Personal File'!$C$12,IF(C25="Wis",'Personal File'!$C$13,IF(C25="Cha",'Personal File'!$C$14))))))</f>
        <v>+3</v>
      </c>
      <c r="E25" s="295" t="str">
        <f t="shared" si="8"/>
        <v>Int (+3)</v>
      </c>
      <c r="F25" s="282" t="s">
        <v>62</v>
      </c>
      <c r="G25" s="282">
        <f t="shared" si="6"/>
        <v>3</v>
      </c>
      <c r="H25" s="228">
        <f t="shared" ca="1" si="2"/>
        <v>2</v>
      </c>
      <c r="I25" s="282">
        <f t="shared" ref="I25" ca="1" si="11">SUM(G25:H25)</f>
        <v>5</v>
      </c>
      <c r="J25" s="283"/>
    </row>
    <row r="26" spans="1:10" s="250" customFormat="1" ht="16.8">
      <c r="A26" s="292" t="s">
        <v>106</v>
      </c>
      <c r="B26" s="278">
        <v>0</v>
      </c>
      <c r="C26" s="293" t="s">
        <v>32</v>
      </c>
      <c r="D26" s="294" t="str">
        <f>IF(C26="Str",'Personal File'!$C$9,IF(C26="Dex",'Personal File'!$C$10,IF(C26="Con",'Personal File'!$C$11,IF(C26="Int",'Personal File'!$C$12,IF(C26="Wis",'Personal File'!$C$13,IF(C26="Cha",'Personal File'!$C$14))))))</f>
        <v>+3</v>
      </c>
      <c r="E26" s="295" t="str">
        <f t="shared" ref="E26:E27" si="12">CONCATENATE(C26," (",D26,")")</f>
        <v>Int (+3)</v>
      </c>
      <c r="F26" s="282" t="s">
        <v>62</v>
      </c>
      <c r="G26" s="282">
        <f t="shared" si="6"/>
        <v>3</v>
      </c>
      <c r="H26" s="228">
        <f t="shared" ca="1" si="2"/>
        <v>14</v>
      </c>
      <c r="I26" s="282">
        <f t="shared" ref="I26" ca="1" si="13">SUM(G26:H26)</f>
        <v>17</v>
      </c>
      <c r="J26" s="283"/>
    </row>
    <row r="27" spans="1:10" s="250" customFormat="1" ht="16.8">
      <c r="A27" s="292" t="s">
        <v>128</v>
      </c>
      <c r="B27" s="278">
        <v>0</v>
      </c>
      <c r="C27" s="293" t="s">
        <v>32</v>
      </c>
      <c r="D27" s="294" t="str">
        <f>IF(C27="Str",'Personal File'!$C$9,IF(C27="Dex",'Personal File'!$C$10,IF(C27="Con",'Personal File'!$C$11,IF(C27="Int",'Personal File'!$C$12,IF(C27="Wis",'Personal File'!$C$13,IF(C27="Cha",'Personal File'!$C$14))))))</f>
        <v>+3</v>
      </c>
      <c r="E27" s="295" t="str">
        <f t="shared" si="12"/>
        <v>Int (+3)</v>
      </c>
      <c r="F27" s="282" t="s">
        <v>62</v>
      </c>
      <c r="G27" s="282">
        <f t="shared" si="6"/>
        <v>3</v>
      </c>
      <c r="H27" s="228">
        <f t="shared" ca="1" si="2"/>
        <v>16</v>
      </c>
      <c r="I27" s="282">
        <f t="shared" ref="I27" ca="1" si="14">SUM(G27:H27)</f>
        <v>19</v>
      </c>
      <c r="J27" s="283"/>
    </row>
    <row r="28" spans="1:10" s="250" customFormat="1" ht="16.8">
      <c r="A28" s="292" t="s">
        <v>93</v>
      </c>
      <c r="B28" s="278">
        <v>0</v>
      </c>
      <c r="C28" s="293" t="s">
        <v>32</v>
      </c>
      <c r="D28" s="294" t="str">
        <f>IF(C28="Str",'Personal File'!$C$9,IF(C28="Dex",'Personal File'!$C$10,IF(C28="Con",'Personal File'!$C$11,IF(C28="Int",'Personal File'!$C$12,IF(C28="Wis",'Personal File'!$C$13,IF(C28="Cha",'Personal File'!$C$14))))))</f>
        <v>+3</v>
      </c>
      <c r="E28" s="295" t="str">
        <f t="shared" ref="E28:E32" si="15">CONCATENATE(C28," (",D28,")")</f>
        <v>Int (+3)</v>
      </c>
      <c r="F28" s="282" t="s">
        <v>62</v>
      </c>
      <c r="G28" s="282">
        <f t="shared" si="6"/>
        <v>3</v>
      </c>
      <c r="H28" s="228">
        <f t="shared" ca="1" si="2"/>
        <v>3</v>
      </c>
      <c r="I28" s="282">
        <f t="shared" ca="1" si="10"/>
        <v>6</v>
      </c>
      <c r="J28" s="283"/>
    </row>
    <row r="29" spans="1:10" s="250" customFormat="1" ht="16.8">
      <c r="A29" s="292" t="s">
        <v>141</v>
      </c>
      <c r="B29" s="278">
        <v>0</v>
      </c>
      <c r="C29" s="293" t="s">
        <v>32</v>
      </c>
      <c r="D29" s="294" t="str">
        <f>IF(C29="Str",'Personal File'!$C$9,IF(C29="Dex",'Personal File'!$C$10,IF(C29="Con",'Personal File'!$C$11,IF(C29="Int",'Personal File'!$C$12,IF(C29="Wis",'Personal File'!$C$13,IF(C29="Cha",'Personal File'!$C$14))))))</f>
        <v>+3</v>
      </c>
      <c r="E29" s="295" t="str">
        <f t="shared" ref="E29:E30" si="16">CONCATENATE(C29," (",D29,")")</f>
        <v>Int (+3)</v>
      </c>
      <c r="F29" s="282" t="s">
        <v>62</v>
      </c>
      <c r="G29" s="282">
        <f t="shared" si="6"/>
        <v>3</v>
      </c>
      <c r="H29" s="228">
        <f t="shared" ca="1" si="2"/>
        <v>17</v>
      </c>
      <c r="I29" s="282">
        <f t="shared" ref="I29:I30" ca="1" si="17">SUM(G29:H29)</f>
        <v>20</v>
      </c>
      <c r="J29" s="283"/>
    </row>
    <row r="30" spans="1:10" s="250" customFormat="1" ht="16.8">
      <c r="A30" s="292" t="s">
        <v>140</v>
      </c>
      <c r="B30" s="278">
        <v>0</v>
      </c>
      <c r="C30" s="293" t="s">
        <v>32</v>
      </c>
      <c r="D30" s="294" t="str">
        <f>IF(C30="Str",'Personal File'!$C$9,IF(C30="Dex",'Personal File'!$C$10,IF(C30="Con",'Personal File'!$C$11,IF(C30="Int",'Personal File'!$C$12,IF(C30="Wis",'Personal File'!$C$13,IF(C30="Cha",'Personal File'!$C$14))))))</f>
        <v>+3</v>
      </c>
      <c r="E30" s="295" t="str">
        <f t="shared" si="16"/>
        <v>Int (+3)</v>
      </c>
      <c r="F30" s="282" t="s">
        <v>62</v>
      </c>
      <c r="G30" s="282">
        <f t="shared" si="6"/>
        <v>3</v>
      </c>
      <c r="H30" s="228">
        <f t="shared" ca="1" si="2"/>
        <v>5</v>
      </c>
      <c r="I30" s="282">
        <f t="shared" ca="1" si="17"/>
        <v>8</v>
      </c>
      <c r="J30" s="283"/>
    </row>
    <row r="31" spans="1:10" s="250" customFormat="1" ht="16.8">
      <c r="A31" s="238" t="s">
        <v>94</v>
      </c>
      <c r="B31" s="239">
        <v>1</v>
      </c>
      <c r="C31" s="240" t="s">
        <v>32</v>
      </c>
      <c r="D31" s="241" t="str">
        <f>IF(C31="Str",'Personal File'!$C$9,IF(C31="Dex",'Personal File'!$C$10,IF(C31="Con",'Personal File'!$C$11,IF(C31="Int",'Personal File'!$C$12,IF(C31="Wis",'Personal File'!$C$13,IF(C31="Cha",'Personal File'!$C$14))))))</f>
        <v>+3</v>
      </c>
      <c r="E31" s="242" t="str">
        <f t="shared" ref="E31" si="18">CONCATENATE(C31," (",D31,")")</f>
        <v>Int (+3)</v>
      </c>
      <c r="F31" s="243" t="s">
        <v>62</v>
      </c>
      <c r="G31" s="243">
        <f t="shared" si="6"/>
        <v>4</v>
      </c>
      <c r="H31" s="228">
        <f t="shared" ca="1" si="2"/>
        <v>1</v>
      </c>
      <c r="I31" s="243">
        <f t="shared" ref="I31" ca="1" si="19">SUM(G31:H31)</f>
        <v>5</v>
      </c>
      <c r="J31" s="244"/>
    </row>
    <row r="32" spans="1:10" s="250" customFormat="1" ht="16.8">
      <c r="A32" s="292" t="s">
        <v>105</v>
      </c>
      <c r="B32" s="278">
        <v>0</v>
      </c>
      <c r="C32" s="293" t="s">
        <v>32</v>
      </c>
      <c r="D32" s="294" t="str">
        <f>IF(C32="Str",'Personal File'!$C$9,IF(C32="Dex",'Personal File'!$C$10,IF(C32="Con",'Personal File'!$C$11,IF(C32="Int",'Personal File'!$C$12,IF(C32="Wis",'Personal File'!$C$13,IF(C32="Cha",'Personal File'!$C$14))))))</f>
        <v>+3</v>
      </c>
      <c r="E32" s="295" t="str">
        <f t="shared" si="15"/>
        <v>Int (+3)</v>
      </c>
      <c r="F32" s="282" t="s">
        <v>62</v>
      </c>
      <c r="G32" s="282">
        <f t="shared" si="6"/>
        <v>3</v>
      </c>
      <c r="H32" s="228">
        <f t="shared" ca="1" si="2"/>
        <v>13</v>
      </c>
      <c r="I32" s="282">
        <f t="shared" ca="1" si="10"/>
        <v>16</v>
      </c>
      <c r="J32" s="283"/>
    </row>
    <row r="33" spans="1:10" s="250" customFormat="1" ht="16.8">
      <c r="A33" s="296" t="s">
        <v>53</v>
      </c>
      <c r="B33" s="239">
        <v>9</v>
      </c>
      <c r="C33" s="297" t="s">
        <v>33</v>
      </c>
      <c r="D33" s="298" t="str">
        <f>IF(C33="Str",'Personal File'!$C$9,IF(C33="Dex",'Personal File'!$C$10,IF(C33="Con",'Personal File'!$C$11,IF(C33="Int",'Personal File'!$C$12,IF(C33="Wis",'Personal File'!$C$13,IF(C33="Cha",'Personal File'!$C$14))))))</f>
        <v>+0</v>
      </c>
      <c r="E33" s="299" t="str">
        <f t="shared" si="8"/>
        <v>Wis (+0)</v>
      </c>
      <c r="F33" s="243" t="s">
        <v>95</v>
      </c>
      <c r="G33" s="243">
        <f t="shared" si="6"/>
        <v>11</v>
      </c>
      <c r="H33" s="228">
        <f t="shared" ca="1" si="2"/>
        <v>17</v>
      </c>
      <c r="I33" s="243">
        <f t="shared" ca="1" si="10"/>
        <v>28</v>
      </c>
      <c r="J33" s="244"/>
    </row>
    <row r="34" spans="1:10" s="250" customFormat="1" ht="16.8">
      <c r="A34" s="246" t="s">
        <v>19</v>
      </c>
      <c r="B34" s="239">
        <v>6</v>
      </c>
      <c r="C34" s="247" t="s">
        <v>34</v>
      </c>
      <c r="D34" s="248" t="str">
        <f>IF(C34="Str",'Personal File'!$C$9,IF(C34="Dex",'Personal File'!$C$10,IF(C34="Con",'Personal File'!$C$11,IF(C34="Int",'Personal File'!$C$12,IF(C34="Wis",'Personal File'!$C$13,IF(C34="Cha",'Personal File'!$C$14))))))</f>
        <v>+5</v>
      </c>
      <c r="E34" s="249" t="str">
        <f t="shared" si="8"/>
        <v>Dex (+5)</v>
      </c>
      <c r="F34" s="243" t="s">
        <v>182</v>
      </c>
      <c r="G34" s="243">
        <f t="shared" si="6"/>
        <v>15</v>
      </c>
      <c r="H34" s="228">
        <f t="shared" ca="1" si="2"/>
        <v>12</v>
      </c>
      <c r="I34" s="243">
        <f t="shared" ca="1" si="10"/>
        <v>27</v>
      </c>
      <c r="J34" s="244"/>
    </row>
    <row r="35" spans="1:10" s="250" customFormat="1" ht="16.8">
      <c r="A35" s="246" t="s">
        <v>54</v>
      </c>
      <c r="B35" s="239">
        <v>5</v>
      </c>
      <c r="C35" s="247" t="s">
        <v>34</v>
      </c>
      <c r="D35" s="248" t="str">
        <f>IF(C35="Str",'Personal File'!$C$9,IF(C35="Dex",'Personal File'!$C$10,IF(C35="Con",'Personal File'!$C$11,IF(C35="Int",'Personal File'!$C$12,IF(C35="Wis",'Personal File'!$C$13,IF(C35="Cha",'Personal File'!$C$14))))))</f>
        <v>+5</v>
      </c>
      <c r="E35" s="249" t="str">
        <f t="shared" si="8"/>
        <v>Dex (+5)</v>
      </c>
      <c r="F35" s="243" t="s">
        <v>95</v>
      </c>
      <c r="G35" s="243">
        <f t="shared" si="6"/>
        <v>12</v>
      </c>
      <c r="H35" s="228">
        <f t="shared" ca="1" si="2"/>
        <v>10</v>
      </c>
      <c r="I35" s="243">
        <f t="shared" ca="1" si="10"/>
        <v>22</v>
      </c>
      <c r="J35" s="244"/>
    </row>
    <row r="36" spans="1:10" ht="16.8">
      <c r="A36" s="251" t="s">
        <v>97</v>
      </c>
      <c r="B36" s="199">
        <v>0</v>
      </c>
      <c r="C36" s="252" t="s">
        <v>30</v>
      </c>
      <c r="D36" s="253" t="str">
        <f>IF(C36="Str",'Personal File'!$C$9,IF(C36="Dex",'Personal File'!$C$10,IF(C36="Con",'Personal File'!$C$11,IF(C36="Int",'Personal File'!$C$12,IF(C36="Wis",'Personal File'!$C$13,IF(C36="Cha",'Personal File'!$C$14))))))</f>
        <v>+0</v>
      </c>
      <c r="E36" s="254" t="str">
        <f t="shared" si="8"/>
        <v>Cha (+0)</v>
      </c>
      <c r="F36" s="255" t="s">
        <v>62</v>
      </c>
      <c r="G36" s="255">
        <f t="shared" si="6"/>
        <v>0</v>
      </c>
      <c r="H36" s="228">
        <f t="shared" ca="1" si="2"/>
        <v>7</v>
      </c>
      <c r="I36" s="255">
        <f t="shared" ca="1" si="10"/>
        <v>7</v>
      </c>
      <c r="J36" s="256"/>
    </row>
    <row r="37" spans="1:10" ht="16.8">
      <c r="A37" s="300" t="s">
        <v>164</v>
      </c>
      <c r="B37" s="239">
        <v>1</v>
      </c>
      <c r="C37" s="297" t="s">
        <v>33</v>
      </c>
      <c r="D37" s="298" t="str">
        <f>IF(C37="Str",'Personal File'!$C$9,IF(C37="Dex",'Personal File'!$C$10,IF(C37="Con",'Personal File'!$C$11,IF(C37="Int",'Personal File'!$C$12,IF(C37="Wis",'Personal File'!$C$13,IF(C37="Cha",'Personal File'!$C$14))))))</f>
        <v>+0</v>
      </c>
      <c r="E37" s="299" t="str">
        <f t="shared" ref="E37" si="20">CONCATENATE(C37," (",D37,")")</f>
        <v>Wis (+0)</v>
      </c>
      <c r="F37" s="243" t="s">
        <v>62</v>
      </c>
      <c r="G37" s="243">
        <f t="shared" si="6"/>
        <v>1</v>
      </c>
      <c r="H37" s="228">
        <f t="shared" ca="1" si="2"/>
        <v>9</v>
      </c>
      <c r="I37" s="243">
        <f t="shared" ca="1" si="10"/>
        <v>10</v>
      </c>
      <c r="J37" s="244"/>
    </row>
    <row r="38" spans="1:10" ht="16.8">
      <c r="A38" s="270" t="s">
        <v>20</v>
      </c>
      <c r="B38" s="199">
        <v>0</v>
      </c>
      <c r="C38" s="271" t="s">
        <v>34</v>
      </c>
      <c r="D38" s="272" t="str">
        <f>IF(C38="Str",'Personal File'!$C$9,IF(C38="Dex",'Personal File'!$C$10,IF(C38="Con",'Personal File'!$C$11,IF(C38="Int",'Personal File'!$C$12,IF(C38="Wis",'Personal File'!$C$13,IF(C38="Cha",'Personal File'!$C$14))))))</f>
        <v>+5</v>
      </c>
      <c r="E38" s="229" t="str">
        <f t="shared" si="8"/>
        <v>Dex (+5)</v>
      </c>
      <c r="F38" s="255" t="s">
        <v>62</v>
      </c>
      <c r="G38" s="255">
        <f t="shared" si="6"/>
        <v>5</v>
      </c>
      <c r="H38" s="228">
        <f t="shared" ca="1" si="2"/>
        <v>10</v>
      </c>
      <c r="I38" s="255">
        <f t="shared" ca="1" si="10"/>
        <v>15</v>
      </c>
      <c r="J38" s="256"/>
    </row>
    <row r="39" spans="1:10" ht="16.8">
      <c r="A39" s="238" t="s">
        <v>21</v>
      </c>
      <c r="B39" s="239">
        <v>9</v>
      </c>
      <c r="C39" s="240" t="s">
        <v>32</v>
      </c>
      <c r="D39" s="241" t="str">
        <f>IF(C39="Str",'Personal File'!$C$9,IF(C39="Dex",'Personal File'!$C$10,IF(C39="Con",'Personal File'!$C$11,IF(C39="Int",'Personal File'!$C$12,IF(C39="Wis",'Personal File'!$C$13,IF(C39="Cha",'Personal File'!$C$14))))))</f>
        <v>+3</v>
      </c>
      <c r="E39" s="242" t="str">
        <f t="shared" si="8"/>
        <v>Int (+3)</v>
      </c>
      <c r="F39" s="243" t="s">
        <v>62</v>
      </c>
      <c r="G39" s="243">
        <f t="shared" si="6"/>
        <v>12</v>
      </c>
      <c r="H39" s="228">
        <f t="shared" ca="1" si="2"/>
        <v>6</v>
      </c>
      <c r="I39" s="243">
        <f t="shared" ca="1" si="10"/>
        <v>18</v>
      </c>
      <c r="J39" s="244"/>
    </row>
    <row r="40" spans="1:10" ht="16.8">
      <c r="A40" s="296" t="s">
        <v>55</v>
      </c>
      <c r="B40" s="239">
        <v>4</v>
      </c>
      <c r="C40" s="297" t="s">
        <v>33</v>
      </c>
      <c r="D40" s="298" t="str">
        <f>IF(C40="Str",'Personal File'!$C$9,IF(C40="Dex",'Personal File'!$C$10,IF(C40="Con",'Personal File'!$C$11,IF(C40="Int",'Personal File'!$C$12,IF(C40="Wis",'Personal File'!$C$13,IF(C40="Cha",'Personal File'!$C$14))))))</f>
        <v>+0</v>
      </c>
      <c r="E40" s="299" t="str">
        <f t="shared" si="8"/>
        <v>Wis (+0)</v>
      </c>
      <c r="F40" s="243" t="s">
        <v>62</v>
      </c>
      <c r="G40" s="243">
        <f t="shared" si="6"/>
        <v>4</v>
      </c>
      <c r="H40" s="228">
        <f t="shared" ca="1" si="2"/>
        <v>17</v>
      </c>
      <c r="I40" s="243">
        <f t="shared" ca="1" si="10"/>
        <v>21</v>
      </c>
      <c r="J40" s="244"/>
    </row>
    <row r="41" spans="1:10" ht="16.8">
      <c r="A41" s="246" t="s">
        <v>86</v>
      </c>
      <c r="B41" s="239">
        <v>1</v>
      </c>
      <c r="C41" s="247" t="s">
        <v>34</v>
      </c>
      <c r="D41" s="248" t="str">
        <f>IF(C41="Str",'Personal File'!$C$9,IF(C41="Dex",'Personal File'!$C$10,IF(C41="Con",'Personal File'!$C$11,IF(C41="Int",'Personal File'!$C$12,IF(C41="Wis",'Personal File'!$C$13,IF(C41="Cha",'Personal File'!$C$14))))))</f>
        <v>+5</v>
      </c>
      <c r="E41" s="249" t="str">
        <f t="shared" si="8"/>
        <v>Dex (+5)</v>
      </c>
      <c r="F41" s="243" t="s">
        <v>62</v>
      </c>
      <c r="G41" s="243">
        <f t="shared" si="6"/>
        <v>6</v>
      </c>
      <c r="H41" s="228">
        <f t="shared" ca="1" si="2"/>
        <v>3</v>
      </c>
      <c r="I41" s="243">
        <f t="shared" ca="1" si="10"/>
        <v>9</v>
      </c>
      <c r="J41" s="244"/>
    </row>
    <row r="42" spans="1:10" ht="16.8">
      <c r="A42" s="292" t="s">
        <v>84</v>
      </c>
      <c r="B42" s="278">
        <v>0</v>
      </c>
      <c r="C42" s="293" t="s">
        <v>32</v>
      </c>
      <c r="D42" s="294" t="str">
        <f>IF(C42="Str",'Personal File'!$C$9,IF(C42="Dex",'Personal File'!$C$10,IF(C42="Con",'Personal File'!$C$11,IF(C42="Int",'Personal File'!$C$12,IF(C42="Wis",'Personal File'!$C$13,IF(C42="Cha",'Personal File'!$C$14))))))</f>
        <v>+3</v>
      </c>
      <c r="E42" s="295" t="str">
        <f t="shared" si="8"/>
        <v>Int (+3)</v>
      </c>
      <c r="F42" s="282" t="s">
        <v>62</v>
      </c>
      <c r="G42" s="282">
        <f t="shared" si="6"/>
        <v>3</v>
      </c>
      <c r="H42" s="228">
        <f t="shared" ca="1" si="2"/>
        <v>2</v>
      </c>
      <c r="I42" s="282">
        <f t="shared" ca="1" si="10"/>
        <v>5</v>
      </c>
      <c r="J42" s="301"/>
    </row>
    <row r="43" spans="1:10" ht="16.8">
      <c r="A43" s="238" t="s">
        <v>56</v>
      </c>
      <c r="B43" s="239">
        <v>8</v>
      </c>
      <c r="C43" s="240" t="s">
        <v>32</v>
      </c>
      <c r="D43" s="241" t="str">
        <f>IF(C43="Str",'Personal File'!$C$9,IF(C43="Dex",'Personal File'!$C$10,IF(C43="Con",'Personal File'!$C$11,IF(C43="Int",'Personal File'!$C$12,IF(C43="Wis",'Personal File'!$C$13,IF(C43="Cha",'Personal File'!$C$14))))))</f>
        <v>+3</v>
      </c>
      <c r="E43" s="242" t="str">
        <f t="shared" si="8"/>
        <v>Int (+3)</v>
      </c>
      <c r="F43" s="243" t="s">
        <v>62</v>
      </c>
      <c r="G43" s="243">
        <f t="shared" si="6"/>
        <v>11</v>
      </c>
      <c r="H43" s="228">
        <f t="shared" ca="1" si="2"/>
        <v>19</v>
      </c>
      <c r="I43" s="243">
        <f t="shared" ca="1" si="10"/>
        <v>30</v>
      </c>
      <c r="J43" s="302"/>
    </row>
    <row r="44" spans="1:10" ht="16.8">
      <c r="A44" s="296" t="s">
        <v>57</v>
      </c>
      <c r="B44" s="239">
        <v>9</v>
      </c>
      <c r="C44" s="297" t="s">
        <v>33</v>
      </c>
      <c r="D44" s="298" t="str">
        <f>IF(C44="Str",'Personal File'!$C$9,IF(C44="Dex",'Personal File'!$C$10,IF(C44="Con",'Personal File'!$C$11,IF(C44="Int",'Personal File'!$C$12,IF(C44="Wis",'Personal File'!$C$13,IF(C44="Cha",'Personal File'!$C$14))))))</f>
        <v>+0</v>
      </c>
      <c r="E44" s="299" t="str">
        <f t="shared" si="8"/>
        <v>Wis (+0)</v>
      </c>
      <c r="F44" s="243" t="s">
        <v>95</v>
      </c>
      <c r="G44" s="243">
        <f t="shared" si="6"/>
        <v>11</v>
      </c>
      <c r="H44" s="228">
        <f t="shared" ca="1" si="2"/>
        <v>20</v>
      </c>
      <c r="I44" s="243">
        <f t="shared" ca="1" si="10"/>
        <v>31</v>
      </c>
      <c r="J44" s="244"/>
    </row>
    <row r="45" spans="1:10" ht="16.8">
      <c r="A45" s="284" t="s">
        <v>87</v>
      </c>
      <c r="B45" s="199">
        <v>0</v>
      </c>
      <c r="C45" s="285" t="s">
        <v>33</v>
      </c>
      <c r="D45" s="286" t="str">
        <f>IF(C45="Str",'Personal File'!$C$9,IF(C45="Dex",'Personal File'!$C$10,IF(C45="Con",'Personal File'!$C$11,IF(C45="Int",'Personal File'!$C$12,IF(C45="Wis",'Personal File'!$C$13,IF(C45="Cha",'Personal File'!$C$14))))))</f>
        <v>+0</v>
      </c>
      <c r="E45" s="287" t="str">
        <f t="shared" si="8"/>
        <v>Wis (+0)</v>
      </c>
      <c r="F45" s="255" t="s">
        <v>62</v>
      </c>
      <c r="G45" s="255">
        <f t="shared" si="6"/>
        <v>0</v>
      </c>
      <c r="H45" s="228">
        <f t="shared" ca="1" si="2"/>
        <v>7</v>
      </c>
      <c r="I45" s="255">
        <f t="shared" ca="1" si="10"/>
        <v>7</v>
      </c>
      <c r="J45" s="303"/>
    </row>
    <row r="46" spans="1:10" ht="16.8">
      <c r="A46" s="288" t="s">
        <v>22</v>
      </c>
      <c r="B46" s="199">
        <v>0</v>
      </c>
      <c r="C46" s="289" t="s">
        <v>35</v>
      </c>
      <c r="D46" s="290" t="str">
        <f>IF(C46="Str",'Personal File'!$C$9,IF(C46="Dex",'Personal File'!$C$10,IF(C46="Con",'Personal File'!$C$11,IF(C46="Int",'Personal File'!$C$12,IF(C46="Wis",'Personal File'!$C$13,IF(C46="Cha",'Personal File'!$C$14))))))</f>
        <v>+0</v>
      </c>
      <c r="E46" s="291" t="str">
        <f t="shared" si="8"/>
        <v>Str (+0)</v>
      </c>
      <c r="F46" s="255" t="s">
        <v>62</v>
      </c>
      <c r="G46" s="255">
        <f t="shared" si="6"/>
        <v>0</v>
      </c>
      <c r="H46" s="228">
        <f t="shared" ca="1" si="2"/>
        <v>13</v>
      </c>
      <c r="I46" s="255">
        <f t="shared" ca="1" si="10"/>
        <v>13</v>
      </c>
      <c r="J46" s="256"/>
    </row>
    <row r="47" spans="1:10" ht="16.8">
      <c r="A47" s="246" t="s">
        <v>58</v>
      </c>
      <c r="B47" s="239">
        <v>6</v>
      </c>
      <c r="C47" s="247" t="s">
        <v>34</v>
      </c>
      <c r="D47" s="248" t="str">
        <f>IF(C47="Str",'Personal File'!$C$9,IF(C47="Dex",'Personal File'!$C$10,IF(C47="Con",'Personal File'!$C$11,IF(C47="Int",'Personal File'!$C$12,IF(C47="Wis",'Personal File'!$C$13,IF(C47="Cha",'Personal File'!$C$14))))))</f>
        <v>+5</v>
      </c>
      <c r="E47" s="249" t="str">
        <f t="shared" si="8"/>
        <v>Dex (+5)</v>
      </c>
      <c r="F47" s="243" t="s">
        <v>62</v>
      </c>
      <c r="G47" s="243">
        <f t="shared" si="6"/>
        <v>11</v>
      </c>
      <c r="H47" s="228">
        <f t="shared" ca="1" si="2"/>
        <v>6</v>
      </c>
      <c r="I47" s="243">
        <f t="shared" ca="1" si="10"/>
        <v>17</v>
      </c>
      <c r="J47" s="244"/>
    </row>
    <row r="48" spans="1:10" ht="16.8">
      <c r="A48" s="277" t="s">
        <v>59</v>
      </c>
      <c r="B48" s="278">
        <v>0</v>
      </c>
      <c r="C48" s="279" t="s">
        <v>30</v>
      </c>
      <c r="D48" s="280" t="str">
        <f>IF(C48="Str",'Personal File'!$C$9,IF(C48="Dex",'Personal File'!$C$10,IF(C48="Con",'Personal File'!$C$11,IF(C48="Int",'Personal File'!$C$12,IF(C48="Wis",'Personal File'!$C$13,IF(C48="Cha",'Personal File'!$C$14))))))</f>
        <v>+0</v>
      </c>
      <c r="E48" s="281" t="str">
        <f t="shared" si="8"/>
        <v>Cha (+0)</v>
      </c>
      <c r="F48" s="282" t="s">
        <v>62</v>
      </c>
      <c r="G48" s="282">
        <f t="shared" si="6"/>
        <v>0</v>
      </c>
      <c r="H48" s="228">
        <f t="shared" ref="H48:H49" ca="1" si="21">RANDBETWEEN(1,20)</f>
        <v>2</v>
      </c>
      <c r="I48" s="282">
        <f t="shared" ca="1" si="10"/>
        <v>2</v>
      </c>
      <c r="J48" s="283"/>
    </row>
    <row r="49" spans="1:10" ht="17.399999999999999" thickBot="1">
      <c r="A49" s="304" t="s">
        <v>60</v>
      </c>
      <c r="B49" s="305">
        <v>0</v>
      </c>
      <c r="C49" s="306" t="s">
        <v>34</v>
      </c>
      <c r="D49" s="307" t="str">
        <f>IF(C49="Str",'Personal File'!$C$9,IF(C49="Dex",'Personal File'!$C$10,IF(C49="Con",'Personal File'!$C$11,IF(C49="Int",'Personal File'!$C$12,IF(C49="Wis",'Personal File'!$C$13,IF(C49="Cha",'Personal File'!$C$14))))))</f>
        <v>+5</v>
      </c>
      <c r="E49" s="308" t="str">
        <f t="shared" si="8"/>
        <v>Dex (+5)</v>
      </c>
      <c r="F49" s="309" t="s">
        <v>62</v>
      </c>
      <c r="G49" s="309">
        <f t="shared" si="6"/>
        <v>5</v>
      </c>
      <c r="H49" s="310">
        <f t="shared" ca="1" si="21"/>
        <v>11</v>
      </c>
      <c r="I49" s="309">
        <f t="shared" ca="1" si="10"/>
        <v>16</v>
      </c>
      <c r="J49" s="311"/>
    </row>
    <row r="50" spans="1:10" ht="16.2" thickTop="1">
      <c r="B50" s="313">
        <f>SUM(B6:B49)</f>
        <v>88</v>
      </c>
      <c r="E50" s="313">
        <f>SUM(E51:E57)</f>
        <v>88</v>
      </c>
    </row>
    <row r="51" spans="1:10">
      <c r="B51" s="313"/>
      <c r="E51" s="56">
        <v>44</v>
      </c>
      <c r="F51" s="316" t="s">
        <v>163</v>
      </c>
    </row>
    <row r="52" spans="1:10">
      <c r="E52" s="56">
        <v>5</v>
      </c>
      <c r="F52" s="316" t="s">
        <v>270</v>
      </c>
    </row>
    <row r="53" spans="1:10">
      <c r="E53" s="56">
        <v>11</v>
      </c>
      <c r="F53" s="316" t="s">
        <v>241</v>
      </c>
    </row>
    <row r="54" spans="1:10">
      <c r="E54" s="56">
        <v>5</v>
      </c>
      <c r="F54" s="316" t="s">
        <v>271</v>
      </c>
    </row>
    <row r="55" spans="1:10">
      <c r="E55" s="56">
        <v>5</v>
      </c>
      <c r="F55" s="316" t="s">
        <v>272</v>
      </c>
    </row>
    <row r="56" spans="1:10">
      <c r="E56" s="56">
        <v>9</v>
      </c>
      <c r="F56" s="316" t="s">
        <v>269</v>
      </c>
    </row>
    <row r="57" spans="1:10">
      <c r="E57" s="56">
        <v>9</v>
      </c>
      <c r="F57" s="316" t="s">
        <v>269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9"/>
  <sheetViews>
    <sheetView showGridLines="0" workbookViewId="0">
      <pane ySplit="2" topLeftCell="A3" activePane="bottomLeft" state="frozen"/>
      <selection pane="bottomLeft" activeCell="A3" sqref="A3"/>
    </sheetView>
  </sheetViews>
  <sheetFormatPr defaultColWidth="13" defaultRowHeight="15.6"/>
  <cols>
    <col min="1" max="1" width="21.69921875" style="223" bestFit="1" customWidth="1"/>
    <col min="2" max="2" width="6.19921875" style="223" bestFit="1" customWidth="1"/>
    <col min="3" max="3" width="13.3984375" style="224" bestFit="1" customWidth="1"/>
    <col min="4" max="4" width="11.19921875" style="224" bestFit="1" customWidth="1"/>
    <col min="5" max="5" width="7.19921875" style="224" bestFit="1" customWidth="1"/>
    <col min="6" max="6" width="13" style="224" bestFit="1" customWidth="1"/>
    <col min="7" max="7" width="13.3984375" style="224" bestFit="1" customWidth="1"/>
    <col min="8" max="8" width="20.8984375" style="223" bestFit="1" customWidth="1"/>
    <col min="9" max="9" width="5.59765625" style="205" bestFit="1" customWidth="1"/>
    <col min="10" max="16384" width="13" style="206"/>
  </cols>
  <sheetData>
    <row r="1" spans="1:9" ht="23.4" thickBot="1">
      <c r="A1" s="203" t="s">
        <v>207</v>
      </c>
      <c r="B1" s="204"/>
      <c r="C1" s="204"/>
      <c r="D1" s="204"/>
      <c r="E1" s="204"/>
      <c r="F1" s="204"/>
      <c r="G1" s="204"/>
      <c r="H1" s="204"/>
    </row>
    <row r="2" spans="1:9" s="210" customFormat="1" ht="31.8" thickBot="1">
      <c r="A2" s="207" t="s">
        <v>98</v>
      </c>
      <c r="B2" s="208" t="s">
        <v>101</v>
      </c>
      <c r="C2" s="208" t="s">
        <v>184</v>
      </c>
      <c r="D2" s="209" t="s">
        <v>185</v>
      </c>
      <c r="E2" s="209" t="s">
        <v>186</v>
      </c>
      <c r="F2" s="208" t="s">
        <v>187</v>
      </c>
      <c r="G2" s="208" t="s">
        <v>188</v>
      </c>
      <c r="H2" s="373" t="s">
        <v>253</v>
      </c>
      <c r="I2" s="374" t="s">
        <v>254</v>
      </c>
    </row>
    <row r="3" spans="1:9" ht="16.8">
      <c r="A3" s="211" t="s">
        <v>170</v>
      </c>
      <c r="B3" s="213">
        <v>0</v>
      </c>
      <c r="C3" s="23" t="s">
        <v>189</v>
      </c>
      <c r="D3" s="24" t="s">
        <v>190</v>
      </c>
      <c r="E3" s="426" t="s">
        <v>191</v>
      </c>
      <c r="F3" s="25" t="s">
        <v>192</v>
      </c>
      <c r="G3" s="25" t="s">
        <v>193</v>
      </c>
      <c r="H3" s="21" t="s">
        <v>252</v>
      </c>
      <c r="I3" s="375">
        <v>196</v>
      </c>
    </row>
    <row r="4" spans="1:9" ht="16.8">
      <c r="A4" s="427" t="s">
        <v>292</v>
      </c>
      <c r="B4" s="213">
        <v>0</v>
      </c>
      <c r="C4" s="428" t="s">
        <v>196</v>
      </c>
      <c r="D4" s="429" t="s">
        <v>190</v>
      </c>
      <c r="E4" s="430" t="s">
        <v>191</v>
      </c>
      <c r="F4" s="430" t="s">
        <v>192</v>
      </c>
      <c r="G4" s="430" t="s">
        <v>200</v>
      </c>
      <c r="H4" s="430" t="s">
        <v>263</v>
      </c>
      <c r="I4" s="27">
        <v>9</v>
      </c>
    </row>
    <row r="5" spans="1:9" ht="16.8">
      <c r="A5" s="212" t="s">
        <v>208</v>
      </c>
      <c r="B5" s="213">
        <v>0</v>
      </c>
      <c r="C5" s="26" t="s">
        <v>209</v>
      </c>
      <c r="D5" s="20" t="s">
        <v>190</v>
      </c>
      <c r="E5" s="431" t="s">
        <v>191</v>
      </c>
      <c r="F5" s="21" t="s">
        <v>210</v>
      </c>
      <c r="G5" s="21" t="s">
        <v>211</v>
      </c>
      <c r="H5" s="21" t="s">
        <v>252</v>
      </c>
      <c r="I5" s="27">
        <v>201</v>
      </c>
    </row>
    <row r="6" spans="1:9" ht="16.8">
      <c r="A6" s="427" t="s">
        <v>293</v>
      </c>
      <c r="B6" s="213">
        <v>0</v>
      </c>
      <c r="C6" s="428" t="s">
        <v>189</v>
      </c>
      <c r="D6" s="429" t="s">
        <v>190</v>
      </c>
      <c r="E6" s="430" t="s">
        <v>191</v>
      </c>
      <c r="F6" s="430" t="s">
        <v>192</v>
      </c>
      <c r="G6" s="430" t="s">
        <v>206</v>
      </c>
      <c r="H6" s="430" t="s">
        <v>263</v>
      </c>
      <c r="I6" s="432">
        <v>42</v>
      </c>
    </row>
    <row r="7" spans="1:9" ht="16.8">
      <c r="A7" s="212" t="s">
        <v>119</v>
      </c>
      <c r="B7" s="213">
        <v>0</v>
      </c>
      <c r="C7" s="26" t="s">
        <v>212</v>
      </c>
      <c r="D7" s="20" t="s">
        <v>190</v>
      </c>
      <c r="E7" s="21" t="s">
        <v>191</v>
      </c>
      <c r="F7" s="21" t="s">
        <v>199</v>
      </c>
      <c r="G7" s="21" t="s">
        <v>203</v>
      </c>
      <c r="H7" s="21" t="s">
        <v>252</v>
      </c>
      <c r="I7" s="27">
        <v>216</v>
      </c>
    </row>
    <row r="8" spans="1:9" ht="16.8">
      <c r="A8" s="212" t="s">
        <v>213</v>
      </c>
      <c r="B8" s="213">
        <v>0</v>
      </c>
      <c r="C8" s="26" t="s">
        <v>214</v>
      </c>
      <c r="D8" s="20" t="s">
        <v>204</v>
      </c>
      <c r="E8" s="431" t="s">
        <v>191</v>
      </c>
      <c r="F8" s="21" t="s">
        <v>192</v>
      </c>
      <c r="G8" s="21" t="s">
        <v>215</v>
      </c>
      <c r="H8" s="21" t="s">
        <v>252</v>
      </c>
      <c r="I8" s="27">
        <v>217</v>
      </c>
    </row>
    <row r="9" spans="1:9" ht="16.8">
      <c r="A9" s="212" t="s">
        <v>169</v>
      </c>
      <c r="B9" s="213">
        <v>0</v>
      </c>
      <c r="C9" s="26" t="s">
        <v>209</v>
      </c>
      <c r="D9" s="20" t="s">
        <v>190</v>
      </c>
      <c r="E9" s="21" t="s">
        <v>191</v>
      </c>
      <c r="F9" s="21" t="s">
        <v>216</v>
      </c>
      <c r="G9" s="21" t="s">
        <v>205</v>
      </c>
      <c r="H9" s="21" t="s">
        <v>252</v>
      </c>
      <c r="I9" s="27">
        <v>219</v>
      </c>
    </row>
    <row r="10" spans="1:9" ht="16.8">
      <c r="A10" s="212" t="s">
        <v>217</v>
      </c>
      <c r="B10" s="213">
        <v>0</v>
      </c>
      <c r="C10" s="29" t="s">
        <v>218</v>
      </c>
      <c r="D10" s="20" t="s">
        <v>190</v>
      </c>
      <c r="E10" s="431" t="s">
        <v>191</v>
      </c>
      <c r="F10" s="21" t="s">
        <v>192</v>
      </c>
      <c r="G10" s="21" t="s">
        <v>193</v>
      </c>
      <c r="H10" s="21" t="s">
        <v>252</v>
      </c>
      <c r="I10" s="27">
        <v>219</v>
      </c>
    </row>
    <row r="11" spans="1:9" ht="16.8">
      <c r="A11" s="212" t="s">
        <v>194</v>
      </c>
      <c r="B11" s="213">
        <v>0</v>
      </c>
      <c r="C11" s="26" t="s">
        <v>195</v>
      </c>
      <c r="D11" s="19" t="s">
        <v>190</v>
      </c>
      <c r="E11" s="433" t="s">
        <v>191</v>
      </c>
      <c r="F11" s="215" t="s">
        <v>192</v>
      </c>
      <c r="G11" s="215" t="s">
        <v>193</v>
      </c>
      <c r="H11" s="215" t="s">
        <v>263</v>
      </c>
      <c r="I11" s="27">
        <v>78</v>
      </c>
    </row>
    <row r="12" spans="1:9" ht="16.8">
      <c r="A12" s="212" t="s">
        <v>220</v>
      </c>
      <c r="B12" s="213">
        <v>0</v>
      </c>
      <c r="C12" s="29" t="s">
        <v>195</v>
      </c>
      <c r="D12" s="20" t="s">
        <v>221</v>
      </c>
      <c r="E12" s="431" t="s">
        <v>191</v>
      </c>
      <c r="F12" s="21" t="s">
        <v>192</v>
      </c>
      <c r="G12" s="21" t="s">
        <v>193</v>
      </c>
      <c r="H12" s="21" t="s">
        <v>252</v>
      </c>
      <c r="I12" s="27">
        <v>232</v>
      </c>
    </row>
    <row r="13" spans="1:9" s="205" customFormat="1" ht="16.8">
      <c r="A13" s="212" t="s">
        <v>120</v>
      </c>
      <c r="B13" s="213">
        <v>0</v>
      </c>
      <c r="C13" s="26" t="s">
        <v>212</v>
      </c>
      <c r="D13" s="20" t="s">
        <v>204</v>
      </c>
      <c r="E13" s="431" t="s">
        <v>191</v>
      </c>
      <c r="F13" s="21" t="s">
        <v>192</v>
      </c>
      <c r="G13" s="21" t="s">
        <v>206</v>
      </c>
      <c r="H13" s="21" t="s">
        <v>252</v>
      </c>
      <c r="I13" s="27">
        <v>235</v>
      </c>
    </row>
    <row r="14" spans="1:9" s="205" customFormat="1" ht="16.8">
      <c r="A14" s="427" t="s">
        <v>294</v>
      </c>
      <c r="B14" s="213">
        <v>0</v>
      </c>
      <c r="C14" s="428" t="s">
        <v>196</v>
      </c>
      <c r="D14" s="429" t="s">
        <v>204</v>
      </c>
      <c r="E14" s="430" t="s">
        <v>191</v>
      </c>
      <c r="F14" s="430" t="s">
        <v>197</v>
      </c>
      <c r="G14" s="430" t="s">
        <v>193</v>
      </c>
      <c r="H14" s="430" t="s">
        <v>263</v>
      </c>
      <c r="I14" s="432">
        <v>130</v>
      </c>
    </row>
    <row r="15" spans="1:9" ht="16.8">
      <c r="A15" s="427" t="s">
        <v>295</v>
      </c>
      <c r="B15" s="213">
        <v>0</v>
      </c>
      <c r="C15" s="428" t="s">
        <v>196</v>
      </c>
      <c r="D15" s="429" t="s">
        <v>296</v>
      </c>
      <c r="E15" s="430" t="s">
        <v>191</v>
      </c>
      <c r="F15" s="430" t="s">
        <v>197</v>
      </c>
      <c r="G15" s="430" t="s">
        <v>193</v>
      </c>
      <c r="H15" s="430" t="s">
        <v>263</v>
      </c>
      <c r="I15" s="432">
        <v>130</v>
      </c>
    </row>
    <row r="16" spans="1:9" ht="16.8">
      <c r="A16" s="212" t="s">
        <v>171</v>
      </c>
      <c r="B16" s="213">
        <v>0</v>
      </c>
      <c r="C16" s="29" t="s">
        <v>195</v>
      </c>
      <c r="D16" s="20" t="s">
        <v>222</v>
      </c>
      <c r="E16" s="431" t="s">
        <v>191</v>
      </c>
      <c r="F16" s="21" t="s">
        <v>197</v>
      </c>
      <c r="G16" s="21" t="s">
        <v>200</v>
      </c>
      <c r="H16" s="21" t="s">
        <v>252</v>
      </c>
      <c r="I16" s="27">
        <v>248</v>
      </c>
    </row>
    <row r="17" spans="1:9" ht="16.8">
      <c r="A17" s="212" t="s">
        <v>153</v>
      </c>
      <c r="B17" s="213">
        <v>0</v>
      </c>
      <c r="C17" s="26" t="s">
        <v>196</v>
      </c>
      <c r="D17" s="20" t="s">
        <v>190</v>
      </c>
      <c r="E17" s="431" t="s">
        <v>191</v>
      </c>
      <c r="F17" s="21" t="s">
        <v>192</v>
      </c>
      <c r="G17" s="21" t="s">
        <v>16</v>
      </c>
      <c r="H17" s="21" t="s">
        <v>252</v>
      </c>
      <c r="I17" s="27">
        <v>249</v>
      </c>
    </row>
    <row r="18" spans="1:9" ht="16.8">
      <c r="A18" s="212" t="s">
        <v>224</v>
      </c>
      <c r="B18" s="213">
        <v>0</v>
      </c>
      <c r="C18" s="29" t="s">
        <v>196</v>
      </c>
      <c r="D18" s="20" t="s">
        <v>190</v>
      </c>
      <c r="E18" s="431" t="s">
        <v>191</v>
      </c>
      <c r="F18" s="21" t="s">
        <v>225</v>
      </c>
      <c r="G18" s="21" t="s">
        <v>193</v>
      </c>
      <c r="H18" s="21" t="s">
        <v>252</v>
      </c>
      <c r="I18" s="27">
        <v>253</v>
      </c>
    </row>
    <row r="19" spans="1:9" ht="16.8">
      <c r="A19" s="212" t="s">
        <v>154</v>
      </c>
      <c r="B19" s="213">
        <v>0</v>
      </c>
      <c r="C19" s="26" t="s">
        <v>196</v>
      </c>
      <c r="D19" s="20" t="s">
        <v>198</v>
      </c>
      <c r="E19" s="431" t="s">
        <v>191</v>
      </c>
      <c r="F19" s="21" t="s">
        <v>199</v>
      </c>
      <c r="G19" s="21" t="s">
        <v>200</v>
      </c>
      <c r="H19" s="21" t="s">
        <v>252</v>
      </c>
      <c r="I19" s="27">
        <v>253</v>
      </c>
    </row>
    <row r="20" spans="1:9" ht="16.8">
      <c r="A20" s="212" t="s">
        <v>297</v>
      </c>
      <c r="B20" s="213">
        <v>0</v>
      </c>
      <c r="C20" s="428" t="s">
        <v>196</v>
      </c>
      <c r="D20" s="429" t="s">
        <v>190</v>
      </c>
      <c r="E20" s="430" t="s">
        <v>191</v>
      </c>
      <c r="F20" s="430" t="s">
        <v>192</v>
      </c>
      <c r="G20" s="430" t="s">
        <v>205</v>
      </c>
      <c r="H20" s="430" t="s">
        <v>298</v>
      </c>
      <c r="I20" s="432">
        <v>100</v>
      </c>
    </row>
    <row r="21" spans="1:9" ht="16.8">
      <c r="A21" s="212" t="s">
        <v>226</v>
      </c>
      <c r="B21" s="213">
        <v>0</v>
      </c>
      <c r="C21" s="26" t="s">
        <v>196</v>
      </c>
      <c r="D21" s="20" t="s">
        <v>198</v>
      </c>
      <c r="E21" s="431" t="s">
        <v>191</v>
      </c>
      <c r="F21" s="21" t="s">
        <v>192</v>
      </c>
      <c r="G21" s="21" t="s">
        <v>193</v>
      </c>
      <c r="H21" s="21" t="s">
        <v>252</v>
      </c>
      <c r="I21" s="27">
        <v>258</v>
      </c>
    </row>
    <row r="22" spans="1:9" ht="16.8">
      <c r="A22" s="212" t="s">
        <v>121</v>
      </c>
      <c r="B22" s="213">
        <v>0</v>
      </c>
      <c r="C22" s="26" t="s">
        <v>209</v>
      </c>
      <c r="D22" s="20" t="s">
        <v>190</v>
      </c>
      <c r="E22" s="431" t="s">
        <v>191</v>
      </c>
      <c r="F22" s="21" t="s">
        <v>225</v>
      </c>
      <c r="G22" s="21" t="s">
        <v>227</v>
      </c>
      <c r="H22" s="21" t="s">
        <v>252</v>
      </c>
      <c r="I22" s="27">
        <v>264</v>
      </c>
    </row>
    <row r="23" spans="1:9" ht="16.8">
      <c r="A23" s="212" t="s">
        <v>201</v>
      </c>
      <c r="B23" s="213">
        <v>0</v>
      </c>
      <c r="C23" s="26" t="s">
        <v>189</v>
      </c>
      <c r="D23" s="20" t="s">
        <v>190</v>
      </c>
      <c r="E23" s="431" t="s">
        <v>191</v>
      </c>
      <c r="F23" s="21" t="s">
        <v>192</v>
      </c>
      <c r="G23" s="21" t="s">
        <v>193</v>
      </c>
      <c r="H23" s="21" t="s">
        <v>252</v>
      </c>
      <c r="I23" s="27">
        <v>269</v>
      </c>
    </row>
    <row r="24" spans="1:9" ht="16.8">
      <c r="A24" s="212" t="s">
        <v>228</v>
      </c>
      <c r="B24" s="213">
        <v>0</v>
      </c>
      <c r="C24" s="29" t="s">
        <v>209</v>
      </c>
      <c r="D24" s="20" t="s">
        <v>198</v>
      </c>
      <c r="E24" s="431" t="s">
        <v>191</v>
      </c>
      <c r="F24" s="21" t="s">
        <v>219</v>
      </c>
      <c r="G24" s="21" t="s">
        <v>200</v>
      </c>
      <c r="H24" s="21" t="s">
        <v>252</v>
      </c>
      <c r="I24" s="27">
        <v>269</v>
      </c>
    </row>
    <row r="25" spans="1:9" ht="16.8">
      <c r="A25" s="212" t="s">
        <v>299</v>
      </c>
      <c r="B25" s="213">
        <v>0</v>
      </c>
      <c r="C25" s="29" t="s">
        <v>196</v>
      </c>
      <c r="D25" s="20" t="s">
        <v>190</v>
      </c>
      <c r="E25" s="431" t="s">
        <v>191</v>
      </c>
      <c r="F25" s="21" t="s">
        <v>197</v>
      </c>
      <c r="G25" s="21" t="s">
        <v>193</v>
      </c>
      <c r="H25" s="21" t="s">
        <v>300</v>
      </c>
      <c r="I25" s="27">
        <v>96</v>
      </c>
    </row>
    <row r="26" spans="1:9" ht="16.8">
      <c r="A26" s="212" t="s">
        <v>229</v>
      </c>
      <c r="B26" s="213">
        <v>0</v>
      </c>
      <c r="C26" s="26" t="s">
        <v>202</v>
      </c>
      <c r="D26" s="20" t="s">
        <v>230</v>
      </c>
      <c r="E26" s="431" t="s">
        <v>191</v>
      </c>
      <c r="F26" s="21" t="s">
        <v>197</v>
      </c>
      <c r="G26" s="21" t="s">
        <v>203</v>
      </c>
      <c r="H26" s="21" t="s">
        <v>252</v>
      </c>
      <c r="I26" s="27">
        <v>272</v>
      </c>
    </row>
    <row r="27" spans="1:9" ht="16.8">
      <c r="A27" s="427" t="s">
        <v>301</v>
      </c>
      <c r="B27" s="213">
        <v>0</v>
      </c>
      <c r="C27" s="428" t="s">
        <v>212</v>
      </c>
      <c r="D27" s="429" t="s">
        <v>296</v>
      </c>
      <c r="E27" s="430" t="s">
        <v>191</v>
      </c>
      <c r="F27" s="430" t="s">
        <v>192</v>
      </c>
      <c r="G27" s="430" t="s">
        <v>205</v>
      </c>
      <c r="H27" s="430" t="s">
        <v>263</v>
      </c>
      <c r="I27" s="432">
        <v>190</v>
      </c>
    </row>
    <row r="28" spans="1:9" ht="16.8">
      <c r="A28" s="212" t="s">
        <v>231</v>
      </c>
      <c r="B28" s="213">
        <v>0</v>
      </c>
      <c r="C28" s="26" t="s">
        <v>195</v>
      </c>
      <c r="D28" s="20" t="s">
        <v>190</v>
      </c>
      <c r="E28" s="431" t="s">
        <v>191</v>
      </c>
      <c r="F28" s="21" t="s">
        <v>192</v>
      </c>
      <c r="G28" s="21" t="s">
        <v>193</v>
      </c>
      <c r="H28" s="21" t="s">
        <v>263</v>
      </c>
      <c r="I28" s="27">
        <v>195</v>
      </c>
    </row>
    <row r="29" spans="1:9" ht="16.8">
      <c r="A29" s="427" t="s">
        <v>302</v>
      </c>
      <c r="B29" s="213">
        <v>0</v>
      </c>
      <c r="C29" s="428" t="s">
        <v>196</v>
      </c>
      <c r="D29" s="20" t="s">
        <v>204</v>
      </c>
      <c r="E29" s="430" t="s">
        <v>191</v>
      </c>
      <c r="F29" s="430" t="s">
        <v>197</v>
      </c>
      <c r="G29" s="430" t="s">
        <v>193</v>
      </c>
      <c r="H29" s="430" t="s">
        <v>263</v>
      </c>
      <c r="I29" s="432">
        <v>206</v>
      </c>
    </row>
    <row r="30" spans="1:9" ht="16.8">
      <c r="A30" s="216" t="s">
        <v>303</v>
      </c>
      <c r="B30" s="217">
        <v>0</v>
      </c>
      <c r="C30" s="434" t="s">
        <v>212</v>
      </c>
      <c r="D30" s="22" t="s">
        <v>190</v>
      </c>
      <c r="E30" s="435" t="s">
        <v>191</v>
      </c>
      <c r="F30" s="219" t="s">
        <v>192</v>
      </c>
      <c r="G30" s="219" t="s">
        <v>206</v>
      </c>
      <c r="H30" s="219" t="s">
        <v>298</v>
      </c>
      <c r="I30" s="220">
        <v>108</v>
      </c>
    </row>
    <row r="31" spans="1:9" ht="16.8">
      <c r="A31" s="212" t="s">
        <v>236</v>
      </c>
      <c r="B31" s="28">
        <v>1</v>
      </c>
      <c r="C31" s="29" t="s">
        <v>218</v>
      </c>
      <c r="D31" s="20" t="s">
        <v>230</v>
      </c>
      <c r="E31" s="214" t="s">
        <v>191</v>
      </c>
      <c r="F31" s="21" t="s">
        <v>219</v>
      </c>
      <c r="G31" s="21" t="s">
        <v>200</v>
      </c>
      <c r="H31" s="21" t="s">
        <v>252</v>
      </c>
      <c r="I31" s="27" t="s">
        <v>257</v>
      </c>
    </row>
    <row r="32" spans="1:9" ht="16.8">
      <c r="A32" s="212" t="s">
        <v>235</v>
      </c>
      <c r="B32" s="28">
        <v>1</v>
      </c>
      <c r="C32" s="29" t="s">
        <v>218</v>
      </c>
      <c r="D32" s="20" t="s">
        <v>190</v>
      </c>
      <c r="E32" s="214" t="s">
        <v>191</v>
      </c>
      <c r="F32" s="21" t="s">
        <v>216</v>
      </c>
      <c r="G32" s="21" t="s">
        <v>205</v>
      </c>
      <c r="H32" s="21" t="s">
        <v>252</v>
      </c>
      <c r="I32" s="27" t="s">
        <v>258</v>
      </c>
    </row>
    <row r="33" spans="1:9" ht="16.8">
      <c r="A33" s="212" t="s">
        <v>174</v>
      </c>
      <c r="B33" s="28">
        <v>1</v>
      </c>
      <c r="C33" s="29" t="s">
        <v>189</v>
      </c>
      <c r="D33" s="20" t="s">
        <v>198</v>
      </c>
      <c r="E33" s="214" t="s">
        <v>191</v>
      </c>
      <c r="F33" s="21" t="s">
        <v>197</v>
      </c>
      <c r="G33" s="21" t="s">
        <v>233</v>
      </c>
      <c r="H33" s="21" t="s">
        <v>252</v>
      </c>
      <c r="I33" s="27" t="s">
        <v>255</v>
      </c>
    </row>
    <row r="34" spans="1:9" ht="16.8">
      <c r="A34" s="212" t="s">
        <v>249</v>
      </c>
      <c r="B34" s="28">
        <v>1</v>
      </c>
      <c r="C34" s="29" t="s">
        <v>202</v>
      </c>
      <c r="D34" s="20" t="s">
        <v>230</v>
      </c>
      <c r="E34" s="431" t="s">
        <v>191</v>
      </c>
      <c r="F34" s="21" t="s">
        <v>197</v>
      </c>
      <c r="G34" s="21" t="s">
        <v>205</v>
      </c>
      <c r="H34" s="21" t="s">
        <v>252</v>
      </c>
      <c r="I34" s="48">
        <v>266</v>
      </c>
    </row>
    <row r="35" spans="1:9" ht="16.8">
      <c r="A35" s="212" t="s">
        <v>248</v>
      </c>
      <c r="B35" s="28">
        <v>1</v>
      </c>
      <c r="C35" s="29" t="s">
        <v>196</v>
      </c>
      <c r="D35" s="20" t="s">
        <v>204</v>
      </c>
      <c r="E35" s="214" t="s">
        <v>191</v>
      </c>
      <c r="F35" s="21" t="s">
        <v>192</v>
      </c>
      <c r="G35" s="21" t="s">
        <v>205</v>
      </c>
      <c r="H35" s="21" t="s">
        <v>252</v>
      </c>
      <c r="I35" s="27" t="s">
        <v>256</v>
      </c>
    </row>
    <row r="36" spans="1:9" ht="16.8">
      <c r="A36" s="212" t="s">
        <v>173</v>
      </c>
      <c r="B36" s="28">
        <v>1</v>
      </c>
      <c r="C36" s="29" t="s">
        <v>202</v>
      </c>
      <c r="D36" s="20" t="s">
        <v>190</v>
      </c>
      <c r="E36" s="431" t="s">
        <v>191</v>
      </c>
      <c r="F36" s="21" t="s">
        <v>219</v>
      </c>
      <c r="G36" s="21" t="s">
        <v>205</v>
      </c>
      <c r="H36" s="21" t="s">
        <v>252</v>
      </c>
      <c r="I36" s="376">
        <v>278</v>
      </c>
    </row>
    <row r="37" spans="1:9" ht="16.8">
      <c r="A37" s="212" t="s">
        <v>234</v>
      </c>
      <c r="B37" s="28">
        <v>1</v>
      </c>
      <c r="C37" s="29" t="s">
        <v>214</v>
      </c>
      <c r="D37" s="20" t="s">
        <v>230</v>
      </c>
      <c r="E37" s="214" t="s">
        <v>191</v>
      </c>
      <c r="F37" s="21" t="s">
        <v>199</v>
      </c>
      <c r="G37" s="21" t="s">
        <v>205</v>
      </c>
      <c r="H37" s="21" t="s">
        <v>252</v>
      </c>
      <c r="I37" s="27" t="s">
        <v>259</v>
      </c>
    </row>
    <row r="38" spans="1:9" ht="16.8">
      <c r="A38" s="216" t="s">
        <v>172</v>
      </c>
      <c r="B38" s="378">
        <v>1</v>
      </c>
      <c r="C38" s="379" t="s">
        <v>218</v>
      </c>
      <c r="D38" s="22" t="s">
        <v>232</v>
      </c>
      <c r="E38" s="218" t="s">
        <v>191</v>
      </c>
      <c r="F38" s="380" t="s">
        <v>219</v>
      </c>
      <c r="G38" s="380" t="s">
        <v>223</v>
      </c>
      <c r="H38" s="380" t="s">
        <v>252</v>
      </c>
      <c r="I38" s="220" t="s">
        <v>260</v>
      </c>
    </row>
    <row r="39" spans="1:9" ht="16.8">
      <c r="A39" s="212" t="s">
        <v>251</v>
      </c>
      <c r="B39" s="377">
        <v>2</v>
      </c>
      <c r="C39" s="29" t="s">
        <v>218</v>
      </c>
      <c r="D39" s="20" t="s">
        <v>204</v>
      </c>
      <c r="E39" s="214" t="s">
        <v>191</v>
      </c>
      <c r="F39" s="21" t="s">
        <v>199</v>
      </c>
      <c r="G39" s="21" t="s">
        <v>200</v>
      </c>
      <c r="H39" s="21" t="s">
        <v>252</v>
      </c>
      <c r="I39" s="376">
        <v>275</v>
      </c>
    </row>
    <row r="40" spans="1:9" ht="16.8">
      <c r="A40" s="212" t="s">
        <v>275</v>
      </c>
      <c r="B40" s="377">
        <v>2</v>
      </c>
      <c r="C40" s="29" t="s">
        <v>195</v>
      </c>
      <c r="D40" s="19" t="s">
        <v>190</v>
      </c>
      <c r="E40" s="431" t="s">
        <v>191</v>
      </c>
      <c r="F40" s="21" t="s">
        <v>216</v>
      </c>
      <c r="G40" s="21" t="s">
        <v>215</v>
      </c>
      <c r="H40" s="21" t="s">
        <v>252</v>
      </c>
      <c r="I40" s="27">
        <v>238</v>
      </c>
    </row>
    <row r="41" spans="1:9" ht="16.8">
      <c r="A41" s="212" t="s">
        <v>276</v>
      </c>
      <c r="B41" s="377">
        <v>2</v>
      </c>
      <c r="C41" s="29" t="s">
        <v>195</v>
      </c>
      <c r="D41" s="20" t="s">
        <v>222</v>
      </c>
      <c r="E41" s="431" t="s">
        <v>191</v>
      </c>
      <c r="F41" s="21" t="s">
        <v>197</v>
      </c>
      <c r="G41" s="21" t="s">
        <v>200</v>
      </c>
      <c r="H41" s="21" t="s">
        <v>252</v>
      </c>
      <c r="I41" s="27">
        <v>216</v>
      </c>
    </row>
    <row r="42" spans="1:9" ht="16.8">
      <c r="A42" s="212" t="s">
        <v>277</v>
      </c>
      <c r="B42" s="377">
        <v>2</v>
      </c>
      <c r="C42" s="29" t="s">
        <v>218</v>
      </c>
      <c r="D42" s="20" t="s">
        <v>304</v>
      </c>
      <c r="E42" s="431" t="s">
        <v>191</v>
      </c>
      <c r="F42" s="21" t="s">
        <v>305</v>
      </c>
      <c r="G42" s="21" t="s">
        <v>205</v>
      </c>
      <c r="H42" s="21" t="s">
        <v>252</v>
      </c>
      <c r="I42" s="27">
        <v>249</v>
      </c>
    </row>
    <row r="43" spans="1:9" ht="16.8">
      <c r="A43" s="212" t="s">
        <v>278</v>
      </c>
      <c r="B43" s="377">
        <v>2</v>
      </c>
      <c r="C43" s="29" t="s">
        <v>196</v>
      </c>
      <c r="D43" s="20" t="s">
        <v>221</v>
      </c>
      <c r="E43" s="431" t="s">
        <v>191</v>
      </c>
      <c r="F43" s="21" t="s">
        <v>199</v>
      </c>
      <c r="G43" s="21" t="s">
        <v>193</v>
      </c>
      <c r="H43" s="21" t="s">
        <v>252</v>
      </c>
      <c r="I43" s="27">
        <v>246</v>
      </c>
    </row>
    <row r="44" spans="1:9" ht="16.8">
      <c r="A44" s="212" t="s">
        <v>261</v>
      </c>
      <c r="B44" s="377">
        <v>2</v>
      </c>
      <c r="C44" s="29" t="s">
        <v>196</v>
      </c>
      <c r="D44" s="20" t="s">
        <v>221</v>
      </c>
      <c r="E44" s="214" t="s">
        <v>191</v>
      </c>
      <c r="F44" s="21" t="s">
        <v>197</v>
      </c>
      <c r="G44" s="21" t="s">
        <v>205</v>
      </c>
      <c r="H44" s="21" t="s">
        <v>263</v>
      </c>
      <c r="I44" s="27">
        <v>195</v>
      </c>
    </row>
    <row r="45" spans="1:9" ht="16.8">
      <c r="A45" s="216" t="s">
        <v>262</v>
      </c>
      <c r="B45" s="398">
        <v>2</v>
      </c>
      <c r="C45" s="379" t="s">
        <v>195</v>
      </c>
      <c r="D45" s="22" t="s">
        <v>264</v>
      </c>
      <c r="E45" s="218" t="s">
        <v>191</v>
      </c>
      <c r="F45" s="380" t="s">
        <v>197</v>
      </c>
      <c r="G45" s="380" t="s">
        <v>205</v>
      </c>
      <c r="H45" s="380" t="s">
        <v>263</v>
      </c>
      <c r="I45" s="220">
        <v>41</v>
      </c>
    </row>
    <row r="46" spans="1:9" ht="16.8">
      <c r="A46" s="212" t="s">
        <v>286</v>
      </c>
      <c r="B46" s="436">
        <v>3</v>
      </c>
      <c r="C46" s="29" t="s">
        <v>218</v>
      </c>
      <c r="D46" s="20" t="s">
        <v>204</v>
      </c>
      <c r="E46" s="214" t="s">
        <v>191</v>
      </c>
      <c r="F46" s="21" t="s">
        <v>192</v>
      </c>
      <c r="G46" s="21" t="s">
        <v>206</v>
      </c>
      <c r="H46" s="21" t="s">
        <v>263</v>
      </c>
      <c r="I46" s="27">
        <v>227</v>
      </c>
    </row>
    <row r="47" spans="1:9" ht="16.8">
      <c r="A47" s="212" t="s">
        <v>287</v>
      </c>
      <c r="B47" s="436">
        <v>3</v>
      </c>
      <c r="C47" s="29" t="s">
        <v>196</v>
      </c>
      <c r="D47" s="20" t="s">
        <v>204</v>
      </c>
      <c r="E47" s="431" t="s">
        <v>191</v>
      </c>
      <c r="F47" s="215" t="s">
        <v>192</v>
      </c>
      <c r="G47" s="21" t="s">
        <v>206</v>
      </c>
      <c r="H47" s="21" t="s">
        <v>252</v>
      </c>
      <c r="I47" s="48">
        <v>239</v>
      </c>
    </row>
    <row r="48" spans="1:9" ht="17.399999999999999" thickBot="1">
      <c r="A48" s="221" t="s">
        <v>306</v>
      </c>
      <c r="B48" s="201">
        <v>3</v>
      </c>
      <c r="C48" s="31" t="s">
        <v>196</v>
      </c>
      <c r="D48" s="30" t="s">
        <v>307</v>
      </c>
      <c r="E48" s="222" t="s">
        <v>191</v>
      </c>
      <c r="F48" s="32" t="s">
        <v>219</v>
      </c>
      <c r="G48" s="32" t="s">
        <v>200</v>
      </c>
      <c r="H48" s="32" t="s">
        <v>263</v>
      </c>
      <c r="I48" s="33">
        <v>73</v>
      </c>
    </row>
    <row r="49" ht="16.2" thickTop="1"/>
  </sheetData>
  <sortState xmlns:xlrd2="http://schemas.microsoft.com/office/spreadsheetml/2017/richdata2" ref="A3:H32">
    <sortCondition ref="B3:B32"/>
    <sortCondition ref="A3:A32"/>
  </sortState>
  <conditionalFormatting sqref="B48">
    <cfRule type="cellIs" dxfId="887" priority="1" operator="equal">
      <formula>9</formula>
    </cfRule>
    <cfRule type="cellIs" dxfId="886" priority="2" operator="equal">
      <formula>8</formula>
    </cfRule>
    <cfRule type="cellIs" dxfId="885" priority="3" operator="equal">
      <formula>7</formula>
    </cfRule>
    <cfRule type="cellIs" dxfId="884" priority="4" operator="equal">
      <formula>6</formula>
    </cfRule>
    <cfRule type="cellIs" dxfId="883" priority="5" operator="equal">
      <formula>5</formula>
    </cfRule>
    <cfRule type="cellIs" dxfId="882" priority="6" operator="equal">
      <formula>4</formula>
    </cfRule>
    <cfRule type="cellIs" dxfId="881" priority="7" operator="equal">
      <formula>3</formula>
    </cfRule>
    <cfRule type="cellIs" dxfId="880" priority="8" operator="equal">
      <formula>2</formula>
    </cfRule>
    <cfRule type="cellIs" dxfId="879" priority="9" operator="equal">
      <formula>1</formula>
    </cfRule>
    <cfRule type="containsBlanks" dxfId="878" priority="10">
      <formula>LEN(TRIM(B48))=0</formula>
    </cfRule>
    <cfRule type="cellIs" dxfId="877"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showGridLines="0" workbookViewId="0"/>
  </sheetViews>
  <sheetFormatPr defaultColWidth="10.59765625" defaultRowHeight="16.8"/>
  <cols>
    <col min="1" max="1" width="22.59765625" style="138" bestFit="1" customWidth="1"/>
    <col min="2" max="2" width="6.19921875" style="138" bestFit="1" customWidth="1"/>
    <col min="3" max="3" width="4.09765625" style="138" bestFit="1" customWidth="1"/>
    <col min="4" max="4" width="6.3984375" style="138" bestFit="1" customWidth="1"/>
    <col min="5" max="5" width="1.8984375" style="138" customWidth="1"/>
    <col min="6" max="6" width="16.5" style="138" bestFit="1" customWidth="1"/>
    <col min="7" max="7" width="3.5" style="138" bestFit="1" customWidth="1"/>
    <col min="8" max="8" width="3.3984375" style="138" bestFit="1" customWidth="1"/>
    <col min="9" max="9" width="3.8984375" style="138" bestFit="1" customWidth="1"/>
    <col min="10" max="10" width="3.59765625" style="138" bestFit="1" customWidth="1"/>
    <col min="11" max="14" width="3.5" style="138" bestFit="1" customWidth="1"/>
    <col min="15" max="16384" width="10.59765625" style="138"/>
  </cols>
  <sheetData>
    <row r="1" spans="1:14" ht="24" thickTop="1" thickBot="1">
      <c r="A1" s="153" t="s">
        <v>161</v>
      </c>
      <c r="B1" s="154"/>
      <c r="C1" s="154"/>
      <c r="D1" s="155"/>
      <c r="F1" s="156"/>
      <c r="G1" s="157" t="s">
        <v>250</v>
      </c>
      <c r="H1" s="157"/>
      <c r="I1" s="158"/>
      <c r="J1" s="159"/>
      <c r="K1" s="158"/>
      <c r="L1" s="158"/>
      <c r="M1" s="158"/>
      <c r="N1" s="159"/>
    </row>
    <row r="2" spans="1:14" ht="17.399999999999999" thickTop="1">
      <c r="A2" s="160" t="s">
        <v>98</v>
      </c>
      <c r="B2" s="161" t="s">
        <v>101</v>
      </c>
      <c r="C2" s="162" t="s">
        <v>102</v>
      </c>
      <c r="D2" s="163" t="s">
        <v>103</v>
      </c>
      <c r="F2" s="156"/>
      <c r="G2" s="164" t="s">
        <v>117</v>
      </c>
      <c r="H2" s="165"/>
      <c r="I2" s="166"/>
      <c r="J2" s="166"/>
      <c r="K2" s="166"/>
      <c r="L2" s="166"/>
      <c r="M2" s="166"/>
      <c r="N2" s="167"/>
    </row>
    <row r="3" spans="1:14" ht="17.399999999999999" thickBot="1">
      <c r="A3" s="168" t="s">
        <v>119</v>
      </c>
      <c r="B3" s="169">
        <v>0</v>
      </c>
      <c r="C3" s="170">
        <f>10+B3+'Personal File'!$C$12</f>
        <v>13</v>
      </c>
      <c r="D3" s="171" t="s">
        <v>104</v>
      </c>
      <c r="F3" s="156"/>
      <c r="G3" s="172" t="s">
        <v>118</v>
      </c>
      <c r="H3" s="173" t="s">
        <v>109</v>
      </c>
      <c r="I3" s="173" t="s">
        <v>110</v>
      </c>
      <c r="J3" s="173" t="s">
        <v>111</v>
      </c>
      <c r="K3" s="173" t="s">
        <v>112</v>
      </c>
      <c r="L3" s="173" t="s">
        <v>113</v>
      </c>
      <c r="M3" s="173" t="s">
        <v>114</v>
      </c>
      <c r="N3" s="174" t="s">
        <v>115</v>
      </c>
    </row>
    <row r="4" spans="1:14" ht="17.399999999999999" thickTop="1">
      <c r="A4" s="168" t="s">
        <v>169</v>
      </c>
      <c r="B4" s="169">
        <v>0</v>
      </c>
      <c r="C4" s="170">
        <f>10+B4+'Personal File'!$C$12</f>
        <v>13</v>
      </c>
      <c r="D4" s="171" t="s">
        <v>104</v>
      </c>
      <c r="F4" s="175" t="s">
        <v>160</v>
      </c>
      <c r="G4" s="176">
        <v>4</v>
      </c>
      <c r="H4" s="177">
        <v>3</v>
      </c>
      <c r="I4" s="177">
        <v>3</v>
      </c>
      <c r="J4" s="177">
        <v>2</v>
      </c>
      <c r="K4" s="178">
        <v>0</v>
      </c>
      <c r="L4" s="178">
        <v>0</v>
      </c>
      <c r="M4" s="178">
        <v>0</v>
      </c>
      <c r="N4" s="179">
        <v>0</v>
      </c>
    </row>
    <row r="5" spans="1:14">
      <c r="A5" s="168" t="s">
        <v>171</v>
      </c>
      <c r="B5" s="169">
        <v>0</v>
      </c>
      <c r="C5" s="170">
        <f>10+B5+'Personal File'!$C$12</f>
        <v>13</v>
      </c>
      <c r="D5" s="171" t="s">
        <v>104</v>
      </c>
      <c r="F5" s="180" t="s">
        <v>239</v>
      </c>
      <c r="G5" s="181">
        <v>0</v>
      </c>
      <c r="H5" s="181">
        <v>1</v>
      </c>
      <c r="I5" s="181">
        <v>1</v>
      </c>
      <c r="J5" s="181">
        <v>1</v>
      </c>
      <c r="K5" s="182">
        <v>0</v>
      </c>
      <c r="L5" s="182">
        <v>0</v>
      </c>
      <c r="M5" s="182">
        <v>0</v>
      </c>
      <c r="N5" s="183">
        <v>0</v>
      </c>
    </row>
    <row r="6" spans="1:14">
      <c r="A6" s="184" t="s">
        <v>228</v>
      </c>
      <c r="B6" s="185">
        <v>0</v>
      </c>
      <c r="C6" s="186">
        <f>10+B6+'Personal File'!$C$12</f>
        <v>13</v>
      </c>
      <c r="D6" s="187" t="s">
        <v>104</v>
      </c>
      <c r="F6" s="180" t="s">
        <v>122</v>
      </c>
      <c r="G6" s="181">
        <v>0</v>
      </c>
      <c r="H6" s="181">
        <v>1</v>
      </c>
      <c r="I6" s="181">
        <v>1</v>
      </c>
      <c r="J6" s="181">
        <v>1</v>
      </c>
      <c r="K6" s="182">
        <v>0</v>
      </c>
      <c r="L6" s="182">
        <v>0</v>
      </c>
      <c r="M6" s="182">
        <v>0</v>
      </c>
      <c r="N6" s="183">
        <v>0</v>
      </c>
    </row>
    <row r="7" spans="1:14" ht="17.399999999999999" thickBot="1">
      <c r="A7" s="168" t="s">
        <v>333</v>
      </c>
      <c r="B7" s="169">
        <v>1</v>
      </c>
      <c r="C7" s="170">
        <f>10+B7+'Personal File'!$C$12</f>
        <v>14</v>
      </c>
      <c r="D7" s="171" t="s">
        <v>104</v>
      </c>
      <c r="F7" s="188" t="s">
        <v>126</v>
      </c>
      <c r="G7" s="189">
        <f t="shared" ref="G7:H7" si="0">SUM(G4:G6)</f>
        <v>4</v>
      </c>
      <c r="H7" s="189">
        <f t="shared" si="0"/>
        <v>5</v>
      </c>
      <c r="I7" s="189">
        <f t="shared" ref="I7" si="1">SUM(I4:I6)</f>
        <v>5</v>
      </c>
      <c r="J7" s="189">
        <f t="shared" ref="J7" si="2">SUM(J4:J6)</f>
        <v>4</v>
      </c>
      <c r="K7" s="190">
        <v>0</v>
      </c>
      <c r="L7" s="190">
        <v>0</v>
      </c>
      <c r="M7" s="190">
        <v>0</v>
      </c>
      <c r="N7" s="191">
        <v>0</v>
      </c>
    </row>
    <row r="8" spans="1:14" ht="18" thickTop="1" thickBot="1">
      <c r="A8" s="168" t="s">
        <v>174</v>
      </c>
      <c r="B8" s="169">
        <v>1</v>
      </c>
      <c r="C8" s="170">
        <f>10+B8+'Personal File'!$C$12</f>
        <v>14</v>
      </c>
      <c r="D8" s="171" t="s">
        <v>104</v>
      </c>
    </row>
    <row r="9" spans="1:14" ht="17.399999999999999" thickTop="1">
      <c r="A9" s="168" t="s">
        <v>173</v>
      </c>
      <c r="B9" s="169">
        <v>1</v>
      </c>
      <c r="C9" s="170">
        <f>10+B9+'Personal File'!$C$12</f>
        <v>14</v>
      </c>
      <c r="D9" s="171" t="s">
        <v>104</v>
      </c>
      <c r="F9" s="385" t="s">
        <v>268</v>
      </c>
      <c r="G9" s="386" t="s">
        <v>324</v>
      </c>
      <c r="H9" s="386"/>
      <c r="I9" s="386"/>
      <c r="J9" s="386"/>
      <c r="K9" s="387" t="s">
        <v>267</v>
      </c>
      <c r="L9" s="387"/>
      <c r="M9" s="386"/>
      <c r="N9" s="388"/>
    </row>
    <row r="10" spans="1:14" ht="17.399999999999999" thickBot="1">
      <c r="A10" s="476" t="s">
        <v>172</v>
      </c>
      <c r="B10" s="169">
        <v>1</v>
      </c>
      <c r="C10" s="170">
        <f>10+B10+'Personal File'!$C$12</f>
        <v>14</v>
      </c>
      <c r="D10" s="171" t="s">
        <v>335</v>
      </c>
      <c r="F10" s="381" t="s">
        <v>162</v>
      </c>
      <c r="G10" s="382">
        <f>'Personal File'!E4</f>
        <v>3</v>
      </c>
      <c r="H10" s="382"/>
      <c r="I10" s="382"/>
      <c r="J10" s="382"/>
      <c r="K10" s="463">
        <f>G10+'Personal File'!E5</f>
        <v>6</v>
      </c>
      <c r="L10" s="383"/>
      <c r="M10" s="382"/>
      <c r="N10" s="384"/>
    </row>
    <row r="11" spans="1:14" ht="17.399999999999999" thickTop="1">
      <c r="A11" s="184" t="s">
        <v>172</v>
      </c>
      <c r="B11" s="185">
        <v>1</v>
      </c>
      <c r="C11" s="186">
        <f>10+B11+'Personal File'!$C$12</f>
        <v>14</v>
      </c>
      <c r="D11" s="187" t="s">
        <v>104</v>
      </c>
    </row>
    <row r="12" spans="1:14">
      <c r="A12" s="212" t="s">
        <v>329</v>
      </c>
      <c r="B12" s="198">
        <v>2</v>
      </c>
      <c r="C12" s="371">
        <f>10+B12+'Personal File'!$C$12</f>
        <v>15</v>
      </c>
      <c r="D12" s="171" t="s">
        <v>104</v>
      </c>
    </row>
    <row r="13" spans="1:14">
      <c r="A13" s="212" t="s">
        <v>330</v>
      </c>
      <c r="B13" s="198">
        <v>2</v>
      </c>
      <c r="C13" s="371">
        <f>10+B13+'Personal File'!$C$12</f>
        <v>15</v>
      </c>
      <c r="D13" s="171" t="s">
        <v>104</v>
      </c>
    </row>
    <row r="14" spans="1:14">
      <c r="A14" s="212" t="s">
        <v>331</v>
      </c>
      <c r="B14" s="198">
        <v>2</v>
      </c>
      <c r="C14" s="371">
        <f>10+B14+'Personal File'!$C$12</f>
        <v>15</v>
      </c>
      <c r="D14" s="171" t="s">
        <v>104</v>
      </c>
    </row>
    <row r="15" spans="1:14">
      <c r="A15" s="477" t="s">
        <v>251</v>
      </c>
      <c r="B15" s="198">
        <v>2</v>
      </c>
      <c r="C15" s="371">
        <f>10+B15+'Personal File'!$C$12</f>
        <v>15</v>
      </c>
      <c r="D15" s="171" t="s">
        <v>335</v>
      </c>
    </row>
    <row r="16" spans="1:14">
      <c r="A16" s="216" t="s">
        <v>332</v>
      </c>
      <c r="B16" s="232">
        <v>2</v>
      </c>
      <c r="C16" s="399">
        <f>10+B16+'Personal File'!$C$12</f>
        <v>15</v>
      </c>
      <c r="D16" s="187" t="s">
        <v>335</v>
      </c>
    </row>
    <row r="17" spans="1:4">
      <c r="A17" s="477" t="s">
        <v>334</v>
      </c>
      <c r="B17" s="198">
        <v>3</v>
      </c>
      <c r="C17" s="371">
        <f>10+B17+'Personal File'!$C$12</f>
        <v>16</v>
      </c>
      <c r="D17" s="171" t="s">
        <v>335</v>
      </c>
    </row>
    <row r="18" spans="1:4">
      <c r="A18" s="212" t="s">
        <v>334</v>
      </c>
      <c r="B18" s="198">
        <v>3</v>
      </c>
      <c r="C18" s="371">
        <f>10+B18+'Personal File'!$C$12</f>
        <v>16</v>
      </c>
      <c r="D18" s="171" t="s">
        <v>104</v>
      </c>
    </row>
    <row r="19" spans="1:4">
      <c r="A19" s="212" t="s">
        <v>287</v>
      </c>
      <c r="B19" s="198">
        <v>3</v>
      </c>
      <c r="C19" s="371">
        <f>10+B19+'Personal File'!$C$12</f>
        <v>16</v>
      </c>
      <c r="D19" s="171" t="s">
        <v>104</v>
      </c>
    </row>
    <row r="20" spans="1:4" ht="17.399999999999999" thickBot="1">
      <c r="A20" s="221" t="s">
        <v>286</v>
      </c>
      <c r="B20" s="201">
        <v>3</v>
      </c>
      <c r="C20" s="202">
        <f>10+B20+'Personal File'!$C$12</f>
        <v>16</v>
      </c>
      <c r="D20" s="192" t="s">
        <v>104</v>
      </c>
    </row>
    <row r="21" spans="1:4" ht="18" thickTop="1" thickBot="1"/>
    <row r="22" spans="1:4" ht="24" thickTop="1" thickBot="1">
      <c r="A22" s="153" t="s">
        <v>237</v>
      </c>
      <c r="B22" s="154"/>
      <c r="C22" s="154"/>
      <c r="D22" s="155"/>
    </row>
    <row r="23" spans="1:4" ht="17.399999999999999" thickTop="1">
      <c r="A23" s="160" t="s">
        <v>98</v>
      </c>
      <c r="B23" s="161" t="s">
        <v>101</v>
      </c>
      <c r="C23" s="162" t="s">
        <v>102</v>
      </c>
      <c r="D23" s="163" t="s">
        <v>103</v>
      </c>
    </row>
    <row r="24" spans="1:4">
      <c r="A24" s="193" t="s">
        <v>120</v>
      </c>
      <c r="B24" s="194">
        <v>0</v>
      </c>
      <c r="C24" s="195">
        <f>10+B24+'Personal File'!$C$12+1</f>
        <v>14</v>
      </c>
      <c r="D24" s="196" t="s">
        <v>104</v>
      </c>
    </row>
    <row r="25" spans="1:4">
      <c r="A25" s="197" t="s">
        <v>153</v>
      </c>
      <c r="B25" s="198">
        <v>0</v>
      </c>
      <c r="C25" s="199">
        <f>10+B25+'Personal File'!$C$12+1</f>
        <v>14</v>
      </c>
      <c r="D25" s="171" t="s">
        <v>104</v>
      </c>
    </row>
    <row r="26" spans="1:4">
      <c r="A26" s="197" t="s">
        <v>154</v>
      </c>
      <c r="B26" s="198">
        <v>0</v>
      </c>
      <c r="C26" s="199">
        <f>10+B26+'Personal File'!$C$12+1</f>
        <v>14</v>
      </c>
      <c r="D26" s="171" t="s">
        <v>104</v>
      </c>
    </row>
    <row r="27" spans="1:4" ht="17.399999999999999" thickBot="1">
      <c r="A27" s="200" t="s">
        <v>155</v>
      </c>
      <c r="B27" s="201">
        <v>0</v>
      </c>
      <c r="C27" s="202">
        <f>10+B27+'Personal File'!$C$12+1</f>
        <v>14</v>
      </c>
      <c r="D27" s="192" t="s">
        <v>104</v>
      </c>
    </row>
    <row r="28" spans="1:4" ht="17.399999999999999" thickTop="1"/>
  </sheetData>
  <sortState xmlns:xlrd2="http://schemas.microsoft.com/office/spreadsheetml/2017/richdata2" ref="A3:D20">
    <sortCondition ref="B3:B20"/>
    <sortCondition ref="A3:A20"/>
  </sortState>
  <conditionalFormatting sqref="D15:D16 D3:D13">
    <cfRule type="cellIs" dxfId="876" priority="866" stopIfTrue="1" operator="equal">
      <formula>"þ"</formula>
    </cfRule>
  </conditionalFormatting>
  <conditionalFormatting sqref="B16">
    <cfRule type="cellIs" dxfId="875" priority="865" stopIfTrue="1" operator="greaterThanOrEqual">
      <formula>#REF!</formula>
    </cfRule>
  </conditionalFormatting>
  <conditionalFormatting sqref="B13 B19:B25 B15:B17">
    <cfRule type="cellIs" dxfId="874" priority="864" stopIfTrue="1" operator="equal">
      <formula>"þ"</formula>
    </cfRule>
  </conditionalFormatting>
  <conditionalFormatting sqref="C13 C19:C25 C15:C17">
    <cfRule type="cellIs" dxfId="873" priority="863" stopIfTrue="1" operator="equal">
      <formula>"þ"</formula>
    </cfRule>
  </conditionalFormatting>
  <conditionalFormatting sqref="C13 C19:C25 C15:C17">
    <cfRule type="cellIs" dxfId="872" priority="862" stopIfTrue="1" operator="equal">
      <formula>"þ"</formula>
    </cfRule>
  </conditionalFormatting>
  <conditionalFormatting sqref="D13 D19:D25 D15:D17">
    <cfRule type="cellIs" dxfId="871" priority="861" stopIfTrue="1" operator="equal">
      <formula>"þ"</formula>
    </cfRule>
  </conditionalFormatting>
  <conditionalFormatting sqref="B17:D17">
    <cfRule type="cellIs" dxfId="870" priority="860" stopIfTrue="1" operator="equal">
      <formula>"þ"</formula>
    </cfRule>
  </conditionalFormatting>
  <conditionalFormatting sqref="B16">
    <cfRule type="cellIs" dxfId="869" priority="859" stopIfTrue="1" operator="equal">
      <formula>"þ"</formula>
    </cfRule>
  </conditionalFormatting>
  <conditionalFormatting sqref="C16">
    <cfRule type="cellIs" dxfId="868" priority="858" stopIfTrue="1" operator="equal">
      <formula>"þ"</formula>
    </cfRule>
  </conditionalFormatting>
  <conditionalFormatting sqref="C16">
    <cfRule type="cellIs" dxfId="867" priority="857" stopIfTrue="1" operator="equal">
      <formula>"þ"</formula>
    </cfRule>
  </conditionalFormatting>
  <conditionalFormatting sqref="D16">
    <cfRule type="cellIs" dxfId="866" priority="856" stopIfTrue="1" operator="equal">
      <formula>"þ"</formula>
    </cfRule>
  </conditionalFormatting>
  <conditionalFormatting sqref="B17">
    <cfRule type="cellIs" dxfId="865" priority="855" stopIfTrue="1" operator="greaterThanOrEqual">
      <formula>#REF!</formula>
    </cfRule>
  </conditionalFormatting>
  <conditionalFormatting sqref="B19:D19">
    <cfRule type="cellIs" dxfId="864" priority="854" stopIfTrue="1" operator="equal">
      <formula>"þ"</formula>
    </cfRule>
  </conditionalFormatting>
  <conditionalFormatting sqref="B17">
    <cfRule type="cellIs" dxfId="863" priority="853" stopIfTrue="1" operator="equal">
      <formula>"þ"</formula>
    </cfRule>
  </conditionalFormatting>
  <conditionalFormatting sqref="C17">
    <cfRule type="cellIs" dxfId="862" priority="852" stopIfTrue="1" operator="equal">
      <formula>"þ"</formula>
    </cfRule>
  </conditionalFormatting>
  <conditionalFormatting sqref="C17">
    <cfRule type="cellIs" dxfId="861" priority="851" stopIfTrue="1" operator="equal">
      <formula>"þ"</formula>
    </cfRule>
  </conditionalFormatting>
  <conditionalFormatting sqref="D17">
    <cfRule type="cellIs" dxfId="860" priority="850" stopIfTrue="1" operator="equal">
      <formula>"þ"</formula>
    </cfRule>
  </conditionalFormatting>
  <conditionalFormatting sqref="B17">
    <cfRule type="cellIs" dxfId="859" priority="849" stopIfTrue="1" operator="greaterThanOrEqual">
      <formula>#REF!</formula>
    </cfRule>
  </conditionalFormatting>
  <conditionalFormatting sqref="B19:D19">
    <cfRule type="cellIs" dxfId="858" priority="848" stopIfTrue="1" operator="equal">
      <formula>"þ"</formula>
    </cfRule>
  </conditionalFormatting>
  <conditionalFormatting sqref="B17">
    <cfRule type="cellIs" dxfId="857" priority="847" stopIfTrue="1" operator="equal">
      <formula>"þ"</formula>
    </cfRule>
  </conditionalFormatting>
  <conditionalFormatting sqref="C17">
    <cfRule type="cellIs" dxfId="856" priority="846" stopIfTrue="1" operator="equal">
      <formula>"þ"</formula>
    </cfRule>
  </conditionalFormatting>
  <conditionalFormatting sqref="C17">
    <cfRule type="cellIs" dxfId="855" priority="845" stopIfTrue="1" operator="equal">
      <formula>"þ"</formula>
    </cfRule>
  </conditionalFormatting>
  <conditionalFormatting sqref="D17">
    <cfRule type="cellIs" dxfId="854" priority="844" stopIfTrue="1" operator="equal">
      <formula>"þ"</formula>
    </cfRule>
  </conditionalFormatting>
  <conditionalFormatting sqref="B19">
    <cfRule type="cellIs" dxfId="853" priority="843" stopIfTrue="1" operator="greaterThanOrEqual">
      <formula>#REF!</formula>
    </cfRule>
  </conditionalFormatting>
  <conditionalFormatting sqref="B20:D20">
    <cfRule type="cellIs" dxfId="852" priority="842" stopIfTrue="1" operator="equal">
      <formula>"þ"</formula>
    </cfRule>
  </conditionalFormatting>
  <conditionalFormatting sqref="B19">
    <cfRule type="cellIs" dxfId="851" priority="841" stopIfTrue="1" operator="equal">
      <formula>"þ"</formula>
    </cfRule>
  </conditionalFormatting>
  <conditionalFormatting sqref="C19">
    <cfRule type="cellIs" dxfId="850" priority="840" stopIfTrue="1" operator="equal">
      <formula>"þ"</formula>
    </cfRule>
  </conditionalFormatting>
  <conditionalFormatting sqref="C19">
    <cfRule type="cellIs" dxfId="849" priority="839" stopIfTrue="1" operator="equal">
      <formula>"þ"</formula>
    </cfRule>
  </conditionalFormatting>
  <conditionalFormatting sqref="D19">
    <cfRule type="cellIs" dxfId="848" priority="838" stopIfTrue="1" operator="equal">
      <formula>"þ"</formula>
    </cfRule>
  </conditionalFormatting>
  <conditionalFormatting sqref="B17">
    <cfRule type="cellIs" dxfId="847" priority="837" stopIfTrue="1" operator="greaterThanOrEqual">
      <formula>#REF!</formula>
    </cfRule>
  </conditionalFormatting>
  <conditionalFormatting sqref="B19:D19">
    <cfRule type="cellIs" dxfId="846" priority="836" stopIfTrue="1" operator="equal">
      <formula>"þ"</formula>
    </cfRule>
  </conditionalFormatting>
  <conditionalFormatting sqref="B17">
    <cfRule type="cellIs" dxfId="845" priority="835" stopIfTrue="1" operator="equal">
      <formula>"þ"</formula>
    </cfRule>
  </conditionalFormatting>
  <conditionalFormatting sqref="C17">
    <cfRule type="cellIs" dxfId="844" priority="834" stopIfTrue="1" operator="equal">
      <formula>"þ"</formula>
    </cfRule>
  </conditionalFormatting>
  <conditionalFormatting sqref="C17">
    <cfRule type="cellIs" dxfId="843" priority="833" stopIfTrue="1" operator="equal">
      <formula>"þ"</formula>
    </cfRule>
  </conditionalFormatting>
  <conditionalFormatting sqref="D17">
    <cfRule type="cellIs" dxfId="842" priority="832" stopIfTrue="1" operator="equal">
      <formula>"þ"</formula>
    </cfRule>
  </conditionalFormatting>
  <conditionalFormatting sqref="B19">
    <cfRule type="cellIs" dxfId="841" priority="831" stopIfTrue="1" operator="greaterThanOrEqual">
      <formula>#REF!</formula>
    </cfRule>
  </conditionalFormatting>
  <conditionalFormatting sqref="B20:D20">
    <cfRule type="cellIs" dxfId="840" priority="830" stopIfTrue="1" operator="equal">
      <formula>"þ"</formula>
    </cfRule>
  </conditionalFormatting>
  <conditionalFormatting sqref="B19">
    <cfRule type="cellIs" dxfId="839" priority="829" stopIfTrue="1" operator="equal">
      <formula>"þ"</formula>
    </cfRule>
  </conditionalFormatting>
  <conditionalFormatting sqref="C19">
    <cfRule type="cellIs" dxfId="838" priority="828" stopIfTrue="1" operator="equal">
      <formula>"þ"</formula>
    </cfRule>
  </conditionalFormatting>
  <conditionalFormatting sqref="C19">
    <cfRule type="cellIs" dxfId="837" priority="827" stopIfTrue="1" operator="equal">
      <formula>"þ"</formula>
    </cfRule>
  </conditionalFormatting>
  <conditionalFormatting sqref="D19">
    <cfRule type="cellIs" dxfId="836" priority="826" stopIfTrue="1" operator="equal">
      <formula>"þ"</formula>
    </cfRule>
  </conditionalFormatting>
  <conditionalFormatting sqref="B19">
    <cfRule type="cellIs" dxfId="835" priority="825" stopIfTrue="1" operator="greaterThanOrEqual">
      <formula>#REF!</formula>
    </cfRule>
  </conditionalFormatting>
  <conditionalFormatting sqref="B20:D20">
    <cfRule type="cellIs" dxfId="834" priority="824" stopIfTrue="1" operator="equal">
      <formula>"þ"</formula>
    </cfRule>
  </conditionalFormatting>
  <conditionalFormatting sqref="B19">
    <cfRule type="cellIs" dxfId="833" priority="823" stopIfTrue="1" operator="equal">
      <formula>"þ"</formula>
    </cfRule>
  </conditionalFormatting>
  <conditionalFormatting sqref="C19">
    <cfRule type="cellIs" dxfId="832" priority="822" stopIfTrue="1" operator="equal">
      <formula>"þ"</formula>
    </cfRule>
  </conditionalFormatting>
  <conditionalFormatting sqref="C19">
    <cfRule type="cellIs" dxfId="831" priority="821" stopIfTrue="1" operator="equal">
      <formula>"þ"</formula>
    </cfRule>
  </conditionalFormatting>
  <conditionalFormatting sqref="D19">
    <cfRule type="cellIs" dxfId="830" priority="820" stopIfTrue="1" operator="equal">
      <formula>"þ"</formula>
    </cfRule>
  </conditionalFormatting>
  <conditionalFormatting sqref="B20">
    <cfRule type="cellIs" dxfId="829" priority="819" stopIfTrue="1" operator="greaterThanOrEqual">
      <formula>#REF!</formula>
    </cfRule>
  </conditionalFormatting>
  <conditionalFormatting sqref="B21:D21">
    <cfRule type="cellIs" dxfId="828" priority="818" stopIfTrue="1" operator="equal">
      <formula>"þ"</formula>
    </cfRule>
  </conditionalFormatting>
  <conditionalFormatting sqref="B20">
    <cfRule type="cellIs" dxfId="827" priority="817" stopIfTrue="1" operator="equal">
      <formula>"þ"</formula>
    </cfRule>
  </conditionalFormatting>
  <conditionalFormatting sqref="C20">
    <cfRule type="cellIs" dxfId="826" priority="816" stopIfTrue="1" operator="equal">
      <formula>"þ"</formula>
    </cfRule>
  </conditionalFormatting>
  <conditionalFormatting sqref="C20">
    <cfRule type="cellIs" dxfId="825" priority="815" stopIfTrue="1" operator="equal">
      <formula>"þ"</formula>
    </cfRule>
  </conditionalFormatting>
  <conditionalFormatting sqref="D20">
    <cfRule type="cellIs" dxfId="824" priority="814" stopIfTrue="1" operator="equal">
      <formula>"þ"</formula>
    </cfRule>
  </conditionalFormatting>
  <conditionalFormatting sqref="B17">
    <cfRule type="cellIs" dxfId="823" priority="813" stopIfTrue="1" operator="greaterThanOrEqual">
      <formula>#REF!</formula>
    </cfRule>
  </conditionalFormatting>
  <conditionalFormatting sqref="B19:D19">
    <cfRule type="cellIs" dxfId="822" priority="812" stopIfTrue="1" operator="equal">
      <formula>"þ"</formula>
    </cfRule>
  </conditionalFormatting>
  <conditionalFormatting sqref="B17">
    <cfRule type="cellIs" dxfId="821" priority="811" stopIfTrue="1" operator="equal">
      <formula>"þ"</formula>
    </cfRule>
  </conditionalFormatting>
  <conditionalFormatting sqref="C17">
    <cfRule type="cellIs" dxfId="820" priority="810" stopIfTrue="1" operator="equal">
      <formula>"þ"</formula>
    </cfRule>
  </conditionalFormatting>
  <conditionalFormatting sqref="C17">
    <cfRule type="cellIs" dxfId="819" priority="809" stopIfTrue="1" operator="equal">
      <formula>"þ"</formula>
    </cfRule>
  </conditionalFormatting>
  <conditionalFormatting sqref="D17">
    <cfRule type="cellIs" dxfId="818" priority="808" stopIfTrue="1" operator="equal">
      <formula>"þ"</formula>
    </cfRule>
  </conditionalFormatting>
  <conditionalFormatting sqref="B19">
    <cfRule type="cellIs" dxfId="817" priority="807" stopIfTrue="1" operator="greaterThanOrEqual">
      <formula>#REF!</formula>
    </cfRule>
  </conditionalFormatting>
  <conditionalFormatting sqref="B20:D20">
    <cfRule type="cellIs" dxfId="816" priority="806" stopIfTrue="1" operator="equal">
      <formula>"þ"</formula>
    </cfRule>
  </conditionalFormatting>
  <conditionalFormatting sqref="B19">
    <cfRule type="cellIs" dxfId="815" priority="805" stopIfTrue="1" operator="equal">
      <formula>"þ"</formula>
    </cfRule>
  </conditionalFormatting>
  <conditionalFormatting sqref="C19">
    <cfRule type="cellIs" dxfId="814" priority="804" stopIfTrue="1" operator="equal">
      <formula>"þ"</formula>
    </cfRule>
  </conditionalFormatting>
  <conditionalFormatting sqref="C19">
    <cfRule type="cellIs" dxfId="813" priority="803" stopIfTrue="1" operator="equal">
      <formula>"þ"</formula>
    </cfRule>
  </conditionalFormatting>
  <conditionalFormatting sqref="D19">
    <cfRule type="cellIs" dxfId="812" priority="802" stopIfTrue="1" operator="equal">
      <formula>"þ"</formula>
    </cfRule>
  </conditionalFormatting>
  <conditionalFormatting sqref="B19">
    <cfRule type="cellIs" dxfId="811" priority="801" stopIfTrue="1" operator="greaterThanOrEqual">
      <formula>#REF!</formula>
    </cfRule>
  </conditionalFormatting>
  <conditionalFormatting sqref="B20:D20">
    <cfRule type="cellIs" dxfId="810" priority="800" stopIfTrue="1" operator="equal">
      <formula>"þ"</formula>
    </cfRule>
  </conditionalFormatting>
  <conditionalFormatting sqref="B19">
    <cfRule type="cellIs" dxfId="809" priority="799" stopIfTrue="1" operator="equal">
      <formula>"þ"</formula>
    </cfRule>
  </conditionalFormatting>
  <conditionalFormatting sqref="C19">
    <cfRule type="cellIs" dxfId="808" priority="798" stopIfTrue="1" operator="equal">
      <formula>"þ"</formula>
    </cfRule>
  </conditionalFormatting>
  <conditionalFormatting sqref="C19">
    <cfRule type="cellIs" dxfId="807" priority="797" stopIfTrue="1" operator="equal">
      <formula>"þ"</formula>
    </cfRule>
  </conditionalFormatting>
  <conditionalFormatting sqref="D19">
    <cfRule type="cellIs" dxfId="806" priority="796" stopIfTrue="1" operator="equal">
      <formula>"þ"</formula>
    </cfRule>
  </conditionalFormatting>
  <conditionalFormatting sqref="B20">
    <cfRule type="cellIs" dxfId="805" priority="795" stopIfTrue="1" operator="greaterThanOrEqual">
      <formula>#REF!</formula>
    </cfRule>
  </conditionalFormatting>
  <conditionalFormatting sqref="B21:D21">
    <cfRule type="cellIs" dxfId="804" priority="794" stopIfTrue="1" operator="equal">
      <formula>"þ"</formula>
    </cfRule>
  </conditionalFormatting>
  <conditionalFormatting sqref="B20">
    <cfRule type="cellIs" dxfId="803" priority="793" stopIfTrue="1" operator="equal">
      <formula>"þ"</formula>
    </cfRule>
  </conditionalFormatting>
  <conditionalFormatting sqref="C20">
    <cfRule type="cellIs" dxfId="802" priority="792" stopIfTrue="1" operator="equal">
      <formula>"þ"</formula>
    </cfRule>
  </conditionalFormatting>
  <conditionalFormatting sqref="C20">
    <cfRule type="cellIs" dxfId="801" priority="791" stopIfTrue="1" operator="equal">
      <formula>"þ"</formula>
    </cfRule>
  </conditionalFormatting>
  <conditionalFormatting sqref="D20">
    <cfRule type="cellIs" dxfId="800" priority="790" stopIfTrue="1" operator="equal">
      <formula>"þ"</formula>
    </cfRule>
  </conditionalFormatting>
  <conditionalFormatting sqref="B19">
    <cfRule type="cellIs" dxfId="799" priority="789" stopIfTrue="1" operator="greaterThanOrEqual">
      <formula>#REF!</formula>
    </cfRule>
  </conditionalFormatting>
  <conditionalFormatting sqref="B20:D20">
    <cfRule type="cellIs" dxfId="798" priority="788" stopIfTrue="1" operator="equal">
      <formula>"þ"</formula>
    </cfRule>
  </conditionalFormatting>
  <conditionalFormatting sqref="B19">
    <cfRule type="cellIs" dxfId="797" priority="787" stopIfTrue="1" operator="equal">
      <formula>"þ"</formula>
    </cfRule>
  </conditionalFormatting>
  <conditionalFormatting sqref="C19">
    <cfRule type="cellIs" dxfId="796" priority="786" stopIfTrue="1" operator="equal">
      <formula>"þ"</formula>
    </cfRule>
  </conditionalFormatting>
  <conditionalFormatting sqref="C19">
    <cfRule type="cellIs" dxfId="795" priority="785" stopIfTrue="1" operator="equal">
      <formula>"þ"</formula>
    </cfRule>
  </conditionalFormatting>
  <conditionalFormatting sqref="D19">
    <cfRule type="cellIs" dxfId="794" priority="784" stopIfTrue="1" operator="equal">
      <formula>"þ"</formula>
    </cfRule>
  </conditionalFormatting>
  <conditionalFormatting sqref="B20">
    <cfRule type="cellIs" dxfId="793" priority="783" stopIfTrue="1" operator="greaterThanOrEqual">
      <formula>#REF!</formula>
    </cfRule>
  </conditionalFormatting>
  <conditionalFormatting sqref="B21:D21">
    <cfRule type="cellIs" dxfId="792" priority="782" stopIfTrue="1" operator="equal">
      <formula>"þ"</formula>
    </cfRule>
  </conditionalFormatting>
  <conditionalFormatting sqref="B20">
    <cfRule type="cellIs" dxfId="791" priority="781" stopIfTrue="1" operator="equal">
      <formula>"þ"</formula>
    </cfRule>
  </conditionalFormatting>
  <conditionalFormatting sqref="C20">
    <cfRule type="cellIs" dxfId="790" priority="780" stopIfTrue="1" operator="equal">
      <formula>"þ"</formula>
    </cfRule>
  </conditionalFormatting>
  <conditionalFormatting sqref="C20">
    <cfRule type="cellIs" dxfId="789" priority="779" stopIfTrue="1" operator="equal">
      <formula>"þ"</formula>
    </cfRule>
  </conditionalFormatting>
  <conditionalFormatting sqref="D20">
    <cfRule type="cellIs" dxfId="788" priority="778" stopIfTrue="1" operator="equal">
      <formula>"þ"</formula>
    </cfRule>
  </conditionalFormatting>
  <conditionalFormatting sqref="B20">
    <cfRule type="cellIs" dxfId="787" priority="777" stopIfTrue="1" operator="greaterThanOrEqual">
      <formula>#REF!</formula>
    </cfRule>
  </conditionalFormatting>
  <conditionalFormatting sqref="B21:D21">
    <cfRule type="cellIs" dxfId="786" priority="776" stopIfTrue="1" operator="equal">
      <formula>"þ"</formula>
    </cfRule>
  </conditionalFormatting>
  <conditionalFormatting sqref="B20">
    <cfRule type="cellIs" dxfId="785" priority="775" stopIfTrue="1" operator="equal">
      <formula>"þ"</formula>
    </cfRule>
  </conditionalFormatting>
  <conditionalFormatting sqref="C20">
    <cfRule type="cellIs" dxfId="784" priority="774" stopIfTrue="1" operator="equal">
      <formula>"þ"</formula>
    </cfRule>
  </conditionalFormatting>
  <conditionalFormatting sqref="C20">
    <cfRule type="cellIs" dxfId="783" priority="773" stopIfTrue="1" operator="equal">
      <formula>"þ"</formula>
    </cfRule>
  </conditionalFormatting>
  <conditionalFormatting sqref="D20">
    <cfRule type="cellIs" dxfId="782" priority="772" stopIfTrue="1" operator="equal">
      <formula>"þ"</formula>
    </cfRule>
  </conditionalFormatting>
  <conditionalFormatting sqref="B21">
    <cfRule type="cellIs" dxfId="781" priority="771" stopIfTrue="1" operator="greaterThanOrEqual">
      <formula>#REF!</formula>
    </cfRule>
  </conditionalFormatting>
  <conditionalFormatting sqref="B22:D22">
    <cfRule type="cellIs" dxfId="780" priority="770" stopIfTrue="1" operator="equal">
      <formula>"þ"</formula>
    </cfRule>
  </conditionalFormatting>
  <conditionalFormatting sqref="B21">
    <cfRule type="cellIs" dxfId="779" priority="769" stopIfTrue="1" operator="equal">
      <formula>"þ"</formula>
    </cfRule>
  </conditionalFormatting>
  <conditionalFormatting sqref="C21">
    <cfRule type="cellIs" dxfId="778" priority="768" stopIfTrue="1" operator="equal">
      <formula>"þ"</formula>
    </cfRule>
  </conditionalFormatting>
  <conditionalFormatting sqref="C21">
    <cfRule type="cellIs" dxfId="777" priority="767" stopIfTrue="1" operator="equal">
      <formula>"þ"</formula>
    </cfRule>
  </conditionalFormatting>
  <conditionalFormatting sqref="D21">
    <cfRule type="cellIs" dxfId="776" priority="766" stopIfTrue="1" operator="equal">
      <formula>"þ"</formula>
    </cfRule>
  </conditionalFormatting>
  <conditionalFormatting sqref="B17">
    <cfRule type="cellIs" dxfId="775" priority="765" stopIfTrue="1" operator="greaterThanOrEqual">
      <formula>#REF!</formula>
    </cfRule>
  </conditionalFormatting>
  <conditionalFormatting sqref="B19:D19">
    <cfRule type="cellIs" dxfId="774" priority="764" stopIfTrue="1" operator="equal">
      <formula>"þ"</formula>
    </cfRule>
  </conditionalFormatting>
  <conditionalFormatting sqref="B17">
    <cfRule type="cellIs" dxfId="773" priority="763" stopIfTrue="1" operator="equal">
      <formula>"þ"</formula>
    </cfRule>
  </conditionalFormatting>
  <conditionalFormatting sqref="C17">
    <cfRule type="cellIs" dxfId="772" priority="762" stopIfTrue="1" operator="equal">
      <formula>"þ"</formula>
    </cfRule>
  </conditionalFormatting>
  <conditionalFormatting sqref="C17">
    <cfRule type="cellIs" dxfId="771" priority="761" stopIfTrue="1" operator="equal">
      <formula>"þ"</formula>
    </cfRule>
  </conditionalFormatting>
  <conditionalFormatting sqref="D17">
    <cfRule type="cellIs" dxfId="770" priority="760" stopIfTrue="1" operator="equal">
      <formula>"þ"</formula>
    </cfRule>
  </conditionalFormatting>
  <conditionalFormatting sqref="B19">
    <cfRule type="cellIs" dxfId="769" priority="759" stopIfTrue="1" operator="greaterThanOrEqual">
      <formula>#REF!</formula>
    </cfRule>
  </conditionalFormatting>
  <conditionalFormatting sqref="B20:D20">
    <cfRule type="cellIs" dxfId="768" priority="758" stopIfTrue="1" operator="equal">
      <formula>"þ"</formula>
    </cfRule>
  </conditionalFormatting>
  <conditionalFormatting sqref="B19">
    <cfRule type="cellIs" dxfId="767" priority="757" stopIfTrue="1" operator="equal">
      <formula>"þ"</formula>
    </cfRule>
  </conditionalFormatting>
  <conditionalFormatting sqref="C19">
    <cfRule type="cellIs" dxfId="766" priority="756" stopIfTrue="1" operator="equal">
      <formula>"þ"</formula>
    </cfRule>
  </conditionalFormatting>
  <conditionalFormatting sqref="C19">
    <cfRule type="cellIs" dxfId="765" priority="755" stopIfTrue="1" operator="equal">
      <formula>"þ"</formula>
    </cfRule>
  </conditionalFormatting>
  <conditionalFormatting sqref="D19">
    <cfRule type="cellIs" dxfId="764" priority="754" stopIfTrue="1" operator="equal">
      <formula>"þ"</formula>
    </cfRule>
  </conditionalFormatting>
  <conditionalFormatting sqref="B19">
    <cfRule type="cellIs" dxfId="763" priority="753" stopIfTrue="1" operator="greaterThanOrEqual">
      <formula>#REF!</formula>
    </cfRule>
  </conditionalFormatting>
  <conditionalFormatting sqref="B20:D20">
    <cfRule type="cellIs" dxfId="762" priority="752" stopIfTrue="1" operator="equal">
      <formula>"þ"</formula>
    </cfRule>
  </conditionalFormatting>
  <conditionalFormatting sqref="B19">
    <cfRule type="cellIs" dxfId="761" priority="751" stopIfTrue="1" operator="equal">
      <formula>"þ"</formula>
    </cfRule>
  </conditionalFormatting>
  <conditionalFormatting sqref="C19">
    <cfRule type="cellIs" dxfId="760" priority="750" stopIfTrue="1" operator="equal">
      <formula>"þ"</formula>
    </cfRule>
  </conditionalFormatting>
  <conditionalFormatting sqref="C19">
    <cfRule type="cellIs" dxfId="759" priority="749" stopIfTrue="1" operator="equal">
      <formula>"þ"</formula>
    </cfRule>
  </conditionalFormatting>
  <conditionalFormatting sqref="D19">
    <cfRule type="cellIs" dxfId="758" priority="748" stopIfTrue="1" operator="equal">
      <formula>"þ"</formula>
    </cfRule>
  </conditionalFormatting>
  <conditionalFormatting sqref="B20">
    <cfRule type="cellIs" dxfId="757" priority="747" stopIfTrue="1" operator="greaterThanOrEqual">
      <formula>#REF!</formula>
    </cfRule>
  </conditionalFormatting>
  <conditionalFormatting sqref="B21:D21">
    <cfRule type="cellIs" dxfId="756" priority="746" stopIfTrue="1" operator="equal">
      <formula>"þ"</formula>
    </cfRule>
  </conditionalFormatting>
  <conditionalFormatting sqref="B20">
    <cfRule type="cellIs" dxfId="755" priority="745" stopIfTrue="1" operator="equal">
      <formula>"þ"</formula>
    </cfRule>
  </conditionalFormatting>
  <conditionalFormatting sqref="C20">
    <cfRule type="cellIs" dxfId="754" priority="744" stopIfTrue="1" operator="equal">
      <formula>"þ"</formula>
    </cfRule>
  </conditionalFormatting>
  <conditionalFormatting sqref="C20">
    <cfRule type="cellIs" dxfId="753" priority="743" stopIfTrue="1" operator="equal">
      <formula>"þ"</formula>
    </cfRule>
  </conditionalFormatting>
  <conditionalFormatting sqref="D20">
    <cfRule type="cellIs" dxfId="752" priority="742" stopIfTrue="1" operator="equal">
      <formula>"þ"</formula>
    </cfRule>
  </conditionalFormatting>
  <conditionalFormatting sqref="B19">
    <cfRule type="cellIs" dxfId="751" priority="741" stopIfTrue="1" operator="greaterThanOrEqual">
      <formula>#REF!</formula>
    </cfRule>
  </conditionalFormatting>
  <conditionalFormatting sqref="B20:D20">
    <cfRule type="cellIs" dxfId="750" priority="740" stopIfTrue="1" operator="equal">
      <formula>"þ"</formula>
    </cfRule>
  </conditionalFormatting>
  <conditionalFormatting sqref="B19">
    <cfRule type="cellIs" dxfId="749" priority="739" stopIfTrue="1" operator="equal">
      <formula>"þ"</formula>
    </cfRule>
  </conditionalFormatting>
  <conditionalFormatting sqref="C19">
    <cfRule type="cellIs" dxfId="748" priority="738" stopIfTrue="1" operator="equal">
      <formula>"þ"</formula>
    </cfRule>
  </conditionalFormatting>
  <conditionalFormatting sqref="C19">
    <cfRule type="cellIs" dxfId="747" priority="737" stopIfTrue="1" operator="equal">
      <formula>"þ"</formula>
    </cfRule>
  </conditionalFormatting>
  <conditionalFormatting sqref="D19">
    <cfRule type="cellIs" dxfId="746" priority="736" stopIfTrue="1" operator="equal">
      <formula>"þ"</formula>
    </cfRule>
  </conditionalFormatting>
  <conditionalFormatting sqref="B20">
    <cfRule type="cellIs" dxfId="745" priority="735" stopIfTrue="1" operator="greaterThanOrEqual">
      <formula>#REF!</formula>
    </cfRule>
  </conditionalFormatting>
  <conditionalFormatting sqref="B21:D21">
    <cfRule type="cellIs" dxfId="744" priority="734" stopIfTrue="1" operator="equal">
      <formula>"þ"</formula>
    </cfRule>
  </conditionalFormatting>
  <conditionalFormatting sqref="B20">
    <cfRule type="cellIs" dxfId="743" priority="733" stopIfTrue="1" operator="equal">
      <formula>"þ"</formula>
    </cfRule>
  </conditionalFormatting>
  <conditionalFormatting sqref="C20">
    <cfRule type="cellIs" dxfId="742" priority="732" stopIfTrue="1" operator="equal">
      <formula>"þ"</formula>
    </cfRule>
  </conditionalFormatting>
  <conditionalFormatting sqref="C20">
    <cfRule type="cellIs" dxfId="741" priority="731" stopIfTrue="1" operator="equal">
      <formula>"þ"</formula>
    </cfRule>
  </conditionalFormatting>
  <conditionalFormatting sqref="D20">
    <cfRule type="cellIs" dxfId="740" priority="730" stopIfTrue="1" operator="equal">
      <formula>"þ"</formula>
    </cfRule>
  </conditionalFormatting>
  <conditionalFormatting sqref="B20">
    <cfRule type="cellIs" dxfId="739" priority="729" stopIfTrue="1" operator="greaterThanOrEqual">
      <formula>#REF!</formula>
    </cfRule>
  </conditionalFormatting>
  <conditionalFormatting sqref="B21:D21">
    <cfRule type="cellIs" dxfId="738" priority="728" stopIfTrue="1" operator="equal">
      <formula>"þ"</formula>
    </cfRule>
  </conditionalFormatting>
  <conditionalFormatting sqref="B20">
    <cfRule type="cellIs" dxfId="737" priority="727" stopIfTrue="1" operator="equal">
      <formula>"þ"</formula>
    </cfRule>
  </conditionalFormatting>
  <conditionalFormatting sqref="C20">
    <cfRule type="cellIs" dxfId="736" priority="726" stopIfTrue="1" operator="equal">
      <formula>"þ"</formula>
    </cfRule>
  </conditionalFormatting>
  <conditionalFormatting sqref="C20">
    <cfRule type="cellIs" dxfId="735" priority="725" stopIfTrue="1" operator="equal">
      <formula>"þ"</formula>
    </cfRule>
  </conditionalFormatting>
  <conditionalFormatting sqref="D20">
    <cfRule type="cellIs" dxfId="734" priority="724" stopIfTrue="1" operator="equal">
      <formula>"þ"</formula>
    </cfRule>
  </conditionalFormatting>
  <conditionalFormatting sqref="B21">
    <cfRule type="cellIs" dxfId="733" priority="723" stopIfTrue="1" operator="greaterThanOrEqual">
      <formula>#REF!</formula>
    </cfRule>
  </conditionalFormatting>
  <conditionalFormatting sqref="B22:D22">
    <cfRule type="cellIs" dxfId="732" priority="722" stopIfTrue="1" operator="equal">
      <formula>"þ"</formula>
    </cfRule>
  </conditionalFormatting>
  <conditionalFormatting sqref="B21">
    <cfRule type="cellIs" dxfId="731" priority="721" stopIfTrue="1" operator="equal">
      <formula>"þ"</formula>
    </cfRule>
  </conditionalFormatting>
  <conditionalFormatting sqref="C21">
    <cfRule type="cellIs" dxfId="730" priority="720" stopIfTrue="1" operator="equal">
      <formula>"þ"</formula>
    </cfRule>
  </conditionalFormatting>
  <conditionalFormatting sqref="C21">
    <cfRule type="cellIs" dxfId="729" priority="719" stopIfTrue="1" operator="equal">
      <formula>"þ"</formula>
    </cfRule>
  </conditionalFormatting>
  <conditionalFormatting sqref="D21">
    <cfRule type="cellIs" dxfId="728" priority="718" stopIfTrue="1" operator="equal">
      <formula>"þ"</formula>
    </cfRule>
  </conditionalFormatting>
  <conditionalFormatting sqref="B19">
    <cfRule type="cellIs" dxfId="727" priority="717" stopIfTrue="1" operator="greaterThanOrEqual">
      <formula>#REF!</formula>
    </cfRule>
  </conditionalFormatting>
  <conditionalFormatting sqref="B20:D20">
    <cfRule type="cellIs" dxfId="726" priority="716" stopIfTrue="1" operator="equal">
      <formula>"þ"</formula>
    </cfRule>
  </conditionalFormatting>
  <conditionalFormatting sqref="B19">
    <cfRule type="cellIs" dxfId="725" priority="715" stopIfTrue="1" operator="equal">
      <formula>"þ"</formula>
    </cfRule>
  </conditionalFormatting>
  <conditionalFormatting sqref="C19">
    <cfRule type="cellIs" dxfId="724" priority="714" stopIfTrue="1" operator="equal">
      <formula>"þ"</formula>
    </cfRule>
  </conditionalFormatting>
  <conditionalFormatting sqref="C19">
    <cfRule type="cellIs" dxfId="723" priority="713" stopIfTrue="1" operator="equal">
      <formula>"þ"</formula>
    </cfRule>
  </conditionalFormatting>
  <conditionalFormatting sqref="D19">
    <cfRule type="cellIs" dxfId="722" priority="712" stopIfTrue="1" operator="equal">
      <formula>"þ"</formula>
    </cfRule>
  </conditionalFormatting>
  <conditionalFormatting sqref="B20">
    <cfRule type="cellIs" dxfId="721" priority="711" stopIfTrue="1" operator="greaterThanOrEqual">
      <formula>#REF!</formula>
    </cfRule>
  </conditionalFormatting>
  <conditionalFormatting sqref="B21:D21">
    <cfRule type="cellIs" dxfId="720" priority="710" stopIfTrue="1" operator="equal">
      <formula>"þ"</formula>
    </cfRule>
  </conditionalFormatting>
  <conditionalFormatting sqref="B20">
    <cfRule type="cellIs" dxfId="719" priority="709" stopIfTrue="1" operator="equal">
      <formula>"þ"</formula>
    </cfRule>
  </conditionalFormatting>
  <conditionalFormatting sqref="C20">
    <cfRule type="cellIs" dxfId="718" priority="708" stopIfTrue="1" operator="equal">
      <formula>"þ"</formula>
    </cfRule>
  </conditionalFormatting>
  <conditionalFormatting sqref="C20">
    <cfRule type="cellIs" dxfId="717" priority="707" stopIfTrue="1" operator="equal">
      <formula>"þ"</formula>
    </cfRule>
  </conditionalFormatting>
  <conditionalFormatting sqref="D20">
    <cfRule type="cellIs" dxfId="716" priority="706" stopIfTrue="1" operator="equal">
      <formula>"þ"</formula>
    </cfRule>
  </conditionalFormatting>
  <conditionalFormatting sqref="B20">
    <cfRule type="cellIs" dxfId="715" priority="705" stopIfTrue="1" operator="greaterThanOrEqual">
      <formula>#REF!</formula>
    </cfRule>
  </conditionalFormatting>
  <conditionalFormatting sqref="B21:D21">
    <cfRule type="cellIs" dxfId="714" priority="704" stopIfTrue="1" operator="equal">
      <formula>"þ"</formula>
    </cfRule>
  </conditionalFormatting>
  <conditionalFormatting sqref="B20">
    <cfRule type="cellIs" dxfId="713" priority="703" stopIfTrue="1" operator="equal">
      <formula>"þ"</formula>
    </cfRule>
  </conditionalFormatting>
  <conditionalFormatting sqref="C20">
    <cfRule type="cellIs" dxfId="712" priority="702" stopIfTrue="1" operator="equal">
      <formula>"þ"</formula>
    </cfRule>
  </conditionalFormatting>
  <conditionalFormatting sqref="C20">
    <cfRule type="cellIs" dxfId="711" priority="701" stopIfTrue="1" operator="equal">
      <formula>"þ"</formula>
    </cfRule>
  </conditionalFormatting>
  <conditionalFormatting sqref="D20">
    <cfRule type="cellIs" dxfId="710" priority="700" stopIfTrue="1" operator="equal">
      <formula>"þ"</formula>
    </cfRule>
  </conditionalFormatting>
  <conditionalFormatting sqref="B21">
    <cfRule type="cellIs" dxfId="709" priority="699" stopIfTrue="1" operator="greaterThanOrEqual">
      <formula>#REF!</formula>
    </cfRule>
  </conditionalFormatting>
  <conditionalFormatting sqref="B22:D22">
    <cfRule type="cellIs" dxfId="708" priority="698" stopIfTrue="1" operator="equal">
      <formula>"þ"</formula>
    </cfRule>
  </conditionalFormatting>
  <conditionalFormatting sqref="B21">
    <cfRule type="cellIs" dxfId="707" priority="697" stopIfTrue="1" operator="equal">
      <formula>"þ"</formula>
    </cfRule>
  </conditionalFormatting>
  <conditionalFormatting sqref="C21">
    <cfRule type="cellIs" dxfId="706" priority="696" stopIfTrue="1" operator="equal">
      <formula>"þ"</formula>
    </cfRule>
  </conditionalFormatting>
  <conditionalFormatting sqref="C21">
    <cfRule type="cellIs" dxfId="705" priority="695" stopIfTrue="1" operator="equal">
      <formula>"þ"</formula>
    </cfRule>
  </conditionalFormatting>
  <conditionalFormatting sqref="D21">
    <cfRule type="cellIs" dxfId="704" priority="694" stopIfTrue="1" operator="equal">
      <formula>"þ"</formula>
    </cfRule>
  </conditionalFormatting>
  <conditionalFormatting sqref="B20">
    <cfRule type="cellIs" dxfId="703" priority="693" stopIfTrue="1" operator="greaterThanOrEqual">
      <formula>#REF!</formula>
    </cfRule>
  </conditionalFormatting>
  <conditionalFormatting sqref="B21:D21">
    <cfRule type="cellIs" dxfId="702" priority="692" stopIfTrue="1" operator="equal">
      <formula>"þ"</formula>
    </cfRule>
  </conditionalFormatting>
  <conditionalFormatting sqref="B20">
    <cfRule type="cellIs" dxfId="701" priority="691" stopIfTrue="1" operator="equal">
      <formula>"þ"</formula>
    </cfRule>
  </conditionalFormatting>
  <conditionalFormatting sqref="C20">
    <cfRule type="cellIs" dxfId="700" priority="690" stopIfTrue="1" operator="equal">
      <formula>"þ"</formula>
    </cfRule>
  </conditionalFormatting>
  <conditionalFormatting sqref="C20">
    <cfRule type="cellIs" dxfId="699" priority="689" stopIfTrue="1" operator="equal">
      <formula>"þ"</formula>
    </cfRule>
  </conditionalFormatting>
  <conditionalFormatting sqref="D20">
    <cfRule type="cellIs" dxfId="698" priority="688" stopIfTrue="1" operator="equal">
      <formula>"þ"</formula>
    </cfRule>
  </conditionalFormatting>
  <conditionalFormatting sqref="B21">
    <cfRule type="cellIs" dxfId="697" priority="687" stopIfTrue="1" operator="greaterThanOrEqual">
      <formula>#REF!</formula>
    </cfRule>
  </conditionalFormatting>
  <conditionalFormatting sqref="B22:D22">
    <cfRule type="cellIs" dxfId="696" priority="686" stopIfTrue="1" operator="equal">
      <formula>"þ"</formula>
    </cfRule>
  </conditionalFormatting>
  <conditionalFormatting sqref="B21">
    <cfRule type="cellIs" dxfId="695" priority="685" stopIfTrue="1" operator="equal">
      <formula>"þ"</formula>
    </cfRule>
  </conditionalFormatting>
  <conditionalFormatting sqref="C21">
    <cfRule type="cellIs" dxfId="694" priority="684" stopIfTrue="1" operator="equal">
      <formula>"þ"</formula>
    </cfRule>
  </conditionalFormatting>
  <conditionalFormatting sqref="C21">
    <cfRule type="cellIs" dxfId="693" priority="683" stopIfTrue="1" operator="equal">
      <formula>"þ"</formula>
    </cfRule>
  </conditionalFormatting>
  <conditionalFormatting sqref="D21">
    <cfRule type="cellIs" dxfId="692" priority="682" stopIfTrue="1" operator="equal">
      <formula>"þ"</formula>
    </cfRule>
  </conditionalFormatting>
  <conditionalFormatting sqref="B21">
    <cfRule type="cellIs" dxfId="691" priority="681" stopIfTrue="1" operator="greaterThanOrEqual">
      <formula>#REF!</formula>
    </cfRule>
  </conditionalFormatting>
  <conditionalFormatting sqref="B22:D22">
    <cfRule type="cellIs" dxfId="690" priority="680" stopIfTrue="1" operator="equal">
      <formula>"þ"</formula>
    </cfRule>
  </conditionalFormatting>
  <conditionalFormatting sqref="B21">
    <cfRule type="cellIs" dxfId="689" priority="679" stopIfTrue="1" operator="equal">
      <formula>"þ"</formula>
    </cfRule>
  </conditionalFormatting>
  <conditionalFormatting sqref="C21">
    <cfRule type="cellIs" dxfId="688" priority="678" stopIfTrue="1" operator="equal">
      <formula>"þ"</formula>
    </cfRule>
  </conditionalFormatting>
  <conditionalFormatting sqref="C21">
    <cfRule type="cellIs" dxfId="687" priority="677" stopIfTrue="1" operator="equal">
      <formula>"þ"</formula>
    </cfRule>
  </conditionalFormatting>
  <conditionalFormatting sqref="D21">
    <cfRule type="cellIs" dxfId="686" priority="676" stopIfTrue="1" operator="equal">
      <formula>"þ"</formula>
    </cfRule>
  </conditionalFormatting>
  <conditionalFormatting sqref="B22">
    <cfRule type="cellIs" dxfId="685" priority="675" stopIfTrue="1" operator="greaterThanOrEqual">
      <formula>#REF!</formula>
    </cfRule>
  </conditionalFormatting>
  <conditionalFormatting sqref="B23:D23">
    <cfRule type="cellIs" dxfId="684" priority="674" stopIfTrue="1" operator="equal">
      <formula>"þ"</formula>
    </cfRule>
  </conditionalFormatting>
  <conditionalFormatting sqref="B22">
    <cfRule type="cellIs" dxfId="683" priority="673" stopIfTrue="1" operator="equal">
      <formula>"þ"</formula>
    </cfRule>
  </conditionalFormatting>
  <conditionalFormatting sqref="C22">
    <cfRule type="cellIs" dxfId="682" priority="672" stopIfTrue="1" operator="equal">
      <formula>"þ"</formula>
    </cfRule>
  </conditionalFormatting>
  <conditionalFormatting sqref="C22">
    <cfRule type="cellIs" dxfId="681" priority="671" stopIfTrue="1" operator="equal">
      <formula>"þ"</formula>
    </cfRule>
  </conditionalFormatting>
  <conditionalFormatting sqref="D22">
    <cfRule type="cellIs" dxfId="680" priority="670" stopIfTrue="1" operator="equal">
      <formula>"þ"</formula>
    </cfRule>
  </conditionalFormatting>
  <conditionalFormatting sqref="B17">
    <cfRule type="cellIs" dxfId="679" priority="669" stopIfTrue="1" operator="greaterThanOrEqual">
      <formula>#REF!</formula>
    </cfRule>
  </conditionalFormatting>
  <conditionalFormatting sqref="B19:D19">
    <cfRule type="cellIs" dxfId="678" priority="668" stopIfTrue="1" operator="equal">
      <formula>"þ"</formula>
    </cfRule>
  </conditionalFormatting>
  <conditionalFormatting sqref="B17">
    <cfRule type="cellIs" dxfId="677" priority="667" stopIfTrue="1" operator="equal">
      <formula>"þ"</formula>
    </cfRule>
  </conditionalFormatting>
  <conditionalFormatting sqref="C17">
    <cfRule type="cellIs" dxfId="676" priority="666" stopIfTrue="1" operator="equal">
      <formula>"þ"</formula>
    </cfRule>
  </conditionalFormatting>
  <conditionalFormatting sqref="C17">
    <cfRule type="cellIs" dxfId="675" priority="665" stopIfTrue="1" operator="equal">
      <formula>"þ"</formula>
    </cfRule>
  </conditionalFormatting>
  <conditionalFormatting sqref="D17">
    <cfRule type="cellIs" dxfId="674" priority="664" stopIfTrue="1" operator="equal">
      <formula>"þ"</formula>
    </cfRule>
  </conditionalFormatting>
  <conditionalFormatting sqref="B19">
    <cfRule type="cellIs" dxfId="673" priority="663" stopIfTrue="1" operator="greaterThanOrEqual">
      <formula>#REF!</formula>
    </cfRule>
  </conditionalFormatting>
  <conditionalFormatting sqref="B20:D20">
    <cfRule type="cellIs" dxfId="672" priority="662" stopIfTrue="1" operator="equal">
      <formula>"þ"</formula>
    </cfRule>
  </conditionalFormatting>
  <conditionalFormatting sqref="B19">
    <cfRule type="cellIs" dxfId="671" priority="661" stopIfTrue="1" operator="equal">
      <formula>"þ"</formula>
    </cfRule>
  </conditionalFormatting>
  <conditionalFormatting sqref="C19">
    <cfRule type="cellIs" dxfId="670" priority="660" stopIfTrue="1" operator="equal">
      <formula>"þ"</formula>
    </cfRule>
  </conditionalFormatting>
  <conditionalFormatting sqref="C19">
    <cfRule type="cellIs" dxfId="669" priority="659" stopIfTrue="1" operator="equal">
      <formula>"þ"</formula>
    </cfRule>
  </conditionalFormatting>
  <conditionalFormatting sqref="D19">
    <cfRule type="cellIs" dxfId="668" priority="658" stopIfTrue="1" operator="equal">
      <formula>"þ"</formula>
    </cfRule>
  </conditionalFormatting>
  <conditionalFormatting sqref="B19">
    <cfRule type="cellIs" dxfId="667" priority="657" stopIfTrue="1" operator="greaterThanOrEqual">
      <formula>#REF!</formula>
    </cfRule>
  </conditionalFormatting>
  <conditionalFormatting sqref="B20:D20">
    <cfRule type="cellIs" dxfId="666" priority="656" stopIfTrue="1" operator="equal">
      <formula>"þ"</formula>
    </cfRule>
  </conditionalFormatting>
  <conditionalFormatting sqref="B19">
    <cfRule type="cellIs" dxfId="665" priority="655" stopIfTrue="1" operator="equal">
      <formula>"þ"</formula>
    </cfRule>
  </conditionalFormatting>
  <conditionalFormatting sqref="C19">
    <cfRule type="cellIs" dxfId="664" priority="654" stopIfTrue="1" operator="equal">
      <formula>"þ"</formula>
    </cfRule>
  </conditionalFormatting>
  <conditionalFormatting sqref="C19">
    <cfRule type="cellIs" dxfId="663" priority="653" stopIfTrue="1" operator="equal">
      <formula>"þ"</formula>
    </cfRule>
  </conditionalFormatting>
  <conditionalFormatting sqref="D19">
    <cfRule type="cellIs" dxfId="662" priority="652" stopIfTrue="1" operator="equal">
      <formula>"þ"</formula>
    </cfRule>
  </conditionalFormatting>
  <conditionalFormatting sqref="B20">
    <cfRule type="cellIs" dxfId="661" priority="651" stopIfTrue="1" operator="greaterThanOrEqual">
      <formula>#REF!</formula>
    </cfRule>
  </conditionalFormatting>
  <conditionalFormatting sqref="B21:D21">
    <cfRule type="cellIs" dxfId="660" priority="650" stopIfTrue="1" operator="equal">
      <formula>"þ"</formula>
    </cfRule>
  </conditionalFormatting>
  <conditionalFormatting sqref="B20">
    <cfRule type="cellIs" dxfId="659" priority="649" stopIfTrue="1" operator="equal">
      <formula>"þ"</formula>
    </cfRule>
  </conditionalFormatting>
  <conditionalFormatting sqref="C20">
    <cfRule type="cellIs" dxfId="658" priority="648" stopIfTrue="1" operator="equal">
      <formula>"þ"</formula>
    </cfRule>
  </conditionalFormatting>
  <conditionalFormatting sqref="C20">
    <cfRule type="cellIs" dxfId="657" priority="647" stopIfTrue="1" operator="equal">
      <formula>"þ"</formula>
    </cfRule>
  </conditionalFormatting>
  <conditionalFormatting sqref="D20">
    <cfRule type="cellIs" dxfId="656" priority="646" stopIfTrue="1" operator="equal">
      <formula>"þ"</formula>
    </cfRule>
  </conditionalFormatting>
  <conditionalFormatting sqref="B19">
    <cfRule type="cellIs" dxfId="655" priority="645" stopIfTrue="1" operator="greaterThanOrEqual">
      <formula>#REF!</formula>
    </cfRule>
  </conditionalFormatting>
  <conditionalFormatting sqref="B20:D20">
    <cfRule type="cellIs" dxfId="654" priority="644" stopIfTrue="1" operator="equal">
      <formula>"þ"</formula>
    </cfRule>
  </conditionalFormatting>
  <conditionalFormatting sqref="B19">
    <cfRule type="cellIs" dxfId="653" priority="643" stopIfTrue="1" operator="equal">
      <formula>"þ"</formula>
    </cfRule>
  </conditionalFormatting>
  <conditionalFormatting sqref="C19">
    <cfRule type="cellIs" dxfId="652" priority="642" stopIfTrue="1" operator="equal">
      <formula>"þ"</formula>
    </cfRule>
  </conditionalFormatting>
  <conditionalFormatting sqref="C19">
    <cfRule type="cellIs" dxfId="651" priority="641" stopIfTrue="1" operator="equal">
      <formula>"þ"</formula>
    </cfRule>
  </conditionalFormatting>
  <conditionalFormatting sqref="D19">
    <cfRule type="cellIs" dxfId="650" priority="640" stopIfTrue="1" operator="equal">
      <formula>"þ"</formula>
    </cfRule>
  </conditionalFormatting>
  <conditionalFormatting sqref="B20">
    <cfRule type="cellIs" dxfId="649" priority="639" stopIfTrue="1" operator="greaterThanOrEqual">
      <formula>#REF!</formula>
    </cfRule>
  </conditionalFormatting>
  <conditionalFormatting sqref="B21:D21">
    <cfRule type="cellIs" dxfId="648" priority="638" stopIfTrue="1" operator="equal">
      <formula>"þ"</formula>
    </cfRule>
  </conditionalFormatting>
  <conditionalFormatting sqref="B20">
    <cfRule type="cellIs" dxfId="647" priority="637" stopIfTrue="1" operator="equal">
      <formula>"þ"</formula>
    </cfRule>
  </conditionalFormatting>
  <conditionalFormatting sqref="C20">
    <cfRule type="cellIs" dxfId="646" priority="636" stopIfTrue="1" operator="equal">
      <formula>"þ"</formula>
    </cfRule>
  </conditionalFormatting>
  <conditionalFormatting sqref="C20">
    <cfRule type="cellIs" dxfId="645" priority="635" stopIfTrue="1" operator="equal">
      <formula>"þ"</formula>
    </cfRule>
  </conditionalFormatting>
  <conditionalFormatting sqref="D20">
    <cfRule type="cellIs" dxfId="644" priority="634" stopIfTrue="1" operator="equal">
      <formula>"þ"</formula>
    </cfRule>
  </conditionalFormatting>
  <conditionalFormatting sqref="B20">
    <cfRule type="cellIs" dxfId="643" priority="633" stopIfTrue="1" operator="greaterThanOrEqual">
      <formula>#REF!</formula>
    </cfRule>
  </conditionalFormatting>
  <conditionalFormatting sqref="B21:D21">
    <cfRule type="cellIs" dxfId="642" priority="632" stopIfTrue="1" operator="equal">
      <formula>"þ"</formula>
    </cfRule>
  </conditionalFormatting>
  <conditionalFormatting sqref="B20">
    <cfRule type="cellIs" dxfId="641" priority="631" stopIfTrue="1" operator="equal">
      <formula>"þ"</formula>
    </cfRule>
  </conditionalFormatting>
  <conditionalFormatting sqref="C20">
    <cfRule type="cellIs" dxfId="640" priority="630" stopIfTrue="1" operator="equal">
      <formula>"þ"</formula>
    </cfRule>
  </conditionalFormatting>
  <conditionalFormatting sqref="C20">
    <cfRule type="cellIs" dxfId="639" priority="629" stopIfTrue="1" operator="equal">
      <formula>"þ"</formula>
    </cfRule>
  </conditionalFormatting>
  <conditionalFormatting sqref="D20">
    <cfRule type="cellIs" dxfId="638" priority="628" stopIfTrue="1" operator="equal">
      <formula>"þ"</formula>
    </cfRule>
  </conditionalFormatting>
  <conditionalFormatting sqref="B21">
    <cfRule type="cellIs" dxfId="637" priority="627" stopIfTrue="1" operator="greaterThanOrEqual">
      <formula>#REF!</formula>
    </cfRule>
  </conditionalFormatting>
  <conditionalFormatting sqref="B22:D22">
    <cfRule type="cellIs" dxfId="636" priority="626" stopIfTrue="1" operator="equal">
      <formula>"þ"</formula>
    </cfRule>
  </conditionalFormatting>
  <conditionalFormatting sqref="B21">
    <cfRule type="cellIs" dxfId="635" priority="625" stopIfTrue="1" operator="equal">
      <formula>"þ"</formula>
    </cfRule>
  </conditionalFormatting>
  <conditionalFormatting sqref="C21">
    <cfRule type="cellIs" dxfId="634" priority="624" stopIfTrue="1" operator="equal">
      <formula>"þ"</formula>
    </cfRule>
  </conditionalFormatting>
  <conditionalFormatting sqref="C21">
    <cfRule type="cellIs" dxfId="633" priority="623" stopIfTrue="1" operator="equal">
      <formula>"þ"</formula>
    </cfRule>
  </conditionalFormatting>
  <conditionalFormatting sqref="D21">
    <cfRule type="cellIs" dxfId="632" priority="622" stopIfTrue="1" operator="equal">
      <formula>"þ"</formula>
    </cfRule>
  </conditionalFormatting>
  <conditionalFormatting sqref="B19">
    <cfRule type="cellIs" dxfId="631" priority="621" stopIfTrue="1" operator="greaterThanOrEqual">
      <formula>#REF!</formula>
    </cfRule>
  </conditionalFormatting>
  <conditionalFormatting sqref="B20:D20">
    <cfRule type="cellIs" dxfId="630" priority="620" stopIfTrue="1" operator="equal">
      <formula>"þ"</formula>
    </cfRule>
  </conditionalFormatting>
  <conditionalFormatting sqref="B19">
    <cfRule type="cellIs" dxfId="629" priority="619" stopIfTrue="1" operator="equal">
      <formula>"þ"</formula>
    </cfRule>
  </conditionalFormatting>
  <conditionalFormatting sqref="C19">
    <cfRule type="cellIs" dxfId="628" priority="618" stopIfTrue="1" operator="equal">
      <formula>"þ"</formula>
    </cfRule>
  </conditionalFormatting>
  <conditionalFormatting sqref="C19">
    <cfRule type="cellIs" dxfId="627" priority="617" stopIfTrue="1" operator="equal">
      <formula>"þ"</formula>
    </cfRule>
  </conditionalFormatting>
  <conditionalFormatting sqref="D19">
    <cfRule type="cellIs" dxfId="626" priority="616" stopIfTrue="1" operator="equal">
      <formula>"þ"</formula>
    </cfRule>
  </conditionalFormatting>
  <conditionalFormatting sqref="B20">
    <cfRule type="cellIs" dxfId="625" priority="615" stopIfTrue="1" operator="greaterThanOrEqual">
      <formula>#REF!</formula>
    </cfRule>
  </conditionalFormatting>
  <conditionalFormatting sqref="B21:D21">
    <cfRule type="cellIs" dxfId="624" priority="614" stopIfTrue="1" operator="equal">
      <formula>"þ"</formula>
    </cfRule>
  </conditionalFormatting>
  <conditionalFormatting sqref="B20">
    <cfRule type="cellIs" dxfId="623" priority="613" stopIfTrue="1" operator="equal">
      <formula>"þ"</formula>
    </cfRule>
  </conditionalFormatting>
  <conditionalFormatting sqref="C20">
    <cfRule type="cellIs" dxfId="622" priority="612" stopIfTrue="1" operator="equal">
      <formula>"þ"</formula>
    </cfRule>
  </conditionalFormatting>
  <conditionalFormatting sqref="C20">
    <cfRule type="cellIs" dxfId="621" priority="611" stopIfTrue="1" operator="equal">
      <formula>"þ"</formula>
    </cfRule>
  </conditionalFormatting>
  <conditionalFormatting sqref="D20">
    <cfRule type="cellIs" dxfId="620" priority="610" stopIfTrue="1" operator="equal">
      <formula>"þ"</formula>
    </cfRule>
  </conditionalFormatting>
  <conditionalFormatting sqref="B20">
    <cfRule type="cellIs" dxfId="619" priority="609" stopIfTrue="1" operator="greaterThanOrEqual">
      <formula>#REF!</formula>
    </cfRule>
  </conditionalFormatting>
  <conditionalFormatting sqref="B21:D21">
    <cfRule type="cellIs" dxfId="618" priority="608" stopIfTrue="1" operator="equal">
      <formula>"þ"</formula>
    </cfRule>
  </conditionalFormatting>
  <conditionalFormatting sqref="B20">
    <cfRule type="cellIs" dxfId="617" priority="607" stopIfTrue="1" operator="equal">
      <formula>"þ"</formula>
    </cfRule>
  </conditionalFormatting>
  <conditionalFormatting sqref="C20">
    <cfRule type="cellIs" dxfId="616" priority="606" stopIfTrue="1" operator="equal">
      <formula>"þ"</formula>
    </cfRule>
  </conditionalFormatting>
  <conditionalFormatting sqref="C20">
    <cfRule type="cellIs" dxfId="615" priority="605" stopIfTrue="1" operator="equal">
      <formula>"þ"</formula>
    </cfRule>
  </conditionalFormatting>
  <conditionalFormatting sqref="D20">
    <cfRule type="cellIs" dxfId="614" priority="604" stopIfTrue="1" operator="equal">
      <formula>"þ"</formula>
    </cfRule>
  </conditionalFormatting>
  <conditionalFormatting sqref="B21">
    <cfRule type="cellIs" dxfId="613" priority="603" stopIfTrue="1" operator="greaterThanOrEqual">
      <formula>#REF!</formula>
    </cfRule>
  </conditionalFormatting>
  <conditionalFormatting sqref="B22:D22">
    <cfRule type="cellIs" dxfId="612" priority="602" stopIfTrue="1" operator="equal">
      <formula>"þ"</formula>
    </cfRule>
  </conditionalFormatting>
  <conditionalFormatting sqref="B21">
    <cfRule type="cellIs" dxfId="611" priority="601" stopIfTrue="1" operator="equal">
      <formula>"þ"</formula>
    </cfRule>
  </conditionalFormatting>
  <conditionalFormatting sqref="C21">
    <cfRule type="cellIs" dxfId="610" priority="600" stopIfTrue="1" operator="equal">
      <formula>"þ"</formula>
    </cfRule>
  </conditionalFormatting>
  <conditionalFormatting sqref="C21">
    <cfRule type="cellIs" dxfId="609" priority="599" stopIfTrue="1" operator="equal">
      <formula>"þ"</formula>
    </cfRule>
  </conditionalFormatting>
  <conditionalFormatting sqref="D21">
    <cfRule type="cellIs" dxfId="608" priority="598" stopIfTrue="1" operator="equal">
      <formula>"þ"</formula>
    </cfRule>
  </conditionalFormatting>
  <conditionalFormatting sqref="B20">
    <cfRule type="cellIs" dxfId="607" priority="597" stopIfTrue="1" operator="greaterThanOrEqual">
      <formula>#REF!</formula>
    </cfRule>
  </conditionalFormatting>
  <conditionalFormatting sqref="B21:D21">
    <cfRule type="cellIs" dxfId="606" priority="596" stopIfTrue="1" operator="equal">
      <formula>"þ"</formula>
    </cfRule>
  </conditionalFormatting>
  <conditionalFormatting sqref="B20">
    <cfRule type="cellIs" dxfId="605" priority="595" stopIfTrue="1" operator="equal">
      <formula>"þ"</formula>
    </cfRule>
  </conditionalFormatting>
  <conditionalFormatting sqref="C20">
    <cfRule type="cellIs" dxfId="604" priority="594" stopIfTrue="1" operator="equal">
      <formula>"þ"</formula>
    </cfRule>
  </conditionalFormatting>
  <conditionalFormatting sqref="C20">
    <cfRule type="cellIs" dxfId="603" priority="593" stopIfTrue="1" operator="equal">
      <formula>"þ"</formula>
    </cfRule>
  </conditionalFormatting>
  <conditionalFormatting sqref="D20">
    <cfRule type="cellIs" dxfId="602" priority="592" stopIfTrue="1" operator="equal">
      <formula>"þ"</formula>
    </cfRule>
  </conditionalFormatting>
  <conditionalFormatting sqref="B21">
    <cfRule type="cellIs" dxfId="601" priority="591" stopIfTrue="1" operator="greaterThanOrEqual">
      <formula>#REF!</formula>
    </cfRule>
  </conditionalFormatting>
  <conditionalFormatting sqref="B22:D22">
    <cfRule type="cellIs" dxfId="600" priority="590" stopIfTrue="1" operator="equal">
      <formula>"þ"</formula>
    </cfRule>
  </conditionalFormatting>
  <conditionalFormatting sqref="B21">
    <cfRule type="cellIs" dxfId="599" priority="589" stopIfTrue="1" operator="equal">
      <formula>"þ"</formula>
    </cfRule>
  </conditionalFormatting>
  <conditionalFormatting sqref="C21">
    <cfRule type="cellIs" dxfId="598" priority="588" stopIfTrue="1" operator="equal">
      <formula>"þ"</formula>
    </cfRule>
  </conditionalFormatting>
  <conditionalFormatting sqref="C21">
    <cfRule type="cellIs" dxfId="597" priority="587" stopIfTrue="1" operator="equal">
      <formula>"þ"</formula>
    </cfRule>
  </conditionalFormatting>
  <conditionalFormatting sqref="D21">
    <cfRule type="cellIs" dxfId="596" priority="586" stopIfTrue="1" operator="equal">
      <formula>"þ"</formula>
    </cfRule>
  </conditionalFormatting>
  <conditionalFormatting sqref="B21">
    <cfRule type="cellIs" dxfId="595" priority="585" stopIfTrue="1" operator="greaterThanOrEqual">
      <formula>#REF!</formula>
    </cfRule>
  </conditionalFormatting>
  <conditionalFormatting sqref="B22:D22">
    <cfRule type="cellIs" dxfId="594" priority="584" stopIfTrue="1" operator="equal">
      <formula>"þ"</formula>
    </cfRule>
  </conditionalFormatting>
  <conditionalFormatting sqref="B21">
    <cfRule type="cellIs" dxfId="593" priority="583" stopIfTrue="1" operator="equal">
      <formula>"þ"</formula>
    </cfRule>
  </conditionalFormatting>
  <conditionalFormatting sqref="C21">
    <cfRule type="cellIs" dxfId="592" priority="582" stopIfTrue="1" operator="equal">
      <formula>"þ"</formula>
    </cfRule>
  </conditionalFormatting>
  <conditionalFormatting sqref="C21">
    <cfRule type="cellIs" dxfId="591" priority="581" stopIfTrue="1" operator="equal">
      <formula>"þ"</formula>
    </cfRule>
  </conditionalFormatting>
  <conditionalFormatting sqref="D21">
    <cfRule type="cellIs" dxfId="590" priority="580" stopIfTrue="1" operator="equal">
      <formula>"þ"</formula>
    </cfRule>
  </conditionalFormatting>
  <conditionalFormatting sqref="B22">
    <cfRule type="cellIs" dxfId="589" priority="579" stopIfTrue="1" operator="greaterThanOrEqual">
      <formula>#REF!</formula>
    </cfRule>
  </conditionalFormatting>
  <conditionalFormatting sqref="B23:D23">
    <cfRule type="cellIs" dxfId="588" priority="578" stopIfTrue="1" operator="equal">
      <formula>"þ"</formula>
    </cfRule>
  </conditionalFormatting>
  <conditionalFormatting sqref="B22">
    <cfRule type="cellIs" dxfId="587" priority="577" stopIfTrue="1" operator="equal">
      <formula>"þ"</formula>
    </cfRule>
  </conditionalFormatting>
  <conditionalFormatting sqref="C22">
    <cfRule type="cellIs" dxfId="586" priority="576" stopIfTrue="1" operator="equal">
      <formula>"þ"</formula>
    </cfRule>
  </conditionalFormatting>
  <conditionalFormatting sqref="C22">
    <cfRule type="cellIs" dxfId="585" priority="575" stopIfTrue="1" operator="equal">
      <formula>"þ"</formula>
    </cfRule>
  </conditionalFormatting>
  <conditionalFormatting sqref="D22">
    <cfRule type="cellIs" dxfId="584" priority="574" stopIfTrue="1" operator="equal">
      <formula>"þ"</formula>
    </cfRule>
  </conditionalFormatting>
  <conditionalFormatting sqref="B19">
    <cfRule type="cellIs" dxfId="583" priority="573" stopIfTrue="1" operator="greaterThanOrEqual">
      <formula>#REF!</formula>
    </cfRule>
  </conditionalFormatting>
  <conditionalFormatting sqref="B20:D20">
    <cfRule type="cellIs" dxfId="582" priority="572" stopIfTrue="1" operator="equal">
      <formula>"þ"</formula>
    </cfRule>
  </conditionalFormatting>
  <conditionalFormatting sqref="B19">
    <cfRule type="cellIs" dxfId="581" priority="571" stopIfTrue="1" operator="equal">
      <formula>"þ"</formula>
    </cfRule>
  </conditionalFormatting>
  <conditionalFormatting sqref="C19">
    <cfRule type="cellIs" dxfId="580" priority="570" stopIfTrue="1" operator="equal">
      <formula>"þ"</formula>
    </cfRule>
  </conditionalFormatting>
  <conditionalFormatting sqref="C19">
    <cfRule type="cellIs" dxfId="579" priority="569" stopIfTrue="1" operator="equal">
      <formula>"þ"</formula>
    </cfRule>
  </conditionalFormatting>
  <conditionalFormatting sqref="D19">
    <cfRule type="cellIs" dxfId="578" priority="568" stopIfTrue="1" operator="equal">
      <formula>"þ"</formula>
    </cfRule>
  </conditionalFormatting>
  <conditionalFormatting sqref="B20">
    <cfRule type="cellIs" dxfId="577" priority="567" stopIfTrue="1" operator="greaterThanOrEqual">
      <formula>#REF!</formula>
    </cfRule>
  </conditionalFormatting>
  <conditionalFormatting sqref="B21:D21">
    <cfRule type="cellIs" dxfId="576" priority="566" stopIfTrue="1" operator="equal">
      <formula>"þ"</formula>
    </cfRule>
  </conditionalFormatting>
  <conditionalFormatting sqref="B20">
    <cfRule type="cellIs" dxfId="575" priority="565" stopIfTrue="1" operator="equal">
      <formula>"þ"</formula>
    </cfRule>
  </conditionalFormatting>
  <conditionalFormatting sqref="C20">
    <cfRule type="cellIs" dxfId="574" priority="564" stopIfTrue="1" operator="equal">
      <formula>"þ"</formula>
    </cfRule>
  </conditionalFormatting>
  <conditionalFormatting sqref="C20">
    <cfRule type="cellIs" dxfId="573" priority="563" stopIfTrue="1" operator="equal">
      <formula>"þ"</formula>
    </cfRule>
  </conditionalFormatting>
  <conditionalFormatting sqref="D20">
    <cfRule type="cellIs" dxfId="572" priority="562" stopIfTrue="1" operator="equal">
      <formula>"þ"</formula>
    </cfRule>
  </conditionalFormatting>
  <conditionalFormatting sqref="B20">
    <cfRule type="cellIs" dxfId="571" priority="561" stopIfTrue="1" operator="greaterThanOrEqual">
      <formula>#REF!</formula>
    </cfRule>
  </conditionalFormatting>
  <conditionalFormatting sqref="B21:D21">
    <cfRule type="cellIs" dxfId="570" priority="560" stopIfTrue="1" operator="equal">
      <formula>"þ"</formula>
    </cfRule>
  </conditionalFormatting>
  <conditionalFormatting sqref="B20">
    <cfRule type="cellIs" dxfId="569" priority="559" stopIfTrue="1" operator="equal">
      <formula>"þ"</formula>
    </cfRule>
  </conditionalFormatting>
  <conditionalFormatting sqref="C20">
    <cfRule type="cellIs" dxfId="568" priority="558" stopIfTrue="1" operator="equal">
      <formula>"þ"</formula>
    </cfRule>
  </conditionalFormatting>
  <conditionalFormatting sqref="C20">
    <cfRule type="cellIs" dxfId="567" priority="557" stopIfTrue="1" operator="equal">
      <formula>"þ"</formula>
    </cfRule>
  </conditionalFormatting>
  <conditionalFormatting sqref="D20">
    <cfRule type="cellIs" dxfId="566" priority="556" stopIfTrue="1" operator="equal">
      <formula>"þ"</formula>
    </cfRule>
  </conditionalFormatting>
  <conditionalFormatting sqref="B21">
    <cfRule type="cellIs" dxfId="565" priority="555" stopIfTrue="1" operator="greaterThanOrEqual">
      <formula>#REF!</formula>
    </cfRule>
  </conditionalFormatting>
  <conditionalFormatting sqref="B22:D22">
    <cfRule type="cellIs" dxfId="564" priority="554" stopIfTrue="1" operator="equal">
      <formula>"þ"</formula>
    </cfRule>
  </conditionalFormatting>
  <conditionalFormatting sqref="B21">
    <cfRule type="cellIs" dxfId="563" priority="553" stopIfTrue="1" operator="equal">
      <formula>"þ"</formula>
    </cfRule>
  </conditionalFormatting>
  <conditionalFormatting sqref="C21">
    <cfRule type="cellIs" dxfId="562" priority="552" stopIfTrue="1" operator="equal">
      <formula>"þ"</formula>
    </cfRule>
  </conditionalFormatting>
  <conditionalFormatting sqref="C21">
    <cfRule type="cellIs" dxfId="561" priority="551" stopIfTrue="1" operator="equal">
      <formula>"þ"</formula>
    </cfRule>
  </conditionalFormatting>
  <conditionalFormatting sqref="D21">
    <cfRule type="cellIs" dxfId="560" priority="550" stopIfTrue="1" operator="equal">
      <formula>"þ"</formula>
    </cfRule>
  </conditionalFormatting>
  <conditionalFormatting sqref="B20">
    <cfRule type="cellIs" dxfId="559" priority="549" stopIfTrue="1" operator="greaterThanOrEqual">
      <formula>#REF!</formula>
    </cfRule>
  </conditionalFormatting>
  <conditionalFormatting sqref="B21:D21">
    <cfRule type="cellIs" dxfId="558" priority="548" stopIfTrue="1" operator="equal">
      <formula>"þ"</formula>
    </cfRule>
  </conditionalFormatting>
  <conditionalFormatting sqref="B20">
    <cfRule type="cellIs" dxfId="557" priority="547" stopIfTrue="1" operator="equal">
      <formula>"þ"</formula>
    </cfRule>
  </conditionalFormatting>
  <conditionalFormatting sqref="C20">
    <cfRule type="cellIs" dxfId="556" priority="546" stopIfTrue="1" operator="equal">
      <formula>"þ"</formula>
    </cfRule>
  </conditionalFormatting>
  <conditionalFormatting sqref="C20">
    <cfRule type="cellIs" dxfId="555" priority="545" stopIfTrue="1" operator="equal">
      <formula>"þ"</formula>
    </cfRule>
  </conditionalFormatting>
  <conditionalFormatting sqref="D20">
    <cfRule type="cellIs" dxfId="554" priority="544" stopIfTrue="1" operator="equal">
      <formula>"þ"</formula>
    </cfRule>
  </conditionalFormatting>
  <conditionalFormatting sqref="B21">
    <cfRule type="cellIs" dxfId="553" priority="543" stopIfTrue="1" operator="greaterThanOrEqual">
      <formula>#REF!</formula>
    </cfRule>
  </conditionalFormatting>
  <conditionalFormatting sqref="B22:D22">
    <cfRule type="cellIs" dxfId="552" priority="542" stopIfTrue="1" operator="equal">
      <formula>"þ"</formula>
    </cfRule>
  </conditionalFormatting>
  <conditionalFormatting sqref="B21">
    <cfRule type="cellIs" dxfId="551" priority="541" stopIfTrue="1" operator="equal">
      <formula>"þ"</formula>
    </cfRule>
  </conditionalFormatting>
  <conditionalFormatting sqref="C21">
    <cfRule type="cellIs" dxfId="550" priority="540" stopIfTrue="1" operator="equal">
      <formula>"þ"</formula>
    </cfRule>
  </conditionalFormatting>
  <conditionalFormatting sqref="C21">
    <cfRule type="cellIs" dxfId="549" priority="539" stopIfTrue="1" operator="equal">
      <formula>"þ"</formula>
    </cfRule>
  </conditionalFormatting>
  <conditionalFormatting sqref="D21">
    <cfRule type="cellIs" dxfId="548" priority="538" stopIfTrue="1" operator="equal">
      <formula>"þ"</formula>
    </cfRule>
  </conditionalFormatting>
  <conditionalFormatting sqref="B21">
    <cfRule type="cellIs" dxfId="547" priority="537" stopIfTrue="1" operator="greaterThanOrEqual">
      <formula>#REF!</formula>
    </cfRule>
  </conditionalFormatting>
  <conditionalFormatting sqref="B22:D22">
    <cfRule type="cellIs" dxfId="546" priority="536" stopIfTrue="1" operator="equal">
      <formula>"þ"</formula>
    </cfRule>
  </conditionalFormatting>
  <conditionalFormatting sqref="B21">
    <cfRule type="cellIs" dxfId="545" priority="535" stopIfTrue="1" operator="equal">
      <formula>"þ"</formula>
    </cfRule>
  </conditionalFormatting>
  <conditionalFormatting sqref="C21">
    <cfRule type="cellIs" dxfId="544" priority="534" stopIfTrue="1" operator="equal">
      <formula>"þ"</formula>
    </cfRule>
  </conditionalFormatting>
  <conditionalFormatting sqref="C21">
    <cfRule type="cellIs" dxfId="543" priority="533" stopIfTrue="1" operator="equal">
      <formula>"þ"</formula>
    </cfRule>
  </conditionalFormatting>
  <conditionalFormatting sqref="D21">
    <cfRule type="cellIs" dxfId="542" priority="532" stopIfTrue="1" operator="equal">
      <formula>"þ"</formula>
    </cfRule>
  </conditionalFormatting>
  <conditionalFormatting sqref="B22">
    <cfRule type="cellIs" dxfId="541" priority="531" stopIfTrue="1" operator="greaterThanOrEqual">
      <formula>#REF!</formula>
    </cfRule>
  </conditionalFormatting>
  <conditionalFormatting sqref="B23:D23">
    <cfRule type="cellIs" dxfId="540" priority="530" stopIfTrue="1" operator="equal">
      <formula>"þ"</formula>
    </cfRule>
  </conditionalFormatting>
  <conditionalFormatting sqref="B22">
    <cfRule type="cellIs" dxfId="539" priority="529" stopIfTrue="1" operator="equal">
      <formula>"þ"</formula>
    </cfRule>
  </conditionalFormatting>
  <conditionalFormatting sqref="C22">
    <cfRule type="cellIs" dxfId="538" priority="528" stopIfTrue="1" operator="equal">
      <formula>"þ"</formula>
    </cfRule>
  </conditionalFormatting>
  <conditionalFormatting sqref="C22">
    <cfRule type="cellIs" dxfId="537" priority="527" stopIfTrue="1" operator="equal">
      <formula>"þ"</formula>
    </cfRule>
  </conditionalFormatting>
  <conditionalFormatting sqref="D22">
    <cfRule type="cellIs" dxfId="536" priority="526" stopIfTrue="1" operator="equal">
      <formula>"þ"</formula>
    </cfRule>
  </conditionalFormatting>
  <conditionalFormatting sqref="B20">
    <cfRule type="cellIs" dxfId="535" priority="525" stopIfTrue="1" operator="greaterThanOrEqual">
      <formula>#REF!</formula>
    </cfRule>
  </conditionalFormatting>
  <conditionalFormatting sqref="B21:D21">
    <cfRule type="cellIs" dxfId="534" priority="524" stopIfTrue="1" operator="equal">
      <formula>"þ"</formula>
    </cfRule>
  </conditionalFormatting>
  <conditionalFormatting sqref="B20">
    <cfRule type="cellIs" dxfId="533" priority="523" stopIfTrue="1" operator="equal">
      <formula>"þ"</formula>
    </cfRule>
  </conditionalFormatting>
  <conditionalFormatting sqref="C20">
    <cfRule type="cellIs" dxfId="532" priority="522" stopIfTrue="1" operator="equal">
      <formula>"þ"</formula>
    </cfRule>
  </conditionalFormatting>
  <conditionalFormatting sqref="C20">
    <cfRule type="cellIs" dxfId="531" priority="521" stopIfTrue="1" operator="equal">
      <formula>"þ"</formula>
    </cfRule>
  </conditionalFormatting>
  <conditionalFormatting sqref="D20">
    <cfRule type="cellIs" dxfId="530" priority="520" stopIfTrue="1" operator="equal">
      <formula>"þ"</formula>
    </cfRule>
  </conditionalFormatting>
  <conditionalFormatting sqref="B21">
    <cfRule type="cellIs" dxfId="529" priority="519" stopIfTrue="1" operator="greaterThanOrEqual">
      <formula>#REF!</formula>
    </cfRule>
  </conditionalFormatting>
  <conditionalFormatting sqref="B22:D22">
    <cfRule type="cellIs" dxfId="528" priority="518" stopIfTrue="1" operator="equal">
      <formula>"þ"</formula>
    </cfRule>
  </conditionalFormatting>
  <conditionalFormatting sqref="B21">
    <cfRule type="cellIs" dxfId="527" priority="517" stopIfTrue="1" operator="equal">
      <formula>"þ"</formula>
    </cfRule>
  </conditionalFormatting>
  <conditionalFormatting sqref="C21">
    <cfRule type="cellIs" dxfId="526" priority="516" stopIfTrue="1" operator="equal">
      <formula>"þ"</formula>
    </cfRule>
  </conditionalFormatting>
  <conditionalFormatting sqref="C21">
    <cfRule type="cellIs" dxfId="525" priority="515" stopIfTrue="1" operator="equal">
      <formula>"þ"</formula>
    </cfRule>
  </conditionalFormatting>
  <conditionalFormatting sqref="D21">
    <cfRule type="cellIs" dxfId="524" priority="514" stopIfTrue="1" operator="equal">
      <formula>"þ"</formula>
    </cfRule>
  </conditionalFormatting>
  <conditionalFormatting sqref="B21">
    <cfRule type="cellIs" dxfId="523" priority="513" stopIfTrue="1" operator="greaterThanOrEqual">
      <formula>#REF!</formula>
    </cfRule>
  </conditionalFormatting>
  <conditionalFormatting sqref="B22:D22">
    <cfRule type="cellIs" dxfId="522" priority="512" stopIfTrue="1" operator="equal">
      <formula>"þ"</formula>
    </cfRule>
  </conditionalFormatting>
  <conditionalFormatting sqref="B21">
    <cfRule type="cellIs" dxfId="521" priority="511" stopIfTrue="1" operator="equal">
      <formula>"þ"</formula>
    </cfRule>
  </conditionalFormatting>
  <conditionalFormatting sqref="C21">
    <cfRule type="cellIs" dxfId="520" priority="510" stopIfTrue="1" operator="equal">
      <formula>"þ"</formula>
    </cfRule>
  </conditionalFormatting>
  <conditionalFormatting sqref="C21">
    <cfRule type="cellIs" dxfId="519" priority="509" stopIfTrue="1" operator="equal">
      <formula>"þ"</formula>
    </cfRule>
  </conditionalFormatting>
  <conditionalFormatting sqref="D21">
    <cfRule type="cellIs" dxfId="518" priority="508" stopIfTrue="1" operator="equal">
      <formula>"þ"</formula>
    </cfRule>
  </conditionalFormatting>
  <conditionalFormatting sqref="B22">
    <cfRule type="cellIs" dxfId="517" priority="507" stopIfTrue="1" operator="greaterThanOrEqual">
      <formula>#REF!</formula>
    </cfRule>
  </conditionalFormatting>
  <conditionalFormatting sqref="B23:D23">
    <cfRule type="cellIs" dxfId="516" priority="506" stopIfTrue="1" operator="equal">
      <formula>"þ"</formula>
    </cfRule>
  </conditionalFormatting>
  <conditionalFormatting sqref="B22">
    <cfRule type="cellIs" dxfId="515" priority="505" stopIfTrue="1" operator="equal">
      <formula>"þ"</formula>
    </cfRule>
  </conditionalFormatting>
  <conditionalFormatting sqref="C22">
    <cfRule type="cellIs" dxfId="514" priority="504" stopIfTrue="1" operator="equal">
      <formula>"þ"</formula>
    </cfRule>
  </conditionalFormatting>
  <conditionalFormatting sqref="C22">
    <cfRule type="cellIs" dxfId="513" priority="503" stopIfTrue="1" operator="equal">
      <formula>"þ"</formula>
    </cfRule>
  </conditionalFormatting>
  <conditionalFormatting sqref="D22">
    <cfRule type="cellIs" dxfId="512" priority="502" stopIfTrue="1" operator="equal">
      <formula>"þ"</formula>
    </cfRule>
  </conditionalFormatting>
  <conditionalFormatting sqref="B21">
    <cfRule type="cellIs" dxfId="511" priority="501" stopIfTrue="1" operator="greaterThanOrEqual">
      <formula>#REF!</formula>
    </cfRule>
  </conditionalFormatting>
  <conditionalFormatting sqref="B22:D22">
    <cfRule type="cellIs" dxfId="510" priority="500" stopIfTrue="1" operator="equal">
      <formula>"þ"</formula>
    </cfRule>
  </conditionalFormatting>
  <conditionalFormatting sqref="B21">
    <cfRule type="cellIs" dxfId="509" priority="499" stopIfTrue="1" operator="equal">
      <formula>"þ"</formula>
    </cfRule>
  </conditionalFormatting>
  <conditionalFormatting sqref="C21">
    <cfRule type="cellIs" dxfId="508" priority="498" stopIfTrue="1" operator="equal">
      <formula>"þ"</formula>
    </cfRule>
  </conditionalFormatting>
  <conditionalFormatting sqref="C21">
    <cfRule type="cellIs" dxfId="507" priority="497" stopIfTrue="1" operator="equal">
      <formula>"þ"</formula>
    </cfRule>
  </conditionalFormatting>
  <conditionalFormatting sqref="D21">
    <cfRule type="cellIs" dxfId="506" priority="496" stopIfTrue="1" operator="equal">
      <formula>"þ"</formula>
    </cfRule>
  </conditionalFormatting>
  <conditionalFormatting sqref="B22">
    <cfRule type="cellIs" dxfId="505" priority="495" stopIfTrue="1" operator="greaterThanOrEqual">
      <formula>#REF!</formula>
    </cfRule>
  </conditionalFormatting>
  <conditionalFormatting sqref="B23:D23">
    <cfRule type="cellIs" dxfId="504" priority="494" stopIfTrue="1" operator="equal">
      <formula>"þ"</formula>
    </cfRule>
  </conditionalFormatting>
  <conditionalFormatting sqref="B22">
    <cfRule type="cellIs" dxfId="503" priority="493" stopIfTrue="1" operator="equal">
      <formula>"þ"</formula>
    </cfRule>
  </conditionalFormatting>
  <conditionalFormatting sqref="C22">
    <cfRule type="cellIs" dxfId="502" priority="492" stopIfTrue="1" operator="equal">
      <formula>"þ"</formula>
    </cfRule>
  </conditionalFormatting>
  <conditionalFormatting sqref="C22">
    <cfRule type="cellIs" dxfId="501" priority="491" stopIfTrue="1" operator="equal">
      <formula>"þ"</formula>
    </cfRule>
  </conditionalFormatting>
  <conditionalFormatting sqref="D22">
    <cfRule type="cellIs" dxfId="500" priority="490" stopIfTrue="1" operator="equal">
      <formula>"þ"</formula>
    </cfRule>
  </conditionalFormatting>
  <conditionalFormatting sqref="B22">
    <cfRule type="cellIs" dxfId="499" priority="489" stopIfTrue="1" operator="greaterThanOrEqual">
      <formula>#REF!</formula>
    </cfRule>
  </conditionalFormatting>
  <conditionalFormatting sqref="B23:D23">
    <cfRule type="cellIs" dxfId="498" priority="488" stopIfTrue="1" operator="equal">
      <formula>"þ"</formula>
    </cfRule>
  </conditionalFormatting>
  <conditionalFormatting sqref="B22">
    <cfRule type="cellIs" dxfId="497" priority="487" stopIfTrue="1" operator="equal">
      <formula>"þ"</formula>
    </cfRule>
  </conditionalFormatting>
  <conditionalFormatting sqref="C22">
    <cfRule type="cellIs" dxfId="496" priority="486" stopIfTrue="1" operator="equal">
      <formula>"þ"</formula>
    </cfRule>
  </conditionalFormatting>
  <conditionalFormatting sqref="C22">
    <cfRule type="cellIs" dxfId="495" priority="485" stopIfTrue="1" operator="equal">
      <formula>"þ"</formula>
    </cfRule>
  </conditionalFormatting>
  <conditionalFormatting sqref="D22">
    <cfRule type="cellIs" dxfId="494" priority="484" stopIfTrue="1" operator="equal">
      <formula>"þ"</formula>
    </cfRule>
  </conditionalFormatting>
  <conditionalFormatting sqref="B23">
    <cfRule type="cellIs" dxfId="493" priority="483" stopIfTrue="1" operator="greaterThanOrEqual">
      <formula>#REF!</formula>
    </cfRule>
  </conditionalFormatting>
  <conditionalFormatting sqref="B24:D24">
    <cfRule type="cellIs" dxfId="492" priority="482" stopIfTrue="1" operator="equal">
      <formula>"þ"</formula>
    </cfRule>
  </conditionalFormatting>
  <conditionalFormatting sqref="B23">
    <cfRule type="cellIs" dxfId="491" priority="481" stopIfTrue="1" operator="equal">
      <formula>"þ"</formula>
    </cfRule>
  </conditionalFormatting>
  <conditionalFormatting sqref="C23">
    <cfRule type="cellIs" dxfId="490" priority="480" stopIfTrue="1" operator="equal">
      <formula>"þ"</formula>
    </cfRule>
  </conditionalFormatting>
  <conditionalFormatting sqref="C23">
    <cfRule type="cellIs" dxfId="489" priority="479" stopIfTrue="1" operator="equal">
      <formula>"þ"</formula>
    </cfRule>
  </conditionalFormatting>
  <conditionalFormatting sqref="D23">
    <cfRule type="cellIs" dxfId="488" priority="478" stopIfTrue="1" operator="equal">
      <formula>"þ"</formula>
    </cfRule>
  </conditionalFormatting>
  <conditionalFormatting sqref="D17 D19:D20">
    <cfRule type="cellIs" dxfId="487" priority="477" stopIfTrue="1" operator="equal">
      <formula>"þ"</formula>
    </cfRule>
  </conditionalFormatting>
  <conditionalFormatting sqref="B20">
    <cfRule type="cellIs" dxfId="486" priority="476" stopIfTrue="1" operator="greaterThanOrEqual">
      <formula>#REF!</formula>
    </cfRule>
  </conditionalFormatting>
  <conditionalFormatting sqref="B21:D21">
    <cfRule type="cellIs" dxfId="485" priority="475" stopIfTrue="1" operator="equal">
      <formula>"þ"</formula>
    </cfRule>
  </conditionalFormatting>
  <conditionalFormatting sqref="B20">
    <cfRule type="cellIs" dxfId="484" priority="474" stopIfTrue="1" operator="equal">
      <formula>"þ"</formula>
    </cfRule>
  </conditionalFormatting>
  <conditionalFormatting sqref="C20">
    <cfRule type="cellIs" dxfId="483" priority="473" stopIfTrue="1" operator="equal">
      <formula>"þ"</formula>
    </cfRule>
  </conditionalFormatting>
  <conditionalFormatting sqref="C20">
    <cfRule type="cellIs" dxfId="482" priority="472" stopIfTrue="1" operator="equal">
      <formula>"þ"</formula>
    </cfRule>
  </conditionalFormatting>
  <conditionalFormatting sqref="D20">
    <cfRule type="cellIs" dxfId="481" priority="471" stopIfTrue="1" operator="equal">
      <formula>"þ"</formula>
    </cfRule>
  </conditionalFormatting>
  <conditionalFormatting sqref="B21">
    <cfRule type="cellIs" dxfId="480" priority="470" stopIfTrue="1" operator="greaterThanOrEqual">
      <formula>#REF!</formula>
    </cfRule>
  </conditionalFormatting>
  <conditionalFormatting sqref="B22:D22">
    <cfRule type="cellIs" dxfId="479" priority="469" stopIfTrue="1" operator="equal">
      <formula>"þ"</formula>
    </cfRule>
  </conditionalFormatting>
  <conditionalFormatting sqref="B21">
    <cfRule type="cellIs" dxfId="478" priority="468" stopIfTrue="1" operator="equal">
      <formula>"þ"</formula>
    </cfRule>
  </conditionalFormatting>
  <conditionalFormatting sqref="C21">
    <cfRule type="cellIs" dxfId="477" priority="467" stopIfTrue="1" operator="equal">
      <formula>"þ"</formula>
    </cfRule>
  </conditionalFormatting>
  <conditionalFormatting sqref="C21">
    <cfRule type="cellIs" dxfId="476" priority="466" stopIfTrue="1" operator="equal">
      <formula>"þ"</formula>
    </cfRule>
  </conditionalFormatting>
  <conditionalFormatting sqref="D21">
    <cfRule type="cellIs" dxfId="475" priority="465" stopIfTrue="1" operator="equal">
      <formula>"þ"</formula>
    </cfRule>
  </conditionalFormatting>
  <conditionalFormatting sqref="B21">
    <cfRule type="cellIs" dxfId="474" priority="464" stopIfTrue="1" operator="greaterThanOrEqual">
      <formula>#REF!</formula>
    </cfRule>
  </conditionalFormatting>
  <conditionalFormatting sqref="B22:D22">
    <cfRule type="cellIs" dxfId="473" priority="463" stopIfTrue="1" operator="equal">
      <formula>"þ"</formula>
    </cfRule>
  </conditionalFormatting>
  <conditionalFormatting sqref="B21">
    <cfRule type="cellIs" dxfId="472" priority="462" stopIfTrue="1" operator="equal">
      <formula>"þ"</formula>
    </cfRule>
  </conditionalFormatting>
  <conditionalFormatting sqref="C21">
    <cfRule type="cellIs" dxfId="471" priority="461" stopIfTrue="1" operator="equal">
      <formula>"þ"</formula>
    </cfRule>
  </conditionalFormatting>
  <conditionalFormatting sqref="C21">
    <cfRule type="cellIs" dxfId="470" priority="460" stopIfTrue="1" operator="equal">
      <formula>"þ"</formula>
    </cfRule>
  </conditionalFormatting>
  <conditionalFormatting sqref="D21">
    <cfRule type="cellIs" dxfId="469" priority="459" stopIfTrue="1" operator="equal">
      <formula>"þ"</formula>
    </cfRule>
  </conditionalFormatting>
  <conditionalFormatting sqref="B22">
    <cfRule type="cellIs" dxfId="468" priority="458" stopIfTrue="1" operator="greaterThanOrEqual">
      <formula>#REF!</formula>
    </cfRule>
  </conditionalFormatting>
  <conditionalFormatting sqref="B23:D23">
    <cfRule type="cellIs" dxfId="467" priority="457" stopIfTrue="1" operator="equal">
      <formula>"þ"</formula>
    </cfRule>
  </conditionalFormatting>
  <conditionalFormatting sqref="B22">
    <cfRule type="cellIs" dxfId="466" priority="456" stopIfTrue="1" operator="equal">
      <formula>"þ"</formula>
    </cfRule>
  </conditionalFormatting>
  <conditionalFormatting sqref="C22">
    <cfRule type="cellIs" dxfId="465" priority="455" stopIfTrue="1" operator="equal">
      <formula>"þ"</formula>
    </cfRule>
  </conditionalFormatting>
  <conditionalFormatting sqref="C22">
    <cfRule type="cellIs" dxfId="464" priority="454" stopIfTrue="1" operator="equal">
      <formula>"þ"</formula>
    </cfRule>
  </conditionalFormatting>
  <conditionalFormatting sqref="D22">
    <cfRule type="cellIs" dxfId="463" priority="453" stopIfTrue="1" operator="equal">
      <formula>"þ"</formula>
    </cfRule>
  </conditionalFormatting>
  <conditionalFormatting sqref="B21">
    <cfRule type="cellIs" dxfId="462" priority="452" stopIfTrue="1" operator="greaterThanOrEqual">
      <formula>#REF!</formula>
    </cfRule>
  </conditionalFormatting>
  <conditionalFormatting sqref="B22:D22">
    <cfRule type="cellIs" dxfId="461" priority="451" stopIfTrue="1" operator="equal">
      <formula>"þ"</formula>
    </cfRule>
  </conditionalFormatting>
  <conditionalFormatting sqref="B21">
    <cfRule type="cellIs" dxfId="460" priority="450" stopIfTrue="1" operator="equal">
      <formula>"þ"</formula>
    </cfRule>
  </conditionalFormatting>
  <conditionalFormatting sqref="C21">
    <cfRule type="cellIs" dxfId="459" priority="449" stopIfTrue="1" operator="equal">
      <formula>"þ"</formula>
    </cfRule>
  </conditionalFormatting>
  <conditionalFormatting sqref="C21">
    <cfRule type="cellIs" dxfId="458" priority="448" stopIfTrue="1" operator="equal">
      <formula>"þ"</formula>
    </cfRule>
  </conditionalFormatting>
  <conditionalFormatting sqref="D21">
    <cfRule type="cellIs" dxfId="457" priority="447" stopIfTrue="1" operator="equal">
      <formula>"þ"</formula>
    </cfRule>
  </conditionalFormatting>
  <conditionalFormatting sqref="B22">
    <cfRule type="cellIs" dxfId="456" priority="446" stopIfTrue="1" operator="greaterThanOrEqual">
      <formula>#REF!</formula>
    </cfRule>
  </conditionalFormatting>
  <conditionalFormatting sqref="B23:D23">
    <cfRule type="cellIs" dxfId="455" priority="445" stopIfTrue="1" operator="equal">
      <formula>"þ"</formula>
    </cfRule>
  </conditionalFormatting>
  <conditionalFormatting sqref="B22">
    <cfRule type="cellIs" dxfId="454" priority="444" stopIfTrue="1" operator="equal">
      <formula>"þ"</formula>
    </cfRule>
  </conditionalFormatting>
  <conditionalFormatting sqref="C22">
    <cfRule type="cellIs" dxfId="453" priority="443" stopIfTrue="1" operator="equal">
      <formula>"þ"</formula>
    </cfRule>
  </conditionalFormatting>
  <conditionalFormatting sqref="C22">
    <cfRule type="cellIs" dxfId="452" priority="442" stopIfTrue="1" operator="equal">
      <formula>"þ"</formula>
    </cfRule>
  </conditionalFormatting>
  <conditionalFormatting sqref="D22">
    <cfRule type="cellIs" dxfId="451" priority="441" stopIfTrue="1" operator="equal">
      <formula>"þ"</formula>
    </cfRule>
  </conditionalFormatting>
  <conditionalFormatting sqref="B22">
    <cfRule type="cellIs" dxfId="450" priority="440" stopIfTrue="1" operator="greaterThanOrEqual">
      <formula>#REF!</formula>
    </cfRule>
  </conditionalFormatting>
  <conditionalFormatting sqref="B23:D23">
    <cfRule type="cellIs" dxfId="449" priority="439" stopIfTrue="1" operator="equal">
      <formula>"þ"</formula>
    </cfRule>
  </conditionalFormatting>
  <conditionalFormatting sqref="B22">
    <cfRule type="cellIs" dxfId="448" priority="438" stopIfTrue="1" operator="equal">
      <formula>"þ"</formula>
    </cfRule>
  </conditionalFormatting>
  <conditionalFormatting sqref="C22">
    <cfRule type="cellIs" dxfId="447" priority="437" stopIfTrue="1" operator="equal">
      <formula>"þ"</formula>
    </cfRule>
  </conditionalFormatting>
  <conditionalFormatting sqref="C22">
    <cfRule type="cellIs" dxfId="446" priority="436" stopIfTrue="1" operator="equal">
      <formula>"þ"</formula>
    </cfRule>
  </conditionalFormatting>
  <conditionalFormatting sqref="D22">
    <cfRule type="cellIs" dxfId="445" priority="435" stopIfTrue="1" operator="equal">
      <formula>"þ"</formula>
    </cfRule>
  </conditionalFormatting>
  <conditionalFormatting sqref="B23">
    <cfRule type="cellIs" dxfId="444" priority="434" stopIfTrue="1" operator="greaterThanOrEqual">
      <formula>#REF!</formula>
    </cfRule>
  </conditionalFormatting>
  <conditionalFormatting sqref="B24:D24">
    <cfRule type="cellIs" dxfId="443" priority="433" stopIfTrue="1" operator="equal">
      <formula>"þ"</formula>
    </cfRule>
  </conditionalFormatting>
  <conditionalFormatting sqref="B23">
    <cfRule type="cellIs" dxfId="442" priority="432" stopIfTrue="1" operator="equal">
      <formula>"þ"</formula>
    </cfRule>
  </conditionalFormatting>
  <conditionalFormatting sqref="C23">
    <cfRule type="cellIs" dxfId="441" priority="431" stopIfTrue="1" operator="equal">
      <formula>"þ"</formula>
    </cfRule>
  </conditionalFormatting>
  <conditionalFormatting sqref="C23">
    <cfRule type="cellIs" dxfId="440" priority="430" stopIfTrue="1" operator="equal">
      <formula>"þ"</formula>
    </cfRule>
  </conditionalFormatting>
  <conditionalFormatting sqref="D23">
    <cfRule type="cellIs" dxfId="439" priority="429" stopIfTrue="1" operator="equal">
      <formula>"þ"</formula>
    </cfRule>
  </conditionalFormatting>
  <conditionalFormatting sqref="B21">
    <cfRule type="cellIs" dxfId="438" priority="428" stopIfTrue="1" operator="greaterThanOrEqual">
      <formula>#REF!</formula>
    </cfRule>
  </conditionalFormatting>
  <conditionalFormatting sqref="B22:D22">
    <cfRule type="cellIs" dxfId="437" priority="427" stopIfTrue="1" operator="equal">
      <formula>"þ"</formula>
    </cfRule>
  </conditionalFormatting>
  <conditionalFormatting sqref="B21">
    <cfRule type="cellIs" dxfId="436" priority="426" stopIfTrue="1" operator="equal">
      <formula>"þ"</formula>
    </cfRule>
  </conditionalFormatting>
  <conditionalFormatting sqref="C21">
    <cfRule type="cellIs" dxfId="435" priority="425" stopIfTrue="1" operator="equal">
      <formula>"þ"</formula>
    </cfRule>
  </conditionalFormatting>
  <conditionalFormatting sqref="C21">
    <cfRule type="cellIs" dxfId="434" priority="424" stopIfTrue="1" operator="equal">
      <formula>"þ"</formula>
    </cfRule>
  </conditionalFormatting>
  <conditionalFormatting sqref="D21">
    <cfRule type="cellIs" dxfId="433" priority="423" stopIfTrue="1" operator="equal">
      <formula>"þ"</formula>
    </cfRule>
  </conditionalFormatting>
  <conditionalFormatting sqref="B22">
    <cfRule type="cellIs" dxfId="432" priority="422" stopIfTrue="1" operator="greaterThanOrEqual">
      <formula>#REF!</formula>
    </cfRule>
  </conditionalFormatting>
  <conditionalFormatting sqref="B23:D23">
    <cfRule type="cellIs" dxfId="431" priority="421" stopIfTrue="1" operator="equal">
      <formula>"þ"</formula>
    </cfRule>
  </conditionalFormatting>
  <conditionalFormatting sqref="B22">
    <cfRule type="cellIs" dxfId="430" priority="420" stopIfTrue="1" operator="equal">
      <formula>"þ"</formula>
    </cfRule>
  </conditionalFormatting>
  <conditionalFormatting sqref="C22">
    <cfRule type="cellIs" dxfId="429" priority="419" stopIfTrue="1" operator="equal">
      <formula>"þ"</formula>
    </cfRule>
  </conditionalFormatting>
  <conditionalFormatting sqref="C22">
    <cfRule type="cellIs" dxfId="428" priority="418" stopIfTrue="1" operator="equal">
      <formula>"þ"</formula>
    </cfRule>
  </conditionalFormatting>
  <conditionalFormatting sqref="D22">
    <cfRule type="cellIs" dxfId="427" priority="417" stopIfTrue="1" operator="equal">
      <formula>"þ"</formula>
    </cfRule>
  </conditionalFormatting>
  <conditionalFormatting sqref="B22">
    <cfRule type="cellIs" dxfId="426" priority="416" stopIfTrue="1" operator="greaterThanOrEqual">
      <formula>#REF!</formula>
    </cfRule>
  </conditionalFormatting>
  <conditionalFormatting sqref="B23:D23">
    <cfRule type="cellIs" dxfId="425" priority="415" stopIfTrue="1" operator="equal">
      <formula>"þ"</formula>
    </cfRule>
  </conditionalFormatting>
  <conditionalFormatting sqref="B22">
    <cfRule type="cellIs" dxfId="424" priority="414" stopIfTrue="1" operator="equal">
      <formula>"þ"</formula>
    </cfRule>
  </conditionalFormatting>
  <conditionalFormatting sqref="C22">
    <cfRule type="cellIs" dxfId="423" priority="413" stopIfTrue="1" operator="equal">
      <formula>"þ"</formula>
    </cfRule>
  </conditionalFormatting>
  <conditionalFormatting sqref="C22">
    <cfRule type="cellIs" dxfId="422" priority="412" stopIfTrue="1" operator="equal">
      <formula>"þ"</formula>
    </cfRule>
  </conditionalFormatting>
  <conditionalFormatting sqref="D22">
    <cfRule type="cellIs" dxfId="421" priority="411" stopIfTrue="1" operator="equal">
      <formula>"þ"</formula>
    </cfRule>
  </conditionalFormatting>
  <conditionalFormatting sqref="B23">
    <cfRule type="cellIs" dxfId="420" priority="410" stopIfTrue="1" operator="greaterThanOrEqual">
      <formula>#REF!</formula>
    </cfRule>
  </conditionalFormatting>
  <conditionalFormatting sqref="B24:D24">
    <cfRule type="cellIs" dxfId="419" priority="409" stopIfTrue="1" operator="equal">
      <formula>"þ"</formula>
    </cfRule>
  </conditionalFormatting>
  <conditionalFormatting sqref="B23">
    <cfRule type="cellIs" dxfId="418" priority="408" stopIfTrue="1" operator="equal">
      <formula>"þ"</formula>
    </cfRule>
  </conditionalFormatting>
  <conditionalFormatting sqref="C23">
    <cfRule type="cellIs" dxfId="417" priority="407" stopIfTrue="1" operator="equal">
      <formula>"þ"</formula>
    </cfRule>
  </conditionalFormatting>
  <conditionalFormatting sqref="C23">
    <cfRule type="cellIs" dxfId="416" priority="406" stopIfTrue="1" operator="equal">
      <formula>"þ"</formula>
    </cfRule>
  </conditionalFormatting>
  <conditionalFormatting sqref="D23">
    <cfRule type="cellIs" dxfId="415" priority="405" stopIfTrue="1" operator="equal">
      <formula>"þ"</formula>
    </cfRule>
  </conditionalFormatting>
  <conditionalFormatting sqref="B22">
    <cfRule type="cellIs" dxfId="414" priority="404" stopIfTrue="1" operator="greaterThanOrEqual">
      <formula>#REF!</formula>
    </cfRule>
  </conditionalFormatting>
  <conditionalFormatting sqref="B23:D23">
    <cfRule type="cellIs" dxfId="413" priority="403" stopIfTrue="1" operator="equal">
      <formula>"þ"</formula>
    </cfRule>
  </conditionalFormatting>
  <conditionalFormatting sqref="B22">
    <cfRule type="cellIs" dxfId="412" priority="402" stopIfTrue="1" operator="equal">
      <formula>"þ"</formula>
    </cfRule>
  </conditionalFormatting>
  <conditionalFormatting sqref="C22">
    <cfRule type="cellIs" dxfId="411" priority="401" stopIfTrue="1" operator="equal">
      <formula>"þ"</formula>
    </cfRule>
  </conditionalFormatting>
  <conditionalFormatting sqref="C22">
    <cfRule type="cellIs" dxfId="410" priority="400" stopIfTrue="1" operator="equal">
      <formula>"þ"</formula>
    </cfRule>
  </conditionalFormatting>
  <conditionalFormatting sqref="D22">
    <cfRule type="cellIs" dxfId="409" priority="399" stopIfTrue="1" operator="equal">
      <formula>"þ"</formula>
    </cfRule>
  </conditionalFormatting>
  <conditionalFormatting sqref="B23">
    <cfRule type="cellIs" dxfId="408" priority="398" stopIfTrue="1" operator="greaterThanOrEqual">
      <formula>#REF!</formula>
    </cfRule>
  </conditionalFormatting>
  <conditionalFormatting sqref="B24:D24">
    <cfRule type="cellIs" dxfId="407" priority="397" stopIfTrue="1" operator="equal">
      <formula>"þ"</formula>
    </cfRule>
  </conditionalFormatting>
  <conditionalFormatting sqref="B23">
    <cfRule type="cellIs" dxfId="406" priority="396" stopIfTrue="1" operator="equal">
      <formula>"þ"</formula>
    </cfRule>
  </conditionalFormatting>
  <conditionalFormatting sqref="C23">
    <cfRule type="cellIs" dxfId="405" priority="395" stopIfTrue="1" operator="equal">
      <formula>"þ"</formula>
    </cfRule>
  </conditionalFormatting>
  <conditionalFormatting sqref="C23">
    <cfRule type="cellIs" dxfId="404" priority="394" stopIfTrue="1" operator="equal">
      <formula>"þ"</formula>
    </cfRule>
  </conditionalFormatting>
  <conditionalFormatting sqref="D23">
    <cfRule type="cellIs" dxfId="403" priority="393" stopIfTrue="1" operator="equal">
      <formula>"þ"</formula>
    </cfRule>
  </conditionalFormatting>
  <conditionalFormatting sqref="B23">
    <cfRule type="cellIs" dxfId="402" priority="392" stopIfTrue="1" operator="greaterThanOrEqual">
      <formula>#REF!</formula>
    </cfRule>
  </conditionalFormatting>
  <conditionalFormatting sqref="B24:D24">
    <cfRule type="cellIs" dxfId="401" priority="391" stopIfTrue="1" operator="equal">
      <formula>"þ"</formula>
    </cfRule>
  </conditionalFormatting>
  <conditionalFormatting sqref="B23">
    <cfRule type="cellIs" dxfId="400" priority="390" stopIfTrue="1" operator="equal">
      <formula>"þ"</formula>
    </cfRule>
  </conditionalFormatting>
  <conditionalFormatting sqref="C23">
    <cfRule type="cellIs" dxfId="399" priority="389" stopIfTrue="1" operator="equal">
      <formula>"þ"</formula>
    </cfRule>
  </conditionalFormatting>
  <conditionalFormatting sqref="C23">
    <cfRule type="cellIs" dxfId="398" priority="388" stopIfTrue="1" operator="equal">
      <formula>"þ"</formula>
    </cfRule>
  </conditionalFormatting>
  <conditionalFormatting sqref="D23">
    <cfRule type="cellIs" dxfId="397" priority="387" stopIfTrue="1" operator="equal">
      <formula>"þ"</formula>
    </cfRule>
  </conditionalFormatting>
  <conditionalFormatting sqref="B24">
    <cfRule type="cellIs" dxfId="396" priority="386" stopIfTrue="1" operator="greaterThanOrEqual">
      <formula>#REF!</formula>
    </cfRule>
  </conditionalFormatting>
  <conditionalFormatting sqref="B25:D25">
    <cfRule type="cellIs" dxfId="395" priority="385" stopIfTrue="1" operator="equal">
      <formula>"þ"</formula>
    </cfRule>
  </conditionalFormatting>
  <conditionalFormatting sqref="B24">
    <cfRule type="cellIs" dxfId="394" priority="384" stopIfTrue="1" operator="equal">
      <formula>"þ"</formula>
    </cfRule>
  </conditionalFormatting>
  <conditionalFormatting sqref="C24">
    <cfRule type="cellIs" dxfId="393" priority="383" stopIfTrue="1" operator="equal">
      <formula>"þ"</formula>
    </cfRule>
  </conditionalFormatting>
  <conditionalFormatting sqref="C24">
    <cfRule type="cellIs" dxfId="392" priority="382" stopIfTrue="1" operator="equal">
      <formula>"þ"</formula>
    </cfRule>
  </conditionalFormatting>
  <conditionalFormatting sqref="D24">
    <cfRule type="cellIs" dxfId="391" priority="381" stopIfTrue="1" operator="equal">
      <formula>"þ"</formula>
    </cfRule>
  </conditionalFormatting>
  <conditionalFormatting sqref="B21">
    <cfRule type="cellIs" dxfId="390" priority="380" stopIfTrue="1" operator="greaterThanOrEqual">
      <formula>#REF!</formula>
    </cfRule>
  </conditionalFormatting>
  <conditionalFormatting sqref="B22:D22">
    <cfRule type="cellIs" dxfId="389" priority="379" stopIfTrue="1" operator="equal">
      <formula>"þ"</formula>
    </cfRule>
  </conditionalFormatting>
  <conditionalFormatting sqref="B21">
    <cfRule type="cellIs" dxfId="388" priority="378" stopIfTrue="1" operator="equal">
      <formula>"þ"</formula>
    </cfRule>
  </conditionalFormatting>
  <conditionalFormatting sqref="C21">
    <cfRule type="cellIs" dxfId="387" priority="377" stopIfTrue="1" operator="equal">
      <formula>"þ"</formula>
    </cfRule>
  </conditionalFormatting>
  <conditionalFormatting sqref="C21">
    <cfRule type="cellIs" dxfId="386" priority="376" stopIfTrue="1" operator="equal">
      <formula>"þ"</formula>
    </cfRule>
  </conditionalFormatting>
  <conditionalFormatting sqref="D21">
    <cfRule type="cellIs" dxfId="385" priority="375" stopIfTrue="1" operator="equal">
      <formula>"þ"</formula>
    </cfRule>
  </conditionalFormatting>
  <conditionalFormatting sqref="B22">
    <cfRule type="cellIs" dxfId="384" priority="374" stopIfTrue="1" operator="greaterThanOrEqual">
      <formula>#REF!</formula>
    </cfRule>
  </conditionalFormatting>
  <conditionalFormatting sqref="B23:D23">
    <cfRule type="cellIs" dxfId="383" priority="373" stopIfTrue="1" operator="equal">
      <formula>"þ"</formula>
    </cfRule>
  </conditionalFormatting>
  <conditionalFormatting sqref="B22">
    <cfRule type="cellIs" dxfId="382" priority="372" stopIfTrue="1" operator="equal">
      <formula>"þ"</formula>
    </cfRule>
  </conditionalFormatting>
  <conditionalFormatting sqref="C22">
    <cfRule type="cellIs" dxfId="381" priority="371" stopIfTrue="1" operator="equal">
      <formula>"þ"</formula>
    </cfRule>
  </conditionalFormatting>
  <conditionalFormatting sqref="C22">
    <cfRule type="cellIs" dxfId="380" priority="370" stopIfTrue="1" operator="equal">
      <formula>"þ"</formula>
    </cfRule>
  </conditionalFormatting>
  <conditionalFormatting sqref="D22">
    <cfRule type="cellIs" dxfId="379" priority="369" stopIfTrue="1" operator="equal">
      <formula>"þ"</formula>
    </cfRule>
  </conditionalFormatting>
  <conditionalFormatting sqref="B22">
    <cfRule type="cellIs" dxfId="378" priority="368" stopIfTrue="1" operator="greaterThanOrEqual">
      <formula>#REF!</formula>
    </cfRule>
  </conditionalFormatting>
  <conditionalFormatting sqref="B23:D23">
    <cfRule type="cellIs" dxfId="377" priority="367" stopIfTrue="1" operator="equal">
      <formula>"þ"</formula>
    </cfRule>
  </conditionalFormatting>
  <conditionalFormatting sqref="B22">
    <cfRule type="cellIs" dxfId="376" priority="366" stopIfTrue="1" operator="equal">
      <formula>"þ"</formula>
    </cfRule>
  </conditionalFormatting>
  <conditionalFormatting sqref="C22">
    <cfRule type="cellIs" dxfId="375" priority="365" stopIfTrue="1" operator="equal">
      <formula>"þ"</formula>
    </cfRule>
  </conditionalFormatting>
  <conditionalFormatting sqref="C22">
    <cfRule type="cellIs" dxfId="374" priority="364" stopIfTrue="1" operator="equal">
      <formula>"þ"</formula>
    </cfRule>
  </conditionalFormatting>
  <conditionalFormatting sqref="D22">
    <cfRule type="cellIs" dxfId="373" priority="363" stopIfTrue="1" operator="equal">
      <formula>"þ"</formula>
    </cfRule>
  </conditionalFormatting>
  <conditionalFormatting sqref="B23">
    <cfRule type="cellIs" dxfId="372" priority="362" stopIfTrue="1" operator="greaterThanOrEqual">
      <formula>#REF!</formula>
    </cfRule>
  </conditionalFormatting>
  <conditionalFormatting sqref="B24:D24">
    <cfRule type="cellIs" dxfId="371" priority="361" stopIfTrue="1" operator="equal">
      <formula>"þ"</formula>
    </cfRule>
  </conditionalFormatting>
  <conditionalFormatting sqref="B23">
    <cfRule type="cellIs" dxfId="370" priority="360" stopIfTrue="1" operator="equal">
      <formula>"þ"</formula>
    </cfRule>
  </conditionalFormatting>
  <conditionalFormatting sqref="C23">
    <cfRule type="cellIs" dxfId="369" priority="359" stopIfTrue="1" operator="equal">
      <formula>"þ"</formula>
    </cfRule>
  </conditionalFormatting>
  <conditionalFormatting sqref="C23">
    <cfRule type="cellIs" dxfId="368" priority="358" stopIfTrue="1" operator="equal">
      <formula>"þ"</formula>
    </cfRule>
  </conditionalFormatting>
  <conditionalFormatting sqref="D23">
    <cfRule type="cellIs" dxfId="367" priority="357" stopIfTrue="1" operator="equal">
      <formula>"þ"</formula>
    </cfRule>
  </conditionalFormatting>
  <conditionalFormatting sqref="B22">
    <cfRule type="cellIs" dxfId="366" priority="356" stopIfTrue="1" operator="greaterThanOrEqual">
      <formula>#REF!</formula>
    </cfRule>
  </conditionalFormatting>
  <conditionalFormatting sqref="B23:D23">
    <cfRule type="cellIs" dxfId="365" priority="355" stopIfTrue="1" operator="equal">
      <formula>"þ"</formula>
    </cfRule>
  </conditionalFormatting>
  <conditionalFormatting sqref="B22">
    <cfRule type="cellIs" dxfId="364" priority="354" stopIfTrue="1" operator="equal">
      <formula>"þ"</formula>
    </cfRule>
  </conditionalFormatting>
  <conditionalFormatting sqref="C22">
    <cfRule type="cellIs" dxfId="363" priority="353" stopIfTrue="1" operator="equal">
      <formula>"þ"</formula>
    </cfRule>
  </conditionalFormatting>
  <conditionalFormatting sqref="C22">
    <cfRule type="cellIs" dxfId="362" priority="352" stopIfTrue="1" operator="equal">
      <formula>"þ"</formula>
    </cfRule>
  </conditionalFormatting>
  <conditionalFormatting sqref="D22">
    <cfRule type="cellIs" dxfId="361" priority="351" stopIfTrue="1" operator="equal">
      <formula>"þ"</formula>
    </cfRule>
  </conditionalFormatting>
  <conditionalFormatting sqref="B23">
    <cfRule type="cellIs" dxfId="360" priority="350" stopIfTrue="1" operator="greaterThanOrEqual">
      <formula>#REF!</formula>
    </cfRule>
  </conditionalFormatting>
  <conditionalFormatting sqref="B24:D24">
    <cfRule type="cellIs" dxfId="359" priority="349" stopIfTrue="1" operator="equal">
      <formula>"þ"</formula>
    </cfRule>
  </conditionalFormatting>
  <conditionalFormatting sqref="B23">
    <cfRule type="cellIs" dxfId="358" priority="348" stopIfTrue="1" operator="equal">
      <formula>"þ"</formula>
    </cfRule>
  </conditionalFormatting>
  <conditionalFormatting sqref="C23">
    <cfRule type="cellIs" dxfId="357" priority="347" stopIfTrue="1" operator="equal">
      <formula>"þ"</formula>
    </cfRule>
  </conditionalFormatting>
  <conditionalFormatting sqref="C23">
    <cfRule type="cellIs" dxfId="356" priority="346" stopIfTrue="1" operator="equal">
      <formula>"þ"</formula>
    </cfRule>
  </conditionalFormatting>
  <conditionalFormatting sqref="D23">
    <cfRule type="cellIs" dxfId="355" priority="345" stopIfTrue="1" operator="equal">
      <formula>"þ"</formula>
    </cfRule>
  </conditionalFormatting>
  <conditionalFormatting sqref="B23">
    <cfRule type="cellIs" dxfId="354" priority="344" stopIfTrue="1" operator="greaterThanOrEqual">
      <formula>#REF!</formula>
    </cfRule>
  </conditionalFormatting>
  <conditionalFormatting sqref="B24:D24">
    <cfRule type="cellIs" dxfId="353" priority="343" stopIfTrue="1" operator="equal">
      <formula>"þ"</formula>
    </cfRule>
  </conditionalFormatting>
  <conditionalFormatting sqref="B23">
    <cfRule type="cellIs" dxfId="352" priority="342" stopIfTrue="1" operator="equal">
      <formula>"þ"</formula>
    </cfRule>
  </conditionalFormatting>
  <conditionalFormatting sqref="C23">
    <cfRule type="cellIs" dxfId="351" priority="341" stopIfTrue="1" operator="equal">
      <formula>"þ"</formula>
    </cfRule>
  </conditionalFormatting>
  <conditionalFormatting sqref="C23">
    <cfRule type="cellIs" dxfId="350" priority="340" stopIfTrue="1" operator="equal">
      <formula>"þ"</formula>
    </cfRule>
  </conditionalFormatting>
  <conditionalFormatting sqref="D23">
    <cfRule type="cellIs" dxfId="349" priority="339" stopIfTrue="1" operator="equal">
      <formula>"þ"</formula>
    </cfRule>
  </conditionalFormatting>
  <conditionalFormatting sqref="B24">
    <cfRule type="cellIs" dxfId="348" priority="338" stopIfTrue="1" operator="greaterThanOrEqual">
      <formula>#REF!</formula>
    </cfRule>
  </conditionalFormatting>
  <conditionalFormatting sqref="B25:D25">
    <cfRule type="cellIs" dxfId="347" priority="337" stopIfTrue="1" operator="equal">
      <formula>"þ"</formula>
    </cfRule>
  </conditionalFormatting>
  <conditionalFormatting sqref="B24">
    <cfRule type="cellIs" dxfId="346" priority="336" stopIfTrue="1" operator="equal">
      <formula>"þ"</formula>
    </cfRule>
  </conditionalFormatting>
  <conditionalFormatting sqref="C24">
    <cfRule type="cellIs" dxfId="345" priority="335" stopIfTrue="1" operator="equal">
      <formula>"þ"</formula>
    </cfRule>
  </conditionalFormatting>
  <conditionalFormatting sqref="C24">
    <cfRule type="cellIs" dxfId="344" priority="334" stopIfTrue="1" operator="equal">
      <formula>"þ"</formula>
    </cfRule>
  </conditionalFormatting>
  <conditionalFormatting sqref="D24">
    <cfRule type="cellIs" dxfId="343" priority="333" stopIfTrue="1" operator="equal">
      <formula>"þ"</formula>
    </cfRule>
  </conditionalFormatting>
  <conditionalFormatting sqref="B22">
    <cfRule type="cellIs" dxfId="342" priority="332" stopIfTrue="1" operator="greaterThanOrEqual">
      <formula>#REF!</formula>
    </cfRule>
  </conditionalFormatting>
  <conditionalFormatting sqref="B23:D23">
    <cfRule type="cellIs" dxfId="341" priority="331" stopIfTrue="1" operator="equal">
      <formula>"þ"</formula>
    </cfRule>
  </conditionalFormatting>
  <conditionalFormatting sqref="B22">
    <cfRule type="cellIs" dxfId="340" priority="330" stopIfTrue="1" operator="equal">
      <formula>"þ"</formula>
    </cfRule>
  </conditionalFormatting>
  <conditionalFormatting sqref="C22">
    <cfRule type="cellIs" dxfId="339" priority="329" stopIfTrue="1" operator="equal">
      <formula>"þ"</formula>
    </cfRule>
  </conditionalFormatting>
  <conditionalFormatting sqref="C22">
    <cfRule type="cellIs" dxfId="338" priority="328" stopIfTrue="1" operator="equal">
      <formula>"þ"</formula>
    </cfRule>
  </conditionalFormatting>
  <conditionalFormatting sqref="D22">
    <cfRule type="cellIs" dxfId="337" priority="327" stopIfTrue="1" operator="equal">
      <formula>"þ"</formula>
    </cfRule>
  </conditionalFormatting>
  <conditionalFormatting sqref="B23">
    <cfRule type="cellIs" dxfId="336" priority="326" stopIfTrue="1" operator="greaterThanOrEqual">
      <formula>#REF!</formula>
    </cfRule>
  </conditionalFormatting>
  <conditionalFormatting sqref="B24:D24">
    <cfRule type="cellIs" dxfId="335" priority="325" stopIfTrue="1" operator="equal">
      <formula>"þ"</formula>
    </cfRule>
  </conditionalFormatting>
  <conditionalFormatting sqref="B23">
    <cfRule type="cellIs" dxfId="334" priority="324" stopIfTrue="1" operator="equal">
      <formula>"þ"</formula>
    </cfRule>
  </conditionalFormatting>
  <conditionalFormatting sqref="C23">
    <cfRule type="cellIs" dxfId="333" priority="323" stopIfTrue="1" operator="equal">
      <formula>"þ"</formula>
    </cfRule>
  </conditionalFormatting>
  <conditionalFormatting sqref="C23">
    <cfRule type="cellIs" dxfId="332" priority="322" stopIfTrue="1" operator="equal">
      <formula>"þ"</formula>
    </cfRule>
  </conditionalFormatting>
  <conditionalFormatting sqref="D23">
    <cfRule type="cellIs" dxfId="331" priority="321" stopIfTrue="1" operator="equal">
      <formula>"þ"</formula>
    </cfRule>
  </conditionalFormatting>
  <conditionalFormatting sqref="B23">
    <cfRule type="cellIs" dxfId="330" priority="320" stopIfTrue="1" operator="greaterThanOrEqual">
      <formula>#REF!</formula>
    </cfRule>
  </conditionalFormatting>
  <conditionalFormatting sqref="B24:D24">
    <cfRule type="cellIs" dxfId="329" priority="319" stopIfTrue="1" operator="equal">
      <formula>"þ"</formula>
    </cfRule>
  </conditionalFormatting>
  <conditionalFormatting sqref="B23">
    <cfRule type="cellIs" dxfId="328" priority="318" stopIfTrue="1" operator="equal">
      <formula>"þ"</formula>
    </cfRule>
  </conditionalFormatting>
  <conditionalFormatting sqref="C23">
    <cfRule type="cellIs" dxfId="327" priority="317" stopIfTrue="1" operator="equal">
      <formula>"þ"</formula>
    </cfRule>
  </conditionalFormatting>
  <conditionalFormatting sqref="C23">
    <cfRule type="cellIs" dxfId="326" priority="316" stopIfTrue="1" operator="equal">
      <formula>"þ"</formula>
    </cfRule>
  </conditionalFormatting>
  <conditionalFormatting sqref="D23">
    <cfRule type="cellIs" dxfId="325" priority="315" stopIfTrue="1" operator="equal">
      <formula>"þ"</formula>
    </cfRule>
  </conditionalFormatting>
  <conditionalFormatting sqref="B24">
    <cfRule type="cellIs" dxfId="324" priority="314" stopIfTrue="1" operator="greaterThanOrEqual">
      <formula>#REF!</formula>
    </cfRule>
  </conditionalFormatting>
  <conditionalFormatting sqref="B25:D25">
    <cfRule type="cellIs" dxfId="323" priority="313" stopIfTrue="1" operator="equal">
      <formula>"þ"</formula>
    </cfRule>
  </conditionalFormatting>
  <conditionalFormatting sqref="B24">
    <cfRule type="cellIs" dxfId="322" priority="312" stopIfTrue="1" operator="equal">
      <formula>"þ"</formula>
    </cfRule>
  </conditionalFormatting>
  <conditionalFormatting sqref="C24">
    <cfRule type="cellIs" dxfId="321" priority="311" stopIfTrue="1" operator="equal">
      <formula>"þ"</formula>
    </cfRule>
  </conditionalFormatting>
  <conditionalFormatting sqref="C24">
    <cfRule type="cellIs" dxfId="320" priority="310" stopIfTrue="1" operator="equal">
      <formula>"þ"</formula>
    </cfRule>
  </conditionalFormatting>
  <conditionalFormatting sqref="D24">
    <cfRule type="cellIs" dxfId="319" priority="309" stopIfTrue="1" operator="equal">
      <formula>"þ"</formula>
    </cfRule>
  </conditionalFormatting>
  <conditionalFormatting sqref="B23">
    <cfRule type="cellIs" dxfId="318" priority="308" stopIfTrue="1" operator="greaterThanOrEqual">
      <formula>#REF!</formula>
    </cfRule>
  </conditionalFormatting>
  <conditionalFormatting sqref="B24:D24">
    <cfRule type="cellIs" dxfId="317" priority="307" stopIfTrue="1" operator="equal">
      <formula>"þ"</formula>
    </cfRule>
  </conditionalFormatting>
  <conditionalFormatting sqref="B23">
    <cfRule type="cellIs" dxfId="316" priority="306" stopIfTrue="1" operator="equal">
      <formula>"þ"</formula>
    </cfRule>
  </conditionalFormatting>
  <conditionalFormatting sqref="C23">
    <cfRule type="cellIs" dxfId="315" priority="305" stopIfTrue="1" operator="equal">
      <formula>"þ"</formula>
    </cfRule>
  </conditionalFormatting>
  <conditionalFormatting sqref="C23">
    <cfRule type="cellIs" dxfId="314" priority="304" stopIfTrue="1" operator="equal">
      <formula>"þ"</formula>
    </cfRule>
  </conditionalFormatting>
  <conditionalFormatting sqref="D23">
    <cfRule type="cellIs" dxfId="313" priority="303" stopIfTrue="1" operator="equal">
      <formula>"þ"</formula>
    </cfRule>
  </conditionalFormatting>
  <conditionalFormatting sqref="B24">
    <cfRule type="cellIs" dxfId="312" priority="302" stopIfTrue="1" operator="greaterThanOrEqual">
      <formula>#REF!</formula>
    </cfRule>
  </conditionalFormatting>
  <conditionalFormatting sqref="B25:D25">
    <cfRule type="cellIs" dxfId="311" priority="301" stopIfTrue="1" operator="equal">
      <formula>"þ"</formula>
    </cfRule>
  </conditionalFormatting>
  <conditionalFormatting sqref="B24">
    <cfRule type="cellIs" dxfId="310" priority="300" stopIfTrue="1" operator="equal">
      <formula>"þ"</formula>
    </cfRule>
  </conditionalFormatting>
  <conditionalFormatting sqref="C24">
    <cfRule type="cellIs" dxfId="309" priority="299" stopIfTrue="1" operator="equal">
      <formula>"þ"</formula>
    </cfRule>
  </conditionalFormatting>
  <conditionalFormatting sqref="C24">
    <cfRule type="cellIs" dxfId="308" priority="298" stopIfTrue="1" operator="equal">
      <formula>"þ"</formula>
    </cfRule>
  </conditionalFormatting>
  <conditionalFormatting sqref="D24">
    <cfRule type="cellIs" dxfId="307" priority="297" stopIfTrue="1" operator="equal">
      <formula>"þ"</formula>
    </cfRule>
  </conditionalFormatting>
  <conditionalFormatting sqref="B24">
    <cfRule type="cellIs" dxfId="306" priority="296" stopIfTrue="1" operator="greaterThanOrEqual">
      <formula>#REF!</formula>
    </cfRule>
  </conditionalFormatting>
  <conditionalFormatting sqref="B25:D25">
    <cfRule type="cellIs" dxfId="305" priority="295" stopIfTrue="1" operator="equal">
      <formula>"þ"</formula>
    </cfRule>
  </conditionalFormatting>
  <conditionalFormatting sqref="B24">
    <cfRule type="cellIs" dxfId="304" priority="294" stopIfTrue="1" operator="equal">
      <formula>"þ"</formula>
    </cfRule>
  </conditionalFormatting>
  <conditionalFormatting sqref="C24">
    <cfRule type="cellIs" dxfId="303" priority="293" stopIfTrue="1" operator="equal">
      <formula>"þ"</formula>
    </cfRule>
  </conditionalFormatting>
  <conditionalFormatting sqref="C24">
    <cfRule type="cellIs" dxfId="302" priority="292" stopIfTrue="1" operator="equal">
      <formula>"þ"</formula>
    </cfRule>
  </conditionalFormatting>
  <conditionalFormatting sqref="D24">
    <cfRule type="cellIs" dxfId="301" priority="291" stopIfTrue="1" operator="equal">
      <formula>"þ"</formula>
    </cfRule>
  </conditionalFormatting>
  <conditionalFormatting sqref="B25">
    <cfRule type="cellIs" dxfId="300" priority="290" stopIfTrue="1" operator="greaterThanOrEqual">
      <formula>#REF!</formula>
    </cfRule>
  </conditionalFormatting>
  <conditionalFormatting sqref="B26:D26">
    <cfRule type="cellIs" dxfId="299" priority="289" stopIfTrue="1" operator="equal">
      <formula>"þ"</formula>
    </cfRule>
  </conditionalFormatting>
  <conditionalFormatting sqref="B25">
    <cfRule type="cellIs" dxfId="298" priority="288" stopIfTrue="1" operator="equal">
      <formula>"þ"</formula>
    </cfRule>
  </conditionalFormatting>
  <conditionalFormatting sqref="C25">
    <cfRule type="cellIs" dxfId="297" priority="287" stopIfTrue="1" operator="equal">
      <formula>"þ"</formula>
    </cfRule>
  </conditionalFormatting>
  <conditionalFormatting sqref="C25">
    <cfRule type="cellIs" dxfId="296" priority="286" stopIfTrue="1" operator="equal">
      <formula>"þ"</formula>
    </cfRule>
  </conditionalFormatting>
  <conditionalFormatting sqref="D25">
    <cfRule type="cellIs" dxfId="295" priority="285" stopIfTrue="1" operator="equal">
      <formula>"þ"</formula>
    </cfRule>
  </conditionalFormatting>
  <conditionalFormatting sqref="B21">
    <cfRule type="cellIs" dxfId="294" priority="284" stopIfTrue="1" operator="greaterThanOrEqual">
      <formula>#REF!</formula>
    </cfRule>
  </conditionalFormatting>
  <conditionalFormatting sqref="B22:D22">
    <cfRule type="cellIs" dxfId="293" priority="283" stopIfTrue="1" operator="equal">
      <formula>"þ"</formula>
    </cfRule>
  </conditionalFormatting>
  <conditionalFormatting sqref="B21">
    <cfRule type="cellIs" dxfId="292" priority="282" stopIfTrue="1" operator="equal">
      <formula>"þ"</formula>
    </cfRule>
  </conditionalFormatting>
  <conditionalFormatting sqref="C21">
    <cfRule type="cellIs" dxfId="291" priority="281" stopIfTrue="1" operator="equal">
      <formula>"þ"</formula>
    </cfRule>
  </conditionalFormatting>
  <conditionalFormatting sqref="C21">
    <cfRule type="cellIs" dxfId="290" priority="280" stopIfTrue="1" operator="equal">
      <formula>"þ"</formula>
    </cfRule>
  </conditionalFormatting>
  <conditionalFormatting sqref="D21">
    <cfRule type="cellIs" dxfId="289" priority="279" stopIfTrue="1" operator="equal">
      <formula>"þ"</formula>
    </cfRule>
  </conditionalFormatting>
  <conditionalFormatting sqref="B22">
    <cfRule type="cellIs" dxfId="288" priority="278" stopIfTrue="1" operator="greaterThanOrEqual">
      <formula>#REF!</formula>
    </cfRule>
  </conditionalFormatting>
  <conditionalFormatting sqref="B23:D23">
    <cfRule type="cellIs" dxfId="287" priority="277" stopIfTrue="1" operator="equal">
      <formula>"þ"</formula>
    </cfRule>
  </conditionalFormatting>
  <conditionalFormatting sqref="B22">
    <cfRule type="cellIs" dxfId="286" priority="276" stopIfTrue="1" operator="equal">
      <formula>"þ"</formula>
    </cfRule>
  </conditionalFormatting>
  <conditionalFormatting sqref="C22">
    <cfRule type="cellIs" dxfId="285" priority="275" stopIfTrue="1" operator="equal">
      <formula>"þ"</formula>
    </cfRule>
  </conditionalFormatting>
  <conditionalFormatting sqref="C22">
    <cfRule type="cellIs" dxfId="284" priority="274" stopIfTrue="1" operator="equal">
      <formula>"þ"</formula>
    </cfRule>
  </conditionalFormatting>
  <conditionalFormatting sqref="D22">
    <cfRule type="cellIs" dxfId="283" priority="273" stopIfTrue="1" operator="equal">
      <formula>"þ"</formula>
    </cfRule>
  </conditionalFormatting>
  <conditionalFormatting sqref="B22">
    <cfRule type="cellIs" dxfId="282" priority="272" stopIfTrue="1" operator="greaterThanOrEqual">
      <formula>#REF!</formula>
    </cfRule>
  </conditionalFormatting>
  <conditionalFormatting sqref="B23:D23">
    <cfRule type="cellIs" dxfId="281" priority="271" stopIfTrue="1" operator="equal">
      <formula>"þ"</formula>
    </cfRule>
  </conditionalFormatting>
  <conditionalFormatting sqref="B22">
    <cfRule type="cellIs" dxfId="280" priority="270" stopIfTrue="1" operator="equal">
      <formula>"þ"</formula>
    </cfRule>
  </conditionalFormatting>
  <conditionalFormatting sqref="C22">
    <cfRule type="cellIs" dxfId="279" priority="269" stopIfTrue="1" operator="equal">
      <formula>"þ"</formula>
    </cfRule>
  </conditionalFormatting>
  <conditionalFormatting sqref="C22">
    <cfRule type="cellIs" dxfId="278" priority="268" stopIfTrue="1" operator="equal">
      <formula>"þ"</formula>
    </cfRule>
  </conditionalFormatting>
  <conditionalFormatting sqref="D22">
    <cfRule type="cellIs" dxfId="277" priority="267" stopIfTrue="1" operator="equal">
      <formula>"þ"</formula>
    </cfRule>
  </conditionalFormatting>
  <conditionalFormatting sqref="B23">
    <cfRule type="cellIs" dxfId="276" priority="266" stopIfTrue="1" operator="greaterThanOrEqual">
      <formula>#REF!</formula>
    </cfRule>
  </conditionalFormatting>
  <conditionalFormatting sqref="B24:D24">
    <cfRule type="cellIs" dxfId="275" priority="265" stopIfTrue="1" operator="equal">
      <formula>"þ"</formula>
    </cfRule>
  </conditionalFormatting>
  <conditionalFormatting sqref="B23">
    <cfRule type="cellIs" dxfId="274" priority="264" stopIfTrue="1" operator="equal">
      <formula>"þ"</formula>
    </cfRule>
  </conditionalFormatting>
  <conditionalFormatting sqref="C23">
    <cfRule type="cellIs" dxfId="273" priority="263" stopIfTrue="1" operator="equal">
      <formula>"þ"</formula>
    </cfRule>
  </conditionalFormatting>
  <conditionalFormatting sqref="C23">
    <cfRule type="cellIs" dxfId="272" priority="262" stopIfTrue="1" operator="equal">
      <formula>"þ"</formula>
    </cfRule>
  </conditionalFormatting>
  <conditionalFormatting sqref="D23">
    <cfRule type="cellIs" dxfId="271" priority="261" stopIfTrue="1" operator="equal">
      <formula>"þ"</formula>
    </cfRule>
  </conditionalFormatting>
  <conditionalFormatting sqref="B22">
    <cfRule type="cellIs" dxfId="270" priority="260" stopIfTrue="1" operator="greaterThanOrEqual">
      <formula>#REF!</formula>
    </cfRule>
  </conditionalFormatting>
  <conditionalFormatting sqref="B23:D23">
    <cfRule type="cellIs" dxfId="269" priority="259" stopIfTrue="1" operator="equal">
      <formula>"þ"</formula>
    </cfRule>
  </conditionalFormatting>
  <conditionalFormatting sqref="B22">
    <cfRule type="cellIs" dxfId="268" priority="258" stopIfTrue="1" operator="equal">
      <formula>"þ"</formula>
    </cfRule>
  </conditionalFormatting>
  <conditionalFormatting sqref="C22">
    <cfRule type="cellIs" dxfId="267" priority="257" stopIfTrue="1" operator="equal">
      <formula>"þ"</formula>
    </cfRule>
  </conditionalFormatting>
  <conditionalFormatting sqref="C22">
    <cfRule type="cellIs" dxfId="266" priority="256" stopIfTrue="1" operator="equal">
      <formula>"þ"</formula>
    </cfRule>
  </conditionalFormatting>
  <conditionalFormatting sqref="D22">
    <cfRule type="cellIs" dxfId="265" priority="255" stopIfTrue="1" operator="equal">
      <formula>"þ"</formula>
    </cfRule>
  </conditionalFormatting>
  <conditionalFormatting sqref="B23">
    <cfRule type="cellIs" dxfId="264" priority="254" stopIfTrue="1" operator="greaterThanOrEqual">
      <formula>#REF!</formula>
    </cfRule>
  </conditionalFormatting>
  <conditionalFormatting sqref="B24:D24">
    <cfRule type="cellIs" dxfId="263" priority="253" stopIfTrue="1" operator="equal">
      <formula>"þ"</formula>
    </cfRule>
  </conditionalFormatting>
  <conditionalFormatting sqref="B23">
    <cfRule type="cellIs" dxfId="262" priority="252" stopIfTrue="1" operator="equal">
      <formula>"þ"</formula>
    </cfRule>
  </conditionalFormatting>
  <conditionalFormatting sqref="C23">
    <cfRule type="cellIs" dxfId="261" priority="251" stopIfTrue="1" operator="equal">
      <formula>"þ"</formula>
    </cfRule>
  </conditionalFormatting>
  <conditionalFormatting sqref="C23">
    <cfRule type="cellIs" dxfId="260" priority="250" stopIfTrue="1" operator="equal">
      <formula>"þ"</formula>
    </cfRule>
  </conditionalFormatting>
  <conditionalFormatting sqref="D23">
    <cfRule type="cellIs" dxfId="259" priority="249" stopIfTrue="1" operator="equal">
      <formula>"þ"</formula>
    </cfRule>
  </conditionalFormatting>
  <conditionalFormatting sqref="B23">
    <cfRule type="cellIs" dxfId="258" priority="248" stopIfTrue="1" operator="greaterThanOrEqual">
      <formula>#REF!</formula>
    </cfRule>
  </conditionalFormatting>
  <conditionalFormatting sqref="B24:D24">
    <cfRule type="cellIs" dxfId="257" priority="247" stopIfTrue="1" operator="equal">
      <formula>"þ"</formula>
    </cfRule>
  </conditionalFormatting>
  <conditionalFormatting sqref="B23">
    <cfRule type="cellIs" dxfId="256" priority="246" stopIfTrue="1" operator="equal">
      <formula>"þ"</formula>
    </cfRule>
  </conditionalFormatting>
  <conditionalFormatting sqref="C23">
    <cfRule type="cellIs" dxfId="255" priority="245" stopIfTrue="1" operator="equal">
      <formula>"þ"</formula>
    </cfRule>
  </conditionalFormatting>
  <conditionalFormatting sqref="C23">
    <cfRule type="cellIs" dxfId="254" priority="244" stopIfTrue="1" operator="equal">
      <formula>"þ"</formula>
    </cfRule>
  </conditionalFormatting>
  <conditionalFormatting sqref="D23">
    <cfRule type="cellIs" dxfId="253" priority="243" stopIfTrue="1" operator="equal">
      <formula>"þ"</formula>
    </cfRule>
  </conditionalFormatting>
  <conditionalFormatting sqref="B24">
    <cfRule type="cellIs" dxfId="252" priority="242" stopIfTrue="1" operator="greaterThanOrEqual">
      <formula>#REF!</formula>
    </cfRule>
  </conditionalFormatting>
  <conditionalFormatting sqref="B25:D25">
    <cfRule type="cellIs" dxfId="251" priority="241" stopIfTrue="1" operator="equal">
      <formula>"þ"</formula>
    </cfRule>
  </conditionalFormatting>
  <conditionalFormatting sqref="B24">
    <cfRule type="cellIs" dxfId="250" priority="240" stopIfTrue="1" operator="equal">
      <formula>"þ"</formula>
    </cfRule>
  </conditionalFormatting>
  <conditionalFormatting sqref="C24">
    <cfRule type="cellIs" dxfId="249" priority="239" stopIfTrue="1" operator="equal">
      <formula>"þ"</formula>
    </cfRule>
  </conditionalFormatting>
  <conditionalFormatting sqref="C24">
    <cfRule type="cellIs" dxfId="248" priority="238" stopIfTrue="1" operator="equal">
      <formula>"þ"</formula>
    </cfRule>
  </conditionalFormatting>
  <conditionalFormatting sqref="D24">
    <cfRule type="cellIs" dxfId="247" priority="237" stopIfTrue="1" operator="equal">
      <formula>"þ"</formula>
    </cfRule>
  </conditionalFormatting>
  <conditionalFormatting sqref="B22">
    <cfRule type="cellIs" dxfId="246" priority="236" stopIfTrue="1" operator="greaterThanOrEqual">
      <formula>#REF!</formula>
    </cfRule>
  </conditionalFormatting>
  <conditionalFormatting sqref="B23:D23">
    <cfRule type="cellIs" dxfId="245" priority="235" stopIfTrue="1" operator="equal">
      <formula>"þ"</formula>
    </cfRule>
  </conditionalFormatting>
  <conditionalFormatting sqref="B22">
    <cfRule type="cellIs" dxfId="244" priority="234" stopIfTrue="1" operator="equal">
      <formula>"þ"</formula>
    </cfRule>
  </conditionalFormatting>
  <conditionalFormatting sqref="C22">
    <cfRule type="cellIs" dxfId="243" priority="233" stopIfTrue="1" operator="equal">
      <formula>"þ"</formula>
    </cfRule>
  </conditionalFormatting>
  <conditionalFormatting sqref="C22">
    <cfRule type="cellIs" dxfId="242" priority="232" stopIfTrue="1" operator="equal">
      <formula>"þ"</formula>
    </cfRule>
  </conditionalFormatting>
  <conditionalFormatting sqref="D22">
    <cfRule type="cellIs" dxfId="241" priority="231" stopIfTrue="1" operator="equal">
      <formula>"þ"</formula>
    </cfRule>
  </conditionalFormatting>
  <conditionalFormatting sqref="B23">
    <cfRule type="cellIs" dxfId="240" priority="230" stopIfTrue="1" operator="greaterThanOrEqual">
      <formula>#REF!</formula>
    </cfRule>
  </conditionalFormatting>
  <conditionalFormatting sqref="B24:D24">
    <cfRule type="cellIs" dxfId="239" priority="229" stopIfTrue="1" operator="equal">
      <formula>"þ"</formula>
    </cfRule>
  </conditionalFormatting>
  <conditionalFormatting sqref="B23">
    <cfRule type="cellIs" dxfId="238" priority="228" stopIfTrue="1" operator="equal">
      <formula>"þ"</formula>
    </cfRule>
  </conditionalFormatting>
  <conditionalFormatting sqref="C23">
    <cfRule type="cellIs" dxfId="237" priority="227" stopIfTrue="1" operator="equal">
      <formula>"þ"</formula>
    </cfRule>
  </conditionalFormatting>
  <conditionalFormatting sqref="C23">
    <cfRule type="cellIs" dxfId="236" priority="226" stopIfTrue="1" operator="equal">
      <formula>"þ"</formula>
    </cfRule>
  </conditionalFormatting>
  <conditionalFormatting sqref="D23">
    <cfRule type="cellIs" dxfId="235" priority="225" stopIfTrue="1" operator="equal">
      <formula>"þ"</formula>
    </cfRule>
  </conditionalFormatting>
  <conditionalFormatting sqref="B23">
    <cfRule type="cellIs" dxfId="234" priority="224" stopIfTrue="1" operator="greaterThanOrEqual">
      <formula>#REF!</formula>
    </cfRule>
  </conditionalFormatting>
  <conditionalFormatting sqref="B24:D24">
    <cfRule type="cellIs" dxfId="233" priority="223" stopIfTrue="1" operator="equal">
      <formula>"þ"</formula>
    </cfRule>
  </conditionalFormatting>
  <conditionalFormatting sqref="B23">
    <cfRule type="cellIs" dxfId="232" priority="222" stopIfTrue="1" operator="equal">
      <formula>"þ"</formula>
    </cfRule>
  </conditionalFormatting>
  <conditionalFormatting sqref="C23">
    <cfRule type="cellIs" dxfId="231" priority="221" stopIfTrue="1" operator="equal">
      <formula>"þ"</formula>
    </cfRule>
  </conditionalFormatting>
  <conditionalFormatting sqref="C23">
    <cfRule type="cellIs" dxfId="230" priority="220" stopIfTrue="1" operator="equal">
      <formula>"þ"</formula>
    </cfRule>
  </conditionalFormatting>
  <conditionalFormatting sqref="D23">
    <cfRule type="cellIs" dxfId="229" priority="219" stopIfTrue="1" operator="equal">
      <formula>"þ"</formula>
    </cfRule>
  </conditionalFormatting>
  <conditionalFormatting sqref="B24">
    <cfRule type="cellIs" dxfId="228" priority="218" stopIfTrue="1" operator="greaterThanOrEqual">
      <formula>#REF!</formula>
    </cfRule>
  </conditionalFormatting>
  <conditionalFormatting sqref="B25:D25">
    <cfRule type="cellIs" dxfId="227" priority="217" stopIfTrue="1" operator="equal">
      <formula>"þ"</formula>
    </cfRule>
  </conditionalFormatting>
  <conditionalFormatting sqref="B24">
    <cfRule type="cellIs" dxfId="226" priority="216" stopIfTrue="1" operator="equal">
      <formula>"þ"</formula>
    </cfRule>
  </conditionalFormatting>
  <conditionalFormatting sqref="C24">
    <cfRule type="cellIs" dxfId="225" priority="215" stopIfTrue="1" operator="equal">
      <formula>"þ"</formula>
    </cfRule>
  </conditionalFormatting>
  <conditionalFormatting sqref="C24">
    <cfRule type="cellIs" dxfId="224" priority="214" stopIfTrue="1" operator="equal">
      <formula>"þ"</formula>
    </cfRule>
  </conditionalFormatting>
  <conditionalFormatting sqref="D24">
    <cfRule type="cellIs" dxfId="223" priority="213" stopIfTrue="1" operator="equal">
      <formula>"þ"</formula>
    </cfRule>
  </conditionalFormatting>
  <conditionalFormatting sqref="B23">
    <cfRule type="cellIs" dxfId="222" priority="212" stopIfTrue="1" operator="greaterThanOrEqual">
      <formula>#REF!</formula>
    </cfRule>
  </conditionalFormatting>
  <conditionalFormatting sqref="B24:D24">
    <cfRule type="cellIs" dxfId="221" priority="211" stopIfTrue="1" operator="equal">
      <formula>"þ"</formula>
    </cfRule>
  </conditionalFormatting>
  <conditionalFormatting sqref="B23">
    <cfRule type="cellIs" dxfId="220" priority="210" stopIfTrue="1" operator="equal">
      <formula>"þ"</formula>
    </cfRule>
  </conditionalFormatting>
  <conditionalFormatting sqref="C23">
    <cfRule type="cellIs" dxfId="219" priority="209" stopIfTrue="1" operator="equal">
      <formula>"þ"</formula>
    </cfRule>
  </conditionalFormatting>
  <conditionalFormatting sqref="C23">
    <cfRule type="cellIs" dxfId="218" priority="208" stopIfTrue="1" operator="equal">
      <formula>"þ"</formula>
    </cfRule>
  </conditionalFormatting>
  <conditionalFormatting sqref="D23">
    <cfRule type="cellIs" dxfId="217" priority="207" stopIfTrue="1" operator="equal">
      <formula>"þ"</formula>
    </cfRule>
  </conditionalFormatting>
  <conditionalFormatting sqref="B24">
    <cfRule type="cellIs" dxfId="216" priority="206" stopIfTrue="1" operator="greaterThanOrEqual">
      <formula>#REF!</formula>
    </cfRule>
  </conditionalFormatting>
  <conditionalFormatting sqref="B25:D25">
    <cfRule type="cellIs" dxfId="215" priority="205" stopIfTrue="1" operator="equal">
      <formula>"þ"</formula>
    </cfRule>
  </conditionalFormatting>
  <conditionalFormatting sqref="B24">
    <cfRule type="cellIs" dxfId="214" priority="204" stopIfTrue="1" operator="equal">
      <formula>"þ"</formula>
    </cfRule>
  </conditionalFormatting>
  <conditionalFormatting sqref="C24">
    <cfRule type="cellIs" dxfId="213" priority="203" stopIfTrue="1" operator="equal">
      <formula>"þ"</formula>
    </cfRule>
  </conditionalFormatting>
  <conditionalFormatting sqref="C24">
    <cfRule type="cellIs" dxfId="212" priority="202" stopIfTrue="1" operator="equal">
      <formula>"þ"</formula>
    </cfRule>
  </conditionalFormatting>
  <conditionalFormatting sqref="D24">
    <cfRule type="cellIs" dxfId="211" priority="201" stopIfTrue="1" operator="equal">
      <formula>"þ"</formula>
    </cfRule>
  </conditionalFormatting>
  <conditionalFormatting sqref="B24">
    <cfRule type="cellIs" dxfId="210" priority="200" stopIfTrue="1" operator="greaterThanOrEqual">
      <formula>#REF!</formula>
    </cfRule>
  </conditionalFormatting>
  <conditionalFormatting sqref="B25:D25">
    <cfRule type="cellIs" dxfId="209" priority="199" stopIfTrue="1" operator="equal">
      <formula>"þ"</formula>
    </cfRule>
  </conditionalFormatting>
  <conditionalFormatting sqref="B24">
    <cfRule type="cellIs" dxfId="208" priority="198" stopIfTrue="1" operator="equal">
      <formula>"þ"</formula>
    </cfRule>
  </conditionalFormatting>
  <conditionalFormatting sqref="C24">
    <cfRule type="cellIs" dxfId="207" priority="197" stopIfTrue="1" operator="equal">
      <formula>"þ"</formula>
    </cfRule>
  </conditionalFormatting>
  <conditionalFormatting sqref="C24">
    <cfRule type="cellIs" dxfId="206" priority="196" stopIfTrue="1" operator="equal">
      <formula>"þ"</formula>
    </cfRule>
  </conditionalFormatting>
  <conditionalFormatting sqref="D24">
    <cfRule type="cellIs" dxfId="205" priority="195" stopIfTrue="1" operator="equal">
      <formula>"þ"</formula>
    </cfRule>
  </conditionalFormatting>
  <conditionalFormatting sqref="B25">
    <cfRule type="cellIs" dxfId="204" priority="194" stopIfTrue="1" operator="greaterThanOrEqual">
      <formula>#REF!</formula>
    </cfRule>
  </conditionalFormatting>
  <conditionalFormatting sqref="B26:D26">
    <cfRule type="cellIs" dxfId="203" priority="193" stopIfTrue="1" operator="equal">
      <formula>"þ"</formula>
    </cfRule>
  </conditionalFormatting>
  <conditionalFormatting sqref="B25">
    <cfRule type="cellIs" dxfId="202" priority="192" stopIfTrue="1" operator="equal">
      <formula>"þ"</formula>
    </cfRule>
  </conditionalFormatting>
  <conditionalFormatting sqref="C25">
    <cfRule type="cellIs" dxfId="201" priority="191" stopIfTrue="1" operator="equal">
      <formula>"þ"</formula>
    </cfRule>
  </conditionalFormatting>
  <conditionalFormatting sqref="C25">
    <cfRule type="cellIs" dxfId="200" priority="190" stopIfTrue="1" operator="equal">
      <formula>"þ"</formula>
    </cfRule>
  </conditionalFormatting>
  <conditionalFormatting sqref="D25">
    <cfRule type="cellIs" dxfId="199" priority="189" stopIfTrue="1" operator="equal">
      <formula>"þ"</formula>
    </cfRule>
  </conditionalFormatting>
  <conditionalFormatting sqref="B22">
    <cfRule type="cellIs" dxfId="198" priority="188" stopIfTrue="1" operator="greaterThanOrEqual">
      <formula>#REF!</formula>
    </cfRule>
  </conditionalFormatting>
  <conditionalFormatting sqref="B23:D23">
    <cfRule type="cellIs" dxfId="197" priority="187" stopIfTrue="1" operator="equal">
      <formula>"þ"</formula>
    </cfRule>
  </conditionalFormatting>
  <conditionalFormatting sqref="B22">
    <cfRule type="cellIs" dxfId="196" priority="186" stopIfTrue="1" operator="equal">
      <formula>"þ"</formula>
    </cfRule>
  </conditionalFormatting>
  <conditionalFormatting sqref="C22">
    <cfRule type="cellIs" dxfId="195" priority="185" stopIfTrue="1" operator="equal">
      <formula>"þ"</formula>
    </cfRule>
  </conditionalFormatting>
  <conditionalFormatting sqref="C22">
    <cfRule type="cellIs" dxfId="194" priority="184" stopIfTrue="1" operator="equal">
      <formula>"þ"</formula>
    </cfRule>
  </conditionalFormatting>
  <conditionalFormatting sqref="D22">
    <cfRule type="cellIs" dxfId="193" priority="183" stopIfTrue="1" operator="equal">
      <formula>"þ"</formula>
    </cfRule>
  </conditionalFormatting>
  <conditionalFormatting sqref="B23">
    <cfRule type="cellIs" dxfId="192" priority="182" stopIfTrue="1" operator="greaterThanOrEqual">
      <formula>#REF!</formula>
    </cfRule>
  </conditionalFormatting>
  <conditionalFormatting sqref="B24:D24">
    <cfRule type="cellIs" dxfId="191" priority="181" stopIfTrue="1" operator="equal">
      <formula>"þ"</formula>
    </cfRule>
  </conditionalFormatting>
  <conditionalFormatting sqref="B23">
    <cfRule type="cellIs" dxfId="190" priority="180" stopIfTrue="1" operator="equal">
      <formula>"þ"</formula>
    </cfRule>
  </conditionalFormatting>
  <conditionalFormatting sqref="C23">
    <cfRule type="cellIs" dxfId="189" priority="179" stopIfTrue="1" operator="equal">
      <formula>"þ"</formula>
    </cfRule>
  </conditionalFormatting>
  <conditionalFormatting sqref="C23">
    <cfRule type="cellIs" dxfId="188" priority="178" stopIfTrue="1" operator="equal">
      <formula>"þ"</formula>
    </cfRule>
  </conditionalFormatting>
  <conditionalFormatting sqref="D23">
    <cfRule type="cellIs" dxfId="187" priority="177" stopIfTrue="1" operator="equal">
      <formula>"þ"</formula>
    </cfRule>
  </conditionalFormatting>
  <conditionalFormatting sqref="B23">
    <cfRule type="cellIs" dxfId="186" priority="176" stopIfTrue="1" operator="greaterThanOrEqual">
      <formula>#REF!</formula>
    </cfRule>
  </conditionalFormatting>
  <conditionalFormatting sqref="B24:D24">
    <cfRule type="cellIs" dxfId="185" priority="175" stopIfTrue="1" operator="equal">
      <formula>"þ"</formula>
    </cfRule>
  </conditionalFormatting>
  <conditionalFormatting sqref="B23">
    <cfRule type="cellIs" dxfId="184" priority="174" stopIfTrue="1" operator="equal">
      <formula>"þ"</formula>
    </cfRule>
  </conditionalFormatting>
  <conditionalFormatting sqref="C23">
    <cfRule type="cellIs" dxfId="183" priority="173" stopIfTrue="1" operator="equal">
      <formula>"þ"</formula>
    </cfRule>
  </conditionalFormatting>
  <conditionalFormatting sqref="C23">
    <cfRule type="cellIs" dxfId="182" priority="172" stopIfTrue="1" operator="equal">
      <formula>"þ"</formula>
    </cfRule>
  </conditionalFormatting>
  <conditionalFormatting sqref="D23">
    <cfRule type="cellIs" dxfId="181" priority="171" stopIfTrue="1" operator="equal">
      <formula>"þ"</formula>
    </cfRule>
  </conditionalFormatting>
  <conditionalFormatting sqref="B24">
    <cfRule type="cellIs" dxfId="180" priority="170" stopIfTrue="1" operator="greaterThanOrEqual">
      <formula>#REF!</formula>
    </cfRule>
  </conditionalFormatting>
  <conditionalFormatting sqref="B25:D25">
    <cfRule type="cellIs" dxfId="179" priority="169" stopIfTrue="1" operator="equal">
      <formula>"þ"</formula>
    </cfRule>
  </conditionalFormatting>
  <conditionalFormatting sqref="B24">
    <cfRule type="cellIs" dxfId="178" priority="168" stopIfTrue="1" operator="equal">
      <formula>"þ"</formula>
    </cfRule>
  </conditionalFormatting>
  <conditionalFormatting sqref="C24">
    <cfRule type="cellIs" dxfId="177" priority="167" stopIfTrue="1" operator="equal">
      <formula>"þ"</formula>
    </cfRule>
  </conditionalFormatting>
  <conditionalFormatting sqref="C24">
    <cfRule type="cellIs" dxfId="176" priority="166" stopIfTrue="1" operator="equal">
      <formula>"þ"</formula>
    </cfRule>
  </conditionalFormatting>
  <conditionalFormatting sqref="D24">
    <cfRule type="cellIs" dxfId="175" priority="165" stopIfTrue="1" operator="equal">
      <formula>"þ"</formula>
    </cfRule>
  </conditionalFormatting>
  <conditionalFormatting sqref="B23">
    <cfRule type="cellIs" dxfId="174" priority="164" stopIfTrue="1" operator="greaterThanOrEqual">
      <formula>#REF!</formula>
    </cfRule>
  </conditionalFormatting>
  <conditionalFormatting sqref="B24:D24">
    <cfRule type="cellIs" dxfId="173" priority="163" stopIfTrue="1" operator="equal">
      <formula>"þ"</formula>
    </cfRule>
  </conditionalFormatting>
  <conditionalFormatting sqref="B23">
    <cfRule type="cellIs" dxfId="172" priority="162" stopIfTrue="1" operator="equal">
      <formula>"þ"</formula>
    </cfRule>
  </conditionalFormatting>
  <conditionalFormatting sqref="C23">
    <cfRule type="cellIs" dxfId="171" priority="161" stopIfTrue="1" operator="equal">
      <formula>"þ"</formula>
    </cfRule>
  </conditionalFormatting>
  <conditionalFormatting sqref="C23">
    <cfRule type="cellIs" dxfId="170" priority="160" stopIfTrue="1" operator="equal">
      <formula>"þ"</formula>
    </cfRule>
  </conditionalFormatting>
  <conditionalFormatting sqref="D23">
    <cfRule type="cellIs" dxfId="169" priority="159" stopIfTrue="1" operator="equal">
      <formula>"þ"</formula>
    </cfRule>
  </conditionalFormatting>
  <conditionalFormatting sqref="B24">
    <cfRule type="cellIs" dxfId="168" priority="158" stopIfTrue="1" operator="greaterThanOrEqual">
      <formula>#REF!</formula>
    </cfRule>
  </conditionalFormatting>
  <conditionalFormatting sqref="B25:D25">
    <cfRule type="cellIs" dxfId="167" priority="157" stopIfTrue="1" operator="equal">
      <formula>"þ"</formula>
    </cfRule>
  </conditionalFormatting>
  <conditionalFormatting sqref="B24">
    <cfRule type="cellIs" dxfId="166" priority="156" stopIfTrue="1" operator="equal">
      <formula>"þ"</formula>
    </cfRule>
  </conditionalFormatting>
  <conditionalFormatting sqref="C24">
    <cfRule type="cellIs" dxfId="165" priority="155" stopIfTrue="1" operator="equal">
      <formula>"þ"</formula>
    </cfRule>
  </conditionalFormatting>
  <conditionalFormatting sqref="C24">
    <cfRule type="cellIs" dxfId="164" priority="154" stopIfTrue="1" operator="equal">
      <formula>"þ"</formula>
    </cfRule>
  </conditionalFormatting>
  <conditionalFormatting sqref="D24">
    <cfRule type="cellIs" dxfId="163" priority="153" stopIfTrue="1" operator="equal">
      <formula>"þ"</formula>
    </cfRule>
  </conditionalFormatting>
  <conditionalFormatting sqref="B24">
    <cfRule type="cellIs" dxfId="162" priority="152" stopIfTrue="1" operator="greaterThanOrEqual">
      <formula>#REF!</formula>
    </cfRule>
  </conditionalFormatting>
  <conditionalFormatting sqref="B25:D25">
    <cfRule type="cellIs" dxfId="161" priority="151" stopIfTrue="1" operator="equal">
      <formula>"þ"</formula>
    </cfRule>
  </conditionalFormatting>
  <conditionalFormatting sqref="B24">
    <cfRule type="cellIs" dxfId="160" priority="150" stopIfTrue="1" operator="equal">
      <formula>"þ"</formula>
    </cfRule>
  </conditionalFormatting>
  <conditionalFormatting sqref="C24">
    <cfRule type="cellIs" dxfId="159" priority="149" stopIfTrue="1" operator="equal">
      <formula>"þ"</formula>
    </cfRule>
  </conditionalFormatting>
  <conditionalFormatting sqref="C24">
    <cfRule type="cellIs" dxfId="158" priority="148" stopIfTrue="1" operator="equal">
      <formula>"þ"</formula>
    </cfRule>
  </conditionalFormatting>
  <conditionalFormatting sqref="D24">
    <cfRule type="cellIs" dxfId="157" priority="147" stopIfTrue="1" operator="equal">
      <formula>"þ"</formula>
    </cfRule>
  </conditionalFormatting>
  <conditionalFormatting sqref="B25">
    <cfRule type="cellIs" dxfId="156" priority="146" stopIfTrue="1" operator="greaterThanOrEqual">
      <formula>#REF!</formula>
    </cfRule>
  </conditionalFormatting>
  <conditionalFormatting sqref="B26:D26">
    <cfRule type="cellIs" dxfId="155" priority="145" stopIfTrue="1" operator="equal">
      <formula>"þ"</formula>
    </cfRule>
  </conditionalFormatting>
  <conditionalFormatting sqref="B25">
    <cfRule type="cellIs" dxfId="154" priority="144" stopIfTrue="1" operator="equal">
      <formula>"þ"</formula>
    </cfRule>
  </conditionalFormatting>
  <conditionalFormatting sqref="C25">
    <cfRule type="cellIs" dxfId="153" priority="143" stopIfTrue="1" operator="equal">
      <formula>"þ"</formula>
    </cfRule>
  </conditionalFormatting>
  <conditionalFormatting sqref="C25">
    <cfRule type="cellIs" dxfId="152" priority="142" stopIfTrue="1" operator="equal">
      <formula>"þ"</formula>
    </cfRule>
  </conditionalFormatting>
  <conditionalFormatting sqref="D25">
    <cfRule type="cellIs" dxfId="151" priority="141" stopIfTrue="1" operator="equal">
      <formula>"þ"</formula>
    </cfRule>
  </conditionalFormatting>
  <conditionalFormatting sqref="B23">
    <cfRule type="cellIs" dxfId="150" priority="140" stopIfTrue="1" operator="greaterThanOrEqual">
      <formula>#REF!</formula>
    </cfRule>
  </conditionalFormatting>
  <conditionalFormatting sqref="B24:D24">
    <cfRule type="cellIs" dxfId="149" priority="139" stopIfTrue="1" operator="equal">
      <formula>"þ"</formula>
    </cfRule>
  </conditionalFormatting>
  <conditionalFormatting sqref="B23">
    <cfRule type="cellIs" dxfId="148" priority="138" stopIfTrue="1" operator="equal">
      <formula>"þ"</formula>
    </cfRule>
  </conditionalFormatting>
  <conditionalFormatting sqref="C23">
    <cfRule type="cellIs" dxfId="147" priority="137" stopIfTrue="1" operator="equal">
      <formula>"þ"</formula>
    </cfRule>
  </conditionalFormatting>
  <conditionalFormatting sqref="C23">
    <cfRule type="cellIs" dxfId="146" priority="136" stopIfTrue="1" operator="equal">
      <formula>"þ"</formula>
    </cfRule>
  </conditionalFormatting>
  <conditionalFormatting sqref="D23">
    <cfRule type="cellIs" dxfId="145" priority="135" stopIfTrue="1" operator="equal">
      <formula>"þ"</formula>
    </cfRule>
  </conditionalFormatting>
  <conditionalFormatting sqref="B24">
    <cfRule type="cellIs" dxfId="144" priority="134" stopIfTrue="1" operator="greaterThanOrEqual">
      <formula>#REF!</formula>
    </cfRule>
  </conditionalFormatting>
  <conditionalFormatting sqref="B25:D25">
    <cfRule type="cellIs" dxfId="143" priority="133" stopIfTrue="1" operator="equal">
      <formula>"þ"</formula>
    </cfRule>
  </conditionalFormatting>
  <conditionalFormatting sqref="B24">
    <cfRule type="cellIs" dxfId="142" priority="132" stopIfTrue="1" operator="equal">
      <formula>"þ"</formula>
    </cfRule>
  </conditionalFormatting>
  <conditionalFormatting sqref="C24">
    <cfRule type="cellIs" dxfId="141" priority="131" stopIfTrue="1" operator="equal">
      <formula>"þ"</formula>
    </cfRule>
  </conditionalFormatting>
  <conditionalFormatting sqref="C24">
    <cfRule type="cellIs" dxfId="140" priority="130" stopIfTrue="1" operator="equal">
      <formula>"þ"</formula>
    </cfRule>
  </conditionalFormatting>
  <conditionalFormatting sqref="D24">
    <cfRule type="cellIs" dxfId="139" priority="129" stopIfTrue="1" operator="equal">
      <formula>"þ"</formula>
    </cfRule>
  </conditionalFormatting>
  <conditionalFormatting sqref="B24">
    <cfRule type="cellIs" dxfId="138" priority="128" stopIfTrue="1" operator="greaterThanOrEqual">
      <formula>#REF!</formula>
    </cfRule>
  </conditionalFormatting>
  <conditionalFormatting sqref="B25:D25">
    <cfRule type="cellIs" dxfId="137" priority="127" stopIfTrue="1" operator="equal">
      <formula>"þ"</formula>
    </cfRule>
  </conditionalFormatting>
  <conditionalFormatting sqref="B24">
    <cfRule type="cellIs" dxfId="136" priority="126" stopIfTrue="1" operator="equal">
      <formula>"þ"</formula>
    </cfRule>
  </conditionalFormatting>
  <conditionalFormatting sqref="C24">
    <cfRule type="cellIs" dxfId="135" priority="125" stopIfTrue="1" operator="equal">
      <formula>"þ"</formula>
    </cfRule>
  </conditionalFormatting>
  <conditionalFormatting sqref="C24">
    <cfRule type="cellIs" dxfId="134" priority="124" stopIfTrue="1" operator="equal">
      <formula>"þ"</formula>
    </cfRule>
  </conditionalFormatting>
  <conditionalFormatting sqref="D24">
    <cfRule type="cellIs" dxfId="133" priority="123" stopIfTrue="1" operator="equal">
      <formula>"þ"</formula>
    </cfRule>
  </conditionalFormatting>
  <conditionalFormatting sqref="B25">
    <cfRule type="cellIs" dxfId="132" priority="122" stopIfTrue="1" operator="greaterThanOrEqual">
      <formula>#REF!</formula>
    </cfRule>
  </conditionalFormatting>
  <conditionalFormatting sqref="B26:D26">
    <cfRule type="cellIs" dxfId="131" priority="121" stopIfTrue="1" operator="equal">
      <formula>"þ"</formula>
    </cfRule>
  </conditionalFormatting>
  <conditionalFormatting sqref="B25">
    <cfRule type="cellIs" dxfId="130" priority="120" stopIfTrue="1" operator="equal">
      <formula>"þ"</formula>
    </cfRule>
  </conditionalFormatting>
  <conditionalFormatting sqref="C25">
    <cfRule type="cellIs" dxfId="129" priority="119" stopIfTrue="1" operator="equal">
      <formula>"þ"</formula>
    </cfRule>
  </conditionalFormatting>
  <conditionalFormatting sqref="C25">
    <cfRule type="cellIs" dxfId="128" priority="118" stopIfTrue="1" operator="equal">
      <formula>"þ"</formula>
    </cfRule>
  </conditionalFormatting>
  <conditionalFormatting sqref="D25">
    <cfRule type="cellIs" dxfId="127" priority="117" stopIfTrue="1" operator="equal">
      <formula>"þ"</formula>
    </cfRule>
  </conditionalFormatting>
  <conditionalFormatting sqref="B24">
    <cfRule type="cellIs" dxfId="126" priority="116" stopIfTrue="1" operator="greaterThanOrEqual">
      <formula>#REF!</formula>
    </cfRule>
  </conditionalFormatting>
  <conditionalFormatting sqref="B25:D25">
    <cfRule type="cellIs" dxfId="125" priority="115" stopIfTrue="1" operator="equal">
      <formula>"þ"</formula>
    </cfRule>
  </conditionalFormatting>
  <conditionalFormatting sqref="B24">
    <cfRule type="cellIs" dxfId="124" priority="114" stopIfTrue="1" operator="equal">
      <formula>"þ"</formula>
    </cfRule>
  </conditionalFormatting>
  <conditionalFormatting sqref="C24">
    <cfRule type="cellIs" dxfId="123" priority="113" stopIfTrue="1" operator="equal">
      <formula>"þ"</formula>
    </cfRule>
  </conditionalFormatting>
  <conditionalFormatting sqref="C24">
    <cfRule type="cellIs" dxfId="122" priority="112" stopIfTrue="1" operator="equal">
      <formula>"þ"</formula>
    </cfRule>
  </conditionalFormatting>
  <conditionalFormatting sqref="D24">
    <cfRule type="cellIs" dxfId="121" priority="111" stopIfTrue="1" operator="equal">
      <formula>"þ"</formula>
    </cfRule>
  </conditionalFormatting>
  <conditionalFormatting sqref="B25">
    <cfRule type="cellIs" dxfId="120" priority="110" stopIfTrue="1" operator="greaterThanOrEqual">
      <formula>#REF!</formula>
    </cfRule>
  </conditionalFormatting>
  <conditionalFormatting sqref="B26:D26">
    <cfRule type="cellIs" dxfId="119" priority="109" stopIfTrue="1" operator="equal">
      <formula>"þ"</formula>
    </cfRule>
  </conditionalFormatting>
  <conditionalFormatting sqref="B25">
    <cfRule type="cellIs" dxfId="118" priority="108" stopIfTrue="1" operator="equal">
      <formula>"þ"</formula>
    </cfRule>
  </conditionalFormatting>
  <conditionalFormatting sqref="C25">
    <cfRule type="cellIs" dxfId="117" priority="107" stopIfTrue="1" operator="equal">
      <formula>"þ"</formula>
    </cfRule>
  </conditionalFormatting>
  <conditionalFormatting sqref="C25">
    <cfRule type="cellIs" dxfId="116" priority="106" stopIfTrue="1" operator="equal">
      <formula>"þ"</formula>
    </cfRule>
  </conditionalFormatting>
  <conditionalFormatting sqref="D25">
    <cfRule type="cellIs" dxfId="115" priority="105" stopIfTrue="1" operator="equal">
      <formula>"þ"</formula>
    </cfRule>
  </conditionalFormatting>
  <conditionalFormatting sqref="B25">
    <cfRule type="cellIs" dxfId="114" priority="104" stopIfTrue="1" operator="greaterThanOrEqual">
      <formula>#REF!</formula>
    </cfRule>
  </conditionalFormatting>
  <conditionalFormatting sqref="B26:D26">
    <cfRule type="cellIs" dxfId="113" priority="103" stopIfTrue="1" operator="equal">
      <formula>"þ"</formula>
    </cfRule>
  </conditionalFormatting>
  <conditionalFormatting sqref="B25">
    <cfRule type="cellIs" dxfId="112" priority="102" stopIfTrue="1" operator="equal">
      <formula>"þ"</formula>
    </cfRule>
  </conditionalFormatting>
  <conditionalFormatting sqref="C25">
    <cfRule type="cellIs" dxfId="111" priority="101" stopIfTrue="1" operator="equal">
      <formula>"þ"</formula>
    </cfRule>
  </conditionalFormatting>
  <conditionalFormatting sqref="C25">
    <cfRule type="cellIs" dxfId="110" priority="100" stopIfTrue="1" operator="equal">
      <formula>"þ"</formula>
    </cfRule>
  </conditionalFormatting>
  <conditionalFormatting sqref="D25">
    <cfRule type="cellIs" dxfId="109" priority="99" stopIfTrue="1" operator="equal">
      <formula>"þ"</formula>
    </cfRule>
  </conditionalFormatting>
  <conditionalFormatting sqref="B26">
    <cfRule type="cellIs" dxfId="108" priority="98" stopIfTrue="1" operator="greaterThanOrEqual">
      <formula>#REF!</formula>
    </cfRule>
  </conditionalFormatting>
  <conditionalFormatting sqref="B27:D27">
    <cfRule type="cellIs" dxfId="107" priority="97" stopIfTrue="1" operator="equal">
      <formula>"þ"</formula>
    </cfRule>
  </conditionalFormatting>
  <conditionalFormatting sqref="B26">
    <cfRule type="cellIs" dxfId="106" priority="96" stopIfTrue="1" operator="equal">
      <formula>"þ"</formula>
    </cfRule>
  </conditionalFormatting>
  <conditionalFormatting sqref="C26">
    <cfRule type="cellIs" dxfId="105" priority="95" stopIfTrue="1" operator="equal">
      <formula>"þ"</formula>
    </cfRule>
  </conditionalFormatting>
  <conditionalFormatting sqref="C26">
    <cfRule type="cellIs" dxfId="104" priority="94" stopIfTrue="1" operator="equal">
      <formula>"þ"</formula>
    </cfRule>
  </conditionalFormatting>
  <conditionalFormatting sqref="D26">
    <cfRule type="cellIs" dxfId="103" priority="93" stopIfTrue="1" operator="equal">
      <formula>"þ"</formula>
    </cfRule>
  </conditionalFormatting>
  <conditionalFormatting sqref="B18">
    <cfRule type="cellIs" dxfId="102" priority="92" stopIfTrue="1" operator="equal">
      <formula>"þ"</formula>
    </cfRule>
  </conditionalFormatting>
  <conditionalFormatting sqref="C18">
    <cfRule type="cellIs" dxfId="101" priority="91" stopIfTrue="1" operator="equal">
      <formula>"þ"</formula>
    </cfRule>
  </conditionalFormatting>
  <conditionalFormatting sqref="C18">
    <cfRule type="cellIs" dxfId="100" priority="90" stopIfTrue="1" operator="equal">
      <formula>"þ"</formula>
    </cfRule>
  </conditionalFormatting>
  <conditionalFormatting sqref="D18">
    <cfRule type="cellIs" dxfId="99" priority="89" stopIfTrue="1" operator="equal">
      <formula>"þ"</formula>
    </cfRule>
  </conditionalFormatting>
  <conditionalFormatting sqref="B18:D18">
    <cfRule type="cellIs" dxfId="98" priority="88" stopIfTrue="1" operator="equal">
      <formula>"þ"</formula>
    </cfRule>
  </conditionalFormatting>
  <conditionalFormatting sqref="B18:D18">
    <cfRule type="cellIs" dxfId="97" priority="87" stopIfTrue="1" operator="equal">
      <formula>"þ"</formula>
    </cfRule>
  </conditionalFormatting>
  <conditionalFormatting sqref="B18">
    <cfRule type="cellIs" dxfId="96" priority="86" stopIfTrue="1" operator="greaterThanOrEqual">
      <formula>#REF!</formula>
    </cfRule>
  </conditionalFormatting>
  <conditionalFormatting sqref="B18">
    <cfRule type="cellIs" dxfId="95" priority="85" stopIfTrue="1" operator="equal">
      <formula>"þ"</formula>
    </cfRule>
  </conditionalFormatting>
  <conditionalFormatting sqref="C18">
    <cfRule type="cellIs" dxfId="94" priority="84" stopIfTrue="1" operator="equal">
      <formula>"þ"</formula>
    </cfRule>
  </conditionalFormatting>
  <conditionalFormatting sqref="C18">
    <cfRule type="cellIs" dxfId="93" priority="83" stopIfTrue="1" operator="equal">
      <formula>"þ"</formula>
    </cfRule>
  </conditionalFormatting>
  <conditionalFormatting sqref="D18">
    <cfRule type="cellIs" dxfId="92" priority="82" stopIfTrue="1" operator="equal">
      <formula>"þ"</formula>
    </cfRule>
  </conditionalFormatting>
  <conditionalFormatting sqref="B18:D18">
    <cfRule type="cellIs" dxfId="91" priority="81" stopIfTrue="1" operator="equal">
      <formula>"þ"</formula>
    </cfRule>
  </conditionalFormatting>
  <conditionalFormatting sqref="B18">
    <cfRule type="cellIs" dxfId="90" priority="80" stopIfTrue="1" operator="greaterThanOrEqual">
      <formula>#REF!</formula>
    </cfRule>
  </conditionalFormatting>
  <conditionalFormatting sqref="B18">
    <cfRule type="cellIs" dxfId="89" priority="79" stopIfTrue="1" operator="equal">
      <formula>"þ"</formula>
    </cfRule>
  </conditionalFormatting>
  <conditionalFormatting sqref="C18">
    <cfRule type="cellIs" dxfId="88" priority="78" stopIfTrue="1" operator="equal">
      <formula>"þ"</formula>
    </cfRule>
  </conditionalFormatting>
  <conditionalFormatting sqref="C18">
    <cfRule type="cellIs" dxfId="87" priority="77" stopIfTrue="1" operator="equal">
      <formula>"þ"</formula>
    </cfRule>
  </conditionalFormatting>
  <conditionalFormatting sqref="D18">
    <cfRule type="cellIs" dxfId="86" priority="76" stopIfTrue="1" operator="equal">
      <formula>"þ"</formula>
    </cfRule>
  </conditionalFormatting>
  <conditionalFormatting sqref="B18">
    <cfRule type="cellIs" dxfId="85" priority="75" stopIfTrue="1" operator="greaterThanOrEqual">
      <formula>#REF!</formula>
    </cfRule>
  </conditionalFormatting>
  <conditionalFormatting sqref="B18">
    <cfRule type="cellIs" dxfId="84" priority="74" stopIfTrue="1" operator="equal">
      <formula>"þ"</formula>
    </cfRule>
  </conditionalFormatting>
  <conditionalFormatting sqref="C18">
    <cfRule type="cellIs" dxfId="83" priority="73" stopIfTrue="1" operator="equal">
      <formula>"þ"</formula>
    </cfRule>
  </conditionalFormatting>
  <conditionalFormatting sqref="C18">
    <cfRule type="cellIs" dxfId="82" priority="72" stopIfTrue="1" operator="equal">
      <formula>"þ"</formula>
    </cfRule>
  </conditionalFormatting>
  <conditionalFormatting sqref="D18">
    <cfRule type="cellIs" dxfId="81" priority="71" stopIfTrue="1" operator="equal">
      <formula>"þ"</formula>
    </cfRule>
  </conditionalFormatting>
  <conditionalFormatting sqref="B18:D18">
    <cfRule type="cellIs" dxfId="80" priority="70" stopIfTrue="1" operator="equal">
      <formula>"þ"</formula>
    </cfRule>
  </conditionalFormatting>
  <conditionalFormatting sqref="B18">
    <cfRule type="cellIs" dxfId="79" priority="69" stopIfTrue="1" operator="greaterThanOrEqual">
      <formula>#REF!</formula>
    </cfRule>
  </conditionalFormatting>
  <conditionalFormatting sqref="B18">
    <cfRule type="cellIs" dxfId="78" priority="68" stopIfTrue="1" operator="equal">
      <formula>"þ"</formula>
    </cfRule>
  </conditionalFormatting>
  <conditionalFormatting sqref="C18">
    <cfRule type="cellIs" dxfId="77" priority="67" stopIfTrue="1" operator="equal">
      <formula>"þ"</formula>
    </cfRule>
  </conditionalFormatting>
  <conditionalFormatting sqref="C18">
    <cfRule type="cellIs" dxfId="76" priority="66" stopIfTrue="1" operator="equal">
      <formula>"þ"</formula>
    </cfRule>
  </conditionalFormatting>
  <conditionalFormatting sqref="D18">
    <cfRule type="cellIs" dxfId="75" priority="65" stopIfTrue="1" operator="equal">
      <formula>"þ"</formula>
    </cfRule>
  </conditionalFormatting>
  <conditionalFormatting sqref="B18">
    <cfRule type="cellIs" dxfId="74" priority="64" stopIfTrue="1" operator="greaterThanOrEqual">
      <formula>#REF!</formula>
    </cfRule>
  </conditionalFormatting>
  <conditionalFormatting sqref="B18">
    <cfRule type="cellIs" dxfId="73" priority="63" stopIfTrue="1" operator="equal">
      <formula>"þ"</formula>
    </cfRule>
  </conditionalFormatting>
  <conditionalFormatting sqref="C18">
    <cfRule type="cellIs" dxfId="72" priority="62" stopIfTrue="1" operator="equal">
      <formula>"þ"</formula>
    </cfRule>
  </conditionalFormatting>
  <conditionalFormatting sqref="C18">
    <cfRule type="cellIs" dxfId="71" priority="61" stopIfTrue="1" operator="equal">
      <formula>"þ"</formula>
    </cfRule>
  </conditionalFormatting>
  <conditionalFormatting sqref="D18">
    <cfRule type="cellIs" dxfId="70" priority="60" stopIfTrue="1" operator="equal">
      <formula>"þ"</formula>
    </cfRule>
  </conditionalFormatting>
  <conditionalFormatting sqref="B18">
    <cfRule type="cellIs" dxfId="69" priority="59" stopIfTrue="1" operator="greaterThanOrEqual">
      <formula>#REF!</formula>
    </cfRule>
  </conditionalFormatting>
  <conditionalFormatting sqref="B18">
    <cfRule type="cellIs" dxfId="68" priority="58" stopIfTrue="1" operator="equal">
      <formula>"þ"</formula>
    </cfRule>
  </conditionalFormatting>
  <conditionalFormatting sqref="C18">
    <cfRule type="cellIs" dxfId="67" priority="57" stopIfTrue="1" operator="equal">
      <formula>"þ"</formula>
    </cfRule>
  </conditionalFormatting>
  <conditionalFormatting sqref="C18">
    <cfRule type="cellIs" dxfId="66" priority="56" stopIfTrue="1" operator="equal">
      <formula>"þ"</formula>
    </cfRule>
  </conditionalFormatting>
  <conditionalFormatting sqref="D18">
    <cfRule type="cellIs" dxfId="65" priority="55" stopIfTrue="1" operator="equal">
      <formula>"þ"</formula>
    </cfRule>
  </conditionalFormatting>
  <conditionalFormatting sqref="B18:D18">
    <cfRule type="cellIs" dxfId="64" priority="54" stopIfTrue="1" operator="equal">
      <formula>"þ"</formula>
    </cfRule>
  </conditionalFormatting>
  <conditionalFormatting sqref="B18">
    <cfRule type="cellIs" dxfId="63" priority="53" stopIfTrue="1" operator="greaterThanOrEqual">
      <formula>#REF!</formula>
    </cfRule>
  </conditionalFormatting>
  <conditionalFormatting sqref="B18">
    <cfRule type="cellIs" dxfId="62" priority="52" stopIfTrue="1" operator="equal">
      <formula>"þ"</formula>
    </cfRule>
  </conditionalFormatting>
  <conditionalFormatting sqref="C18">
    <cfRule type="cellIs" dxfId="61" priority="51" stopIfTrue="1" operator="equal">
      <formula>"þ"</formula>
    </cfRule>
  </conditionalFormatting>
  <conditionalFormatting sqref="C18">
    <cfRule type="cellIs" dxfId="60" priority="50" stopIfTrue="1" operator="equal">
      <formula>"þ"</formula>
    </cfRule>
  </conditionalFormatting>
  <conditionalFormatting sqref="D18">
    <cfRule type="cellIs" dxfId="59" priority="49" stopIfTrue="1" operator="equal">
      <formula>"þ"</formula>
    </cfRule>
  </conditionalFormatting>
  <conditionalFormatting sqref="B18">
    <cfRule type="cellIs" dxfId="58" priority="48" stopIfTrue="1" operator="greaterThanOrEqual">
      <formula>#REF!</formula>
    </cfRule>
  </conditionalFormatting>
  <conditionalFormatting sqref="B18">
    <cfRule type="cellIs" dxfId="57" priority="47" stopIfTrue="1" operator="equal">
      <formula>"þ"</formula>
    </cfRule>
  </conditionalFormatting>
  <conditionalFormatting sqref="C18">
    <cfRule type="cellIs" dxfId="56" priority="46" stopIfTrue="1" operator="equal">
      <formula>"þ"</formula>
    </cfRule>
  </conditionalFormatting>
  <conditionalFormatting sqref="C18">
    <cfRule type="cellIs" dxfId="55" priority="45" stopIfTrue="1" operator="equal">
      <formula>"þ"</formula>
    </cfRule>
  </conditionalFormatting>
  <conditionalFormatting sqref="D18">
    <cfRule type="cellIs" dxfId="54" priority="44" stopIfTrue="1" operator="equal">
      <formula>"þ"</formula>
    </cfRule>
  </conditionalFormatting>
  <conditionalFormatting sqref="B18">
    <cfRule type="cellIs" dxfId="53" priority="43" stopIfTrue="1" operator="greaterThanOrEqual">
      <formula>#REF!</formula>
    </cfRule>
  </conditionalFormatting>
  <conditionalFormatting sqref="B18">
    <cfRule type="cellIs" dxfId="52" priority="42" stopIfTrue="1" operator="equal">
      <formula>"þ"</formula>
    </cfRule>
  </conditionalFormatting>
  <conditionalFormatting sqref="C18">
    <cfRule type="cellIs" dxfId="51" priority="41" stopIfTrue="1" operator="equal">
      <formula>"þ"</formula>
    </cfRule>
  </conditionalFormatting>
  <conditionalFormatting sqref="C18">
    <cfRule type="cellIs" dxfId="50" priority="40" stopIfTrue="1" operator="equal">
      <formula>"þ"</formula>
    </cfRule>
  </conditionalFormatting>
  <conditionalFormatting sqref="D18">
    <cfRule type="cellIs" dxfId="49" priority="39" stopIfTrue="1" operator="equal">
      <formula>"þ"</formula>
    </cfRule>
  </conditionalFormatting>
  <conditionalFormatting sqref="B18">
    <cfRule type="cellIs" dxfId="48" priority="38" stopIfTrue="1" operator="greaterThanOrEqual">
      <formula>#REF!</formula>
    </cfRule>
  </conditionalFormatting>
  <conditionalFormatting sqref="B18">
    <cfRule type="cellIs" dxfId="47" priority="37" stopIfTrue="1" operator="equal">
      <formula>"þ"</formula>
    </cfRule>
  </conditionalFormatting>
  <conditionalFormatting sqref="C18">
    <cfRule type="cellIs" dxfId="46" priority="36" stopIfTrue="1" operator="equal">
      <formula>"þ"</formula>
    </cfRule>
  </conditionalFormatting>
  <conditionalFormatting sqref="C18">
    <cfRule type="cellIs" dxfId="45" priority="35" stopIfTrue="1" operator="equal">
      <formula>"þ"</formula>
    </cfRule>
  </conditionalFormatting>
  <conditionalFormatting sqref="D18">
    <cfRule type="cellIs" dxfId="44" priority="34" stopIfTrue="1" operator="equal">
      <formula>"þ"</formula>
    </cfRule>
  </conditionalFormatting>
  <conditionalFormatting sqref="B18:D18">
    <cfRule type="cellIs" dxfId="43" priority="33" stopIfTrue="1" operator="equal">
      <formula>"þ"</formula>
    </cfRule>
  </conditionalFormatting>
  <conditionalFormatting sqref="B18">
    <cfRule type="cellIs" dxfId="42" priority="32" stopIfTrue="1" operator="greaterThanOrEqual">
      <formula>#REF!</formula>
    </cfRule>
  </conditionalFormatting>
  <conditionalFormatting sqref="B18">
    <cfRule type="cellIs" dxfId="41" priority="31" stopIfTrue="1" operator="equal">
      <formula>"þ"</formula>
    </cfRule>
  </conditionalFormatting>
  <conditionalFormatting sqref="C18">
    <cfRule type="cellIs" dxfId="40" priority="30" stopIfTrue="1" operator="equal">
      <formula>"þ"</formula>
    </cfRule>
  </conditionalFormatting>
  <conditionalFormatting sqref="C18">
    <cfRule type="cellIs" dxfId="39" priority="29" stopIfTrue="1" operator="equal">
      <formula>"þ"</formula>
    </cfRule>
  </conditionalFormatting>
  <conditionalFormatting sqref="D18">
    <cfRule type="cellIs" dxfId="38" priority="28" stopIfTrue="1" operator="equal">
      <formula>"þ"</formula>
    </cfRule>
  </conditionalFormatting>
  <conditionalFormatting sqref="B18">
    <cfRule type="cellIs" dxfId="37" priority="27" stopIfTrue="1" operator="greaterThanOrEqual">
      <formula>#REF!</formula>
    </cfRule>
  </conditionalFormatting>
  <conditionalFormatting sqref="B18">
    <cfRule type="cellIs" dxfId="36" priority="26" stopIfTrue="1" operator="equal">
      <formula>"þ"</formula>
    </cfRule>
  </conditionalFormatting>
  <conditionalFormatting sqref="C18">
    <cfRule type="cellIs" dxfId="35" priority="25" stopIfTrue="1" operator="equal">
      <formula>"þ"</formula>
    </cfRule>
  </conditionalFormatting>
  <conditionalFormatting sqref="C18">
    <cfRule type="cellIs" dxfId="34" priority="24" stopIfTrue="1" operator="equal">
      <formula>"þ"</formula>
    </cfRule>
  </conditionalFormatting>
  <conditionalFormatting sqref="D18">
    <cfRule type="cellIs" dxfId="33" priority="23" stopIfTrue="1" operator="equal">
      <formula>"þ"</formula>
    </cfRule>
  </conditionalFormatting>
  <conditionalFormatting sqref="B18">
    <cfRule type="cellIs" dxfId="32" priority="22" stopIfTrue="1" operator="greaterThanOrEqual">
      <formula>#REF!</formula>
    </cfRule>
  </conditionalFormatting>
  <conditionalFormatting sqref="B18">
    <cfRule type="cellIs" dxfId="31" priority="21" stopIfTrue="1" operator="equal">
      <formula>"þ"</formula>
    </cfRule>
  </conditionalFormatting>
  <conditionalFormatting sqref="C18">
    <cfRule type="cellIs" dxfId="30" priority="20" stopIfTrue="1" operator="equal">
      <formula>"þ"</formula>
    </cfRule>
  </conditionalFormatting>
  <conditionalFormatting sqref="C18">
    <cfRule type="cellIs" dxfId="29" priority="19" stopIfTrue="1" operator="equal">
      <formula>"þ"</formula>
    </cfRule>
  </conditionalFormatting>
  <conditionalFormatting sqref="D18">
    <cfRule type="cellIs" dxfId="28" priority="18" stopIfTrue="1" operator="equal">
      <formula>"þ"</formula>
    </cfRule>
  </conditionalFormatting>
  <conditionalFormatting sqref="B18">
    <cfRule type="cellIs" dxfId="27" priority="17" stopIfTrue="1" operator="greaterThanOrEqual">
      <formula>#REF!</formula>
    </cfRule>
  </conditionalFormatting>
  <conditionalFormatting sqref="B18">
    <cfRule type="cellIs" dxfId="26" priority="16" stopIfTrue="1" operator="equal">
      <formula>"þ"</formula>
    </cfRule>
  </conditionalFormatting>
  <conditionalFormatting sqref="C18">
    <cfRule type="cellIs" dxfId="25" priority="15" stopIfTrue="1" operator="equal">
      <formula>"þ"</formula>
    </cfRule>
  </conditionalFormatting>
  <conditionalFormatting sqref="C18">
    <cfRule type="cellIs" dxfId="24" priority="14" stopIfTrue="1" operator="equal">
      <formula>"þ"</formula>
    </cfRule>
  </conditionalFormatting>
  <conditionalFormatting sqref="D18">
    <cfRule type="cellIs" dxfId="23" priority="13" stopIfTrue="1" operator="equal">
      <formula>"þ"</formula>
    </cfRule>
  </conditionalFormatting>
  <conditionalFormatting sqref="B18">
    <cfRule type="cellIs" dxfId="22" priority="12" stopIfTrue="1" operator="greaterThanOrEqual">
      <formula>#REF!</formula>
    </cfRule>
  </conditionalFormatting>
  <conditionalFormatting sqref="B18">
    <cfRule type="cellIs" dxfId="21" priority="11" stopIfTrue="1" operator="equal">
      <formula>"þ"</formula>
    </cfRule>
  </conditionalFormatting>
  <conditionalFormatting sqref="C18">
    <cfRule type="cellIs" dxfId="20" priority="10" stopIfTrue="1" operator="equal">
      <formula>"þ"</formula>
    </cfRule>
  </conditionalFormatting>
  <conditionalFormatting sqref="C18">
    <cfRule type="cellIs" dxfId="19" priority="9" stopIfTrue="1" operator="equal">
      <formula>"þ"</formula>
    </cfRule>
  </conditionalFormatting>
  <conditionalFormatting sqref="D18">
    <cfRule type="cellIs" dxfId="18" priority="8" stopIfTrue="1" operator="equal">
      <formula>"þ"</formula>
    </cfRule>
  </conditionalFormatting>
  <conditionalFormatting sqref="D18">
    <cfRule type="cellIs" dxfId="17" priority="7" stopIfTrue="1" operator="equal">
      <formula>"þ"</formula>
    </cfRule>
  </conditionalFormatting>
  <conditionalFormatting sqref="D14">
    <cfRule type="cellIs" dxfId="16" priority="6" stopIfTrue="1" operator="equal">
      <formula>"þ"</formula>
    </cfRule>
  </conditionalFormatting>
  <conditionalFormatting sqref="B14">
    <cfRule type="cellIs" dxfId="15" priority="5" stopIfTrue="1" operator="equal">
      <formula>"þ"</formula>
    </cfRule>
  </conditionalFormatting>
  <conditionalFormatting sqref="C14">
    <cfRule type="cellIs" dxfId="14" priority="4" stopIfTrue="1" operator="equal">
      <formula>"þ"</formula>
    </cfRule>
  </conditionalFormatting>
  <conditionalFormatting sqref="C14">
    <cfRule type="cellIs" dxfId="13" priority="3" stopIfTrue="1" operator="equal">
      <formula>"þ"</formula>
    </cfRule>
  </conditionalFormatting>
  <conditionalFormatting sqref="D14">
    <cfRule type="cellIs" dxfId="12" priority="2" stopIfTrue="1" operator="equal">
      <formula>"þ"</formula>
    </cfRule>
  </conditionalFormatting>
  <conditionalFormatting sqref="D10">
    <cfRule type="cellIs" dxfId="11"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showGridLines="0" workbookViewId="0"/>
  </sheetViews>
  <sheetFormatPr defaultColWidth="10.59765625" defaultRowHeight="16.8"/>
  <cols>
    <col min="1" max="1" width="33.09765625" style="142" bestFit="1" customWidth="1"/>
    <col min="2" max="2" width="2.59765625" style="136" customWidth="1"/>
    <col min="3" max="3" width="29.5" style="138" bestFit="1" customWidth="1"/>
    <col min="4" max="16384" width="10.59765625" style="138"/>
  </cols>
  <sheetData>
    <row r="1" spans="1:3" ht="24" thickTop="1" thickBot="1">
      <c r="A1" s="135" t="s">
        <v>92</v>
      </c>
      <c r="C1" s="148" t="s">
        <v>157</v>
      </c>
    </row>
    <row r="2" spans="1:3">
      <c r="A2" s="416" t="s">
        <v>240</v>
      </c>
      <c r="C2" s="149" t="s">
        <v>279</v>
      </c>
    </row>
    <row r="3" spans="1:3">
      <c r="A3" s="149" t="s">
        <v>274</v>
      </c>
      <c r="C3" s="149" t="s">
        <v>266</v>
      </c>
    </row>
    <row r="4" spans="1:3" ht="17.399999999999999" thickBot="1">
      <c r="A4" s="140" t="s">
        <v>273</v>
      </c>
      <c r="C4" s="151" t="s">
        <v>156</v>
      </c>
    </row>
    <row r="5" spans="1:3" ht="18" thickTop="1" thickBot="1"/>
    <row r="6" spans="1:3" ht="24" thickTop="1" thickBot="1">
      <c r="A6" s="2" t="s">
        <v>90</v>
      </c>
      <c r="C6" s="137" t="s">
        <v>281</v>
      </c>
    </row>
    <row r="7" spans="1:3">
      <c r="A7" s="143" t="s">
        <v>167</v>
      </c>
      <c r="C7" s="139" t="s">
        <v>158</v>
      </c>
    </row>
    <row r="8" spans="1:3" ht="17.399999999999999" thickBot="1">
      <c r="A8" s="145" t="s">
        <v>166</v>
      </c>
      <c r="C8" s="141" t="s">
        <v>159</v>
      </c>
    </row>
    <row r="9" spans="1:3" ht="18" thickTop="1" thickBot="1">
      <c r="A9" s="147" t="s">
        <v>168</v>
      </c>
    </row>
    <row r="10" spans="1:3" ht="24" thickTop="1" thickBot="1">
      <c r="C10" s="137" t="s">
        <v>282</v>
      </c>
    </row>
    <row r="11" spans="1:3" ht="18" thickTop="1" thickBot="1">
      <c r="A11" s="1" t="s">
        <v>75</v>
      </c>
      <c r="C11" s="396" t="s">
        <v>283</v>
      </c>
    </row>
    <row r="12" spans="1:3">
      <c r="A12" s="144" t="s">
        <v>108</v>
      </c>
      <c r="C12" s="397" t="s">
        <v>284</v>
      </c>
    </row>
    <row r="13" spans="1:3" ht="17.399999999999999" thickBot="1">
      <c r="A13" s="146" t="s">
        <v>135</v>
      </c>
      <c r="C13" s="141" t="s">
        <v>285</v>
      </c>
    </row>
    <row r="14" spans="1:3" ht="18" thickTop="1" thickBot="1"/>
    <row r="15" spans="1:3" ht="22.2" thickTop="1" thickBot="1">
      <c r="A15" s="3" t="s">
        <v>123</v>
      </c>
    </row>
    <row r="16" spans="1:3">
      <c r="A16" s="145" t="s">
        <v>147</v>
      </c>
    </row>
    <row r="17" spans="1:1">
      <c r="A17" s="145" t="s">
        <v>146</v>
      </c>
    </row>
    <row r="18" spans="1:1">
      <c r="A18" s="150" t="s">
        <v>124</v>
      </c>
    </row>
    <row r="19" spans="1:1" ht="17.399999999999999" thickBot="1">
      <c r="A19" s="152" t="s">
        <v>125</v>
      </c>
    </row>
    <row r="20" spans="1:1" ht="17.399999999999999"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showGridLines="0" workbookViewId="0"/>
  </sheetViews>
  <sheetFormatPr defaultColWidth="13" defaultRowHeight="15.6"/>
  <cols>
    <col min="1" max="1" width="20.19921875" style="56" bestFit="1" customWidth="1"/>
    <col min="2" max="2" width="8.59765625" style="56" customWidth="1"/>
    <col min="3" max="3" width="4.3984375" style="56" bestFit="1" customWidth="1"/>
    <col min="4" max="4" width="6.69921875" style="56" customWidth="1"/>
    <col min="5" max="5" width="8.5" style="56" bestFit="1" customWidth="1"/>
    <col min="6" max="6" width="8.8984375" style="56" bestFit="1" customWidth="1"/>
    <col min="7" max="7" width="4.5" style="56" bestFit="1" customWidth="1"/>
    <col min="8" max="8" width="5.59765625" style="56" bestFit="1" customWidth="1"/>
    <col min="9" max="9" width="5.5" style="56" bestFit="1" customWidth="1"/>
    <col min="10" max="10" width="6.19921875" style="56" bestFit="1" customWidth="1"/>
    <col min="11" max="11" width="24.19921875" style="56" bestFit="1" customWidth="1"/>
    <col min="12" max="12" width="3.3984375" style="51" customWidth="1"/>
    <col min="13" max="13" width="7.3984375" style="407" bestFit="1" customWidth="1"/>
    <col min="14" max="14" width="7.69921875" style="56" bestFit="1" customWidth="1"/>
    <col min="15" max="16384" width="13" style="51"/>
  </cols>
  <sheetData>
    <row r="1" spans="1:14" ht="23.4" thickBot="1">
      <c r="A1" s="49" t="s">
        <v>23</v>
      </c>
      <c r="B1" s="49"/>
      <c r="C1" s="49"/>
      <c r="D1" s="49"/>
      <c r="E1" s="49"/>
      <c r="F1" s="49"/>
      <c r="G1" s="49"/>
      <c r="H1" s="49"/>
      <c r="I1" s="49"/>
      <c r="J1" s="49"/>
      <c r="K1" s="49"/>
    </row>
    <row r="2" spans="1:14" ht="16.8" thickTop="1" thickBot="1">
      <c r="A2" s="88" t="s">
        <v>4</v>
      </c>
      <c r="B2" s="89" t="s">
        <v>5</v>
      </c>
      <c r="C2" s="89" t="s">
        <v>25</v>
      </c>
      <c r="D2" s="89" t="s">
        <v>26</v>
      </c>
      <c r="E2" s="90" t="s">
        <v>68</v>
      </c>
      <c r="F2" s="89" t="s">
        <v>24</v>
      </c>
      <c r="G2" s="89" t="s">
        <v>27</v>
      </c>
      <c r="H2" s="91" t="s">
        <v>91</v>
      </c>
      <c r="I2" s="92" t="s">
        <v>96</v>
      </c>
      <c r="J2" s="91" t="s">
        <v>81</v>
      </c>
      <c r="K2" s="93" t="s">
        <v>79</v>
      </c>
      <c r="M2" s="408" t="s">
        <v>247</v>
      </c>
    </row>
    <row r="3" spans="1:14">
      <c r="A3" s="417" t="s">
        <v>311</v>
      </c>
      <c r="B3" s="34" t="s">
        <v>133</v>
      </c>
      <c r="C3" s="35">
        <v>1</v>
      </c>
      <c r="D3" s="36" t="s">
        <v>291</v>
      </c>
      <c r="E3" s="36" t="s">
        <v>320</v>
      </c>
      <c r="F3" s="37" t="s">
        <v>238</v>
      </c>
      <c r="G3" s="38">
        <v>2</v>
      </c>
      <c r="H3" s="404">
        <f>'Personal File'!$B$7+'Personal File'!$C$9+D3</f>
        <v>6</v>
      </c>
      <c r="I3" s="405">
        <f t="shared" ref="I3" ca="1" si="0">RANDBETWEEN(1,20)</f>
        <v>4</v>
      </c>
      <c r="J3" s="406">
        <f t="shared" ref="J3:J4" ca="1" si="1">I3+H3</f>
        <v>10</v>
      </c>
      <c r="K3" s="45" t="s">
        <v>290</v>
      </c>
      <c r="L3" s="395"/>
      <c r="M3" s="409">
        <v>8320</v>
      </c>
    </row>
    <row r="4" spans="1:14" ht="16.2" thickBot="1">
      <c r="A4" s="39" t="s">
        <v>244</v>
      </c>
      <c r="B4" s="40" t="s">
        <v>136</v>
      </c>
      <c r="C4" s="41" t="str">
        <f>'Personal File'!$C$9</f>
        <v>+0</v>
      </c>
      <c r="D4" s="42" t="s">
        <v>62</v>
      </c>
      <c r="E4" s="42" t="s">
        <v>245</v>
      </c>
      <c r="F4" s="43" t="s">
        <v>132</v>
      </c>
      <c r="G4" s="44">
        <v>0</v>
      </c>
      <c r="H4" s="46">
        <f>'Personal File'!$B$7+'Personal File'!$C$9+D4</f>
        <v>5</v>
      </c>
      <c r="I4" s="94">
        <f t="shared" ref="I4" ca="1" si="2">RANDBETWEEN(1,20)</f>
        <v>7</v>
      </c>
      <c r="J4" s="95">
        <f t="shared" ca="1" si="1"/>
        <v>12</v>
      </c>
      <c r="K4" s="47" t="s">
        <v>124</v>
      </c>
      <c r="M4" s="457" t="s">
        <v>99</v>
      </c>
    </row>
    <row r="5" spans="1:14" ht="6" customHeight="1" thickTop="1" thickBot="1">
      <c r="I5" s="96"/>
      <c r="J5" s="96"/>
      <c r="M5" s="412"/>
    </row>
    <row r="6" spans="1:14" ht="16.8" thickTop="1" thickBot="1">
      <c r="A6" s="88" t="s">
        <v>7</v>
      </c>
      <c r="B6" s="89" t="s">
        <v>8</v>
      </c>
      <c r="C6" s="89" t="s">
        <v>25</v>
      </c>
      <c r="D6" s="89" t="s">
        <v>26</v>
      </c>
      <c r="E6" s="90" t="s">
        <v>68</v>
      </c>
      <c r="F6" s="89" t="s">
        <v>9</v>
      </c>
      <c r="G6" s="89" t="s">
        <v>27</v>
      </c>
      <c r="H6" s="91" t="s">
        <v>91</v>
      </c>
      <c r="I6" s="92" t="s">
        <v>96</v>
      </c>
      <c r="J6" s="91" t="s">
        <v>81</v>
      </c>
      <c r="K6" s="93" t="s">
        <v>79</v>
      </c>
      <c r="M6" s="408" t="s">
        <v>247</v>
      </c>
    </row>
    <row r="7" spans="1:14">
      <c r="A7" s="11" t="s">
        <v>134</v>
      </c>
      <c r="B7" s="12" t="s">
        <v>99</v>
      </c>
      <c r="C7" s="13" t="s">
        <v>99</v>
      </c>
      <c r="D7" s="14" t="s">
        <v>62</v>
      </c>
      <c r="E7" s="14" t="s">
        <v>99</v>
      </c>
      <c r="F7" s="15" t="s">
        <v>99</v>
      </c>
      <c r="G7" s="16" t="s">
        <v>99</v>
      </c>
      <c r="H7" s="462">
        <f>'Personal File'!$B$7+'Personal File'!$C$10+D7</f>
        <v>10</v>
      </c>
      <c r="I7" s="18">
        <f t="shared" ref="I7" ca="1" si="3">RANDBETWEEN(1,20)</f>
        <v>15</v>
      </c>
      <c r="J7" s="425">
        <f t="shared" ref="J7" ca="1" si="4">I7+H7</f>
        <v>25</v>
      </c>
      <c r="K7" s="17" t="s">
        <v>124</v>
      </c>
      <c r="M7" s="413" t="s">
        <v>99</v>
      </c>
    </row>
    <row r="8" spans="1:14" ht="16.2" thickBot="1">
      <c r="A8" s="97"/>
      <c r="B8" s="98"/>
      <c r="C8" s="99"/>
      <c r="D8" s="99"/>
      <c r="E8" s="98"/>
      <c r="F8" s="99"/>
      <c r="G8" s="100"/>
      <c r="H8" s="101"/>
      <c r="I8" s="102"/>
      <c r="J8" s="101"/>
      <c r="K8" s="103"/>
      <c r="M8" s="414"/>
    </row>
    <row r="9" spans="1:14" ht="6" customHeight="1" thickTop="1" thickBot="1">
      <c r="D9" s="104"/>
      <c r="E9" s="104"/>
      <c r="G9" s="87"/>
      <c r="H9" s="87"/>
      <c r="I9" s="96"/>
      <c r="J9" s="87"/>
      <c r="M9" s="412"/>
    </row>
    <row r="10" spans="1:14" ht="16.8" thickTop="1" thickBot="1">
      <c r="A10" s="88" t="s">
        <v>70</v>
      </c>
      <c r="B10" s="89" t="s">
        <v>17</v>
      </c>
      <c r="C10" s="89" t="s">
        <v>34</v>
      </c>
      <c r="D10" s="89" t="s">
        <v>81</v>
      </c>
      <c r="E10" s="89" t="s">
        <v>82</v>
      </c>
      <c r="F10" s="89" t="s">
        <v>83</v>
      </c>
      <c r="G10" s="89" t="s">
        <v>27</v>
      </c>
      <c r="H10" s="105" t="s">
        <v>79</v>
      </c>
      <c r="I10" s="106"/>
      <c r="J10" s="106"/>
      <c r="K10" s="107"/>
      <c r="M10" s="408" t="s">
        <v>247</v>
      </c>
    </row>
    <row r="11" spans="1:14">
      <c r="A11" s="446"/>
      <c r="B11" s="447"/>
      <c r="C11" s="448"/>
      <c r="D11" s="447"/>
      <c r="E11" s="449"/>
      <c r="F11" s="450"/>
      <c r="G11" s="451"/>
      <c r="H11" s="452"/>
      <c r="I11" s="453"/>
      <c r="J11" s="453"/>
      <c r="K11" s="454"/>
      <c r="L11" s="458"/>
      <c r="M11" s="455"/>
      <c r="N11" s="456"/>
    </row>
    <row r="12" spans="1:14" ht="16.2" thickBot="1">
      <c r="A12" s="39"/>
      <c r="B12" s="40"/>
      <c r="C12" s="108"/>
      <c r="D12" s="40"/>
      <c r="E12" s="109"/>
      <c r="F12" s="40"/>
      <c r="G12" s="44"/>
      <c r="H12" s="110"/>
      <c r="I12" s="111"/>
      <c r="J12" s="111"/>
      <c r="K12" s="112"/>
      <c r="M12" s="411"/>
    </row>
    <row r="13" spans="1:14" ht="6.75" customHeight="1" thickTop="1" thickBot="1">
      <c r="M13" s="412"/>
    </row>
    <row r="14" spans="1:14" ht="16.8" thickTop="1" thickBot="1">
      <c r="A14" s="113"/>
      <c r="B14" s="87"/>
      <c r="D14" s="114" t="s">
        <v>71</v>
      </c>
      <c r="E14" s="115"/>
      <c r="F14" s="105" t="s">
        <v>6</v>
      </c>
      <c r="G14" s="89" t="s">
        <v>27</v>
      </c>
      <c r="H14" s="91" t="s">
        <v>91</v>
      </c>
      <c r="I14" s="105" t="s">
        <v>79</v>
      </c>
      <c r="J14" s="106"/>
      <c r="K14" s="107"/>
      <c r="M14" s="408" t="s">
        <v>247</v>
      </c>
    </row>
    <row r="15" spans="1:14">
      <c r="A15" s="113"/>
      <c r="B15" s="87"/>
      <c r="D15" s="116"/>
      <c r="E15" s="117"/>
      <c r="F15" s="118"/>
      <c r="G15" s="38"/>
      <c r="H15" s="119"/>
      <c r="I15" s="120"/>
      <c r="J15" s="121"/>
      <c r="K15" s="122"/>
      <c r="M15" s="409"/>
    </row>
    <row r="16" spans="1:14" ht="16.2" thickBot="1">
      <c r="A16" s="113"/>
      <c r="B16" s="87"/>
      <c r="D16" s="125"/>
      <c r="E16" s="126"/>
      <c r="F16" s="127"/>
      <c r="G16" s="44"/>
      <c r="H16" s="128"/>
      <c r="I16" s="129"/>
      <c r="J16" s="130"/>
      <c r="K16" s="112"/>
      <c r="M16" s="411"/>
    </row>
    <row r="17" spans="4:13" ht="16.8" thickTop="1" thickBot="1"/>
    <row r="18" spans="4:13" ht="16.8" thickTop="1" thickBot="1">
      <c r="D18" s="114" t="s">
        <v>242</v>
      </c>
      <c r="E18" s="106"/>
      <c r="F18" s="106"/>
      <c r="G18" s="131" t="s">
        <v>6</v>
      </c>
      <c r="H18" s="131" t="s">
        <v>101</v>
      </c>
      <c r="I18" s="131" t="s">
        <v>139</v>
      </c>
      <c r="J18" s="132" t="s">
        <v>79</v>
      </c>
      <c r="K18" s="107"/>
      <c r="M18" s="408" t="s">
        <v>247</v>
      </c>
    </row>
    <row r="19" spans="4:13">
      <c r="D19" s="133" t="s">
        <v>243</v>
      </c>
      <c r="E19" s="134"/>
      <c r="F19" s="134"/>
      <c r="G19" s="34">
        <v>40</v>
      </c>
      <c r="H19" s="34">
        <v>1</v>
      </c>
      <c r="I19" s="34">
        <v>5</v>
      </c>
      <c r="J19" s="118" t="s">
        <v>312</v>
      </c>
      <c r="K19" s="122"/>
      <c r="M19" s="409">
        <v>5250</v>
      </c>
    </row>
    <row r="20" spans="4:13">
      <c r="D20" s="390" t="s">
        <v>319</v>
      </c>
      <c r="E20" s="391"/>
      <c r="F20" s="391"/>
      <c r="G20" s="392">
        <v>2</v>
      </c>
      <c r="H20" s="392">
        <v>1</v>
      </c>
      <c r="I20" s="392">
        <v>5</v>
      </c>
      <c r="J20" s="393"/>
      <c r="K20" s="394"/>
      <c r="L20" s="395"/>
      <c r="M20" s="410">
        <f>G20*750</f>
        <v>1500</v>
      </c>
    </row>
    <row r="21" spans="4:13">
      <c r="D21" s="390" t="s">
        <v>326</v>
      </c>
      <c r="E21" s="391"/>
      <c r="F21" s="391"/>
      <c r="G21" s="392">
        <v>1</v>
      </c>
      <c r="H21" s="392">
        <v>2</v>
      </c>
      <c r="I21" s="392">
        <v>4</v>
      </c>
      <c r="J21" s="393" t="s">
        <v>336</v>
      </c>
      <c r="K21" s="394"/>
      <c r="L21" s="395"/>
      <c r="M21" s="410">
        <v>4500</v>
      </c>
    </row>
    <row r="22" spans="4:13">
      <c r="D22" s="390" t="s">
        <v>327</v>
      </c>
      <c r="E22" s="391"/>
      <c r="F22" s="391"/>
      <c r="G22" s="392">
        <v>1</v>
      </c>
      <c r="H22" s="392">
        <v>7</v>
      </c>
      <c r="I22" s="392" t="s">
        <v>337</v>
      </c>
      <c r="J22" s="393" t="s">
        <v>338</v>
      </c>
      <c r="K22" s="394"/>
      <c r="L22" s="395"/>
      <c r="M22" s="410">
        <v>3000</v>
      </c>
    </row>
    <row r="23" spans="4:13">
      <c r="D23" s="390" t="s">
        <v>328</v>
      </c>
      <c r="E23" s="391"/>
      <c r="F23" s="391"/>
      <c r="G23" s="392">
        <v>1</v>
      </c>
      <c r="H23" s="392">
        <v>7</v>
      </c>
      <c r="I23" s="392" t="s">
        <v>337</v>
      </c>
      <c r="J23" s="393" t="s">
        <v>338</v>
      </c>
      <c r="K23" s="394"/>
      <c r="L23" s="395"/>
      <c r="M23" s="410">
        <v>3000</v>
      </c>
    </row>
    <row r="24" spans="4:13">
      <c r="D24" s="464" t="s">
        <v>310</v>
      </c>
      <c r="E24" s="465"/>
      <c r="F24" s="465"/>
      <c r="G24" s="466">
        <v>0</v>
      </c>
      <c r="H24" s="466">
        <v>5</v>
      </c>
      <c r="I24" s="466">
        <v>8</v>
      </c>
      <c r="J24" s="123"/>
      <c r="K24" s="124"/>
      <c r="L24" s="467"/>
      <c r="M24" s="415">
        <f>750*G24</f>
        <v>0</v>
      </c>
    </row>
    <row r="25" spans="4:13">
      <c r="D25" s="464" t="s">
        <v>314</v>
      </c>
      <c r="E25" s="465"/>
      <c r="F25" s="465"/>
      <c r="G25" s="466">
        <v>0</v>
      </c>
      <c r="H25" s="466">
        <v>2</v>
      </c>
      <c r="I25" s="466">
        <v>5</v>
      </c>
      <c r="J25" s="123"/>
      <c r="K25" s="124"/>
      <c r="L25" s="467"/>
      <c r="M25" s="415">
        <f>300*G25</f>
        <v>0</v>
      </c>
    </row>
    <row r="26" spans="4:13">
      <c r="D26" s="464" t="s">
        <v>315</v>
      </c>
      <c r="E26" s="465"/>
      <c r="F26" s="465"/>
      <c r="G26" s="466">
        <v>0</v>
      </c>
      <c r="H26" s="466">
        <v>1</v>
      </c>
      <c r="I26" s="466">
        <v>1</v>
      </c>
      <c r="J26" s="123"/>
      <c r="K26" s="124"/>
      <c r="L26" s="467"/>
      <c r="M26" s="415">
        <f>50*G26</f>
        <v>0</v>
      </c>
    </row>
    <row r="27" spans="4:13">
      <c r="D27" s="464" t="s">
        <v>316</v>
      </c>
      <c r="E27" s="465"/>
      <c r="F27" s="465"/>
      <c r="G27" s="466">
        <v>0</v>
      </c>
      <c r="H27" s="466">
        <v>2</v>
      </c>
      <c r="I27" s="466">
        <v>3</v>
      </c>
      <c r="J27" s="123"/>
      <c r="K27" s="124"/>
      <c r="L27" s="467"/>
      <c r="M27" s="415">
        <f>300*G27</f>
        <v>0</v>
      </c>
    </row>
    <row r="28" spans="4:13">
      <c r="D28" s="464" t="s">
        <v>317</v>
      </c>
      <c r="E28" s="465"/>
      <c r="F28" s="465"/>
      <c r="G28" s="466">
        <v>0</v>
      </c>
      <c r="H28" s="466">
        <v>2</v>
      </c>
      <c r="I28" s="466">
        <v>3</v>
      </c>
      <c r="J28" s="123"/>
      <c r="K28" s="124"/>
      <c r="L28" s="467"/>
      <c r="M28" s="415">
        <f>300*G28</f>
        <v>0</v>
      </c>
    </row>
    <row r="29" spans="4:13">
      <c r="D29" s="468" t="s">
        <v>318</v>
      </c>
      <c r="E29" s="469"/>
      <c r="F29" s="469"/>
      <c r="G29" s="466">
        <v>0</v>
      </c>
      <c r="H29" s="466">
        <v>3</v>
      </c>
      <c r="I29" s="466">
        <v>5</v>
      </c>
      <c r="J29" s="470"/>
      <c r="K29" s="471"/>
      <c r="L29" s="467"/>
      <c r="M29" s="415">
        <f>750*G29</f>
        <v>0</v>
      </c>
    </row>
    <row r="30" spans="4:13" ht="16.2" thickBot="1">
      <c r="D30" s="400" t="s">
        <v>325</v>
      </c>
      <c r="E30" s="401"/>
      <c r="F30" s="401"/>
      <c r="G30" s="40">
        <v>1</v>
      </c>
      <c r="H30" s="474"/>
      <c r="I30" s="474"/>
      <c r="J30" s="402"/>
      <c r="K30" s="403"/>
      <c r="M30" s="411">
        <v>375</v>
      </c>
    </row>
    <row r="31" spans="4:13" ht="16.2" thickTop="1"/>
    <row r="32" spans="4:13">
      <c r="K32" s="312" t="s">
        <v>280</v>
      </c>
      <c r="L32" s="395"/>
      <c r="M32" s="418">
        <f>SUM(M3:M30)</f>
        <v>25945</v>
      </c>
    </row>
  </sheetData>
  <sortState xmlns:xlrd2="http://schemas.microsoft.com/office/spreadsheetml/2017/richdata2" ref="D19:K39">
    <sortCondition ref="I19:I39"/>
    <sortCondition ref="D19:D39"/>
  </sortState>
  <phoneticPr fontId="0" type="noConversion"/>
  <conditionalFormatting sqref="I4">
    <cfRule type="cellIs" dxfId="10" priority="11" operator="equal">
      <formula>20</formula>
    </cfRule>
    <cfRule type="cellIs" dxfId="9" priority="12" operator="equal">
      <formula>1</formula>
    </cfRule>
  </conditionalFormatting>
  <conditionalFormatting sqref="I7">
    <cfRule type="cellIs" dxfId="8" priority="9" operator="equal">
      <formula>20</formula>
    </cfRule>
    <cfRule type="cellIs" dxfId="7" priority="10" operator="equal">
      <formula>1</formula>
    </cfRule>
  </conditionalFormatting>
  <conditionalFormatting sqref="I8">
    <cfRule type="cellIs" dxfId="6" priority="7" operator="equal">
      <formula>20</formula>
    </cfRule>
    <cfRule type="cellIs" dxfId="5" priority="8" operator="equal">
      <formula>1</formula>
    </cfRule>
  </conditionalFormatting>
  <conditionalFormatting sqref="I3">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showGridLines="0" workbookViewId="0"/>
  </sheetViews>
  <sheetFormatPr defaultColWidth="8.59765625" defaultRowHeight="15.6"/>
  <cols>
    <col min="1" max="1" width="22.69921875" style="56" bestFit="1" customWidth="1"/>
    <col min="2" max="2" width="4.5" style="56" bestFit="1" customWidth="1"/>
    <col min="3" max="3" width="4.5" style="87" customWidth="1"/>
    <col min="4" max="5" width="23.19921875" style="51" customWidth="1"/>
    <col min="6" max="6" width="2.3984375" style="51" customWidth="1"/>
    <col min="7" max="7" width="5.8984375" style="51" bestFit="1" customWidth="1"/>
    <col min="8" max="16384" width="8.59765625" style="51"/>
  </cols>
  <sheetData>
    <row r="1" spans="1:8" ht="23.4" thickBot="1">
      <c r="A1" s="49" t="s">
        <v>76</v>
      </c>
      <c r="B1" s="49"/>
      <c r="C1" s="50"/>
      <c r="D1" s="49"/>
      <c r="E1" s="49"/>
    </row>
    <row r="2" spans="1:8" s="56" customFormat="1" ht="16.8" thickTop="1" thickBot="1">
      <c r="A2" s="52" t="s">
        <v>77</v>
      </c>
      <c r="B2" s="52" t="s">
        <v>6</v>
      </c>
      <c r="C2" s="53" t="s">
        <v>27</v>
      </c>
      <c r="D2" s="54" t="s">
        <v>78</v>
      </c>
      <c r="E2" s="55" t="s">
        <v>79</v>
      </c>
      <c r="G2" s="372" t="s">
        <v>247</v>
      </c>
    </row>
    <row r="3" spans="1:8">
      <c r="A3" s="57" t="s">
        <v>177</v>
      </c>
      <c r="B3" s="58">
        <v>1</v>
      </c>
      <c r="C3" s="59">
        <v>1.25</v>
      </c>
      <c r="D3" s="60"/>
      <c r="E3" s="61"/>
      <c r="G3" s="419">
        <v>0</v>
      </c>
    </row>
    <row r="4" spans="1:8">
      <c r="A4" s="62" t="s">
        <v>178</v>
      </c>
      <c r="B4" s="63">
        <v>1</v>
      </c>
      <c r="C4" s="64">
        <v>0.25</v>
      </c>
      <c r="D4" s="65"/>
      <c r="E4" s="66"/>
      <c r="G4" s="420">
        <v>0</v>
      </c>
    </row>
    <row r="5" spans="1:8">
      <c r="A5" s="62" t="s">
        <v>313</v>
      </c>
      <c r="B5" s="63">
        <v>2</v>
      </c>
      <c r="C5" s="64">
        <v>2</v>
      </c>
      <c r="D5" s="389"/>
      <c r="E5" s="66"/>
      <c r="G5" s="420">
        <v>750</v>
      </c>
      <c r="H5" s="395"/>
    </row>
    <row r="6" spans="1:8">
      <c r="A6" s="62" t="s">
        <v>176</v>
      </c>
      <c r="B6" s="63">
        <v>1</v>
      </c>
      <c r="C6" s="67">
        <f>0.25*B6</f>
        <v>0.25</v>
      </c>
      <c r="D6" s="65"/>
      <c r="E6" s="66"/>
      <c r="G6" s="421">
        <v>0</v>
      </c>
    </row>
    <row r="7" spans="1:8" ht="16.2" thickBot="1">
      <c r="A7" s="68" t="s">
        <v>181</v>
      </c>
      <c r="B7" s="69">
        <v>1</v>
      </c>
      <c r="C7" s="70">
        <v>1</v>
      </c>
      <c r="D7" s="71"/>
      <c r="E7" s="72"/>
      <c r="G7" s="422">
        <v>2</v>
      </c>
    </row>
    <row r="8" spans="1:8" ht="24" thickTop="1" thickBot="1">
      <c r="A8" s="49" t="s">
        <v>80</v>
      </c>
      <c r="B8" s="49"/>
      <c r="C8" s="73"/>
      <c r="D8" s="49"/>
      <c r="E8" s="74"/>
      <c r="G8" s="73"/>
    </row>
    <row r="9" spans="1:8" ht="16.8" thickTop="1" thickBot="1">
      <c r="A9" s="52" t="s">
        <v>77</v>
      </c>
      <c r="B9" s="52" t="s">
        <v>6</v>
      </c>
      <c r="C9" s="53" t="s">
        <v>27</v>
      </c>
      <c r="D9" s="54" t="s">
        <v>78</v>
      </c>
      <c r="E9" s="55" t="s">
        <v>79</v>
      </c>
      <c r="G9" s="372" t="s">
        <v>247</v>
      </c>
    </row>
    <row r="10" spans="1:8">
      <c r="A10" s="75" t="s">
        <v>130</v>
      </c>
      <c r="B10" s="76">
        <v>1</v>
      </c>
      <c r="C10" s="77">
        <v>0.5</v>
      </c>
      <c r="D10" s="78"/>
      <c r="E10" s="61"/>
      <c r="G10" s="423">
        <v>1</v>
      </c>
    </row>
    <row r="11" spans="1:8">
      <c r="A11" s="80" t="s">
        <v>179</v>
      </c>
      <c r="B11" s="81">
        <v>1</v>
      </c>
      <c r="C11" s="82">
        <v>2</v>
      </c>
      <c r="D11" s="83" t="s">
        <v>180</v>
      </c>
      <c r="E11" s="84"/>
      <c r="G11" s="424">
        <v>150</v>
      </c>
    </row>
    <row r="12" spans="1:8" ht="16.2" thickBot="1">
      <c r="A12" s="68"/>
      <c r="B12" s="69"/>
      <c r="C12" s="70"/>
      <c r="D12" s="71"/>
      <c r="E12" s="72"/>
      <c r="G12" s="422"/>
    </row>
    <row r="13" spans="1:8" ht="24" thickTop="1" thickBot="1">
      <c r="A13" s="49" t="s">
        <v>321</v>
      </c>
      <c r="B13" s="49"/>
      <c r="C13" s="73"/>
      <c r="D13" s="49"/>
      <c r="E13" s="74"/>
      <c r="F13" s="461"/>
    </row>
    <row r="14" spans="1:8" ht="16.8" thickTop="1" thickBot="1">
      <c r="A14" s="52" t="s">
        <v>77</v>
      </c>
      <c r="B14" s="52" t="s">
        <v>6</v>
      </c>
      <c r="C14" s="53" t="s">
        <v>27</v>
      </c>
      <c r="D14" s="54" t="s">
        <v>78</v>
      </c>
      <c r="E14" s="55" t="s">
        <v>79</v>
      </c>
      <c r="G14" s="372" t="s">
        <v>247</v>
      </c>
    </row>
    <row r="15" spans="1:8">
      <c r="A15" s="80" t="s">
        <v>288</v>
      </c>
      <c r="B15" s="81">
        <v>1</v>
      </c>
      <c r="C15" s="82">
        <v>5</v>
      </c>
      <c r="D15" s="83"/>
      <c r="E15" s="84"/>
      <c r="G15" s="424">
        <v>10</v>
      </c>
    </row>
    <row r="16" spans="1:8">
      <c r="A16" s="62" t="s">
        <v>137</v>
      </c>
      <c r="B16" s="79">
        <v>5</v>
      </c>
      <c r="C16" s="67">
        <f>B16/100</f>
        <v>0.05</v>
      </c>
      <c r="D16" s="83"/>
      <c r="E16" s="84"/>
      <c r="G16" s="424">
        <f>B16</f>
        <v>5</v>
      </c>
    </row>
    <row r="17" spans="1:7">
      <c r="A17" s="80" t="s">
        <v>289</v>
      </c>
      <c r="B17" s="81">
        <v>1</v>
      </c>
      <c r="C17" s="82">
        <v>4</v>
      </c>
      <c r="D17" s="83"/>
      <c r="E17" s="84"/>
      <c r="G17" s="424">
        <v>1</v>
      </c>
    </row>
    <row r="18" spans="1:7">
      <c r="A18" s="80" t="s">
        <v>129</v>
      </c>
      <c r="B18" s="81">
        <v>1</v>
      </c>
      <c r="C18" s="82">
        <v>0</v>
      </c>
      <c r="D18" s="83"/>
      <c r="E18" s="84"/>
      <c r="G18" s="424">
        <v>1</v>
      </c>
    </row>
    <row r="19" spans="1:7" ht="16.2" thickBot="1">
      <c r="A19" s="85" t="s">
        <v>175</v>
      </c>
      <c r="B19" s="86">
        <v>4</v>
      </c>
      <c r="C19" s="70">
        <v>0</v>
      </c>
      <c r="D19" s="71"/>
      <c r="E19" s="72"/>
      <c r="G19" s="422">
        <v>0</v>
      </c>
    </row>
    <row r="20" spans="1:7" ht="16.2" thickTop="1">
      <c r="B20" s="459" t="s">
        <v>323</v>
      </c>
      <c r="C20" s="460">
        <f>SUM(C15:C19)</f>
        <v>9.0500000000000007</v>
      </c>
    </row>
    <row r="21" spans="1:7">
      <c r="E21" s="312" t="s">
        <v>322</v>
      </c>
      <c r="F21" s="395"/>
      <c r="G21" s="418">
        <v>2000</v>
      </c>
    </row>
    <row r="22" spans="1:7">
      <c r="E22" s="312" t="s">
        <v>280</v>
      </c>
      <c r="F22" s="395"/>
      <c r="G22" s="418">
        <f>SUM(G3:G21)</f>
        <v>2920</v>
      </c>
    </row>
  </sheetData>
  <sortState xmlns:xlrd2="http://schemas.microsoft.com/office/spreadsheetml/2017/richdata2" ref="A39:D51">
    <sortCondition ref="A39:A51"/>
  </sortState>
  <phoneticPr fontId="0" type="noConversion"/>
  <conditionalFormatting sqref="C20">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2021-09-03T21:07:00Z</dcterms:modified>
</cp:coreProperties>
</file>