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5" yWindow="-15" windowWidth="7650" windowHeight="9615" tabRatio="638"/>
  </bookViews>
  <sheets>
    <sheet name="Personal File" sheetId="4" r:id="rId1"/>
    <sheet name="Skills" sheetId="15" r:id="rId2"/>
    <sheet name="Spells" sheetId="25" r:id="rId3"/>
    <sheet name="Feats" sheetId="24"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File'!$A$1:$H$39</definedName>
    <definedName name="_xlnm.Print_Area" localSheetId="1">Skills!$A$1:$I$24</definedName>
    <definedName name="_xlnm.Print_Area" localSheetId="2">Spells!$A$1:$I$75</definedName>
  </definedNames>
  <calcPr calcId="145621"/>
</workbook>
</file>

<file path=xl/calcChain.xml><?xml version="1.0" encoding="utf-8"?>
<calcChain xmlns="http://schemas.openxmlformats.org/spreadsheetml/2006/main">
  <c r="H7" i="6" l="1"/>
  <c r="I7" i="6"/>
  <c r="J7" i="6" l="1"/>
  <c r="G16" i="6"/>
  <c r="E13" i="4" l="1"/>
  <c r="H8" i="6" l="1"/>
  <c r="H3" i="6"/>
  <c r="H4" i="6"/>
  <c r="I8" i="6"/>
  <c r="I4" i="6"/>
  <c r="J4" i="6" s="1"/>
  <c r="I3" i="6"/>
  <c r="J3" i="6" l="1"/>
  <c r="J8" i="6"/>
  <c r="C14" i="4" l="1"/>
  <c r="C13" i="4"/>
  <c r="C12" i="4"/>
  <c r="C11" i="4"/>
  <c r="C10" i="4"/>
  <c r="C9" i="4"/>
  <c r="B8" i="24" l="1"/>
  <c r="B7" i="24"/>
  <c r="B6" i="24"/>
  <c r="B5" i="24"/>
  <c r="B4" i="24"/>
  <c r="B3" i="24"/>
  <c r="D32" i="15"/>
  <c r="E32" i="15" s="1"/>
  <c r="G32" i="15" s="1"/>
  <c r="B39" i="15"/>
  <c r="E14" i="4"/>
  <c r="C6" i="4"/>
  <c r="C8" i="4"/>
  <c r="C7" i="4"/>
  <c r="B15" i="6"/>
  <c r="B16" i="19"/>
  <c r="D21" i="15"/>
  <c r="E21" i="15" s="1"/>
  <c r="G21" i="15" s="1"/>
  <c r="D34" i="15"/>
  <c r="E34" i="15" s="1"/>
  <c r="G34" i="15" s="1"/>
  <c r="D31" i="15"/>
  <c r="E31" i="15" s="1"/>
  <c r="D26" i="15"/>
  <c r="E26" i="15" s="1"/>
  <c r="D36" i="15"/>
  <c r="E36" i="15" s="1"/>
  <c r="D33" i="15"/>
  <c r="E33" i="15" s="1"/>
  <c r="G33" i="15" s="1"/>
  <c r="D35" i="15"/>
  <c r="E35" i="15" s="1"/>
  <c r="G35" i="15" s="1"/>
  <c r="D28" i="15"/>
  <c r="E28" i="15" s="1"/>
  <c r="G28" i="15" s="1"/>
  <c r="D16" i="15"/>
  <c r="E16" i="15" s="1"/>
  <c r="G16" i="15" s="1"/>
  <c r="D37" i="15"/>
  <c r="E37" i="15" s="1"/>
  <c r="G37" i="15" s="1"/>
  <c r="D24" i="15"/>
  <c r="E24" i="15" s="1"/>
  <c r="D30" i="15"/>
  <c r="E30" i="15" s="1"/>
  <c r="D11" i="15"/>
  <c r="E11" i="15" s="1"/>
  <c r="D9" i="15"/>
  <c r="E9" i="15" s="1"/>
  <c r="D38" i="15"/>
  <c r="E38" i="15" s="1"/>
  <c r="G38" i="15" s="1"/>
  <c r="D29" i="15"/>
  <c r="E29" i="15" s="1"/>
  <c r="G29" i="15" s="1"/>
  <c r="D27" i="15"/>
  <c r="E27" i="15" s="1"/>
  <c r="G27" i="15" s="1"/>
  <c r="D25" i="15"/>
  <c r="E25" i="15" s="1"/>
  <c r="G25" i="15" s="1"/>
  <c r="D23" i="15"/>
  <c r="E23" i="15" s="1"/>
  <c r="G23" i="15" s="1"/>
  <c r="D22" i="15"/>
  <c r="E22" i="15" s="1"/>
  <c r="G22" i="15" s="1"/>
  <c r="D20" i="15"/>
  <c r="E20" i="15" s="1"/>
  <c r="G20" i="15" s="1"/>
  <c r="D19" i="15"/>
  <c r="E19" i="15" s="1"/>
  <c r="G19" i="15" s="1"/>
  <c r="D18" i="15"/>
  <c r="E18" i="15" s="1"/>
  <c r="G18" i="15" s="1"/>
  <c r="D17" i="15"/>
  <c r="E17" i="15" s="1"/>
  <c r="G17" i="15" s="1"/>
  <c r="D15" i="15"/>
  <c r="E15" i="15" s="1"/>
  <c r="G15" i="15" s="1"/>
  <c r="D14" i="15"/>
  <c r="E14" i="15" s="1"/>
  <c r="G14" i="15" s="1"/>
  <c r="D13" i="15"/>
  <c r="E13" i="15" s="1"/>
  <c r="G13" i="15" s="1"/>
  <c r="D12" i="15"/>
  <c r="E12" i="15" s="1"/>
  <c r="G12" i="15" s="1"/>
  <c r="D10" i="15"/>
  <c r="E10" i="15" s="1"/>
  <c r="G10" i="15" s="1"/>
  <c r="D8" i="15"/>
  <c r="E8" i="15" s="1"/>
  <c r="G8" i="15" s="1"/>
  <c r="D7" i="15"/>
  <c r="E7" i="15" s="1"/>
  <c r="G7" i="15" s="1"/>
  <c r="D6" i="15"/>
  <c r="E6" i="15" s="1"/>
  <c r="G6" i="15" s="1"/>
  <c r="D5" i="15"/>
  <c r="E5" i="15" s="1"/>
  <c r="G5" i="15" s="1"/>
  <c r="D4" i="15"/>
  <c r="E4" i="15" s="1"/>
  <c r="G4" i="15" s="1"/>
  <c r="D3" i="15"/>
  <c r="E3" i="15" s="1"/>
  <c r="G3" i="15" s="1"/>
  <c r="E10" i="4" l="1"/>
</calcChain>
</file>

<file path=xl/comments1.xml><?xml version="1.0" encoding="utf-8"?>
<comments xmlns="http://schemas.openxmlformats.org/spreadsheetml/2006/main">
  <authors>
    <author>Alexis Álvarez</author>
  </authors>
  <commentList>
    <comment ref="E9" authorId="0">
      <text>
        <r>
          <rPr>
            <sz val="12"/>
            <color indexed="81"/>
            <rFont val="Times New Roman"/>
            <family val="1"/>
          </rPr>
          <t>See PHB 162</t>
        </r>
      </text>
    </comment>
    <comment ref="E11" authorId="0">
      <text>
        <r>
          <rPr>
            <sz val="12"/>
            <color indexed="81"/>
            <rFont val="Times New Roman"/>
            <family val="1"/>
          </rPr>
          <t>[(9 * 6 Beguiler) * 75%] + (9 * 0 Con)</t>
        </r>
      </text>
    </comment>
    <comment ref="E13" authorId="0">
      <text>
        <r>
          <rPr>
            <sz val="12"/>
            <color indexed="81"/>
            <rFont val="Times New Roman"/>
            <family val="1"/>
          </rPr>
          <t>Mage Armor +4</t>
        </r>
      </text>
    </comment>
    <comment ref="B14" authorId="0">
      <text>
        <r>
          <rPr>
            <sz val="12"/>
            <color indexed="81"/>
            <rFont val="Times New Roman"/>
            <family val="1"/>
          </rPr>
          <t>Cloak of Charisma +2</t>
        </r>
      </text>
    </comment>
  </commentList>
</comments>
</file>

<file path=xl/comments2.xml><?xml version="1.0" encoding="utf-8"?>
<comments xmlns="http://schemas.openxmlformats.org/spreadsheetml/2006/main">
  <authors>
    <author>Alexis Álvarez</author>
  </authors>
  <commentList>
    <comment ref="D4" authorId="0">
      <text>
        <r>
          <rPr>
            <sz val="12"/>
            <color indexed="81"/>
            <rFont val="Times New Roman"/>
            <family val="1"/>
          </rPr>
          <t>Wool or fur</t>
        </r>
      </text>
    </comment>
    <comment ref="D6" authorId="0">
      <text>
        <r>
          <rPr>
            <sz val="12"/>
            <color indexed="81"/>
            <rFont val="Times New Roman"/>
            <family val="1"/>
          </rPr>
          <t>Wool or wax</t>
        </r>
      </text>
    </comment>
    <comment ref="D8" authorId="0">
      <text>
        <r>
          <rPr>
            <sz val="12"/>
            <color indexed="81"/>
            <rFont val="Times New Roman"/>
            <family val="1"/>
          </rPr>
          <t>Copper wire</t>
        </r>
      </text>
    </comment>
    <comment ref="D9" authorId="0">
      <text>
        <r>
          <rPr>
            <sz val="12"/>
            <color indexed="81"/>
            <rFont val="Times New Roman"/>
            <family val="1"/>
          </rPr>
          <t>Brass key</t>
        </r>
      </text>
    </comment>
    <comment ref="D10" authorId="0">
      <text>
        <r>
          <rPr>
            <sz val="12"/>
            <color indexed="81"/>
            <rFont val="Times New Roman"/>
            <family val="1"/>
          </rPr>
          <t>Prism, lens, or monocle</t>
        </r>
      </text>
    </comment>
    <comment ref="D12" authorId="0">
      <text>
        <r>
          <rPr>
            <sz val="12"/>
            <color indexed="81"/>
            <rFont val="Times New Roman"/>
            <family val="1"/>
          </rPr>
          <t>Pinch of red, yellow, and blue powder</t>
        </r>
      </text>
    </comment>
    <comment ref="D13" authorId="0">
      <text>
        <r>
          <rPr>
            <sz val="12"/>
            <color indexed="81"/>
            <rFont val="Times New Roman"/>
            <family val="1"/>
          </rPr>
          <t>Goblin's ear</t>
        </r>
      </text>
    </comment>
    <comment ref="D18" authorId="0">
      <text>
        <r>
          <rPr>
            <sz val="12"/>
            <color indexed="81"/>
            <rFont val="Times New Roman"/>
            <family val="1"/>
          </rPr>
          <t>Cured leather</t>
        </r>
      </text>
    </comment>
    <comment ref="D21" authorId="0">
      <text>
        <r>
          <rPr>
            <sz val="12"/>
            <color indexed="81"/>
            <rFont val="Times New Roman"/>
            <family val="1"/>
          </rPr>
          <t>Fleece</t>
        </r>
      </text>
    </comment>
    <comment ref="D22" authorId="0">
      <text>
        <r>
          <rPr>
            <sz val="12"/>
            <color indexed="81"/>
            <rFont val="Times New Roman"/>
            <family val="1"/>
          </rPr>
          <t>Sand, rose petals, or live cricket</t>
        </r>
      </text>
    </comment>
    <comment ref="D26" authorId="0">
      <text>
        <r>
          <rPr>
            <sz val="12"/>
            <color indexed="81"/>
            <rFont val="Times New Roman"/>
            <family val="1"/>
          </rPr>
          <t>Small prism</t>
        </r>
      </text>
    </comment>
    <comment ref="D28" authorId="0">
      <text>
        <r>
          <rPr>
            <sz val="12"/>
            <color indexed="81"/>
            <rFont val="Times New Roman"/>
            <family val="1"/>
          </rPr>
          <t>Wool</t>
        </r>
      </text>
    </comment>
    <comment ref="D29" authorId="0">
      <text>
        <r>
          <rPr>
            <sz val="12"/>
            <color indexed="81"/>
            <rFont val="Times New Roman"/>
            <family val="1"/>
          </rPr>
          <t>Copper piece</t>
        </r>
      </text>
    </comment>
    <comment ref="D31" authorId="0">
      <text>
        <r>
          <rPr>
            <sz val="12"/>
            <color indexed="81"/>
            <rFont val="Times New Roman"/>
            <family val="1"/>
          </rPr>
          <t>Salt</t>
        </r>
      </text>
    </comment>
    <comment ref="D32" authorId="0">
      <text>
        <r>
          <rPr>
            <sz val="12"/>
            <color indexed="81"/>
            <rFont val="Times New Roman"/>
            <family val="1"/>
          </rPr>
          <t>Incense or crystal rod with phosphorescent powder</t>
        </r>
      </text>
    </comment>
    <comment ref="D33" authorId="0">
      <text>
        <r>
          <rPr>
            <sz val="12"/>
            <color indexed="81"/>
            <rFont val="Times New Roman"/>
            <family val="1"/>
          </rPr>
          <t>Pendulum</t>
        </r>
      </text>
    </comment>
    <comment ref="D35" authorId="0">
      <text>
        <r>
          <rPr>
            <sz val="12"/>
            <color indexed="81"/>
            <rFont val="Times New Roman"/>
            <family val="1"/>
          </rPr>
          <t>Fleece</t>
        </r>
      </text>
    </comment>
    <comment ref="D38" authorId="0">
      <text>
        <r>
          <rPr>
            <sz val="12"/>
            <color indexed="81"/>
            <rFont val="Times New Roman"/>
            <family val="1"/>
          </rPr>
          <t>Prism, lens, or monocle</t>
        </r>
      </text>
    </comment>
    <comment ref="D40" authorId="0">
      <text>
        <r>
          <rPr>
            <sz val="12"/>
            <color indexed="81"/>
            <rFont val="Times New Roman"/>
            <family val="1"/>
          </rPr>
          <t>1 drop of bitumen and live spider (both to be eaten)</t>
        </r>
      </text>
    </comment>
    <comment ref="D46" authorId="0">
      <text>
        <r>
          <rPr>
            <sz val="12"/>
            <color indexed="81"/>
            <rFont val="Times New Roman"/>
            <family val="1"/>
          </rPr>
          <t>Small horn (hearing) or glass eye (seeing)</t>
        </r>
      </text>
    </comment>
    <comment ref="D47" authorId="0">
      <text>
        <r>
          <rPr>
            <sz val="12"/>
            <color indexed="81"/>
            <rFont val="Times New Roman"/>
            <family val="1"/>
          </rPr>
          <t>Brass hoop</t>
        </r>
      </text>
    </comment>
    <comment ref="D48" authorId="0">
      <text>
        <r>
          <rPr>
            <sz val="12"/>
            <color indexed="81"/>
            <rFont val="Times New Roman"/>
            <family val="1"/>
          </rPr>
          <t>Sand, rose petals, or live cricket</t>
        </r>
      </text>
    </comment>
    <comment ref="D50" authorId="0">
      <text>
        <r>
          <rPr>
            <sz val="12"/>
            <color indexed="81"/>
            <rFont val="Times New Roman"/>
            <family val="1"/>
          </rPr>
          <t>Displacer beast hide leather strap tied into a loop</t>
        </r>
      </text>
    </comment>
    <comment ref="D53" authorId="0">
      <text>
        <r>
          <rPr>
            <sz val="12"/>
            <color indexed="81"/>
            <rFont val="Times New Roman"/>
            <family val="1"/>
          </rPr>
          <t>Roots</t>
        </r>
      </text>
    </comment>
    <comment ref="D55" authorId="0">
      <text>
        <r>
          <rPr>
            <sz val="12"/>
            <color indexed="81"/>
            <rFont val="Times New Roman"/>
            <family val="1"/>
          </rPr>
          <t>Iron or holy symbol</t>
        </r>
      </text>
    </comment>
    <comment ref="D57" authorId="0">
      <text>
        <r>
          <rPr>
            <sz val="12"/>
            <color indexed="81"/>
            <rFont val="Times New Roman"/>
            <family val="1"/>
          </rPr>
          <t>Elelash in gum arabic</t>
        </r>
      </text>
    </comment>
    <comment ref="D58" authorId="0">
      <text>
        <r>
          <rPr>
            <sz val="12"/>
            <color indexed="81"/>
            <rFont val="Times New Roman"/>
            <family val="1"/>
          </rPr>
          <t>Pewter figurine</t>
        </r>
      </text>
    </comment>
    <comment ref="D59" authorId="0">
      <text>
        <r>
          <rPr>
            <sz val="12"/>
            <color indexed="81"/>
            <rFont val="Times New Roman"/>
            <family val="1"/>
          </rPr>
          <t>Fleece</t>
        </r>
      </text>
    </comment>
    <comment ref="D60" authorId="0">
      <text>
        <r>
          <rPr>
            <sz val="12"/>
            <color indexed="81"/>
            <rFont val="Times New Roman"/>
            <family val="1"/>
          </rPr>
          <t>Roots</t>
        </r>
      </text>
    </comment>
    <comment ref="D61" authorId="0">
      <text>
        <r>
          <rPr>
            <sz val="12"/>
            <color indexed="81"/>
            <rFont val="Times New Roman"/>
            <family val="1"/>
          </rPr>
          <t>Molasses</t>
        </r>
      </text>
    </comment>
    <comment ref="D66" authorId="0">
      <text>
        <r>
          <rPr>
            <sz val="12"/>
            <color indexed="81"/>
            <rFont val="Times New Roman"/>
            <family val="1"/>
          </rPr>
          <t>Three nutshells</t>
        </r>
      </text>
    </comment>
    <comment ref="D67" authorId="0">
      <text>
        <r>
          <rPr>
            <sz val="12"/>
            <color indexed="81"/>
            <rFont val="Times New Roman"/>
            <family val="1"/>
          </rPr>
          <t>Vial of tears</t>
        </r>
      </text>
    </comment>
    <comment ref="D68" authorId="0">
      <text/>
    </comment>
    <comment ref="D71" authorId="0">
      <text>
        <r>
          <rPr>
            <sz val="12"/>
            <color indexed="81"/>
            <rFont val="Times New Roman"/>
            <family val="1"/>
          </rPr>
          <t>Fur from scent hound</t>
        </r>
      </text>
    </comment>
    <comment ref="D74" authorId="0">
      <text>
        <r>
          <rPr>
            <sz val="12"/>
            <color indexed="81"/>
            <rFont val="Times New Roman"/>
            <family val="1"/>
          </rPr>
          <t>Phosphor &amp; crystal prism</t>
        </r>
      </text>
    </comment>
    <comment ref="D75" authorId="0">
      <text>
        <r>
          <rPr>
            <sz val="12"/>
            <color indexed="81"/>
            <rFont val="Times New Roman"/>
            <family val="1"/>
          </rPr>
          <t>dried, powdered peased and powdered animal hoof</t>
        </r>
      </text>
    </comment>
  </commentList>
</comments>
</file>

<file path=xl/comments3.xml><?xml version="1.0" encoding="utf-8"?>
<comments xmlns="http://schemas.openxmlformats.org/spreadsheetml/2006/main">
  <authors>
    <author>Alexis Álvarez</author>
  </authors>
  <commentList>
    <comment ref="F2" authorId="0">
      <text>
        <r>
          <rPr>
            <sz val="12"/>
            <rFont val="Times New Roman"/>
            <family val="1"/>
          </rPr>
          <t xml:space="preserve">You are adept at casting spells in combat.
</t>
        </r>
        <r>
          <rPr>
            <b/>
            <sz val="12"/>
            <color indexed="81"/>
            <rFont val="Times New Roman"/>
            <family val="1"/>
          </rPr>
          <t xml:space="preserve">Benefit:  </t>
        </r>
        <r>
          <rPr>
            <sz val="12"/>
            <rFont val="Times New Roman"/>
            <family val="1"/>
          </rPr>
          <t>You get a +4 bonus on concentration checks made to cast a spell or use a spell-like ability while on the defensive (see Casting on the Defensive, page 140) or while you are grappling or pinned.
PHB 93</t>
        </r>
      </text>
    </comment>
    <comment ref="F3" authorId="0">
      <text>
        <r>
          <rPr>
            <sz val="12"/>
            <rFont val="Times New Roman"/>
            <family val="1"/>
          </rPr>
          <t xml:space="preserve">Your focused concentration allows you to move while casting
a spell.
</t>
        </r>
        <r>
          <rPr>
            <b/>
            <sz val="12"/>
            <color indexed="81"/>
            <rFont val="Times New Roman"/>
            <family val="1"/>
          </rPr>
          <t xml:space="preserve">Prerequisite:  </t>
        </r>
        <r>
          <rPr>
            <sz val="12"/>
            <rFont val="Times New Roman"/>
            <family val="1"/>
          </rPr>
          <t xml:space="preserve">Concentration 8 ranks.
</t>
        </r>
        <r>
          <rPr>
            <b/>
            <sz val="12"/>
            <color indexed="81"/>
            <rFont val="Times New Roman"/>
            <family val="1"/>
          </rPr>
          <t xml:space="preserve">Benefit:  </t>
        </r>
        <r>
          <rPr>
            <sz val="12"/>
            <rFont val="Times New Roman"/>
            <family val="1"/>
          </rPr>
          <t>You can make a special Concentration check (DC 20 + spell level) when casting a spell. If the check succeeds, you can cast the spell and move up to your speed as a single standard action.  (You can’t use this ability to cast a spell that takes longer than 1 standard action to cast.)  If the check fails, you lose the spell and fail to cast it, just as if you had failed a Concentration check to cast the spell defensively.
You still provoke attacks of opportunity for casting spells from any creatures who threaten you at any point of your movement.  You can cast defensively while using this feat, but doing so increases the Concentration DC to 25 + spell level.
Complete Adventurer 111</t>
        </r>
      </text>
    </comment>
    <comment ref="F4"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List>
</comments>
</file>

<file path=xl/comments4.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Activating a belt of one mighty blow grants extra damage on your next melee attack made before the end of your turn.  A light weapon deals an extra 1d8 points of damage, a one-handed weapon deals an extra 2d6 points of damage, and a two-handed weapon deals an extra 3d6 points of damage.
Magic Item Compendium 74</t>
        </r>
      </text>
    </comment>
  </commentList>
</comments>
</file>

<file path=xl/sharedStrings.xml><?xml version="1.0" encoding="utf-8"?>
<sst xmlns="http://schemas.openxmlformats.org/spreadsheetml/2006/main" count="806" uniqueCount="364">
  <si>
    <t>Race:</t>
  </si>
  <si>
    <t>Sex:</t>
  </si>
  <si>
    <t>Height:</t>
  </si>
  <si>
    <t>Weight:</t>
  </si>
  <si>
    <t>Strength:</t>
  </si>
  <si>
    <t>Dexterity:</t>
  </si>
  <si>
    <t>Skill</t>
  </si>
  <si>
    <t>Level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</si>
  <si>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</si>
  <si>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</si>
  <si>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</si>
  <si>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</si>
  <si>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</si>
  <si>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</si>
  <si>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</si>
  <si>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</si>
  <si>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</si>
  <si>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</si>
  <si>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</si>
  <si>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</si>
  <si>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</si>
  <si>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</si>
  <si>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</si>
  <si>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</si>
  <si>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</si>
  <si>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</si>
  <si>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</si>
  <si>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</si>
  <si>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</si>
  <si>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</si>
  <si>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</si>
  <si>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</si>
  <si>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</si>
  <si>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</si>
  <si>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</si>
  <si>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</si>
  <si>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</si>
  <si>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</si>
  <si>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</si>
  <si>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</si>
  <si>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</si>
  <si>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</si>
  <si>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</si>
  <si>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</si>
  <si>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</si>
  <si>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</si>
  <si>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</si>
  <si>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</si>
  <si>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</si>
  <si>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</si>
  <si>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</si>
  <si>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</si>
  <si>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</si>
  <si>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</si>
  <si>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</si>
  <si>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</si>
  <si>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</si>
  <si>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</si>
  <si>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</si>
  <si>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</si>
  <si>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</si>
  <si>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</si>
  <si>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</si>
  <si>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</si>
  <si>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</si>
  <si>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</si>
  <si>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</si>
  <si>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</si>
  <si>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</si>
  <si>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</si>
  <si>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</si>
  <si>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</si>
  <si>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</si>
  <si>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</si>
  <si>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</si>
  <si>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</si>
  <si>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</si>
  <si>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</si>
  <si>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</si>
  <si>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</si>
  <si>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Range</t>
  </si>
  <si>
    <t>Fortitude</t>
  </si>
  <si>
    <t>Reflex</t>
  </si>
  <si>
    <t>Will</t>
  </si>
  <si>
    <t>Armor &amp; Shield</t>
  </si>
  <si>
    <t>Missiles</t>
  </si>
  <si>
    <t>Abjuration</t>
  </si>
  <si>
    <t>Touch</t>
  </si>
  <si>
    <t>1 minute</t>
  </si>
  <si>
    <t>Detect Magic</t>
  </si>
  <si>
    <t>Universal</t>
  </si>
  <si>
    <t>1 min/lvl</t>
  </si>
  <si>
    <t>must concentrate</t>
  </si>
  <si>
    <t>Instant</t>
  </si>
  <si>
    <t>Read Magic</t>
  </si>
  <si>
    <t>Personal</t>
  </si>
  <si>
    <t>10 min/lvl</t>
  </si>
  <si>
    <t>Illusion</t>
  </si>
  <si>
    <t>1 round</t>
  </si>
  <si>
    <t>Conjuration</t>
  </si>
  <si>
    <t>1 rnd/lvl</t>
  </si>
  <si>
    <t>Evocation</t>
  </si>
  <si>
    <t>Lb. Capacity:</t>
  </si>
  <si>
    <t>Lb. Carried:</t>
  </si>
  <si>
    <t>Base Speed:</t>
  </si>
  <si>
    <t>Spell</t>
  </si>
  <si>
    <t>Cast?</t>
  </si>
  <si>
    <t>Languages</t>
  </si>
  <si>
    <t>School</t>
  </si>
  <si>
    <t>60’</t>
  </si>
  <si>
    <t>100’ + 10’/lvl</t>
  </si>
  <si>
    <t>Equipment Worn</t>
  </si>
  <si>
    <t>Item</t>
  </si>
  <si>
    <t>Mass</t>
  </si>
  <si>
    <t>Effects/</t>
  </si>
  <si>
    <t>Notes</t>
  </si>
  <si>
    <t>Equipment Carried</t>
  </si>
  <si>
    <t>Weight on Hand:</t>
  </si>
  <si>
    <t>Check</t>
  </si>
  <si>
    <t>Arcane</t>
  </si>
  <si>
    <t>Speed</t>
  </si>
  <si>
    <t>25’ + 2½’/lvl</t>
  </si>
  <si>
    <t>Male</t>
  </si>
  <si>
    <t>Prepared Spells</t>
  </si>
  <si>
    <t>Speak Language</t>
  </si>
  <si>
    <t>Divination</t>
  </si>
  <si>
    <t>Comprehend Lang.</t>
  </si>
  <si>
    <t>24 hours</t>
  </si>
  <si>
    <t>Obscuring Mist</t>
  </si>
  <si>
    <t>1 day/lvl</t>
  </si>
  <si>
    <t>Hold Person</t>
  </si>
  <si>
    <t>Silence</t>
  </si>
  <si>
    <t>5-meter radius</t>
  </si>
  <si>
    <t>Dispel Magic</t>
  </si>
  <si>
    <t>Free Movement</t>
  </si>
  <si>
    <t>special</t>
  </si>
  <si>
    <t>30’ radius</t>
  </si>
  <si>
    <t>Knowledge:  Arcana</t>
  </si>
  <si>
    <t>Perform:  (type)</t>
  </si>
  <si>
    <t>400’ + 40’/lvl</t>
  </si>
  <si>
    <t>Sleight of Hand</t>
  </si>
  <si>
    <t>Survival</t>
  </si>
  <si>
    <t>Components</t>
  </si>
  <si>
    <t>Casting</t>
  </si>
  <si>
    <t>V S</t>
  </si>
  <si>
    <t>V M</t>
  </si>
  <si>
    <t>V S F</t>
  </si>
  <si>
    <t>V S M/DF</t>
  </si>
  <si>
    <t>V S M</t>
  </si>
  <si>
    <t>V</t>
  </si>
  <si>
    <t>V S F/DF</t>
  </si>
  <si>
    <t>1 SA</t>
  </si>
  <si>
    <t>1 FR</t>
  </si>
  <si>
    <t>Touch AC:</t>
  </si>
  <si>
    <t>Attack Bonus:</t>
  </si>
  <si>
    <t>Deity:</t>
  </si>
  <si>
    <t>General Feats</t>
  </si>
  <si>
    <t>Class Features</t>
  </si>
  <si>
    <t>DC</t>
  </si>
  <si>
    <t>Shields (not tower)</t>
  </si>
  <si>
    <t>Simple Weapons</t>
  </si>
  <si>
    <t>Atk</t>
  </si>
  <si>
    <t>10 minutes</t>
  </si>
  <si>
    <t>Proficiencies</t>
  </si>
  <si>
    <t>Craft:  [type]</t>
  </si>
  <si>
    <t>+4</t>
  </si>
  <si>
    <t>5’ 9”</t>
  </si>
  <si>
    <t>168 lbs.</t>
  </si>
  <si>
    <t>Left</t>
  </si>
  <si>
    <t>Half-Elf</t>
  </si>
  <si>
    <t>Beguiler</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</si>
  <si>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</si>
  <si>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Chondathan, Mulhonrandi</t>
  </si>
  <si>
    <t>Common, Chessentan,</t>
  </si>
  <si>
    <t>Spells Known</t>
  </si>
  <si>
    <t>Dancing Lights</t>
  </si>
  <si>
    <t>3-m radius</t>
  </si>
  <si>
    <t>Daze</t>
  </si>
  <si>
    <t>vs. humanoids w &lt;6 HD</t>
  </si>
  <si>
    <t>Ghost Sound</t>
  </si>
  <si>
    <t>4 human voices/lvl.</t>
  </si>
  <si>
    <t>Message</t>
  </si>
  <si>
    <t>Open/Close</t>
  </si>
  <si>
    <t>Charm Person</t>
  </si>
  <si>
    <t>1 hr/lvl</t>
  </si>
  <si>
    <t>Color Spray</t>
  </si>
  <si>
    <t>Detect Secret Doors</t>
  </si>
  <si>
    <t>Disguise Self</t>
  </si>
  <si>
    <t>+10 to Disguise checks</t>
  </si>
  <si>
    <t>Expeditious Retreat</t>
  </si>
  <si>
    <t>Hypnotism</t>
  </si>
  <si>
    <t>2d4 rnds.</t>
  </si>
  <si>
    <t>Mage Armor</t>
  </si>
  <si>
    <t>Rouse</t>
  </si>
  <si>
    <t>Silent Image</t>
  </si>
  <si>
    <t>Concentrat.</t>
  </si>
  <si>
    <t>Sleep</t>
  </si>
  <si>
    <t>Undetectable Align.</t>
  </si>
  <si>
    <t>Whelm</t>
  </si>
  <si>
    <t>Blinding Color Surge</t>
  </si>
  <si>
    <t>Blur</t>
  </si>
  <si>
    <t>Daze Monster</t>
  </si>
  <si>
    <t>Detect Thoughts</t>
  </si>
  <si>
    <t>Fog Cloud</t>
  </si>
  <si>
    <t>Glitterdust</t>
  </si>
  <si>
    <t>Hypnotic Pattern</t>
  </si>
  <si>
    <t>Invisibility</t>
  </si>
  <si>
    <t>Prsnl./Tch.</t>
  </si>
  <si>
    <t>Knock</t>
  </si>
  <si>
    <t>Minor Image</t>
  </si>
  <si>
    <t>Mirror Image</t>
  </si>
  <si>
    <t>Misdirection</t>
  </si>
  <si>
    <t>Spider Climb</t>
  </si>
  <si>
    <t>Stay the Hand</t>
  </si>
  <si>
    <t>Touch of Idiocy</t>
  </si>
  <si>
    <t>Vertigo</t>
  </si>
  <si>
    <t>Whelming Burst</t>
  </si>
  <si>
    <t>Arcane Sight</t>
  </si>
  <si>
    <t>Clairaudience/voyance</t>
  </si>
  <si>
    <t>Crown of Veils</t>
  </si>
  <si>
    <t>Deep Slumber</t>
  </si>
  <si>
    <t>Displacement</t>
  </si>
  <si>
    <t>Glibness</t>
  </si>
  <si>
    <t>S</t>
  </si>
  <si>
    <t>Halt</t>
  </si>
  <si>
    <t>1 IA</t>
  </si>
  <si>
    <t>Haste</t>
  </si>
  <si>
    <t>+4 AC; 150% jump dist.</t>
  </si>
  <si>
    <t>Hesitate</t>
  </si>
  <si>
    <t>Inevitable Defeat</t>
  </si>
  <si>
    <t>Invisibility Sphere</t>
  </si>
  <si>
    <t>Legion of Sentinels</t>
  </si>
  <si>
    <t>Major Image</t>
  </si>
  <si>
    <t>Nondetection</t>
  </si>
  <si>
    <t>Slow</t>
  </si>
  <si>
    <t>Suggestion</t>
  </si>
  <si>
    <t>Vertigo Field</t>
  </si>
  <si>
    <t>Zone of Silence</t>
  </si>
  <si>
    <t>Charm Monster</t>
  </si>
  <si>
    <t>Confusion</t>
  </si>
  <si>
    <t>Crushing Despair</t>
  </si>
  <si>
    <t>Greater Invisibility</t>
  </si>
  <si>
    <t>Greater Mirror Image</t>
  </si>
  <si>
    <t>Locate Creature</t>
  </si>
  <si>
    <t>Mass Whelm</t>
  </si>
  <si>
    <t>Phantom Battle</t>
  </si>
  <si>
    <t>Rainbow Pattern</t>
  </si>
  <si>
    <t>S M F</t>
  </si>
  <si>
    <t>Solid Fog</t>
  </si>
  <si>
    <t>Armored Mage (light)</t>
  </si>
  <si>
    <t>Trapfinding</t>
  </si>
  <si>
    <t>Silent Spell</t>
  </si>
  <si>
    <t>Daily</t>
  </si>
  <si>
    <t>Hand Crossbow, Rapier</t>
  </si>
  <si>
    <t>Shortbow, Short Sword</t>
  </si>
  <si>
    <t>?</t>
  </si>
  <si>
    <t>Backpack</t>
  </si>
  <si>
    <t>Cloak of Charisma +2</t>
  </si>
  <si>
    <t>Ring of Protection +1</t>
  </si>
  <si>
    <t>MW Potion Belt</t>
  </si>
  <si>
    <t>MW Chain Shirt</t>
  </si>
  <si>
    <t>Potion of Barkskin +2</t>
  </si>
  <si>
    <t>Potion of Cure Moderate Wounds</t>
  </si>
  <si>
    <t>Potion of Invisibility</t>
  </si>
  <si>
    <t>Potion of Undetectable Alignment</t>
  </si>
  <si>
    <t>Wand of Magic Missile (1st)</t>
  </si>
  <si>
    <t>Winter Blanket</t>
  </si>
  <si>
    <t>Bolts</t>
  </si>
  <si>
    <t>Ventriloquism</t>
  </si>
  <si>
    <t>V F</t>
  </si>
  <si>
    <t>NPC</t>
  </si>
  <si>
    <t>Base 3</t>
  </si>
  <si>
    <t>Base 6</t>
  </si>
  <si>
    <t>Combat Casting</t>
  </si>
  <si>
    <t>Cloaked Casting (+2)</t>
  </si>
  <si>
    <t>Surprise Casting</t>
  </si>
  <si>
    <t>12 charges</t>
  </si>
  <si>
    <t>Still Spell</t>
  </si>
  <si>
    <t>Advanced Learning (2 spells)</t>
  </si>
  <si>
    <t>PHB 253</t>
  </si>
  <si>
    <t>PHB 258</t>
  </si>
  <si>
    <t>PHB 269</t>
  </si>
  <si>
    <t>PHB 209</t>
  </si>
  <si>
    <t>PHB 210</t>
  </si>
  <si>
    <t>PHB 212</t>
  </si>
  <si>
    <t>PHB 220</t>
  </si>
  <si>
    <t>PHB 228</t>
  </si>
  <si>
    <t>PHB 242</t>
  </si>
  <si>
    <t>PHB 249</t>
  </si>
  <si>
    <t>PHB II 123</t>
  </si>
  <si>
    <t>PHB 279</t>
  </si>
  <si>
    <t>PHB 280</t>
  </si>
  <si>
    <t>PHB 297</t>
  </si>
  <si>
    <t>PHB 298</t>
  </si>
  <si>
    <t>PHB II 128</t>
  </si>
  <si>
    <t>PHB II 104</t>
  </si>
  <si>
    <t>PHB 206</t>
  </si>
  <si>
    <t>PHB 217</t>
  </si>
  <si>
    <t>PHB 232</t>
  </si>
  <si>
    <t>PHB 236</t>
  </si>
  <si>
    <t>PHB 245</t>
  </si>
  <si>
    <t>PHB 246</t>
  </si>
  <si>
    <t>PHB 254</t>
  </si>
  <si>
    <t>Invisibilty</t>
  </si>
  <si>
    <t>PHB 275</t>
  </si>
  <si>
    <t>PHB 283</t>
  </si>
  <si>
    <t>PHB II 126</t>
  </si>
  <si>
    <t>PHB 294</t>
  </si>
  <si>
    <t>PHB II 127</t>
  </si>
  <si>
    <t>PHB 200</t>
  </si>
  <si>
    <t>PHB II 108</t>
  </si>
  <si>
    <t>PHB 223</t>
  </si>
  <si>
    <t>PHB 235</t>
  </si>
  <si>
    <t>PHB II 114</t>
  </si>
  <si>
    <t>PHB 241</t>
  </si>
  <si>
    <t>PHB II 115</t>
  </si>
  <si>
    <t>PHB II 116</t>
  </si>
  <si>
    <t>PHB 252</t>
  </si>
  <si>
    <t>PHB 257</t>
  </si>
  <si>
    <t>PHB 285</t>
  </si>
  <si>
    <t>PHB 303</t>
  </si>
  <si>
    <t>PHB 215</t>
  </si>
  <si>
    <t>PHB 233</t>
  </si>
  <si>
    <t>PHB II 120</t>
  </si>
  <si>
    <t>PHB 268</t>
  </si>
  <si>
    <t>PHB 281</t>
  </si>
  <si>
    <t>Chaotic Evil</t>
  </si>
  <si>
    <t>Realmnant</t>
  </si>
  <si>
    <t>Gaeleth</t>
  </si>
  <si>
    <t>Rapier +1</t>
  </si>
  <si>
    <t>Hand Crossbow +2</t>
  </si>
  <si>
    <t>30’</t>
  </si>
  <si>
    <t>-</t>
  </si>
  <si>
    <t>-1</t>
  </si>
  <si>
    <t>1d6</t>
  </si>
  <si>
    <t>19-20/x2</t>
  </si>
  <si>
    <t>18-20/x2</t>
  </si>
  <si>
    <t>1</t>
  </si>
  <si>
    <t>Piercing</t>
  </si>
  <si>
    <t>Roll</t>
  </si>
  <si>
    <t>1d4</t>
  </si>
  <si>
    <t>2</t>
  </si>
  <si>
    <t>Barkskin Spell</t>
  </si>
  <si>
    <t>20’</t>
  </si>
  <si>
    <t>DRUNK, vial dropped at AT43.</t>
  </si>
  <si>
    <t>DRUNK, vial dropped at BA50.</t>
  </si>
  <si>
    <t>5 Days’ Rations</t>
  </si>
  <si>
    <t>Belt of One Mighty Blow</t>
  </si>
  <si>
    <t>+2d6 to one-handed weapon</t>
  </si>
  <si>
    <t>1 use/day</t>
  </si>
  <si>
    <t>Armor (light)</t>
  </si>
  <si>
    <t>10’ radius</t>
  </si>
  <si>
    <t>5’ radius</t>
  </si>
  <si>
    <t>+0</t>
  </si>
  <si>
    <t>Empower Spell</t>
  </si>
  <si>
    <t>Launch Item</t>
  </si>
  <si>
    <t>Transmutation</t>
  </si>
  <si>
    <t>Spell Compendium 130</t>
  </si>
  <si>
    <t>Advanced Learning</t>
  </si>
  <si>
    <t>Enchantment</t>
  </si>
  <si>
    <t>Ranged Touch Attack</t>
  </si>
  <si>
    <t>4</t>
  </si>
  <si>
    <t>Mobile Spellcasting</t>
  </si>
  <si>
    <t>30’ radius, PHB 258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</si>
</sst>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7">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2"/>
      <color indexed="61"/>
      <name val="Times New Roman"/>
      <family val="1"/>
    </font>
    <font>
      <i/>
      <sz val="22"/>
      <name val="Times New Roman"/>
      <family val="1"/>
    </font>
    <font>
      <i/>
      <sz val="12"/>
      <color indexed="13"/>
      <name val="Times New Roman"/>
      <family val="1"/>
    </font>
    <font>
      <i/>
      <sz val="18"/>
      <color indexed="20"/>
      <name val="Times New Roman"/>
      <family val="1"/>
    </font>
    <font>
      <sz val="13"/>
      <color indexed="20"/>
      <name val="Times New Roman"/>
      <family val="1"/>
    </font>
    <font>
      <b/>
      <i/>
      <sz val="13"/>
      <color indexed="17"/>
      <name val="Times New Roman"/>
      <family val="1"/>
    </font>
    <font>
      <sz val="13"/>
      <color rgb="FFFF0000"/>
      <name val="Times New Roman"/>
      <family val="1"/>
    </font>
    <font>
      <sz val="13"/>
      <color rgb="FF0000FF"/>
      <name val="Times New Roman"/>
      <family val="1"/>
    </font>
    <font>
      <i/>
      <sz val="13"/>
      <color indexed="12"/>
      <name val="Times New Roman"/>
      <family val="1"/>
    </font>
    <font>
      <i/>
      <sz val="13"/>
      <color indexed="53"/>
      <name val="Times New Roman"/>
      <family val="1"/>
    </font>
    <font>
      <i/>
      <sz val="13"/>
      <color indexed="10"/>
      <name val="Times New Roman"/>
      <family val="1"/>
    </font>
    <font>
      <i/>
      <sz val="13"/>
      <color indexed="57"/>
      <name val="Times New Roman"/>
      <family val="1"/>
    </font>
    <font>
      <b/>
      <sz val="13"/>
      <color rgb="FF00CC00"/>
      <name val="Times New Roman"/>
      <family val="1"/>
    </font>
    <font>
      <i/>
      <sz val="22"/>
      <color theme="0" tint="-0.14999847407452621"/>
      <name val="Times New Roman"/>
      <family val="1"/>
    </font>
    <font>
      <b/>
      <sz val="12"/>
      <color rgb="FFFFC000"/>
      <name val="Times New Roman"/>
      <family val="1"/>
    </font>
    <font>
      <sz val="12"/>
      <color rgb="FFFFC000"/>
      <name val="Times New Roman"/>
      <family val="1"/>
    </font>
    <font>
      <b/>
      <sz val="12"/>
      <color rgb="FFCCFF99"/>
      <name val="Times New Roman"/>
      <family val="1"/>
    </font>
    <font>
      <b/>
      <sz val="12"/>
      <color indexed="81"/>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42"/>
        <bgColor indexed="55"/>
      </patternFill>
    </fill>
    <fill>
      <patternFill patternType="solid">
        <fgColor indexed="1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
      <patternFill patternType="solid">
        <fgColor rgb="FF7030A0"/>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6FFFF"/>
        <bgColor indexed="64"/>
      </patternFill>
    </fill>
  </fills>
  <borders count="10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bottom style="hair">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medium">
        <color indexed="64"/>
      </top>
      <bottom style="thin">
        <color indexed="64"/>
      </bottom>
      <diagonal/>
    </border>
    <border>
      <left/>
      <right/>
      <top style="double">
        <color indexed="64"/>
      </top>
      <bottom style="thick">
        <color indexed="50"/>
      </bottom>
      <diagonal/>
    </border>
    <border>
      <left style="double">
        <color indexed="64"/>
      </left>
      <right/>
      <top style="double">
        <color indexed="64"/>
      </top>
      <bottom style="thick">
        <color indexed="50"/>
      </bottom>
      <diagonal/>
    </border>
    <border>
      <left/>
      <right style="double">
        <color indexed="64"/>
      </right>
      <top style="double">
        <color indexed="64"/>
      </top>
      <bottom style="thick">
        <color indexed="50"/>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style="hair">
        <color indexed="64"/>
      </top>
      <bottom style="double">
        <color indexed="64"/>
      </bottom>
      <diagonal/>
    </border>
    <border>
      <left/>
      <right/>
      <top style="medium">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s>
  <cellStyleXfs count="4">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cellStyleXfs>
  <cellXfs count="395">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164" fontId="4" fillId="0" borderId="11" xfId="0" applyNumberFormat="1" applyFont="1" applyBorder="1" applyAlignment="1">
      <alignment horizontal="center" vertical="center"/>
    </xf>
    <xf numFmtId="0" fontId="4" fillId="0" borderId="0" xfId="0" applyFont="1" applyBorder="1" applyAlignment="1">
      <alignment horizontal="center"/>
    </xf>
    <xf numFmtId="164" fontId="4" fillId="0" borderId="0" xfId="0" applyNumberFormat="1" applyFont="1" applyBorder="1" applyAlignment="1">
      <alignment horizontal="center"/>
    </xf>
    <xf numFmtId="0" fontId="4" fillId="0" borderId="0" xfId="0" applyFont="1" applyBorder="1" applyAlignment="1">
      <alignment wrapText="1"/>
    </xf>
    <xf numFmtId="0" fontId="9" fillId="2" borderId="4" xfId="0" applyFont="1" applyFill="1" applyBorder="1" applyAlignment="1">
      <alignment horizontal="right"/>
    </xf>
    <xf numFmtId="0" fontId="21" fillId="2" borderId="4" xfId="0" applyFont="1" applyFill="1" applyBorder="1" applyAlignment="1">
      <alignment horizontal="right"/>
    </xf>
    <xf numFmtId="0" fontId="7" fillId="2" borderId="14" xfId="0" applyFont="1" applyFill="1" applyBorder="1" applyAlignment="1">
      <alignment horizontal="right"/>
    </xf>
    <xf numFmtId="0" fontId="8" fillId="0" borderId="15" xfId="0" applyFont="1" applyBorder="1" applyAlignment="1">
      <alignment horizontal="center"/>
    </xf>
    <xf numFmtId="0" fontId="13" fillId="2" borderId="16" xfId="0" applyFont="1" applyFill="1" applyBorder="1" applyAlignment="1">
      <alignment horizontal="right"/>
    </xf>
    <xf numFmtId="0" fontId="3" fillId="0" borderId="0" xfId="0" applyFont="1" applyBorder="1" applyAlignment="1">
      <alignment wrapText="1"/>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11" fillId="3" borderId="23" xfId="0" applyFont="1" applyFill="1" applyBorder="1" applyAlignment="1">
      <alignment horizontal="centerContinuous"/>
    </xf>
    <xf numFmtId="0" fontId="11" fillId="3" borderId="24" xfId="0" applyFont="1" applyFill="1" applyBorder="1" applyAlignment="1">
      <alignment horizontal="center"/>
    </xf>
    <xf numFmtId="0" fontId="11" fillId="3" borderId="25" xfId="0" applyFont="1" applyFill="1" applyBorder="1" applyAlignment="1">
      <alignment horizontal="center"/>
    </xf>
    <xf numFmtId="0" fontId="24" fillId="0" borderId="26" xfId="0" applyFont="1" applyBorder="1" applyAlignment="1">
      <alignment horizontal="centerContinuous"/>
    </xf>
    <xf numFmtId="0" fontId="6" fillId="0" borderId="0" xfId="0" applyFont="1" applyBorder="1" applyAlignment="1">
      <alignment horizontal="centerContinuous"/>
    </xf>
    <xf numFmtId="49" fontId="25" fillId="0" borderId="3" xfId="0" applyNumberFormat="1" applyFont="1" applyBorder="1" applyAlignment="1">
      <alignment horizontal="center"/>
    </xf>
    <xf numFmtId="49" fontId="25" fillId="0" borderId="27" xfId="0" applyNumberFormat="1" applyFont="1" applyBorder="1" applyAlignment="1">
      <alignment horizontal="center"/>
    </xf>
    <xf numFmtId="0" fontId="19"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11" fillId="3" borderId="24" xfId="0" applyFont="1" applyFill="1" applyBorder="1" applyAlignment="1">
      <alignment horizontal="center" wrapText="1"/>
    </xf>
    <xf numFmtId="49" fontId="25" fillId="0" borderId="15" xfId="0" applyNumberFormat="1" applyFont="1" applyBorder="1" applyAlignment="1">
      <alignment horizontal="center"/>
    </xf>
    <xf numFmtId="0" fontId="15" fillId="0" borderId="0" xfId="0" applyNumberFormat="1" applyFont="1" applyBorder="1" applyAlignment="1">
      <alignment horizontal="centerContinuous"/>
    </xf>
    <xf numFmtId="0" fontId="11" fillId="3" borderId="24" xfId="0" applyNumberFormat="1" applyFont="1" applyFill="1" applyBorder="1" applyAlignment="1">
      <alignment horizontal="center" wrapText="1"/>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8" xfId="0" applyNumberFormat="1" applyFont="1" applyFill="1" applyBorder="1" applyAlignment="1">
      <alignment horizontal="center"/>
    </xf>
    <xf numFmtId="49" fontId="16" fillId="5" borderId="28" xfId="0" applyNumberFormat="1" applyFont="1" applyFill="1" applyBorder="1" applyAlignment="1">
      <alignment horizontal="center"/>
    </xf>
    <xf numFmtId="0" fontId="16" fillId="5" borderId="29" xfId="0" applyNumberFormat="1" applyFont="1" applyFill="1" applyBorder="1" applyAlignment="1">
      <alignment horizontal="center"/>
    </xf>
    <xf numFmtId="49" fontId="6" fillId="5" borderId="29" xfId="0" applyNumberFormat="1" applyFont="1" applyFill="1" applyBorder="1" applyAlignment="1">
      <alignment horizontal="center"/>
    </xf>
    <xf numFmtId="0" fontId="32" fillId="5" borderId="29" xfId="0" applyNumberFormat="1" applyFont="1" applyFill="1" applyBorder="1" applyAlignment="1">
      <alignment horizontal="center"/>
    </xf>
    <xf numFmtId="0" fontId="6" fillId="5" borderId="30" xfId="0" applyNumberFormat="1" applyFont="1" applyFill="1" applyBorder="1" applyAlignment="1">
      <alignment horizontal="center"/>
    </xf>
    <xf numFmtId="0" fontId="10" fillId="6" borderId="1" xfId="0" applyFont="1" applyFill="1" applyBorder="1" applyAlignment="1"/>
    <xf numFmtId="0" fontId="6" fillId="6" borderId="28" xfId="0" applyNumberFormat="1" applyFont="1" applyFill="1" applyBorder="1" applyAlignment="1">
      <alignment horizontal="center"/>
    </xf>
    <xf numFmtId="49" fontId="16" fillId="6" borderId="28" xfId="0" applyNumberFormat="1" applyFont="1" applyFill="1" applyBorder="1" applyAlignment="1">
      <alignment horizontal="center"/>
    </xf>
    <xf numFmtId="0" fontId="16" fillId="6" borderId="29" xfId="0" applyNumberFormat="1" applyFont="1" applyFill="1" applyBorder="1" applyAlignment="1">
      <alignment horizontal="center"/>
    </xf>
    <xf numFmtId="49" fontId="6" fillId="6" borderId="29" xfId="0" applyNumberFormat="1" applyFont="1" applyFill="1" applyBorder="1" applyAlignment="1">
      <alignment horizontal="center"/>
    </xf>
    <xf numFmtId="0" fontId="6" fillId="6" borderId="30" xfId="0" applyNumberFormat="1" applyFont="1" applyFill="1" applyBorder="1" applyAlignment="1">
      <alignment horizontal="center"/>
    </xf>
    <xf numFmtId="49" fontId="27" fillId="5" borderId="28" xfId="0" applyNumberFormat="1" applyFont="1" applyFill="1" applyBorder="1" applyAlignment="1">
      <alignment horizontal="center"/>
    </xf>
    <xf numFmtId="0" fontId="27" fillId="5" borderId="29" xfId="0" applyNumberFormat="1" applyFont="1" applyFill="1" applyBorder="1" applyAlignment="1">
      <alignment horizontal="center"/>
    </xf>
    <xf numFmtId="0" fontId="5" fillId="0" borderId="31" xfId="0" applyFont="1" applyBorder="1" applyAlignment="1">
      <alignment horizontal="center"/>
    </xf>
    <xf numFmtId="0" fontId="6" fillId="7" borderId="28" xfId="0" applyNumberFormat="1" applyFont="1" applyFill="1" applyBorder="1" applyAlignment="1">
      <alignment horizontal="center"/>
    </xf>
    <xf numFmtId="49" fontId="6" fillId="7" borderId="29" xfId="0" applyNumberFormat="1" applyFont="1" applyFill="1" applyBorder="1" applyAlignment="1">
      <alignment horizontal="center"/>
    </xf>
    <xf numFmtId="0" fontId="6" fillId="7" borderId="30" xfId="0" applyNumberFormat="1" applyFont="1" applyFill="1" applyBorder="1" applyAlignment="1">
      <alignment horizontal="center"/>
    </xf>
    <xf numFmtId="49" fontId="6" fillId="0" borderId="31" xfId="0" applyNumberFormat="1" applyFont="1" applyBorder="1" applyAlignment="1">
      <alignment horizontal="center"/>
    </xf>
    <xf numFmtId="164" fontId="5" fillId="8" borderId="32"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3" fillId="5" borderId="28" xfId="0" applyNumberFormat="1" applyFont="1" applyFill="1" applyBorder="1" applyAlignment="1">
      <alignment horizontal="center"/>
    </xf>
    <xf numFmtId="0" fontId="23" fillId="5" borderId="29" xfId="0" applyNumberFormat="1" applyFont="1" applyFill="1" applyBorder="1" applyAlignment="1">
      <alignment horizontal="center"/>
    </xf>
    <xf numFmtId="0" fontId="6" fillId="0" borderId="28" xfId="0" applyNumberFormat="1" applyFont="1" applyFill="1" applyBorder="1" applyAlignment="1">
      <alignment horizontal="center"/>
    </xf>
    <xf numFmtId="49" fontId="6" fillId="0" borderId="29" xfId="0" applyNumberFormat="1" applyFont="1" applyFill="1" applyBorder="1" applyAlignment="1">
      <alignment horizontal="center"/>
    </xf>
    <xf numFmtId="0" fontId="6" fillId="0" borderId="30" xfId="0" applyNumberFormat="1" applyFont="1" applyFill="1" applyBorder="1" applyAlignment="1">
      <alignment horizontal="center"/>
    </xf>
    <xf numFmtId="0" fontId="13" fillId="0" borderId="1" xfId="0" applyFont="1" applyFill="1" applyBorder="1" applyAlignment="1"/>
    <xf numFmtId="49" fontId="22" fillId="0" borderId="28" xfId="0" applyNumberFormat="1" applyFont="1" applyFill="1" applyBorder="1" applyAlignment="1">
      <alignment horizontal="center"/>
    </xf>
    <xf numFmtId="0" fontId="22" fillId="0" borderId="29" xfId="0" applyNumberFormat="1" applyFont="1" applyFill="1" applyBorder="1" applyAlignment="1">
      <alignment horizontal="center"/>
    </xf>
    <xf numFmtId="0" fontId="13" fillId="0" borderId="29" xfId="0" applyNumberFormat="1" applyFont="1" applyFill="1" applyBorder="1" applyAlignment="1">
      <alignment horizontal="center"/>
    </xf>
    <xf numFmtId="0" fontId="7" fillId="0" borderId="1" xfId="0" applyFont="1" applyFill="1" applyBorder="1" applyAlignment="1"/>
    <xf numFmtId="49" fontId="17" fillId="0" borderId="28" xfId="0" applyNumberFormat="1" applyFont="1" applyFill="1" applyBorder="1" applyAlignment="1">
      <alignment horizontal="center"/>
    </xf>
    <xf numFmtId="0" fontId="17" fillId="0" borderId="29" xfId="0" applyNumberFormat="1" applyFont="1" applyFill="1" applyBorder="1" applyAlignment="1">
      <alignment horizontal="center"/>
    </xf>
    <xf numFmtId="0" fontId="10" fillId="7" borderId="1" xfId="0" applyFont="1" applyFill="1" applyBorder="1" applyAlignment="1"/>
    <xf numFmtId="49" fontId="16" fillId="7" borderId="28" xfId="0" applyNumberFormat="1" applyFont="1" applyFill="1" applyBorder="1" applyAlignment="1">
      <alignment horizontal="center"/>
    </xf>
    <xf numFmtId="0" fontId="16" fillId="7" borderId="29" xfId="0" applyNumberFormat="1" applyFont="1" applyFill="1" applyBorder="1" applyAlignment="1">
      <alignment horizontal="center"/>
    </xf>
    <xf numFmtId="0" fontId="6" fillId="0" borderId="1" xfId="0" applyFont="1" applyBorder="1" applyAlignment="1"/>
    <xf numFmtId="0" fontId="6" fillId="0" borderId="28" xfId="0" applyFont="1" applyBorder="1" applyAlignment="1">
      <alignment horizontal="center" wrapText="1"/>
    </xf>
    <xf numFmtId="9" fontId="6" fillId="0" borderId="28" xfId="2" applyFont="1" applyBorder="1" applyAlignment="1">
      <alignment horizontal="center" shrinkToFit="1"/>
    </xf>
    <xf numFmtId="9" fontId="6" fillId="0" borderId="29" xfId="2" applyFont="1" applyBorder="1" applyAlignment="1">
      <alignment horizontal="center" shrinkToFit="1"/>
    </xf>
    <xf numFmtId="0" fontId="6" fillId="0" borderId="29" xfId="2" applyNumberFormat="1" applyFont="1" applyBorder="1" applyAlignment="1">
      <alignment horizontal="center" shrinkToFit="1"/>
    </xf>
    <xf numFmtId="49" fontId="6" fillId="0" borderId="30" xfId="0" applyNumberFormat="1" applyFont="1" applyBorder="1" applyAlignment="1">
      <alignment horizontal="center" vertical="center" wrapText="1"/>
    </xf>
    <xf numFmtId="0" fontId="6" fillId="0" borderId="30" xfId="0" applyNumberFormat="1" applyFont="1" applyBorder="1" applyAlignment="1">
      <alignment horizontal="center" wrapText="1"/>
    </xf>
    <xf numFmtId="9" fontId="6" fillId="0" borderId="29" xfId="2" applyFont="1" applyBorder="1" applyAlignment="1">
      <alignment horizontal="center" vertical="center" shrinkToFit="1"/>
    </xf>
    <xf numFmtId="0" fontId="6" fillId="0" borderId="28" xfId="0" applyFont="1" applyBorder="1" applyAlignment="1">
      <alignment horizontal="center" vertical="center" wrapText="1"/>
    </xf>
    <xf numFmtId="9" fontId="6" fillId="0" borderId="28" xfId="2" applyFont="1" applyBorder="1" applyAlignment="1">
      <alignment horizontal="center" vertical="center" shrinkToFit="1"/>
    </xf>
    <xf numFmtId="0" fontId="6" fillId="0" borderId="29" xfId="2" applyNumberFormat="1" applyFont="1" applyBorder="1" applyAlignment="1">
      <alignment horizontal="center" vertical="center" shrinkToFit="1"/>
    </xf>
    <xf numFmtId="9" fontId="6" fillId="0" borderId="29" xfId="2" applyFont="1" applyFill="1" applyBorder="1" applyAlignment="1">
      <alignment horizontal="center" vertical="center" shrinkToFit="1"/>
    </xf>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11" fillId="9" borderId="34" xfId="0" applyFont="1" applyFill="1" applyBorder="1" applyAlignment="1">
      <alignment horizontal="centerContinuous" wrapText="1"/>
    </xf>
    <xf numFmtId="0" fontId="11" fillId="9" borderId="35" xfId="0" applyFont="1" applyFill="1" applyBorder="1" applyAlignment="1">
      <alignment horizontal="center" wrapText="1"/>
    </xf>
    <xf numFmtId="0" fontId="6" fillId="0" borderId="28" xfId="0" applyFont="1" applyFill="1" applyBorder="1" applyAlignment="1">
      <alignment horizontal="center" wrapText="1"/>
    </xf>
    <xf numFmtId="0" fontId="6" fillId="0" borderId="29" xfId="2" applyNumberFormat="1" applyFont="1" applyFill="1" applyBorder="1" applyAlignment="1">
      <alignment horizontal="center" shrinkToFit="1"/>
    </xf>
    <xf numFmtId="0" fontId="10" fillId="0" borderId="1" xfId="0" applyFont="1" applyFill="1" applyBorder="1" applyAlignment="1"/>
    <xf numFmtId="49" fontId="16" fillId="0" borderId="28" xfId="0" applyNumberFormat="1" applyFont="1" applyFill="1" applyBorder="1" applyAlignment="1">
      <alignment horizontal="center"/>
    </xf>
    <xf numFmtId="0" fontId="16" fillId="0" borderId="29" xfId="0" applyNumberFormat="1" applyFont="1" applyFill="1" applyBorder="1" applyAlignment="1">
      <alignment horizontal="center"/>
    </xf>
    <xf numFmtId="164" fontId="2" fillId="0" borderId="0" xfId="0" applyNumberFormat="1" applyFont="1" applyBorder="1" applyAlignment="1">
      <alignment horizontal="centerContinuous"/>
    </xf>
    <xf numFmtId="0" fontId="20" fillId="3" borderId="36" xfId="0" applyFont="1" applyFill="1" applyBorder="1" applyAlignment="1">
      <alignment horizontal="center"/>
    </xf>
    <xf numFmtId="164" fontId="20" fillId="3" borderId="37" xfId="0" applyNumberFormat="1" applyFont="1" applyFill="1" applyBorder="1" applyAlignment="1">
      <alignment horizontal="center"/>
    </xf>
    <xf numFmtId="0" fontId="20" fillId="3" borderId="36" xfId="0" applyFont="1" applyFill="1" applyBorder="1" applyAlignment="1">
      <alignment horizontal="right"/>
    </xf>
    <xf numFmtId="0" fontId="20" fillId="3" borderId="38" xfId="0" applyFont="1" applyFill="1" applyBorder="1" applyAlignment="1"/>
    <xf numFmtId="0" fontId="4" fillId="0" borderId="39" xfId="0" applyFont="1" applyBorder="1" applyAlignment="1">
      <alignment horizontal="center" shrinkToFit="1"/>
    </xf>
    <xf numFmtId="164" fontId="4" fillId="0" borderId="40" xfId="0" applyNumberFormat="1" applyFont="1" applyBorder="1" applyAlignment="1">
      <alignment horizontal="center" shrinkToFit="1"/>
    </xf>
    <xf numFmtId="0" fontId="4" fillId="0" borderId="41" xfId="0" applyFont="1" applyBorder="1" applyAlignment="1">
      <alignment horizontal="left"/>
    </xf>
    <xf numFmtId="0" fontId="4" fillId="0" borderId="42" xfId="0" applyFont="1" applyBorder="1" applyAlignment="1">
      <alignment horizontal="left" shrinkToFit="1"/>
    </xf>
    <xf numFmtId="0" fontId="4" fillId="0" borderId="43" xfId="0" applyFont="1" applyBorder="1" applyAlignment="1">
      <alignment horizontal="center" shrinkToFit="1"/>
    </xf>
    <xf numFmtId="164" fontId="4" fillId="0" borderId="44" xfId="0" applyNumberFormat="1" applyFont="1" applyBorder="1" applyAlignment="1">
      <alignment horizontal="center" shrinkToFit="1"/>
    </xf>
    <xf numFmtId="0" fontId="4" fillId="0" borderId="45" xfId="0" applyFont="1" applyBorder="1" applyAlignment="1">
      <alignment horizontal="left"/>
    </xf>
    <xf numFmtId="0" fontId="4" fillId="0" borderId="46" xfId="0" applyFont="1" applyBorder="1" applyAlignment="1">
      <alignment horizontal="left" shrinkToFit="1"/>
    </xf>
    <xf numFmtId="0" fontId="4" fillId="0" borderId="47" xfId="0" applyFont="1" applyBorder="1" applyAlignment="1">
      <alignment horizontal="center" shrinkToFit="1"/>
    </xf>
    <xf numFmtId="0" fontId="4" fillId="0" borderId="50"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13" fillId="4" borderId="1" xfId="0" applyFont="1" applyFill="1" applyBorder="1" applyAlignment="1"/>
    <xf numFmtId="0" fontId="12" fillId="0" borderId="1" xfId="0" applyFont="1" applyFill="1" applyBorder="1" applyAlignment="1"/>
    <xf numFmtId="49" fontId="23" fillId="0" borderId="28" xfId="0" applyNumberFormat="1" applyFont="1" applyFill="1" applyBorder="1" applyAlignment="1">
      <alignment horizontal="center"/>
    </xf>
    <xf numFmtId="0" fontId="23" fillId="0" borderId="29" xfId="0" applyNumberFormat="1" applyFont="1" applyFill="1" applyBorder="1" applyAlignment="1">
      <alignment horizontal="center"/>
    </xf>
    <xf numFmtId="0" fontId="12" fillId="0" borderId="29" xfId="0" applyNumberFormat="1" applyFont="1" applyFill="1" applyBorder="1" applyAlignment="1">
      <alignment horizontal="center"/>
    </xf>
    <xf numFmtId="0" fontId="6" fillId="4" borderId="28" xfId="0" applyNumberFormat="1" applyFont="1" applyFill="1" applyBorder="1" applyAlignment="1">
      <alignment horizontal="center"/>
    </xf>
    <xf numFmtId="49" fontId="6" fillId="4" borderId="29" xfId="0" applyNumberFormat="1" applyFont="1" applyFill="1" applyBorder="1" applyAlignment="1">
      <alignment horizontal="center"/>
    </xf>
    <xf numFmtId="0" fontId="6" fillId="4" borderId="30" xfId="0" applyNumberFormat="1" applyFont="1" applyFill="1" applyBorder="1" applyAlignment="1">
      <alignment horizontal="center"/>
    </xf>
    <xf numFmtId="0" fontId="10" fillId="4" borderId="1" xfId="0" applyFont="1" applyFill="1" applyBorder="1" applyAlignment="1"/>
    <xf numFmtId="49" fontId="16" fillId="4" borderId="28" xfId="0" applyNumberFormat="1" applyFont="1" applyFill="1" applyBorder="1" applyAlignment="1">
      <alignment horizontal="center"/>
    </xf>
    <xf numFmtId="0" fontId="16" fillId="4" borderId="29" xfId="0" applyNumberFormat="1" applyFont="1" applyFill="1" applyBorder="1" applyAlignment="1">
      <alignment horizontal="center"/>
    </xf>
    <xf numFmtId="0" fontId="12" fillId="4" borderId="1" xfId="0" applyFont="1" applyFill="1" applyBorder="1" applyAlignment="1"/>
    <xf numFmtId="49" fontId="23" fillId="4" borderId="28" xfId="0" applyNumberFormat="1" applyFont="1" applyFill="1" applyBorder="1" applyAlignment="1">
      <alignment horizontal="center"/>
    </xf>
    <xf numFmtId="0" fontId="23" fillId="4" borderId="29" xfId="0" applyNumberFormat="1" applyFont="1" applyFill="1" applyBorder="1" applyAlignment="1">
      <alignment horizontal="center"/>
    </xf>
    <xf numFmtId="9" fontId="6" fillId="0" borderId="28" xfId="2" applyFont="1" applyFill="1" applyBorder="1" applyAlignment="1">
      <alignment horizontal="center" shrinkToFit="1"/>
    </xf>
    <xf numFmtId="9" fontId="6" fillId="0" borderId="29" xfId="2" applyFont="1" applyFill="1" applyBorder="1" applyAlignment="1">
      <alignment horizontal="center" shrinkToFit="1"/>
    </xf>
    <xf numFmtId="0" fontId="6" fillId="0" borderId="30" xfId="0" applyNumberFormat="1" applyFont="1" applyFill="1" applyBorder="1" applyAlignment="1">
      <alignment horizontal="center" wrapText="1"/>
    </xf>
    <xf numFmtId="0" fontId="6" fillId="0" borderId="29" xfId="0" applyNumberFormat="1" applyFont="1" applyFill="1" applyBorder="1" applyAlignment="1">
      <alignment horizontal="center"/>
    </xf>
    <xf numFmtId="0" fontId="13" fillId="7" borderId="1" xfId="0" applyFont="1" applyFill="1" applyBorder="1" applyAlignment="1"/>
    <xf numFmtId="49" fontId="22" fillId="7" borderId="28" xfId="0" applyNumberFormat="1" applyFont="1" applyFill="1" applyBorder="1" applyAlignment="1">
      <alignment horizontal="center"/>
    </xf>
    <xf numFmtId="0" fontId="22" fillId="7" borderId="29" xfId="0" applyNumberFormat="1" applyFont="1" applyFill="1" applyBorder="1" applyAlignment="1">
      <alignment horizontal="center"/>
    </xf>
    <xf numFmtId="0" fontId="13" fillId="7" borderId="29" xfId="0" applyNumberFormat="1" applyFont="1" applyFill="1" applyBorder="1" applyAlignment="1">
      <alignment horizontal="center"/>
    </xf>
    <xf numFmtId="0" fontId="6" fillId="0" borderId="51" xfId="0" applyFont="1" applyBorder="1" applyAlignment="1">
      <alignment horizontal="center" wrapText="1"/>
    </xf>
    <xf numFmtId="9" fontId="6" fillId="0" borderId="15" xfId="2" applyFont="1" applyBorder="1" applyAlignment="1">
      <alignment horizontal="center" vertical="center" shrinkToFit="1"/>
    </xf>
    <xf numFmtId="0" fontId="6" fillId="0" borderId="15" xfId="2" applyNumberFormat="1" applyFont="1" applyBorder="1" applyAlignment="1">
      <alignment horizontal="center" vertical="center" shrinkToFit="1"/>
    </xf>
    <xf numFmtId="49" fontId="6" fillId="0" borderId="52" xfId="0" applyNumberFormat="1" applyFont="1" applyBorder="1" applyAlignment="1">
      <alignment horizontal="center" vertical="center" wrapText="1"/>
    </xf>
    <xf numFmtId="0" fontId="6" fillId="0" borderId="53" xfId="0" applyFont="1" applyFill="1" applyBorder="1" applyAlignment="1">
      <alignment horizontal="centerContinuous"/>
    </xf>
    <xf numFmtId="0" fontId="12" fillId="6" borderId="8" xfId="0" applyFont="1" applyFill="1" applyBorder="1" applyAlignment="1"/>
    <xf numFmtId="0" fontId="21" fillId="7" borderId="1" xfId="0" applyFont="1" applyFill="1" applyBorder="1" applyAlignment="1"/>
    <xf numFmtId="0" fontId="6" fillId="6" borderId="54" xfId="0" applyNumberFormat="1" applyFont="1" applyFill="1" applyBorder="1" applyAlignment="1">
      <alignment horizontal="center"/>
    </xf>
    <xf numFmtId="49" fontId="23" fillId="6" borderId="54" xfId="0" applyNumberFormat="1" applyFont="1" applyFill="1" applyBorder="1" applyAlignment="1">
      <alignment horizontal="center"/>
    </xf>
    <xf numFmtId="49" fontId="27" fillId="7" borderId="28" xfId="0" applyNumberFormat="1" applyFont="1" applyFill="1" applyBorder="1" applyAlignment="1">
      <alignment horizontal="center"/>
    </xf>
    <xf numFmtId="0" fontId="23" fillId="6" borderId="55" xfId="0" applyNumberFormat="1" applyFont="1" applyFill="1" applyBorder="1" applyAlignment="1">
      <alignment horizontal="center"/>
    </xf>
    <xf numFmtId="0" fontId="27" fillId="7" borderId="29" xfId="0" applyNumberFormat="1" applyFont="1" applyFill="1" applyBorder="1" applyAlignment="1">
      <alignment horizontal="center"/>
    </xf>
    <xf numFmtId="49" fontId="6" fillId="6" borderId="55" xfId="0" applyNumberFormat="1" applyFont="1" applyFill="1" applyBorder="1" applyAlignment="1">
      <alignment horizontal="center"/>
    </xf>
    <xf numFmtId="0" fontId="6" fillId="6" borderId="56" xfId="0" applyNumberFormat="1" applyFont="1" applyFill="1" applyBorder="1" applyAlignment="1">
      <alignment horizontal="center"/>
    </xf>
    <xf numFmtId="0" fontId="6" fillId="7" borderId="30" xfId="0" quotePrefix="1" applyNumberFormat="1" applyFont="1" applyFill="1" applyBorder="1" applyAlignment="1">
      <alignment horizontal="center"/>
    </xf>
    <xf numFmtId="49" fontId="5" fillId="10" borderId="60" xfId="0" applyNumberFormat="1" applyFont="1" applyFill="1" applyBorder="1" applyAlignment="1">
      <alignment horizontal="center"/>
    </xf>
    <xf numFmtId="0" fontId="6" fillId="0" borderId="29" xfId="2" applyNumberFormat="1" applyFont="1" applyFill="1" applyBorder="1" applyAlignment="1">
      <alignment horizontal="center" vertical="center" shrinkToFit="1"/>
    </xf>
    <xf numFmtId="0" fontId="6" fillId="0" borderId="30" xfId="0" applyNumberFormat="1" applyFont="1" applyFill="1" applyBorder="1" applyAlignment="1">
      <alignment horizontal="center" vertical="center" wrapText="1"/>
    </xf>
    <xf numFmtId="9" fontId="6" fillId="0" borderId="28" xfId="2" applyFont="1" applyFill="1" applyBorder="1" applyAlignment="1">
      <alignment horizontal="center" vertical="center" shrinkToFit="1"/>
    </xf>
    <xf numFmtId="9" fontId="6" fillId="0" borderId="51" xfId="2" applyFont="1" applyFill="1" applyBorder="1" applyAlignment="1">
      <alignment horizontal="center" shrinkToFit="1"/>
    </xf>
    <xf numFmtId="9" fontId="6" fillId="0" borderId="15" xfId="2" applyFont="1" applyFill="1" applyBorder="1" applyAlignment="1">
      <alignment horizontal="center" shrinkToFit="1"/>
    </xf>
    <xf numFmtId="0" fontId="6" fillId="0" borderId="15" xfId="2" applyNumberFormat="1" applyFont="1" applyFill="1" applyBorder="1" applyAlignment="1">
      <alignment horizontal="center" shrinkToFit="1"/>
    </xf>
    <xf numFmtId="0" fontId="6" fillId="0" borderId="52" xfId="0" applyNumberFormat="1" applyFont="1" applyFill="1" applyBorder="1" applyAlignment="1">
      <alignment horizontal="center" wrapText="1"/>
    </xf>
    <xf numFmtId="0" fontId="6" fillId="0" borderId="30" xfId="0" quotePrefix="1" applyNumberFormat="1" applyFont="1" applyFill="1" applyBorder="1" applyAlignment="1">
      <alignment horizontal="center" vertical="center" wrapText="1"/>
    </xf>
    <xf numFmtId="0" fontId="6" fillId="0" borderId="15" xfId="2" applyNumberFormat="1" applyFont="1" applyFill="1" applyBorder="1" applyAlignment="1">
      <alignment horizontal="center" vertical="center" shrinkToFit="1"/>
    </xf>
    <xf numFmtId="0" fontId="6" fillId="0" borderId="52" xfId="0" applyNumberFormat="1" applyFont="1" applyFill="1" applyBorder="1" applyAlignment="1">
      <alignment horizontal="center" vertical="center" wrapText="1"/>
    </xf>
    <xf numFmtId="0" fontId="35" fillId="0" borderId="66" xfId="0" applyFont="1" applyFill="1" applyBorder="1" applyAlignment="1">
      <alignment horizontal="centerContinuous"/>
    </xf>
    <xf numFmtId="0" fontId="36" fillId="0" borderId="67" xfId="0" applyNumberFormat="1" applyFont="1" applyBorder="1" applyAlignment="1">
      <alignment horizontal="center"/>
    </xf>
    <xf numFmtId="49" fontId="6" fillId="0" borderId="68" xfId="0" applyNumberFormat="1" applyFont="1" applyFill="1" applyBorder="1" applyAlignment="1">
      <alignment horizontal="center"/>
    </xf>
    <xf numFmtId="0" fontId="37" fillId="0" borderId="69" xfId="0" applyNumberFormat="1" applyFont="1" applyFill="1" applyBorder="1" applyAlignment="1">
      <alignment horizontal="centerContinuous"/>
    </xf>
    <xf numFmtId="0" fontId="36" fillId="0" borderId="11" xfId="0" applyNumberFormat="1" applyFont="1" applyBorder="1" applyAlignment="1">
      <alignment horizontal="center"/>
    </xf>
    <xf numFmtId="49" fontId="6" fillId="0" borderId="64" xfId="0" applyNumberFormat="1" applyFont="1" applyBorder="1" applyAlignment="1">
      <alignment horizontal="center"/>
    </xf>
    <xf numFmtId="0" fontId="38" fillId="0" borderId="62" xfId="0" applyNumberFormat="1" applyFont="1" applyFill="1" applyBorder="1" applyAlignment="1">
      <alignment horizontal="centerContinuous"/>
    </xf>
    <xf numFmtId="0" fontId="36" fillId="0" borderId="12" xfId="0" applyNumberFormat="1" applyFont="1" applyBorder="1" applyAlignment="1">
      <alignment horizontal="center"/>
    </xf>
    <xf numFmtId="49" fontId="6" fillId="0" borderId="60" xfId="0" applyNumberFormat="1" applyFont="1" applyFill="1" applyBorder="1" applyAlignment="1">
      <alignment horizontal="center" shrinkToFit="1"/>
    </xf>
    <xf numFmtId="0" fontId="17" fillId="0" borderId="53" xfId="0" applyFont="1" applyBorder="1" applyAlignment="1">
      <alignment horizontal="centerContinuous"/>
    </xf>
    <xf numFmtId="0" fontId="6" fillId="0" borderId="71" xfId="0" applyFont="1" applyFill="1" applyBorder="1" applyAlignment="1">
      <alignment horizontal="centerContinuous"/>
    </xf>
    <xf numFmtId="0" fontId="6" fillId="0" borderId="30" xfId="0" quotePrefix="1" applyNumberFormat="1" applyFont="1" applyFill="1" applyBorder="1" applyAlignment="1">
      <alignment horizontal="center"/>
    </xf>
    <xf numFmtId="0" fontId="5" fillId="4" borderId="72" xfId="0" applyFont="1" applyFill="1" applyBorder="1" applyAlignment="1">
      <alignment horizontal="right"/>
    </xf>
    <xf numFmtId="0" fontId="5" fillId="4" borderId="73" xfId="0" applyFont="1" applyFill="1" applyBorder="1" applyAlignment="1">
      <alignment horizontal="right"/>
    </xf>
    <xf numFmtId="0" fontId="5" fillId="4" borderId="74" xfId="0" applyFont="1" applyFill="1" applyBorder="1" applyAlignment="1">
      <alignment horizontal="right"/>
    </xf>
    <xf numFmtId="0" fontId="7" fillId="4" borderId="73" xfId="0" applyFont="1" applyFill="1" applyBorder="1" applyAlignment="1">
      <alignment horizontal="right"/>
    </xf>
    <xf numFmtId="0" fontId="10" fillId="4" borderId="73" xfId="0" applyFont="1" applyFill="1" applyBorder="1" applyAlignment="1">
      <alignment horizontal="right"/>
    </xf>
    <xf numFmtId="0" fontId="10" fillId="4" borderId="74" xfId="0" applyFont="1" applyFill="1" applyBorder="1" applyAlignment="1">
      <alignment horizontal="right"/>
    </xf>
    <xf numFmtId="0" fontId="6" fillId="0" borderId="75" xfId="0" applyFont="1" applyFill="1" applyBorder="1" applyAlignment="1">
      <alignment horizontal="centerContinuous"/>
    </xf>
    <xf numFmtId="0" fontId="6" fillId="0" borderId="76" xfId="0" applyFont="1" applyFill="1" applyBorder="1" applyAlignment="1">
      <alignment horizontal="centerContinuous"/>
    </xf>
    <xf numFmtId="0" fontId="4" fillId="0" borderId="64" xfId="0" applyFont="1" applyBorder="1" applyAlignment="1">
      <alignment horizontal="center" vertical="center"/>
    </xf>
    <xf numFmtId="0" fontId="4" fillId="0" borderId="29" xfId="0" applyFont="1" applyFill="1" applyBorder="1" applyAlignment="1">
      <alignment horizontal="center" wrapText="1"/>
    </xf>
    <xf numFmtId="164" fontId="4" fillId="0" borderId="48" xfId="0" applyNumberFormat="1" applyFont="1" applyFill="1" applyBorder="1" applyAlignment="1">
      <alignment horizontal="center" shrinkToFit="1"/>
    </xf>
    <xf numFmtId="0" fontId="4" fillId="0" borderId="49" xfId="0" applyFont="1" applyFill="1" applyBorder="1" applyAlignment="1">
      <alignment horizontal="left"/>
    </xf>
    <xf numFmtId="0" fontId="17" fillId="0" borderId="70" xfId="0" applyFont="1" applyFill="1" applyBorder="1" applyAlignment="1">
      <alignment horizontal="centerContinuous"/>
    </xf>
    <xf numFmtId="0" fontId="40" fillId="2" borderId="81" xfId="0" applyFont="1" applyFill="1" applyBorder="1" applyAlignment="1">
      <alignment horizontal="left"/>
    </xf>
    <xf numFmtId="0" fontId="3" fillId="2" borderId="81" xfId="0" applyFont="1" applyFill="1" applyBorder="1" applyAlignment="1">
      <alignment horizontal="centerContinuous"/>
    </xf>
    <xf numFmtId="0" fontId="4" fillId="2" borderId="81" xfId="0" applyFont="1" applyFill="1" applyBorder="1" applyAlignment="1">
      <alignment horizontal="centerContinuous"/>
    </xf>
    <xf numFmtId="0" fontId="41" fillId="2" borderId="83" xfId="1" applyFont="1" applyFill="1" applyBorder="1" applyAlignment="1" applyProtection="1">
      <alignment horizontal="right"/>
    </xf>
    <xf numFmtId="0" fontId="13" fillId="11" borderId="1" xfId="0" applyFont="1" applyFill="1" applyBorder="1" applyAlignment="1"/>
    <xf numFmtId="0" fontId="6" fillId="11" borderId="28" xfId="0" applyNumberFormat="1" applyFont="1" applyFill="1" applyBorder="1" applyAlignment="1">
      <alignment horizontal="center"/>
    </xf>
    <xf numFmtId="49" fontId="22" fillId="11" borderId="28" xfId="0" applyNumberFormat="1" applyFont="1" applyFill="1" applyBorder="1" applyAlignment="1">
      <alignment horizontal="center"/>
    </xf>
    <xf numFmtId="0" fontId="22" fillId="11" borderId="29" xfId="0" applyNumberFormat="1" applyFont="1" applyFill="1" applyBorder="1" applyAlignment="1">
      <alignment horizontal="center"/>
    </xf>
    <xf numFmtId="49" fontId="6" fillId="11" borderId="29" xfId="0" applyNumberFormat="1" applyFont="1" applyFill="1" applyBorder="1" applyAlignment="1">
      <alignment horizontal="center"/>
    </xf>
    <xf numFmtId="0" fontId="6" fillId="11" borderId="30" xfId="0" applyNumberFormat="1" applyFont="1" applyFill="1" applyBorder="1" applyAlignment="1">
      <alignment horizontal="center"/>
    </xf>
    <xf numFmtId="0" fontId="12" fillId="7" borderId="1" xfId="0" applyFont="1" applyFill="1" applyBorder="1" applyAlignment="1"/>
    <xf numFmtId="49" fontId="23" fillId="7" borderId="28" xfId="0" applyNumberFormat="1" applyFont="1" applyFill="1" applyBorder="1" applyAlignment="1">
      <alignment horizontal="center"/>
    </xf>
    <xf numFmtId="0" fontId="23" fillId="7" borderId="29" xfId="0" applyNumberFormat="1" applyFont="1" applyFill="1" applyBorder="1" applyAlignment="1">
      <alignment horizontal="center"/>
    </xf>
    <xf numFmtId="0" fontId="12" fillId="7" borderId="29" xfId="0" applyNumberFormat="1" applyFont="1" applyFill="1" applyBorder="1" applyAlignment="1">
      <alignment horizontal="center"/>
    </xf>
    <xf numFmtId="0" fontId="4" fillId="0" borderId="41" xfId="0" quotePrefix="1" applyFont="1" applyBorder="1" applyAlignment="1">
      <alignment horizontal="left"/>
    </xf>
    <xf numFmtId="49" fontId="5" fillId="12" borderId="85" xfId="0" applyNumberFormat="1" applyFont="1" applyFill="1" applyBorder="1" applyAlignment="1">
      <alignment horizontal="centerContinuous"/>
    </xf>
    <xf numFmtId="49" fontId="5" fillId="10" borderId="3" xfId="0" applyNumberFormat="1" applyFont="1" applyFill="1" applyBorder="1" applyAlignment="1">
      <alignment horizontal="centerContinuous"/>
    </xf>
    <xf numFmtId="49" fontId="11" fillId="9" borderId="27" xfId="0" applyNumberFormat="1" applyFont="1" applyFill="1" applyBorder="1" applyAlignment="1">
      <alignment horizontal="centerContinuous"/>
    </xf>
    <xf numFmtId="0" fontId="9" fillId="4" borderId="86" xfId="0" applyFont="1" applyFill="1" applyBorder="1" applyAlignment="1">
      <alignment horizontal="right"/>
    </xf>
    <xf numFmtId="0" fontId="9" fillId="4" borderId="73" xfId="0" applyFont="1" applyFill="1" applyBorder="1" applyAlignment="1">
      <alignment horizontal="right"/>
    </xf>
    <xf numFmtId="49" fontId="16" fillId="0" borderId="52" xfId="0" applyNumberFormat="1" applyFont="1" applyFill="1" applyBorder="1" applyAlignment="1">
      <alignment horizontal="center" shrinkToFit="1"/>
    </xf>
    <xf numFmtId="0" fontId="42" fillId="0" borderId="26" xfId="0" applyFont="1" applyBorder="1" applyAlignment="1">
      <alignment horizontal="centerContinuous" wrapText="1"/>
    </xf>
    <xf numFmtId="0" fontId="11" fillId="10" borderId="23" xfId="0" applyFont="1" applyFill="1" applyBorder="1" applyAlignment="1">
      <alignment horizontal="centerContinuous" wrapText="1"/>
    </xf>
    <xf numFmtId="0" fontId="11" fillId="10" borderId="24" xfId="0" applyFont="1" applyFill="1" applyBorder="1" applyAlignment="1">
      <alignment horizontal="center" wrapText="1"/>
    </xf>
    <xf numFmtId="0" fontId="20" fillId="10" borderId="24" xfId="0" applyFont="1" applyFill="1" applyBorder="1" applyAlignment="1">
      <alignment horizontal="center" wrapText="1"/>
    </xf>
    <xf numFmtId="0" fontId="11" fillId="10" borderId="25" xfId="0" applyFont="1" applyFill="1" applyBorder="1" applyAlignment="1">
      <alignment horizontal="centerContinuous" wrapText="1"/>
    </xf>
    <xf numFmtId="0" fontId="43" fillId="0" borderId="1" xfId="0" applyFont="1" applyBorder="1" applyAlignment="1">
      <alignment horizontal="center" shrinkToFit="1"/>
    </xf>
    <xf numFmtId="0" fontId="6" fillId="0" borderId="28" xfId="0" applyFont="1" applyBorder="1" applyAlignment="1">
      <alignment horizontal="center" vertical="center" shrinkToFit="1"/>
    </xf>
    <xf numFmtId="0" fontId="43" fillId="0" borderId="1" xfId="0" applyFont="1" applyFill="1" applyBorder="1" applyAlignment="1">
      <alignment horizontal="center" shrinkToFit="1"/>
    </xf>
    <xf numFmtId="0" fontId="43" fillId="0" borderId="34" xfId="0" applyFont="1" applyBorder="1" applyAlignment="1">
      <alignment horizontal="center" shrinkToFit="1"/>
    </xf>
    <xf numFmtId="0" fontId="6" fillId="0" borderId="51" xfId="0" applyFont="1" applyBorder="1" applyAlignment="1">
      <alignment horizontal="center" vertical="center" shrinkToFit="1"/>
    </xf>
    <xf numFmtId="0" fontId="6" fillId="0" borderId="30" xfId="0" quotePrefix="1" applyNumberFormat="1" applyFont="1" applyBorder="1" applyAlignment="1">
      <alignment horizontal="center" shrinkToFit="1"/>
    </xf>
    <xf numFmtId="0" fontId="4" fillId="0" borderId="15" xfId="0" applyFont="1" applyFill="1" applyBorder="1" applyAlignment="1">
      <alignment horizontal="center" wrapText="1"/>
    </xf>
    <xf numFmtId="0" fontId="6" fillId="0" borderId="28" xfId="0" applyFont="1" applyFill="1" applyBorder="1" applyAlignment="1">
      <alignment horizontal="center" vertical="center" shrinkToFit="1"/>
    </xf>
    <xf numFmtId="0" fontId="43" fillId="0" borderId="8" xfId="0" applyFont="1" applyBorder="1" applyAlignment="1">
      <alignment horizontal="center" shrinkToFit="1"/>
    </xf>
    <xf numFmtId="0" fontId="6" fillId="0" borderId="54" xfId="0" applyFont="1" applyBorder="1" applyAlignment="1">
      <alignment horizontal="center" wrapText="1"/>
    </xf>
    <xf numFmtId="9" fontId="6" fillId="0" borderId="54" xfId="2" applyFont="1" applyBorder="1" applyAlignment="1">
      <alignment horizontal="center" shrinkToFit="1"/>
    </xf>
    <xf numFmtId="9" fontId="6" fillId="0" borderId="55" xfId="2" applyFont="1" applyBorder="1" applyAlignment="1">
      <alignment horizontal="center" vertical="center" shrinkToFit="1"/>
    </xf>
    <xf numFmtId="0" fontId="6" fillId="0" borderId="55" xfId="2" applyNumberFormat="1" applyFont="1" applyBorder="1" applyAlignment="1">
      <alignment horizontal="center" shrinkToFit="1"/>
    </xf>
    <xf numFmtId="0" fontId="6" fillId="0" borderId="56" xfId="0" applyNumberFormat="1" applyFont="1" applyBorder="1" applyAlignment="1">
      <alignment horizontal="center" wrapText="1"/>
    </xf>
    <xf numFmtId="0" fontId="44" fillId="0" borderId="0" xfId="0" applyFont="1" applyFill="1" applyBorder="1" applyAlignment="1">
      <alignment wrapText="1"/>
    </xf>
    <xf numFmtId="0" fontId="6" fillId="0" borderId="0" xfId="0" applyFont="1" applyFill="1" applyBorder="1" applyAlignment="1">
      <alignment horizontal="center" wrapText="1"/>
    </xf>
    <xf numFmtId="9" fontId="6" fillId="0" borderId="0" xfId="2" applyFont="1" applyFill="1" applyBorder="1" applyAlignment="1">
      <alignment horizontal="center" wrapText="1"/>
    </xf>
    <xf numFmtId="0" fontId="6" fillId="0" borderId="0" xfId="0" applyNumberFormat="1" applyFont="1" applyFill="1" applyBorder="1" applyAlignment="1">
      <alignment wrapText="1"/>
    </xf>
    <xf numFmtId="0" fontId="21" fillId="7" borderId="29" xfId="0" applyNumberFormat="1" applyFont="1" applyFill="1" applyBorder="1" applyAlignment="1">
      <alignment horizontal="center"/>
    </xf>
    <xf numFmtId="0" fontId="7" fillId="7" borderId="1" xfId="0" applyFont="1" applyFill="1" applyBorder="1" applyAlignment="1"/>
    <xf numFmtId="49" fontId="17" fillId="7" borderId="28" xfId="0" applyNumberFormat="1" applyFont="1" applyFill="1" applyBorder="1" applyAlignment="1">
      <alignment horizontal="center"/>
    </xf>
    <xf numFmtId="0" fontId="17" fillId="7" borderId="29" xfId="0" applyNumberFormat="1" applyFont="1" applyFill="1" applyBorder="1" applyAlignment="1">
      <alignment horizontal="center"/>
    </xf>
    <xf numFmtId="0" fontId="26" fillId="0" borderId="53" xfId="0" applyFont="1" applyBorder="1" applyAlignment="1">
      <alignment horizontal="centerContinuous"/>
    </xf>
    <xf numFmtId="0" fontId="6" fillId="0" borderId="90" xfId="0" applyFont="1" applyFill="1" applyBorder="1" applyAlignment="1">
      <alignment horizontal="center" shrinkToFit="1"/>
    </xf>
    <xf numFmtId="49" fontId="6" fillId="0" borderId="91" xfId="0" applyNumberFormat="1" applyFont="1" applyBorder="1" applyAlignment="1">
      <alignment horizontal="center"/>
    </xf>
    <xf numFmtId="0" fontId="6" fillId="0" borderId="92" xfId="0" applyFont="1" applyFill="1" applyBorder="1" applyAlignment="1">
      <alignment horizontal="center" shrinkToFit="1"/>
    </xf>
    <xf numFmtId="49" fontId="6" fillId="0" borderId="40" xfId="0" applyNumberFormat="1" applyFont="1" applyFill="1" applyBorder="1" applyAlignment="1">
      <alignment horizontal="center"/>
    </xf>
    <xf numFmtId="0" fontId="6" fillId="4" borderId="93" xfId="0" applyFont="1" applyFill="1" applyBorder="1" applyAlignment="1">
      <alignment horizontal="center" shrinkToFit="1"/>
    </xf>
    <xf numFmtId="49" fontId="6" fillId="4" borderId="48" xfId="0" applyNumberFormat="1" applyFont="1" applyFill="1" applyBorder="1" applyAlignment="1">
      <alignment horizontal="center"/>
    </xf>
    <xf numFmtId="0" fontId="11" fillId="9" borderId="94" xfId="0" applyFont="1" applyFill="1" applyBorder="1" applyAlignment="1">
      <alignment horizontal="center" wrapText="1"/>
    </xf>
    <xf numFmtId="0" fontId="6" fillId="0" borderId="95" xfId="0" applyFont="1" applyFill="1" applyBorder="1" applyAlignment="1">
      <alignment horizontal="center"/>
    </xf>
    <xf numFmtId="0" fontId="6" fillId="0" borderId="41" xfId="0" applyFont="1" applyFill="1" applyBorder="1" applyAlignment="1">
      <alignment horizontal="center"/>
    </xf>
    <xf numFmtId="0" fontId="6" fillId="4" borderId="49" xfId="0" applyFont="1" applyFill="1" applyBorder="1" applyAlignment="1">
      <alignment horizontal="center"/>
    </xf>
    <xf numFmtId="0" fontId="11" fillId="9" borderId="68" xfId="0" applyFont="1" applyFill="1" applyBorder="1" applyAlignment="1">
      <alignment horizontal="center" wrapText="1"/>
    </xf>
    <xf numFmtId="0" fontId="6" fillId="4" borderId="96" xfId="2" applyNumberFormat="1" applyFont="1" applyFill="1" applyBorder="1" applyAlignment="1">
      <alignment horizontal="center" shrinkToFit="1"/>
    </xf>
    <xf numFmtId="0" fontId="10" fillId="13" borderId="1" xfId="0" applyFont="1" applyFill="1" applyBorder="1" applyAlignment="1"/>
    <xf numFmtId="0" fontId="6" fillId="13" borderId="28" xfId="0" applyNumberFormat="1" applyFont="1" applyFill="1" applyBorder="1" applyAlignment="1">
      <alignment horizontal="center"/>
    </xf>
    <xf numFmtId="49" fontId="16" fillId="13" borderId="28" xfId="0" applyNumberFormat="1" applyFont="1" applyFill="1" applyBorder="1" applyAlignment="1">
      <alignment horizontal="center"/>
    </xf>
    <xf numFmtId="0" fontId="16" fillId="13" borderId="29" xfId="0" applyNumberFormat="1" applyFont="1" applyFill="1" applyBorder="1" applyAlignment="1">
      <alignment horizontal="center"/>
    </xf>
    <xf numFmtId="49" fontId="6" fillId="13" borderId="29" xfId="0" applyNumberFormat="1" applyFont="1" applyFill="1" applyBorder="1" applyAlignment="1">
      <alignment horizontal="center"/>
    </xf>
    <xf numFmtId="0" fontId="6" fillId="13" borderId="30" xfId="0" quotePrefix="1" applyNumberFormat="1" applyFont="1" applyFill="1" applyBorder="1" applyAlignment="1">
      <alignment horizontal="center"/>
    </xf>
    <xf numFmtId="0" fontId="13" fillId="13" borderId="1" xfId="0" applyFont="1" applyFill="1" applyBorder="1" applyAlignment="1"/>
    <xf numFmtId="49" fontId="22" fillId="13" borderId="28" xfId="0" applyNumberFormat="1" applyFont="1" applyFill="1" applyBorder="1" applyAlignment="1">
      <alignment horizontal="center"/>
    </xf>
    <xf numFmtId="0" fontId="22" fillId="13" borderId="29" xfId="0" applyNumberFormat="1" applyFont="1" applyFill="1" applyBorder="1" applyAlignment="1">
      <alignment horizontal="center"/>
    </xf>
    <xf numFmtId="0" fontId="13" fillId="13" borderId="29" xfId="0" applyNumberFormat="1" applyFont="1" applyFill="1" applyBorder="1" applyAlignment="1">
      <alignment horizontal="center"/>
    </xf>
    <xf numFmtId="0" fontId="6" fillId="13" borderId="30" xfId="0" applyNumberFormat="1" applyFont="1" applyFill="1" applyBorder="1" applyAlignment="1">
      <alignment horizontal="center"/>
    </xf>
    <xf numFmtId="0" fontId="9" fillId="13" borderId="1" xfId="0" applyFont="1" applyFill="1" applyBorder="1" applyAlignment="1"/>
    <xf numFmtId="49" fontId="26" fillId="13" borderId="28" xfId="0" applyNumberFormat="1" applyFont="1" applyFill="1" applyBorder="1" applyAlignment="1">
      <alignment horizontal="center"/>
    </xf>
    <xf numFmtId="0" fontId="26" fillId="13" borderId="29" xfId="0" applyNumberFormat="1" applyFont="1" applyFill="1" applyBorder="1" applyAlignment="1">
      <alignment horizontal="center"/>
    </xf>
    <xf numFmtId="0" fontId="17" fillId="0" borderId="53" xfId="0" applyFont="1" applyFill="1" applyBorder="1" applyAlignment="1">
      <alignment horizontal="center" shrinkToFit="1"/>
    </xf>
    <xf numFmtId="0" fontId="45" fillId="0" borderId="53" xfId="0" applyFont="1" applyBorder="1" applyAlignment="1">
      <alignment horizontal="centerContinuous"/>
    </xf>
    <xf numFmtId="0" fontId="46" fillId="0" borderId="76" xfId="0" applyFont="1" applyFill="1" applyBorder="1" applyAlignment="1">
      <alignment horizontal="centerContinuous"/>
    </xf>
    <xf numFmtId="0" fontId="47" fillId="4" borderId="87" xfId="0" applyFont="1" applyFill="1" applyBorder="1" applyAlignment="1">
      <alignment horizontal="centerContinuous" wrapText="1"/>
    </xf>
    <xf numFmtId="0" fontId="5" fillId="4" borderId="88" xfId="0" applyFont="1" applyFill="1" applyBorder="1" applyAlignment="1">
      <alignment horizontal="centerContinuous" wrapText="1"/>
    </xf>
    <xf numFmtId="0" fontId="5" fillId="4" borderId="89" xfId="0" applyFont="1" applyFill="1" applyBorder="1" applyAlignment="1">
      <alignment horizontal="centerContinuous" wrapText="1"/>
    </xf>
    <xf numFmtId="0" fontId="6" fillId="0" borderId="0" xfId="0" applyFont="1" applyBorder="1" applyAlignment="1">
      <alignment wrapText="1"/>
    </xf>
    <xf numFmtId="0" fontId="48" fillId="0" borderId="33" xfId="0" applyFont="1" applyBorder="1" applyAlignment="1">
      <alignment horizontal="centerContinuous"/>
    </xf>
    <xf numFmtId="0" fontId="49" fillId="0" borderId="33" xfId="0" applyFont="1" applyBorder="1" applyAlignment="1">
      <alignment horizontal="centerContinuous" vertical="center" wrapText="1"/>
    </xf>
    <xf numFmtId="0" fontId="6" fillId="0" borderId="0" xfId="0" applyFont="1" applyBorder="1" applyAlignment="1">
      <alignment horizontal="left" wrapText="1"/>
    </xf>
    <xf numFmtId="0" fontId="5" fillId="0" borderId="0" xfId="0" applyFont="1" applyBorder="1" applyAlignment="1">
      <alignment horizontal="right" wrapText="1"/>
    </xf>
    <xf numFmtId="0" fontId="50" fillId="0" borderId="33" xfId="0" applyFont="1" applyBorder="1" applyAlignment="1">
      <alignment horizontal="centerContinuous" vertical="center" wrapText="1"/>
    </xf>
    <xf numFmtId="0" fontId="26" fillId="0" borderId="53" xfId="0" applyFont="1" applyFill="1" applyBorder="1" applyAlignment="1">
      <alignment horizontal="centerContinuous" shrinkToFit="1"/>
    </xf>
    <xf numFmtId="0" fontId="6" fillId="0" borderId="0" xfId="0" applyFont="1"/>
    <xf numFmtId="0" fontId="6" fillId="8" borderId="52" xfId="2" applyNumberFormat="1" applyFont="1" applyFill="1" applyBorder="1" applyAlignment="1">
      <alignment horizontal="center" shrinkToFit="1"/>
    </xf>
    <xf numFmtId="0" fontId="51" fillId="2" borderId="4" xfId="0" applyFont="1" applyFill="1" applyBorder="1" applyAlignment="1">
      <alignment horizontal="right"/>
    </xf>
    <xf numFmtId="0" fontId="25" fillId="0" borderId="15" xfId="0" applyNumberFormat="1" applyFont="1" applyBorder="1" applyAlignment="1">
      <alignment horizontal="center"/>
    </xf>
    <xf numFmtId="0" fontId="52" fillId="2" borderId="82" xfId="0" applyFont="1" applyFill="1" applyBorder="1" applyAlignment="1">
      <alignment horizontal="right"/>
    </xf>
    <xf numFmtId="0" fontId="52" fillId="2" borderId="81" xfId="0" applyFont="1" applyFill="1" applyBorder="1" applyAlignment="1">
      <alignment horizontal="left"/>
    </xf>
    <xf numFmtId="0" fontId="6" fillId="15" borderId="27" xfId="0" applyFont="1" applyFill="1" applyBorder="1" applyAlignment="1">
      <alignment horizontal="center"/>
    </xf>
    <xf numFmtId="0" fontId="1" fillId="0" borderId="69" xfId="0" applyFont="1" applyBorder="1" applyAlignment="1">
      <alignment horizontal="center" vertical="center"/>
    </xf>
    <xf numFmtId="0" fontId="1" fillId="0" borderId="11" xfId="0" applyFont="1" applyBorder="1" applyAlignment="1">
      <alignment horizontal="center" vertical="center"/>
    </xf>
    <xf numFmtId="49" fontId="1" fillId="0" borderId="11" xfId="2" applyNumberFormat="1" applyFont="1" applyBorder="1" applyAlignment="1">
      <alignment horizontal="center" vertical="center"/>
    </xf>
    <xf numFmtId="0" fontId="1" fillId="0" borderId="11" xfId="0" quotePrefix="1" applyFont="1" applyBorder="1" applyAlignment="1">
      <alignment horizontal="center" vertical="center" wrapText="1"/>
    </xf>
    <xf numFmtId="0" fontId="1" fillId="0" borderId="11" xfId="0" applyFont="1" applyBorder="1" applyAlignment="1">
      <alignment horizontal="center" vertical="center" shrinkToFit="1"/>
    </xf>
    <xf numFmtId="164" fontId="1" fillId="0" borderId="3" xfId="0" applyNumberFormat="1" applyFont="1" applyBorder="1" applyAlignment="1">
      <alignment horizontal="center" vertical="center"/>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14" borderId="17" xfId="0" applyFont="1" applyFill="1" applyBorder="1" applyAlignment="1">
      <alignment horizontal="center" vertical="center"/>
    </xf>
    <xf numFmtId="0" fontId="20" fillId="14" borderId="18" xfId="0" applyFont="1" applyFill="1" applyBorder="1" applyAlignment="1">
      <alignment horizontal="center" vertical="center"/>
    </xf>
    <xf numFmtId="49" fontId="20" fillId="14" borderId="18" xfId="0" applyNumberFormat="1" applyFont="1" applyFill="1" applyBorder="1" applyAlignment="1">
      <alignment horizontal="center" vertical="center"/>
    </xf>
    <xf numFmtId="0" fontId="20" fillId="14" borderId="22" xfId="0" applyFont="1" applyFill="1" applyBorder="1" applyAlignment="1">
      <alignment horizontal="center" vertical="center"/>
    </xf>
    <xf numFmtId="0" fontId="53" fillId="16" borderId="22" xfId="0" applyFont="1" applyFill="1" applyBorder="1" applyAlignment="1">
      <alignment horizontal="center" vertical="center"/>
    </xf>
    <xf numFmtId="0" fontId="20" fillId="14" borderId="19" xfId="0" applyFont="1" applyFill="1" applyBorder="1" applyAlignment="1">
      <alignment horizontal="center" vertical="center"/>
    </xf>
    <xf numFmtId="1" fontId="54" fillId="16" borderId="99" xfId="0" applyNumberFormat="1" applyFont="1" applyFill="1" applyBorder="1" applyAlignment="1">
      <alignment horizontal="center" vertical="center"/>
    </xf>
    <xf numFmtId="1" fontId="1" fillId="0" borderId="99" xfId="0" applyNumberFormat="1" applyFont="1" applyFill="1" applyBorder="1" applyAlignment="1">
      <alignment horizontal="center" vertical="center"/>
    </xf>
    <xf numFmtId="0" fontId="3" fillId="0" borderId="62" xfId="0" applyFont="1" applyFill="1" applyBorder="1" applyAlignment="1">
      <alignment horizontal="center" vertical="center"/>
    </xf>
    <xf numFmtId="0" fontId="4" fillId="0" borderId="12" xfId="0" applyFont="1" applyFill="1" applyBorder="1" applyAlignment="1">
      <alignment horizontal="center" vertical="center"/>
    </xf>
    <xf numFmtId="49" fontId="30" fillId="0" borderId="12" xfId="2" applyNumberFormat="1" applyFont="1" applyFill="1" applyBorder="1" applyAlignment="1">
      <alignment horizontal="center" vertical="center"/>
    </xf>
    <xf numFmtId="0" fontId="30" fillId="0" borderId="12" xfId="0" applyFont="1" applyFill="1" applyBorder="1" applyAlignment="1">
      <alignment horizontal="center" vertical="center"/>
    </xf>
    <xf numFmtId="0" fontId="4" fillId="0" borderId="12" xfId="0" applyFont="1" applyBorder="1" applyAlignment="1">
      <alignment horizontal="center" vertical="center"/>
    </xf>
    <xf numFmtId="164" fontId="4" fillId="0" borderId="12" xfId="0" applyNumberFormat="1" applyFont="1" applyFill="1" applyBorder="1" applyAlignment="1">
      <alignment horizontal="center" vertical="center"/>
    </xf>
    <xf numFmtId="164" fontId="4" fillId="0" borderId="27" xfId="0" applyNumberFormat="1" applyFont="1" applyFill="1" applyBorder="1" applyAlignment="1">
      <alignment horizontal="center" vertical="center"/>
    </xf>
    <xf numFmtId="1" fontId="54" fillId="16" borderId="100" xfId="0" applyNumberFormat="1" applyFont="1" applyFill="1" applyBorder="1" applyAlignment="1">
      <alignment horizontal="center" vertical="center"/>
    </xf>
    <xf numFmtId="1" fontId="1" fillId="0" borderId="100" xfId="0" applyNumberFormat="1" applyFont="1" applyFill="1" applyBorder="1" applyAlignment="1">
      <alignment horizontal="center" vertical="center"/>
    </xf>
    <xf numFmtId="0" fontId="4" fillId="0" borderId="60" xfId="0" applyFont="1" applyFill="1" applyBorder="1" applyAlignment="1">
      <alignment horizontal="center" vertical="center"/>
    </xf>
    <xf numFmtId="0" fontId="4" fillId="0" borderId="0" xfId="0" applyFont="1" applyBorder="1" applyAlignment="1">
      <alignment horizontal="center" vertical="center"/>
    </xf>
    <xf numFmtId="0" fontId="3" fillId="0" borderId="57" xfId="0" applyFont="1" applyBorder="1" applyAlignment="1">
      <alignment horizontal="center" vertical="center"/>
    </xf>
    <xf numFmtId="0" fontId="1" fillId="0" borderId="58" xfId="0" applyFont="1" applyBorder="1" applyAlignment="1">
      <alignment horizontal="center" vertical="center"/>
    </xf>
    <xf numFmtId="49" fontId="1" fillId="0" borderId="58" xfId="0" applyNumberFormat="1" applyFont="1" applyBorder="1" applyAlignment="1">
      <alignment horizontal="center" vertical="center"/>
    </xf>
    <xf numFmtId="164" fontId="4" fillId="0" borderId="58" xfId="0" applyNumberFormat="1" applyFont="1" applyBorder="1" applyAlignment="1">
      <alignment horizontal="center" vertical="center"/>
    </xf>
    <xf numFmtId="0" fontId="4" fillId="0" borderId="59" xfId="0" applyFont="1" applyBorder="1" applyAlignment="1">
      <alignment horizontal="center" vertical="center"/>
    </xf>
    <xf numFmtId="164" fontId="4" fillId="0" borderId="54" xfId="0" applyNumberFormat="1" applyFont="1" applyFill="1" applyBorder="1" applyAlignment="1">
      <alignment horizontal="center" vertical="center"/>
    </xf>
    <xf numFmtId="0" fontId="4" fillId="0" borderId="56"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4" borderId="22" xfId="0" applyFont="1" applyFill="1" applyBorder="1" applyAlignment="1">
      <alignment horizontal="centerContinuous" vertical="center"/>
    </xf>
    <xf numFmtId="0" fontId="20" fillId="14" borderId="97" xfId="0" applyFont="1" applyFill="1" applyBorder="1" applyAlignment="1">
      <alignment horizontal="centerContinuous" vertical="center"/>
    </xf>
    <xf numFmtId="0" fontId="20" fillId="14" borderId="77" xfId="0" applyFont="1" applyFill="1" applyBorder="1" applyAlignment="1">
      <alignment horizontal="centerContinuous" vertical="center"/>
    </xf>
    <xf numFmtId="0" fontId="3" fillId="0" borderId="61" xfId="0" applyFont="1" applyBorder="1" applyAlignment="1">
      <alignment horizontal="center" vertical="center"/>
    </xf>
    <xf numFmtId="0" fontId="4" fillId="0" borderId="13" xfId="0" applyFont="1" applyBorder="1" applyAlignment="1">
      <alignment horizontal="center" vertical="center"/>
    </xf>
    <xf numFmtId="9" fontId="4" fillId="0" borderId="13" xfId="0" applyNumberFormat="1" applyFont="1" applyBorder="1" applyAlignment="1">
      <alignment horizontal="center" vertical="center"/>
    </xf>
    <xf numFmtId="0" fontId="1" fillId="0" borderId="13" xfId="0" applyFont="1" applyBorder="1" applyAlignment="1">
      <alignment horizontal="center" vertical="center"/>
    </xf>
    <xf numFmtId="164" fontId="4" fillId="0" borderId="13" xfId="0" applyNumberFormat="1" applyFont="1" applyFill="1" applyBorder="1" applyAlignment="1">
      <alignment horizontal="center" vertical="center"/>
    </xf>
    <xf numFmtId="164" fontId="4" fillId="0" borderId="78" xfId="0" applyNumberFormat="1" applyFont="1" applyFill="1" applyBorder="1" applyAlignment="1">
      <alignment horizontal="centerContinuous" vertical="center"/>
    </xf>
    <xf numFmtId="164" fontId="4" fillId="0" borderId="98" xfId="0" applyNumberFormat="1" applyFont="1" applyFill="1" applyBorder="1" applyAlignment="1">
      <alignment horizontal="centerContinuous" vertical="center"/>
    </xf>
    <xf numFmtId="0" fontId="4" fillId="0" borderId="79" xfId="0" quotePrefix="1" applyFont="1" applyBorder="1" applyAlignment="1">
      <alignment horizontal="centerContinuous" vertical="center"/>
    </xf>
    <xf numFmtId="0" fontId="18" fillId="0" borderId="0" xfId="0" applyFont="1" applyBorder="1" applyAlignment="1">
      <alignment horizontal="right" vertical="center"/>
    </xf>
    <xf numFmtId="0" fontId="20" fillId="14" borderId="20" xfId="0" applyFont="1" applyFill="1" applyBorder="1" applyAlignment="1">
      <alignment horizontal="centerContinuous" vertical="center"/>
    </xf>
    <xf numFmtId="0" fontId="20" fillId="14" borderId="21" xfId="0" applyFont="1" applyFill="1" applyBorder="1" applyAlignment="1">
      <alignment horizontal="centerContinuous" vertical="center"/>
    </xf>
    <xf numFmtId="0" fontId="1" fillId="0" borderId="65" xfId="0" applyFont="1" applyFill="1" applyBorder="1" applyAlignment="1">
      <alignment horizontal="centerContinuous" vertical="center"/>
    </xf>
    <xf numFmtId="0" fontId="4" fillId="0" borderId="63" xfId="0" applyFont="1" applyFill="1" applyBorder="1" applyAlignment="1">
      <alignment horizontal="centerContinuous" vertical="center"/>
    </xf>
    <xf numFmtId="0" fontId="4" fillId="0" borderId="3" xfId="0"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49" fontId="1" fillId="0" borderId="101" xfId="0" applyNumberFormat="1" applyFont="1" applyFill="1" applyBorder="1" applyAlignment="1">
      <alignment horizontal="centerContinuous" vertical="center"/>
    </xf>
    <xf numFmtId="0" fontId="1" fillId="0" borderId="25" xfId="0" applyFont="1" applyFill="1" applyBorder="1" applyAlignment="1">
      <alignment horizontal="centerContinuous" vertical="center"/>
    </xf>
    <xf numFmtId="0" fontId="39" fillId="0" borderId="8" xfId="0" applyFont="1" applyFill="1" applyBorder="1" applyAlignment="1">
      <alignment horizontal="centerContinuous" vertical="center"/>
    </xf>
    <xf numFmtId="0" fontId="4" fillId="0" borderId="84" xfId="0" applyFont="1" applyFill="1" applyBorder="1" applyAlignment="1">
      <alignment horizontal="centerContinuous" vertical="center"/>
    </xf>
    <xf numFmtId="0" fontId="4" fillId="0" borderId="55" xfId="0" applyFont="1" applyFill="1" applyBorder="1" applyAlignment="1">
      <alignment horizontal="centerContinuous" vertical="center"/>
    </xf>
    <xf numFmtId="164" fontId="1" fillId="0" borderId="55" xfId="0" applyNumberFormat="1" applyFont="1" applyFill="1" applyBorder="1" applyAlignment="1">
      <alignment horizontal="centerContinuous" vertical="center"/>
    </xf>
    <xf numFmtId="164" fontId="1" fillId="0" borderId="9" xfId="0" applyNumberFormat="1" applyFont="1" applyFill="1" applyBorder="1" applyAlignment="1">
      <alignment horizontal="centerContinuous" vertical="center"/>
    </xf>
    <xf numFmtId="0" fontId="39" fillId="0" borderId="10" xfId="0" applyFont="1" applyFill="1" applyBorder="1" applyAlignment="1">
      <alignment horizontal="centerContinuous" vertical="center"/>
    </xf>
    <xf numFmtId="0" fontId="55" fillId="17" borderId="102" xfId="0" applyFont="1" applyFill="1" applyBorder="1" applyAlignment="1">
      <alignment horizontal="center"/>
    </xf>
    <xf numFmtId="0" fontId="55" fillId="17" borderId="103" xfId="0" applyFont="1" applyFill="1" applyBorder="1" applyAlignment="1">
      <alignment horizontal="center"/>
    </xf>
    <xf numFmtId="0" fontId="55" fillId="17" borderId="103" xfId="0" quotePrefix="1" applyFont="1" applyFill="1" applyBorder="1" applyAlignment="1">
      <alignment horizontal="center"/>
    </xf>
    <xf numFmtId="9" fontId="55" fillId="17" borderId="103" xfId="0" applyNumberFormat="1" applyFont="1" applyFill="1" applyBorder="1" applyAlignment="1">
      <alignment horizontal="center"/>
    </xf>
    <xf numFmtId="164" fontId="55" fillId="17" borderId="103" xfId="0" applyNumberFormat="1" applyFont="1" applyFill="1" applyBorder="1" applyAlignment="1">
      <alignment horizontal="center"/>
    </xf>
    <xf numFmtId="164" fontId="55" fillId="17" borderId="100" xfId="0" applyNumberFormat="1" applyFont="1" applyFill="1" applyBorder="1" applyAlignment="1">
      <alignment horizontal="centerContinuous"/>
    </xf>
    <xf numFmtId="164" fontId="55" fillId="17" borderId="104" xfId="0" applyNumberFormat="1" applyFont="1" applyFill="1" applyBorder="1" applyAlignment="1">
      <alignment horizontal="centerContinuous"/>
    </xf>
    <xf numFmtId="0" fontId="55" fillId="17" borderId="105" xfId="0" applyFont="1" applyFill="1" applyBorder="1" applyAlignment="1">
      <alignment horizontal="centerContinuous"/>
    </xf>
    <xf numFmtId="0" fontId="1" fillId="0" borderId="43" xfId="0" applyFont="1" applyBorder="1" applyAlignment="1">
      <alignment horizontal="center" shrinkToFit="1"/>
    </xf>
    <xf numFmtId="0" fontId="1" fillId="0" borderId="39" xfId="0" applyFont="1" applyBorder="1" applyAlignment="1">
      <alignment horizontal="center" shrinkToFit="1"/>
    </xf>
    <xf numFmtId="164" fontId="1" fillId="0" borderId="40" xfId="0" applyNumberFormat="1" applyFont="1" applyBorder="1" applyAlignment="1">
      <alignment horizontal="center" shrinkToFit="1"/>
    </xf>
    <xf numFmtId="0" fontId="1" fillId="0" borderId="41" xfId="0" quotePrefix="1" applyFont="1" applyBorder="1" applyAlignment="1">
      <alignment horizontal="left"/>
    </xf>
    <xf numFmtId="0" fontId="1" fillId="0" borderId="42" xfId="0" applyFont="1" applyBorder="1" applyAlignment="1">
      <alignment horizontal="left" shrinkToFit="1"/>
    </xf>
    <xf numFmtId="0" fontId="4" fillId="18" borderId="43" xfId="0" applyFont="1" applyFill="1" applyBorder="1" applyAlignment="1">
      <alignment horizontal="center" shrinkToFit="1"/>
    </xf>
    <xf numFmtId="164" fontId="4" fillId="18" borderId="44" xfId="0" applyNumberFormat="1" applyFont="1" applyFill="1" applyBorder="1" applyAlignment="1">
      <alignment horizontal="center" shrinkToFit="1"/>
    </xf>
    <xf numFmtId="0" fontId="1" fillId="18" borderId="45" xfId="0" applyFont="1" applyFill="1" applyBorder="1" applyAlignment="1">
      <alignment horizontal="left"/>
    </xf>
    <xf numFmtId="0" fontId="4" fillId="18" borderId="46" xfId="0" applyFont="1" applyFill="1" applyBorder="1" applyAlignment="1">
      <alignment horizontal="left" shrinkToFit="1"/>
    </xf>
    <xf numFmtId="0" fontId="4" fillId="18" borderId="47" xfId="0" applyFont="1" applyFill="1" applyBorder="1" applyAlignment="1">
      <alignment horizontal="center" shrinkToFit="1"/>
    </xf>
    <xf numFmtId="164" fontId="4" fillId="18" borderId="48" xfId="0" applyNumberFormat="1" applyFont="1" applyFill="1" applyBorder="1" applyAlignment="1">
      <alignment horizontal="center" shrinkToFit="1"/>
    </xf>
    <xf numFmtId="0" fontId="1" fillId="18" borderId="49" xfId="0" applyFont="1" applyFill="1" applyBorder="1" applyAlignment="1">
      <alignment horizontal="left"/>
    </xf>
    <xf numFmtId="0" fontId="4" fillId="18" borderId="50" xfId="0" applyFont="1" applyFill="1" applyBorder="1" applyAlignment="1">
      <alignment horizontal="left" shrinkToFit="1"/>
    </xf>
    <xf numFmtId="164" fontId="1" fillId="0" borderId="11" xfId="0" applyNumberFormat="1" applyFont="1" applyFill="1" applyBorder="1" applyAlignment="1">
      <alignment horizontal="center" vertical="center"/>
    </xf>
    <xf numFmtId="49" fontId="1" fillId="0" borderId="80" xfId="0" applyNumberFormat="1" applyFont="1" applyFill="1" applyBorder="1" applyAlignment="1">
      <alignment horizontal="center" vertical="center"/>
    </xf>
    <xf numFmtId="0" fontId="1" fillId="0" borderId="29" xfId="0" applyFont="1" applyFill="1" applyBorder="1" applyAlignment="1">
      <alignment horizontal="center" shrinkToFit="1"/>
    </xf>
    <xf numFmtId="0" fontId="6" fillId="0" borderId="29" xfId="3" applyNumberFormat="1" applyFont="1" applyFill="1" applyBorder="1" applyAlignment="1">
      <alignment horizontal="center" shrinkToFit="1"/>
    </xf>
    <xf numFmtId="0" fontId="6" fillId="0" borderId="29" xfId="3" applyNumberFormat="1" applyFont="1" applyFill="1" applyBorder="1" applyAlignment="1">
      <alignment horizontal="center" vertical="center" shrinkToFit="1"/>
    </xf>
    <xf numFmtId="49" fontId="6" fillId="0" borderId="30" xfId="0" applyNumberFormat="1" applyFont="1" applyFill="1" applyBorder="1" applyAlignment="1">
      <alignment horizontal="center" vertical="center" wrapText="1"/>
    </xf>
    <xf numFmtId="0" fontId="1" fillId="0" borderId="0" xfId="0" applyFont="1" applyBorder="1" applyAlignment="1"/>
    <xf numFmtId="0" fontId="1" fillId="19" borderId="16" xfId="0" applyFont="1" applyFill="1" applyBorder="1" applyAlignment="1">
      <alignment horizontal="center"/>
    </xf>
    <xf numFmtId="0" fontId="1" fillId="19" borderId="54" xfId="0" applyFont="1" applyFill="1" applyBorder="1" applyAlignment="1">
      <alignment horizontal="center"/>
    </xf>
    <xf numFmtId="49" fontId="1" fillId="19" borderId="54" xfId="0" applyNumberFormat="1" applyFont="1" applyFill="1" applyBorder="1" applyAlignment="1">
      <alignment horizontal="center"/>
    </xf>
    <xf numFmtId="164" fontId="1" fillId="19" borderId="54" xfId="0" applyNumberFormat="1" applyFont="1" applyFill="1" applyBorder="1" applyAlignment="1">
      <alignment horizontal="center"/>
    </xf>
  </cellXfs>
  <cellStyles count="4">
    <cellStyle name="Hyperlink" xfId="1" builtinId="8"/>
    <cellStyle name="Normal" xfId="0" builtinId="0"/>
    <cellStyle name="Percent" xfId="2" builtinId="5"/>
    <cellStyle name="Percent 2" xfId="3"/>
  </cellStyles>
  <dxfs count="16">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00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95250</xdr:colOff>
      <xdr:row>1</xdr:row>
      <xdr:rowOff>19050</xdr:rowOff>
    </xdr:from>
    <xdr:to>
      <xdr:col>6</xdr:col>
      <xdr:colOff>1247775</xdr:colOff>
      <xdr:row>25</xdr:row>
      <xdr:rowOff>114300</xdr:rowOff>
    </xdr:to>
    <xdr:pic>
      <xdr:nvPicPr>
        <xdr:cNvPr id="1103" name="Picture 72" descr="mystran cleric df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390525"/>
          <a:ext cx="2276475" cy="529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15</xdr:row>
      <xdr:rowOff>47625</xdr:rowOff>
    </xdr:from>
    <xdr:to>
      <xdr:col>6</xdr:col>
      <xdr:colOff>1190625</xdr:colOff>
      <xdr:row>38</xdr:row>
      <xdr:rowOff>133350</xdr:rowOff>
    </xdr:to>
    <xdr:sp macro="" textlink="">
      <xdr:nvSpPr>
        <xdr:cNvPr id="1025" name="Text 6"/>
        <xdr:cNvSpPr txBox="1">
          <a:spLocks noChangeArrowheads="1"/>
        </xdr:cNvSpPr>
      </xdr:nvSpPr>
      <xdr:spPr bwMode="auto">
        <a:xfrm>
          <a:off x="47625" y="3943350"/>
          <a:ext cx="6886575" cy="49149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0" i="0" u="none" strike="noStrike" baseline="0">
              <a:solidFill>
                <a:srgbClr val="000000"/>
              </a:solidFill>
              <a:latin typeface="Times New Roman"/>
              <a:cs typeface="Times New Roman"/>
            </a:rPr>
            <a:t>Clad in a typical mage’s robe he generally carries a staff to channel his spells.  He has a cheerful face, bright blue eyes and long golden hair.  He has a quick tongue that has smoothed over many disagreements.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The young half elf wizard Gaeleth is known well wherever he travels. He is seen as a bright and respectful young lad, using his spells to assist others as much as he can. Hailing from the city of Waterdeep he travels the world aiming to help the less fortunate. Though not a mage of considerable power he seems to be very resourceful.</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In reality the one known as Gaeleth is a beguiling anarchist. Using his guise as a travelling mage he sows the seeds of anger and hatred.  None would suspect the kind wizard to be behind the animosity, and the battles that ensued were mostly fought after he has left the area.</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His birth place is unknown, but he spent his early years in Waterdeep as an orphan.  Though he showed arcane ability from his youth, wizards refused to take him as an apprentice due to his volatile nature.  A merchant eventually took him into his home; this man used the one who would be known as Gaeleth for any purpose he deemed necessary.  First it was simply spying on his competition, but eventually it was tricking them into making unfavorable deals.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Tired of being used he used his budding abilities to sneak off without a trace.  Leaving Waterdeep he set off, determined to cause trouble in a world that had used him his entire life.  Taking the name of Gaeleth he has since forgotten his previous one.  During the course of his travels he has slain goblins with other adventurers while convincing them a group of elves were secretly behind the attacks.  The ensuing battle was violent, and the fact that it was between two groups who considered themselves “good’ made it even better.  In another instance he drove away wolves that he in fact led to a couple farms.  When the locals pursued them the headed straight into the arms of a group of trolls.  But eventually he realized he could not accomplish his goals alone.  He could cause so much more damage if he found companions with the same twisted morals.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3391"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2568" name="Rectangle 1"/>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9483" name="Rectangle 1"/>
        <xdr:cNvSpPr>
          <a:spLocks noChangeArrowheads="1"/>
        </xdr:cNvSpPr>
      </xdr:nvSpPr>
      <xdr:spPr bwMode="auto">
        <a:xfrm>
          <a:off x="492442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shuahss@yahoo.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0"/>
  <sheetViews>
    <sheetView showGridLines="0" tabSelected="1" zoomScaleNormal="100" workbookViewId="0"/>
  </sheetViews>
  <sheetFormatPr defaultColWidth="13" defaultRowHeight="15.75"/>
  <cols>
    <col min="1" max="1" width="22.625" style="20" customWidth="1"/>
    <col min="2" max="2" width="10" style="21" customWidth="1"/>
    <col min="3" max="3" width="5.125" style="21" customWidth="1"/>
    <col min="4" max="4" width="13.75" style="20" bestFit="1" customWidth="1"/>
    <col min="5" max="5" width="9.125" style="21" bestFit="1" customWidth="1"/>
    <col min="6" max="6" width="14.75" style="20" customWidth="1"/>
    <col min="7" max="7" width="17.125" style="21" customWidth="1"/>
    <col min="8" max="16384" width="13" style="1"/>
  </cols>
  <sheetData>
    <row r="1" spans="1:7" ht="29.25" thickTop="1" thickBot="1">
      <c r="A1" s="298" t="s">
        <v>327</v>
      </c>
      <c r="B1" s="299" t="s">
        <v>328</v>
      </c>
      <c r="C1" s="206"/>
      <c r="D1" s="207"/>
      <c r="E1" s="208"/>
      <c r="F1" s="207"/>
      <c r="G1" s="209" t="s">
        <v>270</v>
      </c>
    </row>
    <row r="2" spans="1:7" ht="17.25" thickTop="1">
      <c r="A2" s="2" t="s">
        <v>0</v>
      </c>
      <c r="B2" s="16" t="s">
        <v>169</v>
      </c>
      <c r="C2" s="54"/>
      <c r="D2" s="4" t="s">
        <v>1</v>
      </c>
      <c r="E2" s="54" t="s">
        <v>122</v>
      </c>
      <c r="F2"/>
      <c r="G2" s="5"/>
    </row>
    <row r="3" spans="1:7" ht="16.5">
      <c r="A3" s="2" t="s">
        <v>74</v>
      </c>
      <c r="B3" s="16" t="s">
        <v>170</v>
      </c>
      <c r="C3" s="54"/>
      <c r="D3" s="4" t="s">
        <v>75</v>
      </c>
      <c r="E3" s="54">
        <v>9</v>
      </c>
      <c r="F3" s="4"/>
      <c r="G3" s="5"/>
    </row>
    <row r="4" spans="1:7" ht="16.5">
      <c r="A4" s="2" t="s">
        <v>76</v>
      </c>
      <c r="B4" s="16" t="s">
        <v>326</v>
      </c>
      <c r="C4" s="54"/>
      <c r="D4" s="4" t="s">
        <v>2</v>
      </c>
      <c r="E4" s="54" t="s">
        <v>166</v>
      </c>
      <c r="F4" s="4"/>
      <c r="G4" s="5"/>
    </row>
    <row r="5" spans="1:7" ht="17.25" thickBot="1">
      <c r="A5" s="2" t="s">
        <v>77</v>
      </c>
      <c r="B5" s="16" t="s">
        <v>168</v>
      </c>
      <c r="C5" s="41"/>
      <c r="D5" s="4" t="s">
        <v>3</v>
      </c>
      <c r="E5" s="54" t="s">
        <v>167</v>
      </c>
      <c r="F5" s="4"/>
      <c r="G5" s="5"/>
    </row>
    <row r="6" spans="1:7" ht="17.25" thickTop="1">
      <c r="A6" s="181" t="s">
        <v>81</v>
      </c>
      <c r="B6" s="182" t="s">
        <v>271</v>
      </c>
      <c r="C6" s="221">
        <f>RIGHT(B6,1)+'Personal File'!C11</f>
        <v>3</v>
      </c>
      <c r="D6" s="193" t="s">
        <v>154</v>
      </c>
      <c r="E6" s="183" t="s">
        <v>165</v>
      </c>
      <c r="F6" s="3"/>
      <c r="G6" s="5"/>
    </row>
    <row r="7" spans="1:7" ht="16.5">
      <c r="A7" s="184" t="s">
        <v>82</v>
      </c>
      <c r="B7" s="185" t="s">
        <v>271</v>
      </c>
      <c r="C7" s="222">
        <f>RIGHT(B7,1)+'Personal File'!C10</f>
        <v>4</v>
      </c>
      <c r="D7" s="194" t="s">
        <v>104</v>
      </c>
      <c r="E7" s="186" t="s">
        <v>331</v>
      </c>
      <c r="F7" s="3"/>
      <c r="G7" s="5"/>
    </row>
    <row r="8" spans="1:7" ht="17.25" thickBot="1">
      <c r="A8" s="187" t="s">
        <v>83</v>
      </c>
      <c r="B8" s="188" t="s">
        <v>272</v>
      </c>
      <c r="C8" s="223">
        <f>RIGHT(B8,1)+'Personal File'!C13</f>
        <v>6</v>
      </c>
      <c r="D8" s="195" t="s">
        <v>155</v>
      </c>
      <c r="E8" s="189" t="s">
        <v>255</v>
      </c>
      <c r="F8" s="3"/>
      <c r="G8" s="5"/>
    </row>
    <row r="9" spans="1:7" ht="17.25" thickTop="1">
      <c r="A9" s="30" t="s">
        <v>4</v>
      </c>
      <c r="B9" s="31">
        <v>10</v>
      </c>
      <c r="C9" s="297" t="str">
        <f t="shared" ref="C9:C14" si="0">IF(B9&gt;9.9,CONCATENATE("+",ROUNDDOWN((B9-10)/2,0)),ROUNDUP((B9-10)/2,0))</f>
        <v>+0</v>
      </c>
      <c r="D9" s="224" t="s">
        <v>102</v>
      </c>
      <c r="E9" s="226" t="s">
        <v>171</v>
      </c>
      <c r="F9" s="3"/>
      <c r="G9" s="5"/>
    </row>
    <row r="10" spans="1:7" ht="16.5">
      <c r="A10" s="7" t="s">
        <v>5</v>
      </c>
      <c r="B10" s="106">
        <v>13</v>
      </c>
      <c r="C10" s="50" t="str">
        <f t="shared" si="0"/>
        <v>+1</v>
      </c>
      <c r="D10" s="225" t="s">
        <v>103</v>
      </c>
      <c r="E10" s="75">
        <f>Martial!B15+Equipment!B16</f>
        <v>40.5</v>
      </c>
      <c r="F10" s="3"/>
      <c r="G10" s="5"/>
    </row>
    <row r="11" spans="1:7" ht="16.5">
      <c r="A11" s="28" t="s">
        <v>18</v>
      </c>
      <c r="B11" s="107">
        <v>10</v>
      </c>
      <c r="C11" s="42" t="str">
        <f t="shared" si="0"/>
        <v>+0</v>
      </c>
      <c r="D11" s="196" t="s">
        <v>20</v>
      </c>
      <c r="E11" s="70">
        <v>41</v>
      </c>
      <c r="F11" s="3"/>
      <c r="G11" s="5"/>
    </row>
    <row r="12" spans="1:7" ht="16.5">
      <c r="A12" s="296" t="s">
        <v>19</v>
      </c>
      <c r="B12" s="107">
        <v>14</v>
      </c>
      <c r="C12" s="50" t="str">
        <f t="shared" si="0"/>
        <v>+2</v>
      </c>
      <c r="D12" s="196" t="s">
        <v>73</v>
      </c>
      <c r="E12" s="70">
        <v>41</v>
      </c>
      <c r="F12" s="2"/>
      <c r="G12" s="5"/>
    </row>
    <row r="13" spans="1:7" ht="16.5">
      <c r="A13" s="29" t="s">
        <v>21</v>
      </c>
      <c r="B13" s="6">
        <v>10</v>
      </c>
      <c r="C13" s="50" t="str">
        <f t="shared" si="0"/>
        <v>+0</v>
      </c>
      <c r="D13" s="197" t="s">
        <v>153</v>
      </c>
      <c r="E13" s="74">
        <f>10+C10+1+4</f>
        <v>16</v>
      </c>
      <c r="F13" s="3"/>
      <c r="G13" s="5"/>
    </row>
    <row r="14" spans="1:7" ht="17.25" thickBot="1">
      <c r="A14" s="32" t="s">
        <v>17</v>
      </c>
      <c r="B14" s="300">
        <v>20</v>
      </c>
      <c r="C14" s="43" t="str">
        <f t="shared" si="0"/>
        <v>+5</v>
      </c>
      <c r="D14" s="198" t="s">
        <v>72</v>
      </c>
      <c r="E14" s="170">
        <f>E13+SUM(Martial!B11:B13)</f>
        <v>23</v>
      </c>
      <c r="F14" s="3"/>
      <c r="G14" s="5"/>
    </row>
    <row r="15" spans="1:7" ht="24.75" thickTop="1" thickBot="1">
      <c r="A15" s="8" t="s">
        <v>32</v>
      </c>
      <c r="B15" s="9"/>
      <c r="C15" s="9"/>
      <c r="D15" s="10"/>
      <c r="E15" s="10"/>
      <c r="F15" s="10"/>
      <c r="G15" s="11"/>
    </row>
    <row r="16" spans="1:7" s="15" customFormat="1" ht="17.25" thickTop="1">
      <c r="A16" s="12"/>
      <c r="B16" s="13"/>
      <c r="C16" s="13"/>
      <c r="D16" s="13"/>
      <c r="E16" s="13"/>
      <c r="F16" s="13"/>
      <c r="G16" s="14"/>
    </row>
    <row r="17" spans="1:7" s="15" customFormat="1" ht="16.5">
      <c r="A17" s="93"/>
      <c r="B17" s="16"/>
      <c r="C17" s="16"/>
      <c r="D17" s="16"/>
      <c r="E17" s="16"/>
      <c r="F17" s="16"/>
      <c r="G17" s="105"/>
    </row>
    <row r="18" spans="1:7" s="15" customFormat="1" ht="16.5">
      <c r="A18" s="93"/>
      <c r="B18" s="16"/>
      <c r="C18" s="16"/>
      <c r="D18" s="16"/>
      <c r="E18" s="16"/>
      <c r="F18" s="16"/>
      <c r="G18" s="105"/>
    </row>
    <row r="19" spans="1:7" s="15" customFormat="1" ht="16.5">
      <c r="A19" s="93"/>
      <c r="B19" s="16"/>
      <c r="C19" s="16"/>
      <c r="D19" s="16"/>
      <c r="E19" s="16"/>
      <c r="F19" s="16"/>
      <c r="G19" s="105"/>
    </row>
    <row r="20" spans="1:7" s="15" customFormat="1" ht="16.5">
      <c r="A20" s="93"/>
      <c r="B20" s="16"/>
      <c r="C20" s="16"/>
      <c r="D20" s="16"/>
      <c r="E20" s="16"/>
      <c r="F20" s="16"/>
      <c r="G20" s="105"/>
    </row>
    <row r="21" spans="1:7" s="15" customFormat="1" ht="16.5">
      <c r="A21" s="93"/>
      <c r="B21" s="16"/>
      <c r="C21" s="16"/>
      <c r="D21" s="16"/>
      <c r="E21" s="16"/>
      <c r="F21" s="16"/>
      <c r="G21" s="105"/>
    </row>
    <row r="22" spans="1:7" s="15" customFormat="1" ht="16.5">
      <c r="A22" s="93"/>
      <c r="B22" s="16"/>
      <c r="C22" s="16"/>
      <c r="D22" s="16"/>
      <c r="E22" s="16"/>
      <c r="F22" s="16"/>
      <c r="G22" s="105"/>
    </row>
    <row r="23" spans="1:7" s="15" customFormat="1" ht="16.5">
      <c r="A23" s="93"/>
      <c r="B23" s="16"/>
      <c r="C23" s="16"/>
      <c r="D23" s="16"/>
      <c r="E23" s="16"/>
      <c r="F23" s="16"/>
      <c r="G23" s="105"/>
    </row>
    <row r="24" spans="1:7" s="15" customFormat="1" ht="16.5">
      <c r="A24" s="93"/>
      <c r="B24" s="16"/>
      <c r="C24" s="16"/>
      <c r="D24" s="16"/>
      <c r="E24" s="16"/>
      <c r="F24" s="16"/>
      <c r="G24" s="105"/>
    </row>
    <row r="25" spans="1:7" s="15" customFormat="1" ht="16.5">
      <c r="A25" s="93"/>
      <c r="B25" s="16"/>
      <c r="C25" s="16"/>
      <c r="D25" s="16"/>
      <c r="E25" s="16"/>
      <c r="F25" s="16"/>
      <c r="G25" s="105"/>
    </row>
    <row r="26" spans="1:7" s="15" customFormat="1" ht="16.5">
      <c r="A26" s="93"/>
      <c r="B26" s="16"/>
      <c r="C26" s="16"/>
      <c r="D26" s="16"/>
      <c r="E26" s="16"/>
      <c r="F26" s="16"/>
      <c r="G26" s="105"/>
    </row>
    <row r="27" spans="1:7" s="15" customFormat="1" ht="16.5">
      <c r="A27" s="93"/>
      <c r="B27" s="16"/>
      <c r="C27" s="16"/>
      <c r="D27" s="16"/>
      <c r="E27" s="16"/>
      <c r="F27" s="16"/>
      <c r="G27" s="105"/>
    </row>
    <row r="28" spans="1:7" s="15" customFormat="1" ht="16.5">
      <c r="A28" s="93"/>
      <c r="B28" s="16"/>
      <c r="C28" s="16"/>
      <c r="D28" s="16"/>
      <c r="E28" s="16"/>
      <c r="F28" s="16"/>
      <c r="G28" s="105"/>
    </row>
    <row r="29" spans="1:7" s="15" customFormat="1" ht="16.5">
      <c r="A29" s="93"/>
      <c r="B29" s="16"/>
      <c r="C29" s="16"/>
      <c r="D29" s="16"/>
      <c r="E29" s="16"/>
      <c r="F29" s="16"/>
      <c r="G29" s="105"/>
    </row>
    <row r="30" spans="1:7" s="15" customFormat="1" ht="16.5">
      <c r="A30" s="93"/>
      <c r="B30" s="16"/>
      <c r="C30" s="16"/>
      <c r="D30" s="16"/>
      <c r="E30" s="16"/>
      <c r="F30" s="16"/>
      <c r="G30" s="105"/>
    </row>
    <row r="31" spans="1:7" s="15" customFormat="1" ht="16.5">
      <c r="A31" s="93"/>
      <c r="B31" s="16"/>
      <c r="C31" s="16"/>
      <c r="D31" s="16"/>
      <c r="E31" s="16"/>
      <c r="F31" s="16"/>
      <c r="G31" s="105"/>
    </row>
    <row r="32" spans="1:7" s="15" customFormat="1" ht="16.5">
      <c r="A32" s="93"/>
      <c r="B32" s="16"/>
      <c r="C32" s="16"/>
      <c r="D32" s="16"/>
      <c r="E32" s="16"/>
      <c r="F32" s="16"/>
      <c r="G32" s="105"/>
    </row>
    <row r="33" spans="1:7" s="15" customFormat="1" ht="16.5">
      <c r="A33" s="93"/>
      <c r="B33" s="16"/>
      <c r="C33" s="16"/>
      <c r="D33" s="16"/>
      <c r="E33" s="16"/>
      <c r="F33" s="16"/>
      <c r="G33" s="105"/>
    </row>
    <row r="34" spans="1:7" s="15" customFormat="1" ht="16.5">
      <c r="A34" s="93"/>
      <c r="B34" s="16"/>
      <c r="C34" s="16"/>
      <c r="D34" s="16"/>
      <c r="E34" s="16"/>
      <c r="F34" s="16"/>
      <c r="G34" s="105"/>
    </row>
    <row r="35" spans="1:7" s="15" customFormat="1" ht="16.5">
      <c r="A35" s="93"/>
      <c r="B35" s="16"/>
      <c r="C35" s="16"/>
      <c r="D35" s="16"/>
      <c r="E35" s="16"/>
      <c r="F35" s="16"/>
      <c r="G35" s="105"/>
    </row>
    <row r="36" spans="1:7" s="15" customFormat="1" ht="16.5">
      <c r="A36" s="93"/>
      <c r="B36" s="16"/>
      <c r="C36" s="16"/>
      <c r="D36" s="16"/>
      <c r="E36" s="16"/>
      <c r="F36" s="16"/>
      <c r="G36" s="105"/>
    </row>
    <row r="37" spans="1:7" s="15" customFormat="1" ht="16.5">
      <c r="A37" s="93"/>
      <c r="B37" s="16"/>
      <c r="C37" s="16"/>
      <c r="D37" s="16"/>
      <c r="E37" s="16"/>
      <c r="F37" s="16"/>
      <c r="G37" s="105"/>
    </row>
    <row r="38" spans="1:7" s="15" customFormat="1" ht="16.5">
      <c r="A38" s="93"/>
      <c r="B38" s="16"/>
      <c r="C38" s="16"/>
      <c r="D38" s="16"/>
      <c r="E38" s="16"/>
      <c r="F38" s="16"/>
      <c r="G38" s="105"/>
    </row>
    <row r="39" spans="1:7" ht="17.25" thickBot="1">
      <c r="A39" s="17"/>
      <c r="B39" s="18"/>
      <c r="C39" s="18"/>
      <c r="D39" s="18"/>
      <c r="E39" s="18"/>
      <c r="F39" s="18"/>
      <c r="G39" s="19"/>
    </row>
    <row r="40" spans="1:7" ht="16.5" thickTop="1"/>
  </sheetData>
  <phoneticPr fontId="0" type="noConversion"/>
  <conditionalFormatting sqref="E12">
    <cfRule type="cellIs" dxfId="15" priority="1" stopIfTrue="1" operator="lessThan">
      <formula>$E$11/3</formula>
    </cfRule>
    <cfRule type="cellIs" dxfId="14" priority="2" stopIfTrue="1" operator="between">
      <formula>$E$11/3</formula>
      <formula>$E$11/2</formula>
    </cfRule>
    <cfRule type="cellIs" dxfId="13" priority="3" stopIfTrue="1" operator="greaterThan">
      <formula>$E$11/2</formula>
    </cfRule>
  </conditionalFormatting>
  <conditionalFormatting sqref="E10">
    <cfRule type="cellIs" dxfId="12" priority="4" stopIfTrue="1" operator="greaterThan">
      <formula>116</formula>
    </cfRule>
    <cfRule type="cellIs" dxfId="11" priority="5" stopIfTrue="1" operator="between">
      <formula>58</formula>
      <formula>116</formula>
    </cfRule>
  </conditionalFormatting>
  <hyperlinks>
    <hyperlink ref="G1" r:id="rId1" display="Played by Josh Hess"/>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zoomScale="115" zoomScaleNormal="115" workbookViewId="0">
      <pane ySplit="2" topLeftCell="A3" activePane="bottomLeft" state="frozen"/>
      <selection pane="bottomLeft" activeCell="A3" sqref="A3"/>
    </sheetView>
  </sheetViews>
  <sheetFormatPr defaultColWidth="13" defaultRowHeight="15.75"/>
  <cols>
    <col min="1" max="1" width="28.75" style="20" bestFit="1" customWidth="1"/>
    <col min="2" max="2" width="6.25" style="20" customWidth="1"/>
    <col min="3" max="4" width="6.25" style="21" hidden="1" customWidth="1"/>
    <col min="5" max="5" width="9.125" style="21" bestFit="1" customWidth="1"/>
    <col min="6" max="6" width="6.75" style="21" bestFit="1" customWidth="1"/>
    <col min="7" max="7" width="6.75" style="53" customWidth="1"/>
    <col min="8" max="8" width="40.625" style="20" customWidth="1"/>
    <col min="9" max="16384" width="13" style="1"/>
  </cols>
  <sheetData>
    <row r="1" spans="1:8" ht="24" thickBot="1">
      <c r="A1" s="40" t="s">
        <v>16</v>
      </c>
      <c r="B1" s="22"/>
      <c r="C1" s="22"/>
      <c r="D1" s="22"/>
      <c r="E1" s="22"/>
      <c r="F1" s="22"/>
      <c r="G1" s="51"/>
      <c r="H1" s="22"/>
    </row>
    <row r="2" spans="1:8" s="15" customFormat="1" ht="33">
      <c r="A2" s="37" t="s">
        <v>6</v>
      </c>
      <c r="B2" s="38" t="s">
        <v>37</v>
      </c>
      <c r="C2" s="38" t="s">
        <v>44</v>
      </c>
      <c r="D2" s="38" t="s">
        <v>36</v>
      </c>
      <c r="E2" s="49" t="s">
        <v>70</v>
      </c>
      <c r="F2" s="49" t="s">
        <v>45</v>
      </c>
      <c r="G2" s="52" t="s">
        <v>78</v>
      </c>
      <c r="H2" s="39" t="s">
        <v>8</v>
      </c>
    </row>
    <row r="3" spans="1:8" s="44" customFormat="1" ht="16.5">
      <c r="A3" s="112" t="s">
        <v>46</v>
      </c>
      <c r="B3" s="80">
        <v>0</v>
      </c>
      <c r="C3" s="113" t="s">
        <v>40</v>
      </c>
      <c r="D3" s="114" t="str">
        <f>IF(C3="Str",'Personal File'!$C$9,IF(C3="Dex",'Personal File'!$C$10,IF(C3="Con",'Personal File'!$C$11,IF(C3="Int",'Personal File'!$C$12,IF(C3="Wis",'Personal File'!$C$13,IF(C3="Cha",'Personal File'!$C$14))))))</f>
        <v>+2</v>
      </c>
      <c r="E3" s="114" t="str">
        <f t="shared" ref="E3:E38" si="0">CONCATENATE(C3," (",D3,")")</f>
        <v>Int (+2)</v>
      </c>
      <c r="F3" s="150" t="s">
        <v>71</v>
      </c>
      <c r="G3" s="81">
        <f t="shared" ref="G3:G8" si="1">B3+MID(E3,6,2)+F3</f>
        <v>2</v>
      </c>
      <c r="H3" s="192"/>
    </row>
    <row r="4" spans="1:8" s="48" customFormat="1" ht="16.5">
      <c r="A4" s="134" t="s">
        <v>47</v>
      </c>
      <c r="B4" s="80">
        <v>0</v>
      </c>
      <c r="C4" s="135" t="s">
        <v>42</v>
      </c>
      <c r="D4" s="136" t="str">
        <f>IF(C4="Str",'Personal File'!$C$9,IF(C4="Dex",'Personal File'!$C$10,IF(C4="Con",'Personal File'!$C$11,IF(C4="Int",'Personal File'!$C$12,IF(C4="Wis",'Personal File'!$C$13,IF(C4="Cha",'Personal File'!$C$14))))))</f>
        <v>+1</v>
      </c>
      <c r="E4" s="136" t="str">
        <f t="shared" si="0"/>
        <v>Dex (+1)</v>
      </c>
      <c r="F4" s="81" t="s">
        <v>333</v>
      </c>
      <c r="G4" s="81">
        <f t="shared" si="1"/>
        <v>0</v>
      </c>
      <c r="H4" s="82"/>
    </row>
    <row r="5" spans="1:8" s="46" customFormat="1" ht="16.5">
      <c r="A5" s="273" t="s">
        <v>48</v>
      </c>
      <c r="B5" s="268">
        <v>8</v>
      </c>
      <c r="C5" s="274" t="s">
        <v>38</v>
      </c>
      <c r="D5" s="275" t="str">
        <f>IF(C5="Str",'Personal File'!$C$9,IF(C5="Dex",'Personal File'!$C$10,IF(C5="Con",'Personal File'!$C$11,IF(C5="Int",'Personal File'!$C$12,IF(C5="Wis",'Personal File'!$C$13,IF(C5="Cha",'Personal File'!$C$14))))))</f>
        <v>+5</v>
      </c>
      <c r="E5" s="276" t="str">
        <f t="shared" si="0"/>
        <v>Cha (+5)</v>
      </c>
      <c r="F5" s="271" t="s">
        <v>71</v>
      </c>
      <c r="G5" s="271">
        <f t="shared" si="1"/>
        <v>13</v>
      </c>
      <c r="H5" s="277"/>
    </row>
    <row r="6" spans="1:8" s="45" customFormat="1" ht="16.5">
      <c r="A6" s="87" t="s">
        <v>49</v>
      </c>
      <c r="B6" s="80">
        <v>0</v>
      </c>
      <c r="C6" s="88" t="s">
        <v>43</v>
      </c>
      <c r="D6" s="89" t="str">
        <f>IF(C6="Str",'Personal File'!$C$9,IF(C6="Dex",'Personal File'!$C$10,IF(C6="Con",'Personal File'!$C$11,IF(C6="Int",'Personal File'!$C$12,IF(C6="Wis",'Personal File'!$C$13,IF(C6="Cha",'Personal File'!$C$14))))))</f>
        <v>+0</v>
      </c>
      <c r="E6" s="89" t="str">
        <f t="shared" si="0"/>
        <v>Str (+0)</v>
      </c>
      <c r="F6" s="81" t="s">
        <v>333</v>
      </c>
      <c r="G6" s="81">
        <f t="shared" si="1"/>
        <v>-1</v>
      </c>
      <c r="H6" s="82"/>
    </row>
    <row r="7" spans="1:8" s="45" customFormat="1" ht="16.5">
      <c r="A7" s="278" t="s">
        <v>22</v>
      </c>
      <c r="B7" s="268">
        <v>8</v>
      </c>
      <c r="C7" s="279" t="s">
        <v>39</v>
      </c>
      <c r="D7" s="280" t="str">
        <f>IF(C7="Str",'Personal File'!$C$9,IF(C7="Dex",'Personal File'!$C$10,IF(C7="Con",'Personal File'!$C$11,IF(C7="Int",'Personal File'!$C$12,IF(C7="Wis",'Personal File'!$C$13,IF(C7="Cha",'Personal File'!$C$14))))))</f>
        <v>+0</v>
      </c>
      <c r="E7" s="280" t="str">
        <f t="shared" si="0"/>
        <v>Con (+0)</v>
      </c>
      <c r="F7" s="271" t="s">
        <v>71</v>
      </c>
      <c r="G7" s="271">
        <f t="shared" si="1"/>
        <v>8</v>
      </c>
      <c r="H7" s="277"/>
    </row>
    <row r="8" spans="1:8" s="44" customFormat="1" ht="16.5">
      <c r="A8" s="112" t="s">
        <v>164</v>
      </c>
      <c r="B8" s="80">
        <v>0</v>
      </c>
      <c r="C8" s="113" t="s">
        <v>40</v>
      </c>
      <c r="D8" s="114" t="str">
        <f>IF(C8="Str",'Personal File'!$C$9,IF(C8="Dex",'Personal File'!$C$10,IF(C8="Con",'Personal File'!$C$11,IF(C8="Int",'Personal File'!$C$12,IF(C8="Wis",'Personal File'!$C$13,IF(C8="Cha",'Personal File'!$C$14))))))</f>
        <v>+2</v>
      </c>
      <c r="E8" s="114" t="str">
        <f t="shared" si="0"/>
        <v>Int (+2)</v>
      </c>
      <c r="F8" s="81" t="s">
        <v>71</v>
      </c>
      <c r="G8" s="81">
        <f t="shared" si="1"/>
        <v>2</v>
      </c>
      <c r="H8" s="192"/>
    </row>
    <row r="9" spans="1:8" s="47" customFormat="1" ht="16.5">
      <c r="A9" s="55" t="s">
        <v>50</v>
      </c>
      <c r="B9" s="56">
        <v>0</v>
      </c>
      <c r="C9" s="57" t="s">
        <v>40</v>
      </c>
      <c r="D9" s="58" t="str">
        <f>IF(C9="Str",'Personal File'!$C$9,IF(C9="Dex",'Personal File'!$C$10,IF(C9="Con",'Personal File'!$C$11,IF(C9="Int",'Personal File'!$C$12,IF(C9="Wis",'Personal File'!$C$13,IF(C9="Cha",'Personal File'!$C$14))))))</f>
        <v>+2</v>
      </c>
      <c r="E9" s="58" t="str">
        <f t="shared" si="0"/>
        <v>Int (+2)</v>
      </c>
      <c r="F9" s="59" t="s">
        <v>71</v>
      </c>
      <c r="G9" s="60">
        <v>0</v>
      </c>
      <c r="H9" s="61"/>
    </row>
    <row r="10" spans="1:8" s="48" customFormat="1" ht="16.5">
      <c r="A10" s="151" t="s">
        <v>51</v>
      </c>
      <c r="B10" s="71">
        <v>6</v>
      </c>
      <c r="C10" s="152" t="s">
        <v>38</v>
      </c>
      <c r="D10" s="153" t="str">
        <f>IF(C10="Str",'Personal File'!$C$9,IF(C10="Dex",'Personal File'!$C$10,IF(C10="Con",'Personal File'!$C$11,IF(C10="Int",'Personal File'!$C$12,IF(C10="Wis",'Personal File'!$C$13,IF(C10="Cha",'Personal File'!$C$14))))))</f>
        <v>+5</v>
      </c>
      <c r="E10" s="154" t="str">
        <f t="shared" si="0"/>
        <v>Cha (+5)</v>
      </c>
      <c r="F10" s="72" t="s">
        <v>71</v>
      </c>
      <c r="G10" s="72">
        <f>B10+MID(E10,6,2)+F10</f>
        <v>11</v>
      </c>
      <c r="H10" s="73"/>
    </row>
    <row r="11" spans="1:8" s="48" customFormat="1" ht="16.5">
      <c r="A11" s="55" t="s">
        <v>52</v>
      </c>
      <c r="B11" s="56">
        <v>0</v>
      </c>
      <c r="C11" s="57" t="s">
        <v>40</v>
      </c>
      <c r="D11" s="58" t="str">
        <f>IF(C11="Str",'Personal File'!$C$9,IF(C11="Dex",'Personal File'!$C$10,IF(C11="Con",'Personal File'!$C$11,IF(C11="Int",'Personal File'!$C$12,IF(C11="Wis",'Personal File'!$C$13,IF(C11="Cha",'Personal File'!$C$14))))))</f>
        <v>+2</v>
      </c>
      <c r="E11" s="58" t="str">
        <f t="shared" si="0"/>
        <v>Int (+2)</v>
      </c>
      <c r="F11" s="59" t="s">
        <v>71</v>
      </c>
      <c r="G11" s="60">
        <v>0</v>
      </c>
      <c r="H11" s="61"/>
    </row>
    <row r="12" spans="1:8" s="48" customFormat="1" ht="16.5">
      <c r="A12" s="83" t="s">
        <v>53</v>
      </c>
      <c r="B12" s="80">
        <v>0</v>
      </c>
      <c r="C12" s="84" t="s">
        <v>38</v>
      </c>
      <c r="D12" s="85" t="str">
        <f>IF(C12="Str",'Personal File'!$C$9,IF(C12="Dex",'Personal File'!$C$10,IF(C12="Con",'Personal File'!$C$11,IF(C12="Int",'Personal File'!$C$12,IF(C12="Wis",'Personal File'!$C$13,IF(C12="Cha",'Personal File'!$C$14))))))</f>
        <v>+5</v>
      </c>
      <c r="E12" s="86" t="str">
        <f t="shared" si="0"/>
        <v>Cha (+5)</v>
      </c>
      <c r="F12" s="81" t="s">
        <v>71</v>
      </c>
      <c r="G12" s="81">
        <f t="shared" ref="G12:G20" si="2">B12+MID(E12,6,2)+F12</f>
        <v>5</v>
      </c>
      <c r="H12" s="82"/>
    </row>
    <row r="13" spans="1:8" s="48" customFormat="1" ht="16.5">
      <c r="A13" s="134" t="s">
        <v>54</v>
      </c>
      <c r="B13" s="80">
        <v>0</v>
      </c>
      <c r="C13" s="135" t="s">
        <v>42</v>
      </c>
      <c r="D13" s="136" t="str">
        <f>IF(C13="Str",'Personal File'!$C$9,IF(C13="Dex",'Personal File'!$C$10,IF(C13="Con",'Personal File'!$C$11,IF(C13="Int",'Personal File'!$C$12,IF(C13="Wis",'Personal File'!$C$13,IF(C13="Cha",'Personal File'!$C$14))))))</f>
        <v>+1</v>
      </c>
      <c r="E13" s="137" t="str">
        <f t="shared" si="0"/>
        <v>Dex (+1)</v>
      </c>
      <c r="F13" s="81" t="s">
        <v>333</v>
      </c>
      <c r="G13" s="81">
        <f t="shared" si="2"/>
        <v>0</v>
      </c>
      <c r="H13" s="82"/>
    </row>
    <row r="14" spans="1:8" s="48" customFormat="1" ht="16.5">
      <c r="A14" s="62" t="s">
        <v>55</v>
      </c>
      <c r="B14" s="63">
        <v>0</v>
      </c>
      <c r="C14" s="64" t="s">
        <v>40</v>
      </c>
      <c r="D14" s="65" t="str">
        <f>IF(C14="Str",'Personal File'!$C$9,IF(C14="Dex",'Personal File'!$C$10,IF(C14="Con",'Personal File'!$C$11,IF(C14="Int",'Personal File'!$C$12,IF(C14="Wis",'Personal File'!$C$13,IF(C14="Cha",'Personal File'!$C$14))))))</f>
        <v>+2</v>
      </c>
      <c r="E14" s="65" t="str">
        <f t="shared" si="0"/>
        <v>Int (+2)</v>
      </c>
      <c r="F14" s="66" t="s">
        <v>71</v>
      </c>
      <c r="G14" s="66">
        <f t="shared" si="2"/>
        <v>2</v>
      </c>
      <c r="H14" s="67"/>
    </row>
    <row r="15" spans="1:8" s="48" customFormat="1" ht="16.5">
      <c r="A15" s="151" t="s">
        <v>56</v>
      </c>
      <c r="B15" s="71">
        <v>4</v>
      </c>
      <c r="C15" s="152" t="s">
        <v>38</v>
      </c>
      <c r="D15" s="153" t="str">
        <f>IF(C15="Str",'Personal File'!$C$9,IF(C15="Dex",'Personal File'!$C$10,IF(C15="Con",'Personal File'!$C$11,IF(C15="Int",'Personal File'!$C$12,IF(C15="Wis",'Personal File'!$C$13,IF(C15="Cha",'Personal File'!$C$14))))))</f>
        <v>+5</v>
      </c>
      <c r="E15" s="154" t="str">
        <f t="shared" si="0"/>
        <v>Cha (+5)</v>
      </c>
      <c r="F15" s="72" t="s">
        <v>71</v>
      </c>
      <c r="G15" s="72">
        <f t="shared" si="2"/>
        <v>9</v>
      </c>
      <c r="H15" s="73"/>
    </row>
    <row r="16" spans="1:8" s="48" customFormat="1" ht="16.5">
      <c r="A16" s="210" t="s">
        <v>24</v>
      </c>
      <c r="B16" s="211">
        <v>1</v>
      </c>
      <c r="C16" s="212" t="s">
        <v>38</v>
      </c>
      <c r="D16" s="213" t="str">
        <f>IF(C16="Str",'Personal File'!$C$9,IF(C16="Dex",'Personal File'!$C$10,IF(C16="Con",'Personal File'!$C$11,IF(C16="Int",'Personal File'!$C$12,IF(C16="Wis",'Personal File'!$C$13,IF(C16="Cha",'Personal File'!$C$14))))))</f>
        <v>+5</v>
      </c>
      <c r="E16" s="154" t="str">
        <f t="shared" si="0"/>
        <v>Cha (+5)</v>
      </c>
      <c r="F16" s="214" t="s">
        <v>71</v>
      </c>
      <c r="G16" s="72">
        <f t="shared" si="2"/>
        <v>6</v>
      </c>
      <c r="H16" s="215"/>
    </row>
    <row r="17" spans="1:8" s="48" customFormat="1" ht="16.5">
      <c r="A17" s="161" t="s">
        <v>57</v>
      </c>
      <c r="B17" s="71">
        <v>1</v>
      </c>
      <c r="C17" s="164" t="s">
        <v>41</v>
      </c>
      <c r="D17" s="166" t="str">
        <f>IF(C17="Str",'Personal File'!$C$9,IF(C17="Dex",'Personal File'!$C$10,IF(C17="Con",'Personal File'!$C$11,IF(C17="Int",'Personal File'!$C$12,IF(C17="Wis",'Personal File'!$C$13,IF(C17="Cha",'Personal File'!$C$14))))))</f>
        <v>+0</v>
      </c>
      <c r="E17" s="166" t="str">
        <f t="shared" si="0"/>
        <v>Wis (+0)</v>
      </c>
      <c r="F17" s="72" t="s">
        <v>71</v>
      </c>
      <c r="G17" s="72">
        <f t="shared" si="2"/>
        <v>1</v>
      </c>
      <c r="H17" s="169"/>
    </row>
    <row r="18" spans="1:8" s="48" customFormat="1" ht="16.5">
      <c r="A18" s="134" t="s">
        <v>58</v>
      </c>
      <c r="B18" s="80">
        <v>0</v>
      </c>
      <c r="C18" s="135" t="s">
        <v>42</v>
      </c>
      <c r="D18" s="136" t="str">
        <f>IF(C18="Str",'Personal File'!$C$9,IF(C18="Dex",'Personal File'!$C$10,IF(C18="Con",'Personal File'!$C$11,IF(C18="Int",'Personal File'!$C$12,IF(C18="Wis",'Personal File'!$C$13,IF(C18="Cha",'Personal File'!$C$14))))))</f>
        <v>+1</v>
      </c>
      <c r="E18" s="136" t="str">
        <f t="shared" si="0"/>
        <v>Dex (+1)</v>
      </c>
      <c r="F18" s="81" t="s">
        <v>333</v>
      </c>
      <c r="G18" s="81">
        <f t="shared" si="2"/>
        <v>0</v>
      </c>
      <c r="H18" s="82"/>
    </row>
    <row r="19" spans="1:8" s="48" customFormat="1" ht="16.5">
      <c r="A19" s="151" t="s">
        <v>59</v>
      </c>
      <c r="B19" s="71">
        <v>10</v>
      </c>
      <c r="C19" s="212" t="s">
        <v>38</v>
      </c>
      <c r="D19" s="213" t="str">
        <f>IF(C19="Str",'Personal File'!$C$9,IF(C19="Dex",'Personal File'!$C$10,IF(C19="Con",'Personal File'!$C$11,IF(C19="Int",'Personal File'!$C$12,IF(C19="Wis",'Personal File'!$C$13,IF(C19="Cha",'Personal File'!$C$14))))))</f>
        <v>+5</v>
      </c>
      <c r="E19" s="153" t="str">
        <f t="shared" si="0"/>
        <v>Cha (+5)</v>
      </c>
      <c r="F19" s="72" t="s">
        <v>71</v>
      </c>
      <c r="G19" s="72">
        <f t="shared" si="2"/>
        <v>15</v>
      </c>
      <c r="H19" s="73"/>
    </row>
    <row r="20" spans="1:8" s="48" customFormat="1" ht="16.5">
      <c r="A20" s="251" t="s">
        <v>60</v>
      </c>
      <c r="B20" s="71">
        <v>3</v>
      </c>
      <c r="C20" s="252" t="s">
        <v>43</v>
      </c>
      <c r="D20" s="253" t="str">
        <f>IF(C20="Str",'Personal File'!$C$9,IF(C20="Dex",'Personal File'!$C$10,IF(C20="Con",'Personal File'!$C$11,IF(C20="Int",'Personal File'!$C$12,IF(C20="Wis",'Personal File'!$C$13,IF(C20="Cha",'Personal File'!$C$14))))))</f>
        <v>+0</v>
      </c>
      <c r="E20" s="253" t="str">
        <f t="shared" si="0"/>
        <v>Str (+0)</v>
      </c>
      <c r="F20" s="72" t="s">
        <v>333</v>
      </c>
      <c r="G20" s="72">
        <f t="shared" si="2"/>
        <v>2</v>
      </c>
      <c r="H20" s="73"/>
    </row>
    <row r="21" spans="1:8" s="48" customFormat="1" ht="16.5">
      <c r="A21" s="90" t="s">
        <v>137</v>
      </c>
      <c r="B21" s="71">
        <v>6</v>
      </c>
      <c r="C21" s="91" t="s">
        <v>40</v>
      </c>
      <c r="D21" s="92" t="str">
        <f>IF(C21="Str",'Personal File'!$C$9,IF(C21="Dex",'Personal File'!$C$10,IF(C21="Con",'Personal File'!$C$11,IF(C21="Int",'Personal File'!$C$12,IF(C21="Wis",'Personal File'!$C$13,IF(C21="Cha",'Personal File'!$C$14))))))</f>
        <v>+2</v>
      </c>
      <c r="E21" s="92" t="str">
        <f t="shared" si="0"/>
        <v>Int (+2)</v>
      </c>
      <c r="F21" s="72" t="s">
        <v>71</v>
      </c>
      <c r="G21" s="72">
        <f>B21+MID(E21,6,2)+F21</f>
        <v>8</v>
      </c>
      <c r="H21" s="73"/>
    </row>
    <row r="22" spans="1:8" s="48" customFormat="1" ht="16.5">
      <c r="A22" s="161" t="s">
        <v>61</v>
      </c>
      <c r="B22" s="71">
        <v>7</v>
      </c>
      <c r="C22" s="164" t="s">
        <v>41</v>
      </c>
      <c r="D22" s="166" t="str">
        <f>IF(C22="Str",'Personal File'!$C$9,IF(C22="Dex",'Personal File'!$C$10,IF(C22="Con",'Personal File'!$C$11,IF(C22="Int",'Personal File'!$C$12,IF(C22="Wis",'Personal File'!$C$13,IF(C22="Cha",'Personal File'!$C$14))))))</f>
        <v>+0</v>
      </c>
      <c r="E22" s="250" t="str">
        <f t="shared" si="0"/>
        <v>Wis (+0)</v>
      </c>
      <c r="F22" s="72" t="s">
        <v>71</v>
      </c>
      <c r="G22" s="72">
        <f>B22+MID(E22,6,2)+F22</f>
        <v>7</v>
      </c>
      <c r="H22" s="73"/>
    </row>
    <row r="23" spans="1:8" s="48" customFormat="1" ht="16.5">
      <c r="A23" s="134" t="s">
        <v>25</v>
      </c>
      <c r="B23" s="80">
        <v>0</v>
      </c>
      <c r="C23" s="135" t="s">
        <v>42</v>
      </c>
      <c r="D23" s="136" t="str">
        <f>IF(C23="Str",'Personal File'!$C$9,IF(C23="Dex",'Personal File'!$C$10,IF(C23="Con",'Personal File'!$C$11,IF(C23="Int",'Personal File'!$C$12,IF(C23="Wis",'Personal File'!$C$13,IF(C23="Cha",'Personal File'!$C$14))))))</f>
        <v>+1</v>
      </c>
      <c r="E23" s="136" t="str">
        <f t="shared" si="0"/>
        <v>Dex (+1)</v>
      </c>
      <c r="F23" s="81" t="s">
        <v>333</v>
      </c>
      <c r="G23" s="81">
        <f>B23+MID(E23,6,2)+F23</f>
        <v>0</v>
      </c>
      <c r="H23" s="82"/>
    </row>
    <row r="24" spans="1:8" s="48" customFormat="1" ht="16.5">
      <c r="A24" s="77" t="s">
        <v>62</v>
      </c>
      <c r="B24" s="56">
        <v>0</v>
      </c>
      <c r="C24" s="78" t="s">
        <v>42</v>
      </c>
      <c r="D24" s="79" t="str">
        <f>IF(C24="Str",'Personal File'!$C$9,IF(C24="Dex",'Personal File'!$C$10,IF(C24="Con",'Personal File'!$C$11,IF(C24="Int",'Personal File'!$C$12,IF(C24="Wis",'Personal File'!$C$13,IF(C24="Cha",'Personal File'!$C$14))))))</f>
        <v>+1</v>
      </c>
      <c r="E24" s="79" t="str">
        <f t="shared" si="0"/>
        <v>Dex (+1)</v>
      </c>
      <c r="F24" s="59" t="s">
        <v>71</v>
      </c>
      <c r="G24" s="60">
        <v>0</v>
      </c>
      <c r="H24" s="61"/>
    </row>
    <row r="25" spans="1:8" ht="16.5">
      <c r="A25" s="83" t="s">
        <v>138</v>
      </c>
      <c r="B25" s="80">
        <v>0</v>
      </c>
      <c r="C25" s="84" t="s">
        <v>38</v>
      </c>
      <c r="D25" s="85" t="str">
        <f>IF(C25="Str",'Personal File'!$C$9,IF(C25="Dex",'Personal File'!$C$10,IF(C25="Con",'Personal File'!$C$11,IF(C25="Int",'Personal File'!$C$12,IF(C25="Wis",'Personal File'!$C$13,IF(C25="Cha",'Personal File'!$C$14))))))</f>
        <v>+5</v>
      </c>
      <c r="E25" s="85" t="str">
        <f t="shared" si="0"/>
        <v>Cha (+5)</v>
      </c>
      <c r="F25" s="81" t="s">
        <v>71</v>
      </c>
      <c r="G25" s="81">
        <f>B25+MID(E25,6,2)+F25</f>
        <v>5</v>
      </c>
      <c r="H25" s="82"/>
    </row>
    <row r="26" spans="1:8" ht="16.5">
      <c r="A26" s="133" t="s">
        <v>63</v>
      </c>
      <c r="B26" s="56">
        <v>0</v>
      </c>
      <c r="C26" s="68" t="s">
        <v>41</v>
      </c>
      <c r="D26" s="69" t="str">
        <f>IF(C26="Str",'Personal File'!$C$9,IF(C26="Dex",'Personal File'!$C$10,IF(C26="Con",'Personal File'!$C$11,IF(C26="Int",'Personal File'!$C$12,IF(C26="Wis",'Personal File'!$C$13,IF(C26="Cha",'Personal File'!$C$14))))))</f>
        <v>+0</v>
      </c>
      <c r="E26" s="69" t="str">
        <f t="shared" si="0"/>
        <v>Wis (+0)</v>
      </c>
      <c r="F26" s="59" t="s">
        <v>71</v>
      </c>
      <c r="G26" s="60">
        <v>0</v>
      </c>
      <c r="H26" s="61"/>
    </row>
    <row r="27" spans="1:8" ht="16.5">
      <c r="A27" s="216" t="s">
        <v>26</v>
      </c>
      <c r="B27" s="71">
        <v>1</v>
      </c>
      <c r="C27" s="217" t="s">
        <v>42</v>
      </c>
      <c r="D27" s="218" t="str">
        <f>IF(C27="Str",'Personal File'!$C$9,IF(C27="Dex",'Personal File'!$C$10,IF(C27="Con",'Personal File'!$C$11,IF(C27="Int",'Personal File'!$C$12,IF(C27="Wis",'Personal File'!$C$13,IF(C27="Cha",'Personal File'!$C$14))))))</f>
        <v>+1</v>
      </c>
      <c r="E27" s="219" t="str">
        <f t="shared" si="0"/>
        <v>Dex (+1)</v>
      </c>
      <c r="F27" s="72" t="s">
        <v>71</v>
      </c>
      <c r="G27" s="72">
        <f>B27+MID(E27,6,2)+F27</f>
        <v>2</v>
      </c>
      <c r="H27" s="73"/>
    </row>
    <row r="28" spans="1:8" ht="16.5">
      <c r="A28" s="112" t="s">
        <v>27</v>
      </c>
      <c r="B28" s="80">
        <v>0</v>
      </c>
      <c r="C28" s="113" t="s">
        <v>40</v>
      </c>
      <c r="D28" s="114" t="str">
        <f>IF(C28="Str",'Personal File'!$C$9,IF(C28="Dex",'Personal File'!$C$10,IF(C28="Con",'Personal File'!$C$11,IF(C28="Int",'Personal File'!$C$12,IF(C28="Wis",'Personal File'!$C$13,IF(C28="Cha",'Personal File'!$C$14))))))</f>
        <v>+2</v>
      </c>
      <c r="E28" s="114" t="str">
        <f t="shared" si="0"/>
        <v>Int (+2)</v>
      </c>
      <c r="F28" s="81" t="s">
        <v>71</v>
      </c>
      <c r="G28" s="81">
        <f>B28+MID(E28,6,2)+F28</f>
        <v>2</v>
      </c>
      <c r="H28" s="192"/>
    </row>
    <row r="29" spans="1:8" ht="16.5">
      <c r="A29" s="161" t="s">
        <v>64</v>
      </c>
      <c r="B29" s="71">
        <v>6</v>
      </c>
      <c r="C29" s="164" t="s">
        <v>41</v>
      </c>
      <c r="D29" s="166" t="str">
        <f>IF(C29="Str",'Personal File'!$C$9,IF(C29="Dex",'Personal File'!$C$10,IF(C29="Con",'Personal File'!$C$11,IF(C29="Int",'Personal File'!$C$12,IF(C29="Wis",'Personal File'!$C$13,IF(C29="Cha",'Personal File'!$C$14))))))</f>
        <v>+0</v>
      </c>
      <c r="E29" s="166" t="str">
        <f t="shared" si="0"/>
        <v>Wis (+0)</v>
      </c>
      <c r="F29" s="72" t="s">
        <v>71</v>
      </c>
      <c r="G29" s="72">
        <f>B29+MID(E29,6,2)+F29</f>
        <v>6</v>
      </c>
      <c r="H29" s="73"/>
    </row>
    <row r="30" spans="1:8" ht="16.5">
      <c r="A30" s="77" t="s">
        <v>140</v>
      </c>
      <c r="B30" s="56">
        <v>0</v>
      </c>
      <c r="C30" s="78" t="s">
        <v>42</v>
      </c>
      <c r="D30" s="79" t="str">
        <f>IF(C30="Str",'Personal File'!$C$9,IF(C30="Dex",'Personal File'!$C$10,IF(C30="Con",'Personal File'!$C$11,IF(C30="Int",'Personal File'!$C$12,IF(C30="Wis",'Personal File'!$C$13,IF(C30="Cha",'Personal File'!$C$14))))))</f>
        <v>+1</v>
      </c>
      <c r="E30" s="79" t="str">
        <f t="shared" si="0"/>
        <v>Dex (+1)</v>
      </c>
      <c r="F30" s="59" t="s">
        <v>333</v>
      </c>
      <c r="G30" s="60">
        <v>0</v>
      </c>
      <c r="H30" s="61"/>
    </row>
    <row r="31" spans="1:8" ht="16.5">
      <c r="A31" s="141" t="s">
        <v>124</v>
      </c>
      <c r="B31" s="138">
        <v>0</v>
      </c>
      <c r="C31" s="142" t="s">
        <v>40</v>
      </c>
      <c r="D31" s="143" t="str">
        <f>IF(C31="Str",'Personal File'!$C$9,IF(C31="Dex",'Personal File'!$C$10,IF(C31="Con",'Personal File'!$C$11,IF(C31="Int",'Personal File'!$C$12,IF(C31="Wis",'Personal File'!$C$13,IF(C31="Cha",'Personal File'!$C$14))))))</f>
        <v>+2</v>
      </c>
      <c r="E31" s="143" t="str">
        <f t="shared" si="0"/>
        <v>Int (+2)</v>
      </c>
      <c r="F31" s="139" t="s">
        <v>71</v>
      </c>
      <c r="G31" s="60">
        <v>0</v>
      </c>
      <c r="H31" s="140"/>
    </row>
    <row r="32" spans="1:8" ht="16.5">
      <c r="A32" s="267" t="s">
        <v>65</v>
      </c>
      <c r="B32" s="268">
        <v>6</v>
      </c>
      <c r="C32" s="269" t="s">
        <v>40</v>
      </c>
      <c r="D32" s="270" t="str">
        <f>IF(C32="Str",'Personal File'!$C$9,IF(C32="Dex",'Personal File'!$C$10,IF(C32="Con",'Personal File'!$C$11,IF(C32="Int",'Personal File'!$C$12,IF(C32="Wis",'Personal File'!$C$13,IF(C32="Cha",'Personal File'!$C$14))))))</f>
        <v>+2</v>
      </c>
      <c r="E32" s="270" t="str">
        <f t="shared" si="0"/>
        <v>Int (+2)</v>
      </c>
      <c r="F32" s="271" t="s">
        <v>71</v>
      </c>
      <c r="G32" s="271">
        <f>B32+MID(E32,6,2)+F32</f>
        <v>8</v>
      </c>
      <c r="H32" s="272"/>
    </row>
    <row r="33" spans="1:8" ht="16.5">
      <c r="A33" s="161" t="s">
        <v>66</v>
      </c>
      <c r="B33" s="71">
        <v>8</v>
      </c>
      <c r="C33" s="164" t="s">
        <v>41</v>
      </c>
      <c r="D33" s="166" t="str">
        <f>IF(C33="Str",'Personal File'!$C$9,IF(C33="Dex",'Personal File'!$C$10,IF(C33="Con",'Personal File'!$C$11,IF(C33="Int",'Personal File'!$C$12,IF(C33="Wis",'Personal File'!$C$13,IF(C33="Cha",'Personal File'!$C$14))))))</f>
        <v>+0</v>
      </c>
      <c r="E33" s="166" t="str">
        <f t="shared" si="0"/>
        <v>Wis (+0)</v>
      </c>
      <c r="F33" s="72" t="s">
        <v>71</v>
      </c>
      <c r="G33" s="72">
        <f>B33+MID(E33,6,2)+F33</f>
        <v>8</v>
      </c>
      <c r="H33" s="73"/>
    </row>
    <row r="34" spans="1:8" ht="16.5">
      <c r="A34" s="161" t="s">
        <v>141</v>
      </c>
      <c r="B34" s="71">
        <v>6</v>
      </c>
      <c r="C34" s="164" t="s">
        <v>41</v>
      </c>
      <c r="D34" s="166" t="str">
        <f>IF(C34="Str",'Personal File'!$C$9,IF(C34="Dex",'Personal File'!$C$10,IF(C34="Con",'Personal File'!$C$11,IF(C34="Int",'Personal File'!$C$12,IF(C34="Wis",'Personal File'!$C$13,IF(C34="Cha",'Personal File'!$C$14))))))</f>
        <v>+0</v>
      </c>
      <c r="E34" s="166" t="str">
        <f t="shared" si="0"/>
        <v>Wis (+0)</v>
      </c>
      <c r="F34" s="72" t="s">
        <v>71</v>
      </c>
      <c r="G34" s="72">
        <f>B34+MID(E34,6,2)+F34</f>
        <v>6</v>
      </c>
      <c r="H34" s="169"/>
    </row>
    <row r="35" spans="1:8" ht="16.5">
      <c r="A35" s="251" t="s">
        <v>28</v>
      </c>
      <c r="B35" s="71">
        <v>4</v>
      </c>
      <c r="C35" s="252" t="s">
        <v>43</v>
      </c>
      <c r="D35" s="253" t="str">
        <f>IF(C35="Str",'Personal File'!$C$9,IF(C35="Dex",'Personal File'!$C$10,IF(C35="Con",'Personal File'!$C$11,IF(C35="Int",'Personal File'!$C$12,IF(C35="Wis",'Personal File'!$C$13,IF(C35="Cha",'Personal File'!$C$14))))))</f>
        <v>+0</v>
      </c>
      <c r="E35" s="253" t="str">
        <f t="shared" si="0"/>
        <v>Str (+0)</v>
      </c>
      <c r="F35" s="72" t="s">
        <v>333</v>
      </c>
      <c r="G35" s="72">
        <f>B35+MID(E35,6,2)+F35</f>
        <v>3</v>
      </c>
      <c r="H35" s="73"/>
    </row>
    <row r="36" spans="1:8" ht="16.5">
      <c r="A36" s="144" t="s">
        <v>67</v>
      </c>
      <c r="B36" s="138">
        <v>0</v>
      </c>
      <c r="C36" s="145" t="s">
        <v>42</v>
      </c>
      <c r="D36" s="146" t="str">
        <f>IF(C36="Str",'Personal File'!$C$9,IF(C36="Dex",'Personal File'!$C$10,IF(C36="Con",'Personal File'!$C$11,IF(C36="Int",'Personal File'!$C$12,IF(C36="Wis",'Personal File'!$C$13,IF(C36="Cha",'Personal File'!$C$14))))))</f>
        <v>+1</v>
      </c>
      <c r="E36" s="146" t="str">
        <f t="shared" si="0"/>
        <v>Dex (+1)</v>
      </c>
      <c r="F36" s="139" t="s">
        <v>333</v>
      </c>
      <c r="G36" s="60">
        <v>0</v>
      </c>
      <c r="H36" s="140"/>
    </row>
    <row r="37" spans="1:8" ht="16.5">
      <c r="A37" s="210" t="s">
        <v>68</v>
      </c>
      <c r="B37" s="211">
        <v>11</v>
      </c>
      <c r="C37" s="212" t="s">
        <v>38</v>
      </c>
      <c r="D37" s="213" t="str">
        <f>IF(C37="Str",'Personal File'!$C$9,IF(C37="Dex",'Personal File'!$C$10,IF(C37="Con",'Personal File'!$C$11,IF(C37="Int",'Personal File'!$C$12,IF(C37="Wis",'Personal File'!$C$13,IF(C37="Cha",'Personal File'!$C$14))))))</f>
        <v>+5</v>
      </c>
      <c r="E37" s="213" t="str">
        <f t="shared" si="0"/>
        <v>Cha (+5)</v>
      </c>
      <c r="F37" s="214" t="s">
        <v>71</v>
      </c>
      <c r="G37" s="72">
        <f>B37+MID(E37,6,2)+F37</f>
        <v>16</v>
      </c>
      <c r="H37" s="215"/>
    </row>
    <row r="38" spans="1:8" ht="17.25" thickBot="1">
      <c r="A38" s="160" t="s">
        <v>69</v>
      </c>
      <c r="B38" s="162">
        <v>0</v>
      </c>
      <c r="C38" s="163" t="s">
        <v>42</v>
      </c>
      <c r="D38" s="165" t="str">
        <f>IF(C38="Str",'Personal File'!$C$9,IF(C38="Dex",'Personal File'!$C$10,IF(C38="Con",'Personal File'!$C$11,IF(C38="Int",'Personal File'!$C$12,IF(C38="Wis",'Personal File'!$C$13,IF(C38="Cha",'Personal File'!$C$14))))))</f>
        <v>+1</v>
      </c>
      <c r="E38" s="165" t="str">
        <f t="shared" si="0"/>
        <v>Dex (+1)</v>
      </c>
      <c r="F38" s="167" t="s">
        <v>71</v>
      </c>
      <c r="G38" s="167">
        <f>B38+MID(E38,6,2)+F38</f>
        <v>1</v>
      </c>
      <c r="H38" s="168"/>
    </row>
    <row r="39" spans="1:8" ht="16.5" thickTop="1">
      <c r="B39" s="76">
        <f>SUM(B3:B38)</f>
        <v>96</v>
      </c>
      <c r="E39" s="76">
        <v>96</v>
      </c>
    </row>
    <row r="40" spans="1:8">
      <c r="B40" s="76"/>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5"/>
  <sheetViews>
    <sheetView showGridLines="0" workbookViewId="0">
      <pane ySplit="2" topLeftCell="A3" activePane="bottomLeft" state="frozen"/>
      <selection pane="bottomLeft" activeCell="A3" sqref="A3"/>
    </sheetView>
  </sheetViews>
  <sheetFormatPr defaultColWidth="13" defaultRowHeight="15.75"/>
  <cols>
    <col min="1" max="1" width="20.625" style="35" bestFit="1" customWidth="1"/>
    <col min="2" max="2" width="6.25" style="35" bestFit="1" customWidth="1"/>
    <col min="3" max="3" width="13.375" style="36" bestFit="1" customWidth="1"/>
    <col min="4" max="4" width="11.25" style="36" bestFit="1" customWidth="1"/>
    <col min="5" max="5" width="7.25" style="36" bestFit="1" customWidth="1"/>
    <col min="6" max="6" width="11" style="36" customWidth="1"/>
    <col min="7" max="7" width="9.5" style="36" bestFit="1" customWidth="1"/>
    <col min="8" max="8" width="29.875" style="35" customWidth="1"/>
    <col min="9" max="9" width="13" style="1"/>
    <col min="10" max="16384" width="13" style="27"/>
  </cols>
  <sheetData>
    <row r="1" spans="1:9" ht="24" thickBot="1">
      <c r="A1" s="227" t="s">
        <v>174</v>
      </c>
      <c r="B1" s="34"/>
      <c r="C1" s="34"/>
      <c r="D1" s="34"/>
      <c r="E1" s="34"/>
      <c r="F1" s="34"/>
      <c r="G1" s="34"/>
      <c r="H1" s="34"/>
    </row>
    <row r="2" spans="1:9" s="33" customFormat="1" ht="16.5">
      <c r="A2" s="228" t="s">
        <v>105</v>
      </c>
      <c r="B2" s="229" t="s">
        <v>7</v>
      </c>
      <c r="C2" s="229" t="s">
        <v>108</v>
      </c>
      <c r="D2" s="230" t="s">
        <v>142</v>
      </c>
      <c r="E2" s="230" t="s">
        <v>143</v>
      </c>
      <c r="F2" s="229" t="s">
        <v>80</v>
      </c>
      <c r="G2" s="229" t="s">
        <v>31</v>
      </c>
      <c r="H2" s="231" t="s">
        <v>8</v>
      </c>
      <c r="I2" s="15"/>
    </row>
    <row r="3" spans="1:9" ht="16.5">
      <c r="A3" s="232" t="s">
        <v>175</v>
      </c>
      <c r="B3" s="94">
        <v>0</v>
      </c>
      <c r="C3" s="233" t="s">
        <v>97</v>
      </c>
      <c r="D3" s="100" t="s">
        <v>144</v>
      </c>
      <c r="E3" s="100" t="s">
        <v>151</v>
      </c>
      <c r="F3" s="103" t="s">
        <v>110</v>
      </c>
      <c r="G3" s="103" t="s">
        <v>88</v>
      </c>
      <c r="H3" s="98" t="s">
        <v>176</v>
      </c>
    </row>
    <row r="4" spans="1:9" ht="16.5">
      <c r="A4" s="232" t="s">
        <v>177</v>
      </c>
      <c r="B4" s="94">
        <v>0</v>
      </c>
      <c r="C4" s="233" t="s">
        <v>359</v>
      </c>
      <c r="D4" s="100" t="s">
        <v>148</v>
      </c>
      <c r="E4" s="100" t="s">
        <v>151</v>
      </c>
      <c r="F4" s="97" t="s">
        <v>121</v>
      </c>
      <c r="G4" s="103" t="s">
        <v>98</v>
      </c>
      <c r="H4" s="98" t="s">
        <v>178</v>
      </c>
    </row>
    <row r="5" spans="1:9" ht="16.5">
      <c r="A5" s="232" t="s">
        <v>89</v>
      </c>
      <c r="B5" s="94">
        <v>0</v>
      </c>
      <c r="C5" s="233" t="s">
        <v>90</v>
      </c>
      <c r="D5" s="100" t="s">
        <v>144</v>
      </c>
      <c r="E5" s="100" t="s">
        <v>151</v>
      </c>
      <c r="F5" s="103" t="s">
        <v>109</v>
      </c>
      <c r="G5" s="103" t="s">
        <v>91</v>
      </c>
      <c r="H5" s="98" t="s">
        <v>92</v>
      </c>
    </row>
    <row r="6" spans="1:9" ht="16.5">
      <c r="A6" s="234" t="s">
        <v>179</v>
      </c>
      <c r="B6" s="110">
        <v>0</v>
      </c>
      <c r="C6" s="233" t="s">
        <v>97</v>
      </c>
      <c r="D6" s="100" t="s">
        <v>148</v>
      </c>
      <c r="E6" s="100" t="s">
        <v>151</v>
      </c>
      <c r="F6" s="97" t="s">
        <v>121</v>
      </c>
      <c r="G6" s="103" t="s">
        <v>100</v>
      </c>
      <c r="H6" s="98" t="s">
        <v>180</v>
      </c>
    </row>
    <row r="7" spans="1:9" ht="16.5">
      <c r="A7" s="234" t="s">
        <v>355</v>
      </c>
      <c r="B7" s="110">
        <v>0</v>
      </c>
      <c r="C7" s="239" t="s">
        <v>356</v>
      </c>
      <c r="D7" s="104" t="s">
        <v>223</v>
      </c>
      <c r="E7" s="386" t="s">
        <v>151</v>
      </c>
      <c r="F7" s="387" t="s">
        <v>87</v>
      </c>
      <c r="G7" s="388" t="s">
        <v>93</v>
      </c>
      <c r="H7" s="389" t="s">
        <v>357</v>
      </c>
      <c r="I7" s="390" t="s">
        <v>358</v>
      </c>
    </row>
    <row r="8" spans="1:9" ht="16.5">
      <c r="A8" s="234" t="s">
        <v>181</v>
      </c>
      <c r="B8" s="110">
        <v>0</v>
      </c>
      <c r="C8" s="233" t="s">
        <v>356</v>
      </c>
      <c r="D8" s="104" t="s">
        <v>146</v>
      </c>
      <c r="E8" s="104" t="s">
        <v>151</v>
      </c>
      <c r="F8" s="103" t="s">
        <v>110</v>
      </c>
      <c r="G8" s="103" t="s">
        <v>96</v>
      </c>
      <c r="H8" s="99" t="s">
        <v>279</v>
      </c>
    </row>
    <row r="9" spans="1:9" ht="16.5">
      <c r="A9" s="234" t="s">
        <v>182</v>
      </c>
      <c r="B9" s="110">
        <v>0</v>
      </c>
      <c r="C9" s="233" t="s">
        <v>356</v>
      </c>
      <c r="D9" s="104" t="s">
        <v>146</v>
      </c>
      <c r="E9" s="104" t="s">
        <v>151</v>
      </c>
      <c r="F9" s="97" t="s">
        <v>121</v>
      </c>
      <c r="G9" s="103" t="s">
        <v>93</v>
      </c>
      <c r="H9" s="99" t="s">
        <v>280</v>
      </c>
    </row>
    <row r="10" spans="1:9" ht="16.5">
      <c r="A10" s="235" t="s">
        <v>94</v>
      </c>
      <c r="B10" s="155">
        <v>0</v>
      </c>
      <c r="C10" s="236" t="s">
        <v>90</v>
      </c>
      <c r="D10" s="156" t="s">
        <v>146</v>
      </c>
      <c r="E10" s="156" t="s">
        <v>151</v>
      </c>
      <c r="F10" s="157" t="s">
        <v>95</v>
      </c>
      <c r="G10" s="157" t="s">
        <v>96</v>
      </c>
      <c r="H10" s="158" t="s">
        <v>281</v>
      </c>
    </row>
    <row r="11" spans="1:9" ht="16.5">
      <c r="A11" s="232" t="s">
        <v>183</v>
      </c>
      <c r="B11" s="94">
        <v>1</v>
      </c>
      <c r="C11" s="95" t="s">
        <v>359</v>
      </c>
      <c r="D11" s="100" t="s">
        <v>144</v>
      </c>
      <c r="E11" s="100" t="s">
        <v>151</v>
      </c>
      <c r="F11" s="97" t="s">
        <v>121</v>
      </c>
      <c r="G11" s="97" t="s">
        <v>184</v>
      </c>
      <c r="H11" s="99" t="s">
        <v>282</v>
      </c>
    </row>
    <row r="12" spans="1:9" ht="16.5">
      <c r="A12" s="232" t="s">
        <v>185</v>
      </c>
      <c r="B12" s="101">
        <v>1</v>
      </c>
      <c r="C12" s="102" t="s">
        <v>97</v>
      </c>
      <c r="D12" s="96" t="s">
        <v>148</v>
      </c>
      <c r="E12" s="96" t="s">
        <v>151</v>
      </c>
      <c r="F12" s="97" t="s">
        <v>121</v>
      </c>
      <c r="G12" s="103" t="s">
        <v>93</v>
      </c>
      <c r="H12" s="99" t="s">
        <v>283</v>
      </c>
    </row>
    <row r="13" spans="1:9" ht="16.5">
      <c r="A13" s="232" t="s">
        <v>126</v>
      </c>
      <c r="B13" s="101">
        <v>1</v>
      </c>
      <c r="C13" s="102" t="s">
        <v>125</v>
      </c>
      <c r="D13" s="100" t="s">
        <v>147</v>
      </c>
      <c r="E13" s="100" t="s">
        <v>151</v>
      </c>
      <c r="F13" s="103" t="s">
        <v>95</v>
      </c>
      <c r="G13" s="103" t="s">
        <v>96</v>
      </c>
      <c r="H13" s="99" t="s">
        <v>284</v>
      </c>
    </row>
    <row r="14" spans="1:9" ht="16.5">
      <c r="A14" s="232" t="s">
        <v>186</v>
      </c>
      <c r="B14" s="94">
        <v>1</v>
      </c>
      <c r="C14" s="95" t="s">
        <v>125</v>
      </c>
      <c r="D14" s="96" t="s">
        <v>144</v>
      </c>
      <c r="E14" s="96" t="s">
        <v>151</v>
      </c>
      <c r="F14" s="103" t="s">
        <v>109</v>
      </c>
      <c r="G14" s="97" t="s">
        <v>91</v>
      </c>
      <c r="H14" s="99" t="s">
        <v>285</v>
      </c>
    </row>
    <row r="15" spans="1:9" ht="16.5">
      <c r="A15" s="232" t="s">
        <v>187</v>
      </c>
      <c r="B15" s="94">
        <v>1</v>
      </c>
      <c r="C15" s="95" t="s">
        <v>97</v>
      </c>
      <c r="D15" s="96" t="s">
        <v>144</v>
      </c>
      <c r="E15" s="96" t="s">
        <v>151</v>
      </c>
      <c r="F15" s="97" t="s">
        <v>95</v>
      </c>
      <c r="G15" s="97" t="s">
        <v>96</v>
      </c>
      <c r="H15" s="237" t="s">
        <v>188</v>
      </c>
    </row>
    <row r="16" spans="1:9" ht="16.5">
      <c r="A16" s="232" t="s">
        <v>189</v>
      </c>
      <c r="B16" s="94">
        <v>1</v>
      </c>
      <c r="C16" s="147" t="s">
        <v>356</v>
      </c>
      <c r="D16" s="148" t="s">
        <v>144</v>
      </c>
      <c r="E16" s="202" t="s">
        <v>151</v>
      </c>
      <c r="F16" s="171" t="s">
        <v>95</v>
      </c>
      <c r="G16" s="111" t="s">
        <v>91</v>
      </c>
      <c r="H16" s="149" t="s">
        <v>286</v>
      </c>
    </row>
    <row r="17" spans="1:8" ht="16.5">
      <c r="A17" s="232" t="s">
        <v>190</v>
      </c>
      <c r="B17" s="94">
        <v>1</v>
      </c>
      <c r="C17" s="147" t="s">
        <v>359</v>
      </c>
      <c r="D17" s="148" t="s">
        <v>144</v>
      </c>
      <c r="E17" s="202" t="s">
        <v>151</v>
      </c>
      <c r="F17" s="111" t="s">
        <v>121</v>
      </c>
      <c r="G17" s="111" t="s">
        <v>191</v>
      </c>
      <c r="H17" s="149" t="s">
        <v>287</v>
      </c>
    </row>
    <row r="18" spans="1:8" ht="16.5">
      <c r="A18" s="232" t="s">
        <v>192</v>
      </c>
      <c r="B18" s="94">
        <v>1</v>
      </c>
      <c r="C18" s="147" t="s">
        <v>99</v>
      </c>
      <c r="D18" s="104" t="s">
        <v>146</v>
      </c>
      <c r="E18" s="202" t="s">
        <v>151</v>
      </c>
      <c r="F18" s="111" t="s">
        <v>87</v>
      </c>
      <c r="G18" s="111" t="s">
        <v>184</v>
      </c>
      <c r="H18" s="149" t="s">
        <v>288</v>
      </c>
    </row>
    <row r="19" spans="1:8" ht="16.5">
      <c r="A19" s="232" t="s">
        <v>128</v>
      </c>
      <c r="B19" s="94">
        <v>1</v>
      </c>
      <c r="C19" s="147" t="s">
        <v>99</v>
      </c>
      <c r="D19" s="148" t="s">
        <v>144</v>
      </c>
      <c r="E19" s="202" t="s">
        <v>151</v>
      </c>
      <c r="F19" s="171" t="s">
        <v>136</v>
      </c>
      <c r="G19" s="111" t="s">
        <v>91</v>
      </c>
      <c r="H19" s="149" t="s">
        <v>363</v>
      </c>
    </row>
    <row r="20" spans="1:8" ht="16.5">
      <c r="A20" s="232" t="s">
        <v>193</v>
      </c>
      <c r="B20" s="94">
        <v>1</v>
      </c>
      <c r="C20" s="147" t="s">
        <v>359</v>
      </c>
      <c r="D20" s="148" t="s">
        <v>144</v>
      </c>
      <c r="E20" s="202" t="s">
        <v>151</v>
      </c>
      <c r="F20" s="111" t="s">
        <v>121</v>
      </c>
      <c r="G20" s="111" t="s">
        <v>93</v>
      </c>
      <c r="H20" s="149" t="s">
        <v>289</v>
      </c>
    </row>
    <row r="21" spans="1:8" ht="16.5">
      <c r="A21" s="232" t="s">
        <v>194</v>
      </c>
      <c r="B21" s="94">
        <v>1</v>
      </c>
      <c r="C21" s="147" t="s">
        <v>97</v>
      </c>
      <c r="D21" s="104" t="s">
        <v>146</v>
      </c>
      <c r="E21" s="202" t="s">
        <v>151</v>
      </c>
      <c r="F21" s="171" t="s">
        <v>139</v>
      </c>
      <c r="G21" s="111" t="s">
        <v>195</v>
      </c>
      <c r="H21" s="149" t="s">
        <v>290</v>
      </c>
    </row>
    <row r="22" spans="1:8" ht="16.5">
      <c r="A22" s="232" t="s">
        <v>196</v>
      </c>
      <c r="B22" s="94">
        <v>1</v>
      </c>
      <c r="C22" s="147" t="s">
        <v>359</v>
      </c>
      <c r="D22" s="148" t="s">
        <v>147</v>
      </c>
      <c r="E22" s="202" t="s">
        <v>151</v>
      </c>
      <c r="F22" s="171" t="s">
        <v>110</v>
      </c>
      <c r="G22" s="111" t="s">
        <v>91</v>
      </c>
      <c r="H22" s="149" t="s">
        <v>291</v>
      </c>
    </row>
    <row r="23" spans="1:8" ht="16.5">
      <c r="A23" s="232" t="s">
        <v>197</v>
      </c>
      <c r="B23" s="94">
        <v>1</v>
      </c>
      <c r="C23" s="147" t="s">
        <v>86</v>
      </c>
      <c r="D23" s="148" t="s">
        <v>144</v>
      </c>
      <c r="E23" s="202" t="s">
        <v>151</v>
      </c>
      <c r="F23" s="171" t="s">
        <v>121</v>
      </c>
      <c r="G23" s="111" t="s">
        <v>127</v>
      </c>
      <c r="H23" s="149" t="s">
        <v>292</v>
      </c>
    </row>
    <row r="24" spans="1:8" ht="16.5">
      <c r="A24" s="232" t="s">
        <v>268</v>
      </c>
      <c r="B24" s="94">
        <v>1</v>
      </c>
      <c r="C24" s="147" t="s">
        <v>97</v>
      </c>
      <c r="D24" s="148" t="s">
        <v>269</v>
      </c>
      <c r="E24" s="202" t="s">
        <v>151</v>
      </c>
      <c r="F24" s="171" t="s">
        <v>121</v>
      </c>
      <c r="G24" s="111" t="s">
        <v>91</v>
      </c>
      <c r="H24" s="149" t="s">
        <v>293</v>
      </c>
    </row>
    <row r="25" spans="1:8" ht="16.5">
      <c r="A25" s="235" t="s">
        <v>198</v>
      </c>
      <c r="B25" s="155">
        <v>1</v>
      </c>
      <c r="C25" s="174" t="s">
        <v>359</v>
      </c>
      <c r="D25" s="175" t="s">
        <v>144</v>
      </c>
      <c r="E25" s="238" t="s">
        <v>151</v>
      </c>
      <c r="F25" s="179" t="s">
        <v>121</v>
      </c>
      <c r="G25" s="176" t="s">
        <v>93</v>
      </c>
      <c r="H25" s="177" t="s">
        <v>294</v>
      </c>
    </row>
    <row r="26" spans="1:8" ht="16.5">
      <c r="A26" s="232" t="s">
        <v>199</v>
      </c>
      <c r="B26" s="94">
        <v>2</v>
      </c>
      <c r="C26" s="147" t="s">
        <v>101</v>
      </c>
      <c r="D26" s="104" t="s">
        <v>146</v>
      </c>
      <c r="E26" s="202" t="s">
        <v>151</v>
      </c>
      <c r="F26" s="171" t="s">
        <v>110</v>
      </c>
      <c r="G26" s="171" t="s">
        <v>100</v>
      </c>
      <c r="H26" s="149" t="s">
        <v>295</v>
      </c>
    </row>
    <row r="27" spans="1:8" ht="16.5">
      <c r="A27" s="232" t="s">
        <v>200</v>
      </c>
      <c r="B27" s="94">
        <v>2</v>
      </c>
      <c r="C27" s="147" t="s">
        <v>97</v>
      </c>
      <c r="D27" s="148" t="s">
        <v>149</v>
      </c>
      <c r="E27" s="202" t="s">
        <v>151</v>
      </c>
      <c r="F27" s="171" t="s">
        <v>87</v>
      </c>
      <c r="G27" s="111" t="s">
        <v>91</v>
      </c>
      <c r="H27" s="149" t="s">
        <v>296</v>
      </c>
    </row>
    <row r="28" spans="1:8" ht="16.5">
      <c r="A28" s="232" t="s">
        <v>201</v>
      </c>
      <c r="B28" s="94">
        <v>2</v>
      </c>
      <c r="C28" s="147" t="s">
        <v>359</v>
      </c>
      <c r="D28" s="104" t="s">
        <v>148</v>
      </c>
      <c r="E28" s="202" t="s">
        <v>151</v>
      </c>
      <c r="F28" s="171" t="s">
        <v>110</v>
      </c>
      <c r="G28" s="111" t="s">
        <v>98</v>
      </c>
      <c r="H28" s="149" t="s">
        <v>297</v>
      </c>
    </row>
    <row r="29" spans="1:8" ht="16.5">
      <c r="A29" s="232" t="s">
        <v>202</v>
      </c>
      <c r="B29" s="94">
        <v>2</v>
      </c>
      <c r="C29" s="147" t="s">
        <v>125</v>
      </c>
      <c r="D29" s="148" t="s">
        <v>150</v>
      </c>
      <c r="E29" s="202" t="s">
        <v>151</v>
      </c>
      <c r="F29" s="171" t="s">
        <v>109</v>
      </c>
      <c r="G29" s="111" t="s">
        <v>91</v>
      </c>
      <c r="H29" s="149" t="s">
        <v>285</v>
      </c>
    </row>
    <row r="30" spans="1:8" ht="16.5">
      <c r="A30" s="232" t="s">
        <v>203</v>
      </c>
      <c r="B30" s="94">
        <v>2</v>
      </c>
      <c r="C30" s="147" t="s">
        <v>99</v>
      </c>
      <c r="D30" s="104" t="s">
        <v>144</v>
      </c>
      <c r="E30" s="202" t="s">
        <v>151</v>
      </c>
      <c r="F30" s="171" t="s">
        <v>110</v>
      </c>
      <c r="G30" s="111" t="s">
        <v>96</v>
      </c>
      <c r="H30" s="149" t="s">
        <v>298</v>
      </c>
    </row>
    <row r="31" spans="1:8" ht="16.5">
      <c r="A31" s="232" t="s">
        <v>204</v>
      </c>
      <c r="B31" s="94">
        <v>2</v>
      </c>
      <c r="C31" s="173" t="s">
        <v>99</v>
      </c>
      <c r="D31" s="104" t="s">
        <v>148</v>
      </c>
      <c r="E31" s="202" t="s">
        <v>151</v>
      </c>
      <c r="F31" s="171" t="s">
        <v>110</v>
      </c>
      <c r="G31" s="171" t="s">
        <v>100</v>
      </c>
      <c r="H31" s="149" t="s">
        <v>299</v>
      </c>
    </row>
    <row r="32" spans="1:8" ht="16.5">
      <c r="A32" s="232" t="s">
        <v>205</v>
      </c>
      <c r="B32" s="94">
        <v>2</v>
      </c>
      <c r="C32" s="147" t="s">
        <v>97</v>
      </c>
      <c r="D32" s="104" t="s">
        <v>148</v>
      </c>
      <c r="E32" s="202" t="s">
        <v>151</v>
      </c>
      <c r="F32" s="171" t="s">
        <v>110</v>
      </c>
      <c r="G32" s="111" t="s">
        <v>135</v>
      </c>
      <c r="H32" s="149" t="s">
        <v>287</v>
      </c>
    </row>
    <row r="33" spans="1:8" ht="16.5">
      <c r="A33" s="232" t="s">
        <v>206</v>
      </c>
      <c r="B33" s="94">
        <v>2</v>
      </c>
      <c r="C33" s="147" t="s">
        <v>97</v>
      </c>
      <c r="D33" s="148" t="s">
        <v>150</v>
      </c>
      <c r="E33" s="202" t="s">
        <v>151</v>
      </c>
      <c r="F33" s="111" t="s">
        <v>207</v>
      </c>
      <c r="G33" s="111" t="s">
        <v>96</v>
      </c>
      <c r="H33" s="149" t="s">
        <v>300</v>
      </c>
    </row>
    <row r="34" spans="1:8" ht="16.5">
      <c r="A34" s="232" t="s">
        <v>208</v>
      </c>
      <c r="B34" s="94">
        <v>2</v>
      </c>
      <c r="C34" s="147" t="s">
        <v>356</v>
      </c>
      <c r="D34" s="104" t="s">
        <v>149</v>
      </c>
      <c r="E34" s="202" t="s">
        <v>151</v>
      </c>
      <c r="F34" s="171" t="s">
        <v>110</v>
      </c>
      <c r="G34" s="111" t="s">
        <v>93</v>
      </c>
      <c r="H34" s="149" t="s">
        <v>301</v>
      </c>
    </row>
    <row r="35" spans="1:8" ht="16.5">
      <c r="A35" s="232" t="s">
        <v>209</v>
      </c>
      <c r="B35" s="94">
        <v>2</v>
      </c>
      <c r="C35" s="147" t="s">
        <v>97</v>
      </c>
      <c r="D35" s="104" t="s">
        <v>146</v>
      </c>
      <c r="E35" s="202" t="s">
        <v>151</v>
      </c>
      <c r="F35" s="171" t="s">
        <v>139</v>
      </c>
      <c r="G35" s="111" t="s">
        <v>195</v>
      </c>
      <c r="H35" s="172" t="s">
        <v>302</v>
      </c>
    </row>
    <row r="36" spans="1:8" ht="16.5">
      <c r="A36" s="232" t="s">
        <v>210</v>
      </c>
      <c r="B36" s="94">
        <v>2</v>
      </c>
      <c r="C36" s="147" t="s">
        <v>97</v>
      </c>
      <c r="D36" s="148" t="s">
        <v>144</v>
      </c>
      <c r="E36" s="202" t="s">
        <v>151</v>
      </c>
      <c r="F36" s="171" t="s">
        <v>95</v>
      </c>
      <c r="G36" s="111" t="s">
        <v>91</v>
      </c>
      <c r="H36" s="172" t="s">
        <v>302</v>
      </c>
    </row>
    <row r="37" spans="1:8" ht="16.5">
      <c r="A37" s="232" t="s">
        <v>211</v>
      </c>
      <c r="B37" s="94">
        <v>2</v>
      </c>
      <c r="C37" s="147" t="s">
        <v>97</v>
      </c>
      <c r="D37" s="148" t="s">
        <v>144</v>
      </c>
      <c r="E37" s="202" t="s">
        <v>151</v>
      </c>
      <c r="F37" s="111" t="s">
        <v>121</v>
      </c>
      <c r="G37" s="171" t="s">
        <v>184</v>
      </c>
      <c r="H37" s="172" t="s">
        <v>302</v>
      </c>
    </row>
    <row r="38" spans="1:8" ht="16.5">
      <c r="A38" s="232" t="s">
        <v>303</v>
      </c>
      <c r="B38" s="94">
        <v>2</v>
      </c>
      <c r="C38" s="147" t="s">
        <v>125</v>
      </c>
      <c r="D38" s="148" t="s">
        <v>148</v>
      </c>
      <c r="E38" s="202" t="s">
        <v>151</v>
      </c>
      <c r="F38" s="171" t="s">
        <v>110</v>
      </c>
      <c r="G38" s="111" t="s">
        <v>96</v>
      </c>
      <c r="H38" s="149" t="s">
        <v>304</v>
      </c>
    </row>
    <row r="39" spans="1:8" ht="16.5">
      <c r="A39" s="232" t="s">
        <v>131</v>
      </c>
      <c r="B39" s="94">
        <v>2</v>
      </c>
      <c r="C39" s="147" t="s">
        <v>97</v>
      </c>
      <c r="D39" s="148" t="s">
        <v>144</v>
      </c>
      <c r="E39" s="202" t="s">
        <v>151</v>
      </c>
      <c r="F39" s="111" t="s">
        <v>139</v>
      </c>
      <c r="G39" s="111" t="s">
        <v>91</v>
      </c>
      <c r="H39" s="149" t="s">
        <v>132</v>
      </c>
    </row>
    <row r="40" spans="1:8" ht="16.5">
      <c r="A40" s="232" t="s">
        <v>212</v>
      </c>
      <c r="B40" s="94">
        <v>2</v>
      </c>
      <c r="C40" s="147" t="s">
        <v>356</v>
      </c>
      <c r="D40" s="148" t="s">
        <v>148</v>
      </c>
      <c r="E40" s="202" t="s">
        <v>151</v>
      </c>
      <c r="F40" s="171" t="s">
        <v>87</v>
      </c>
      <c r="G40" s="171" t="s">
        <v>96</v>
      </c>
      <c r="H40" s="172" t="s">
        <v>305</v>
      </c>
    </row>
    <row r="41" spans="1:8" ht="16.5">
      <c r="A41" s="232" t="s">
        <v>213</v>
      </c>
      <c r="B41" s="94">
        <v>2</v>
      </c>
      <c r="C41" s="147" t="s">
        <v>359</v>
      </c>
      <c r="D41" s="148" t="s">
        <v>149</v>
      </c>
      <c r="E41" s="202" t="s">
        <v>151</v>
      </c>
      <c r="F41" s="171" t="s">
        <v>110</v>
      </c>
      <c r="G41" s="111" t="s">
        <v>93</v>
      </c>
      <c r="H41" s="149" t="s">
        <v>306</v>
      </c>
    </row>
    <row r="42" spans="1:8" ht="16.5">
      <c r="A42" s="232" t="s">
        <v>214</v>
      </c>
      <c r="B42" s="94">
        <v>2</v>
      </c>
      <c r="C42" s="173" t="s">
        <v>359</v>
      </c>
      <c r="D42" s="104" t="s">
        <v>144</v>
      </c>
      <c r="E42" s="202" t="s">
        <v>151</v>
      </c>
      <c r="F42" s="171" t="s">
        <v>87</v>
      </c>
      <c r="G42" s="171" t="s">
        <v>96</v>
      </c>
      <c r="H42" s="149" t="s">
        <v>307</v>
      </c>
    </row>
    <row r="43" spans="1:8" ht="16.5">
      <c r="A43" s="232" t="s">
        <v>215</v>
      </c>
      <c r="B43" s="94">
        <v>2</v>
      </c>
      <c r="C43" s="147" t="s">
        <v>97</v>
      </c>
      <c r="D43" s="148" t="s">
        <v>144</v>
      </c>
      <c r="E43" s="202" t="s">
        <v>151</v>
      </c>
      <c r="F43" s="111" t="s">
        <v>121</v>
      </c>
      <c r="G43" s="171" t="s">
        <v>100</v>
      </c>
      <c r="H43" s="149" t="s">
        <v>308</v>
      </c>
    </row>
    <row r="44" spans="1:8" ht="16.5">
      <c r="A44" s="235" t="s">
        <v>216</v>
      </c>
      <c r="B44" s="155">
        <v>2</v>
      </c>
      <c r="C44" s="174" t="s">
        <v>359</v>
      </c>
      <c r="D44" s="175" t="s">
        <v>144</v>
      </c>
      <c r="E44" s="238" t="s">
        <v>151</v>
      </c>
      <c r="F44" s="179" t="s">
        <v>331</v>
      </c>
      <c r="G44" s="176" t="s">
        <v>93</v>
      </c>
      <c r="H44" s="177" t="s">
        <v>294</v>
      </c>
    </row>
    <row r="45" spans="1:8" ht="16.5">
      <c r="A45" s="232" t="s">
        <v>217</v>
      </c>
      <c r="B45" s="94">
        <v>3</v>
      </c>
      <c r="C45" s="147" t="s">
        <v>125</v>
      </c>
      <c r="D45" s="148" t="s">
        <v>144</v>
      </c>
      <c r="E45" s="202" t="s">
        <v>151</v>
      </c>
      <c r="F45" s="171" t="s">
        <v>95</v>
      </c>
      <c r="G45" s="111" t="s">
        <v>91</v>
      </c>
      <c r="H45" s="172" t="s">
        <v>309</v>
      </c>
    </row>
    <row r="46" spans="1:8" ht="16.5">
      <c r="A46" s="232" t="s">
        <v>218</v>
      </c>
      <c r="B46" s="94">
        <v>3</v>
      </c>
      <c r="C46" s="147" t="s">
        <v>125</v>
      </c>
      <c r="D46" s="148" t="s">
        <v>150</v>
      </c>
      <c r="E46" s="202" t="s">
        <v>151</v>
      </c>
      <c r="F46" s="111" t="s">
        <v>139</v>
      </c>
      <c r="G46" s="111" t="s">
        <v>162</v>
      </c>
      <c r="H46" s="172" t="s">
        <v>282</v>
      </c>
    </row>
    <row r="47" spans="1:8" ht="16.5">
      <c r="A47" s="232" t="s">
        <v>219</v>
      </c>
      <c r="B47" s="94">
        <v>3</v>
      </c>
      <c r="C47" s="147" t="s">
        <v>97</v>
      </c>
      <c r="D47" s="104" t="s">
        <v>146</v>
      </c>
      <c r="E47" s="202" t="s">
        <v>151</v>
      </c>
      <c r="F47" s="171" t="s">
        <v>87</v>
      </c>
      <c r="G47" s="111" t="s">
        <v>184</v>
      </c>
      <c r="H47" s="149" t="s">
        <v>310</v>
      </c>
    </row>
    <row r="48" spans="1:8" ht="16.5">
      <c r="A48" s="232" t="s">
        <v>220</v>
      </c>
      <c r="B48" s="94">
        <v>3</v>
      </c>
      <c r="C48" s="147" t="s">
        <v>359</v>
      </c>
      <c r="D48" s="148" t="s">
        <v>147</v>
      </c>
      <c r="E48" s="202" t="s">
        <v>151</v>
      </c>
      <c r="F48" s="111" t="s">
        <v>121</v>
      </c>
      <c r="G48" s="111" t="s">
        <v>91</v>
      </c>
      <c r="H48" s="172" t="s">
        <v>297</v>
      </c>
    </row>
    <row r="49" spans="1:8" ht="16.5">
      <c r="A49" s="232" t="s">
        <v>133</v>
      </c>
      <c r="B49" s="94">
        <v>3</v>
      </c>
      <c r="C49" s="173" t="s">
        <v>86</v>
      </c>
      <c r="D49" s="104" t="s">
        <v>144</v>
      </c>
      <c r="E49" s="202" t="s">
        <v>151</v>
      </c>
      <c r="F49" s="171" t="s">
        <v>110</v>
      </c>
      <c r="G49" s="171" t="s">
        <v>93</v>
      </c>
      <c r="H49" s="172" t="s">
        <v>311</v>
      </c>
    </row>
    <row r="50" spans="1:8" ht="16.5">
      <c r="A50" s="232" t="s">
        <v>221</v>
      </c>
      <c r="B50" s="94">
        <v>3</v>
      </c>
      <c r="C50" s="147" t="s">
        <v>97</v>
      </c>
      <c r="D50" s="104" t="s">
        <v>145</v>
      </c>
      <c r="E50" s="202" t="s">
        <v>151</v>
      </c>
      <c r="F50" s="171" t="s">
        <v>87</v>
      </c>
      <c r="G50" s="111" t="s">
        <v>100</v>
      </c>
      <c r="H50" s="172" t="s">
        <v>311</v>
      </c>
    </row>
    <row r="51" spans="1:8" ht="16.5">
      <c r="A51" s="232" t="s">
        <v>222</v>
      </c>
      <c r="B51" s="94">
        <v>3</v>
      </c>
      <c r="C51" s="147" t="s">
        <v>356</v>
      </c>
      <c r="D51" s="148" t="s">
        <v>223</v>
      </c>
      <c r="E51" s="202" t="s">
        <v>151</v>
      </c>
      <c r="F51" s="171" t="s">
        <v>95</v>
      </c>
      <c r="G51" s="111" t="s">
        <v>96</v>
      </c>
      <c r="H51" s="172" t="s">
        <v>312</v>
      </c>
    </row>
    <row r="52" spans="1:8" ht="16.5">
      <c r="A52" s="232" t="s">
        <v>224</v>
      </c>
      <c r="B52" s="94">
        <v>3</v>
      </c>
      <c r="C52" s="147" t="s">
        <v>356</v>
      </c>
      <c r="D52" s="148" t="s">
        <v>149</v>
      </c>
      <c r="E52" s="202" t="s">
        <v>225</v>
      </c>
      <c r="F52" s="111" t="s">
        <v>121</v>
      </c>
      <c r="G52" s="111" t="s">
        <v>98</v>
      </c>
      <c r="H52" s="149" t="s">
        <v>313</v>
      </c>
    </row>
    <row r="53" spans="1:8" ht="16.5">
      <c r="A53" s="232" t="s">
        <v>226</v>
      </c>
      <c r="B53" s="94">
        <v>3</v>
      </c>
      <c r="C53" s="173" t="s">
        <v>356</v>
      </c>
      <c r="D53" s="104" t="s">
        <v>148</v>
      </c>
      <c r="E53" s="202" t="s">
        <v>151</v>
      </c>
      <c r="F53" s="111" t="s">
        <v>121</v>
      </c>
      <c r="G53" s="171" t="s">
        <v>100</v>
      </c>
      <c r="H53" s="178" t="s">
        <v>227</v>
      </c>
    </row>
    <row r="54" spans="1:8" ht="16.5">
      <c r="A54" s="232" t="s">
        <v>228</v>
      </c>
      <c r="B54" s="94">
        <v>3</v>
      </c>
      <c r="C54" s="239" t="s">
        <v>359</v>
      </c>
      <c r="D54" s="148" t="s">
        <v>144</v>
      </c>
      <c r="E54" s="202" t="s">
        <v>225</v>
      </c>
      <c r="F54" s="111" t="s">
        <v>121</v>
      </c>
      <c r="G54" s="171" t="s">
        <v>100</v>
      </c>
      <c r="H54" s="149" t="s">
        <v>313</v>
      </c>
    </row>
    <row r="55" spans="1:8" ht="16.5">
      <c r="A55" s="232" t="s">
        <v>130</v>
      </c>
      <c r="B55" s="94">
        <v>3</v>
      </c>
      <c r="C55" s="147" t="s">
        <v>359</v>
      </c>
      <c r="D55" s="148" t="s">
        <v>150</v>
      </c>
      <c r="E55" s="202" t="s">
        <v>151</v>
      </c>
      <c r="F55" s="171" t="s">
        <v>110</v>
      </c>
      <c r="G55" s="171" t="s">
        <v>100</v>
      </c>
      <c r="H55" s="149" t="s">
        <v>314</v>
      </c>
    </row>
    <row r="56" spans="1:8" ht="16.5">
      <c r="A56" s="232" t="s">
        <v>229</v>
      </c>
      <c r="B56" s="94">
        <v>3</v>
      </c>
      <c r="C56" s="147" t="s">
        <v>359</v>
      </c>
      <c r="D56" s="148" t="s">
        <v>144</v>
      </c>
      <c r="E56" s="202" t="s">
        <v>225</v>
      </c>
      <c r="F56" s="171" t="s">
        <v>87</v>
      </c>
      <c r="G56" s="171" t="s">
        <v>100</v>
      </c>
      <c r="H56" s="149" t="s">
        <v>315</v>
      </c>
    </row>
    <row r="57" spans="1:8" ht="16.5">
      <c r="A57" s="232" t="s">
        <v>230</v>
      </c>
      <c r="B57" s="94">
        <v>3</v>
      </c>
      <c r="C57" s="147" t="s">
        <v>97</v>
      </c>
      <c r="D57" s="148" t="s">
        <v>148</v>
      </c>
      <c r="E57" s="202" t="s">
        <v>151</v>
      </c>
      <c r="F57" s="171" t="s">
        <v>351</v>
      </c>
      <c r="G57" s="111" t="s">
        <v>91</v>
      </c>
      <c r="H57" s="149" t="s">
        <v>300</v>
      </c>
    </row>
    <row r="58" spans="1:8" ht="16.5">
      <c r="A58" s="232" t="s">
        <v>231</v>
      </c>
      <c r="B58" s="94">
        <v>3</v>
      </c>
      <c r="C58" s="147" t="s">
        <v>97</v>
      </c>
      <c r="D58" s="104" t="s">
        <v>148</v>
      </c>
      <c r="E58" s="202" t="s">
        <v>151</v>
      </c>
      <c r="F58" s="111" t="s">
        <v>121</v>
      </c>
      <c r="G58" s="171" t="s">
        <v>100</v>
      </c>
      <c r="H58" s="149" t="s">
        <v>316</v>
      </c>
    </row>
    <row r="59" spans="1:8" ht="16.5">
      <c r="A59" s="232" t="s">
        <v>232</v>
      </c>
      <c r="B59" s="94">
        <v>3</v>
      </c>
      <c r="C59" s="147" t="s">
        <v>97</v>
      </c>
      <c r="D59" s="104" t="s">
        <v>146</v>
      </c>
      <c r="E59" s="202" t="s">
        <v>151</v>
      </c>
      <c r="F59" s="171" t="s">
        <v>139</v>
      </c>
      <c r="G59" s="111" t="s">
        <v>135</v>
      </c>
      <c r="H59" s="172" t="s">
        <v>317</v>
      </c>
    </row>
    <row r="60" spans="1:8" ht="16.5">
      <c r="A60" s="232" t="s">
        <v>233</v>
      </c>
      <c r="B60" s="94">
        <v>3</v>
      </c>
      <c r="C60" s="147" t="s">
        <v>86</v>
      </c>
      <c r="D60" s="104" t="s">
        <v>148</v>
      </c>
      <c r="E60" s="202" t="s">
        <v>151</v>
      </c>
      <c r="F60" s="171" t="s">
        <v>87</v>
      </c>
      <c r="G60" s="171" t="s">
        <v>184</v>
      </c>
      <c r="H60" s="172" t="s">
        <v>318</v>
      </c>
    </row>
    <row r="61" spans="1:8" ht="16.5">
      <c r="A61" s="232" t="s">
        <v>234</v>
      </c>
      <c r="B61" s="94">
        <v>3</v>
      </c>
      <c r="C61" s="147" t="s">
        <v>356</v>
      </c>
      <c r="D61" s="104" t="s">
        <v>148</v>
      </c>
      <c r="E61" s="202" t="s">
        <v>151</v>
      </c>
      <c r="F61" s="111" t="s">
        <v>121</v>
      </c>
      <c r="G61" s="111" t="s">
        <v>100</v>
      </c>
      <c r="H61" s="172" t="s">
        <v>291</v>
      </c>
    </row>
    <row r="62" spans="1:8" ht="16.5">
      <c r="A62" s="232" t="s">
        <v>235</v>
      </c>
      <c r="B62" s="94">
        <v>3</v>
      </c>
      <c r="C62" s="147" t="s">
        <v>359</v>
      </c>
      <c r="D62" s="148" t="s">
        <v>144</v>
      </c>
      <c r="E62" s="202" t="s">
        <v>151</v>
      </c>
      <c r="F62" s="171" t="s">
        <v>121</v>
      </c>
      <c r="G62" s="111" t="s">
        <v>184</v>
      </c>
      <c r="H62" s="172" t="s">
        <v>319</v>
      </c>
    </row>
    <row r="63" spans="1:8" ht="16.5">
      <c r="A63" s="232" t="s">
        <v>236</v>
      </c>
      <c r="B63" s="94">
        <v>3</v>
      </c>
      <c r="C63" s="147" t="s">
        <v>97</v>
      </c>
      <c r="D63" s="148" t="s">
        <v>144</v>
      </c>
      <c r="E63" s="202" t="s">
        <v>151</v>
      </c>
      <c r="F63" s="171" t="s">
        <v>110</v>
      </c>
      <c r="G63" s="171" t="s">
        <v>100</v>
      </c>
      <c r="H63" s="149" t="s">
        <v>294</v>
      </c>
    </row>
    <row r="64" spans="1:8" ht="16.5">
      <c r="A64" s="235" t="s">
        <v>237</v>
      </c>
      <c r="B64" s="155">
        <v>3</v>
      </c>
      <c r="C64" s="174" t="s">
        <v>97</v>
      </c>
      <c r="D64" s="175" t="s">
        <v>144</v>
      </c>
      <c r="E64" s="238" t="s">
        <v>152</v>
      </c>
      <c r="F64" s="176" t="s">
        <v>352</v>
      </c>
      <c r="G64" s="176" t="s">
        <v>98</v>
      </c>
      <c r="H64" s="180" t="s">
        <v>320</v>
      </c>
    </row>
    <row r="65" spans="1:8" ht="16.5">
      <c r="A65" s="232" t="s">
        <v>238</v>
      </c>
      <c r="B65" s="94">
        <v>4</v>
      </c>
      <c r="C65" s="147" t="s">
        <v>359</v>
      </c>
      <c r="D65" s="148" t="s">
        <v>144</v>
      </c>
      <c r="E65" s="202" t="s">
        <v>151</v>
      </c>
      <c r="F65" s="171" t="s">
        <v>121</v>
      </c>
      <c r="G65" s="111" t="s">
        <v>129</v>
      </c>
      <c r="H65" s="172" t="s">
        <v>282</v>
      </c>
    </row>
    <row r="66" spans="1:8" ht="16.5">
      <c r="A66" s="232" t="s">
        <v>239</v>
      </c>
      <c r="B66" s="94">
        <v>4</v>
      </c>
      <c r="C66" s="147" t="s">
        <v>359</v>
      </c>
      <c r="D66" s="104" t="s">
        <v>147</v>
      </c>
      <c r="E66" s="202" t="s">
        <v>151</v>
      </c>
      <c r="F66" s="171" t="s">
        <v>110</v>
      </c>
      <c r="G66" s="111" t="s">
        <v>100</v>
      </c>
      <c r="H66" s="172" t="s">
        <v>284</v>
      </c>
    </row>
    <row r="67" spans="1:8" ht="16.5">
      <c r="A67" s="232" t="s">
        <v>240</v>
      </c>
      <c r="B67" s="94">
        <v>4</v>
      </c>
      <c r="C67" s="147" t="s">
        <v>359</v>
      </c>
      <c r="D67" s="148" t="s">
        <v>148</v>
      </c>
      <c r="E67" s="202" t="s">
        <v>151</v>
      </c>
      <c r="F67" s="171" t="s">
        <v>331</v>
      </c>
      <c r="G67" s="111" t="s">
        <v>91</v>
      </c>
      <c r="H67" s="149" t="s">
        <v>321</v>
      </c>
    </row>
    <row r="68" spans="1:8" ht="16.5">
      <c r="A68" s="232" t="s">
        <v>134</v>
      </c>
      <c r="B68" s="94">
        <v>4</v>
      </c>
      <c r="C68" s="147" t="s">
        <v>86</v>
      </c>
      <c r="D68" s="104" t="s">
        <v>147</v>
      </c>
      <c r="E68" s="202" t="s">
        <v>151</v>
      </c>
      <c r="F68" s="171" t="s">
        <v>87</v>
      </c>
      <c r="G68" s="111" t="s">
        <v>96</v>
      </c>
      <c r="H68" s="149" t="s">
        <v>322</v>
      </c>
    </row>
    <row r="69" spans="1:8" ht="16.5">
      <c r="A69" s="232" t="s">
        <v>241</v>
      </c>
      <c r="B69" s="94">
        <v>4</v>
      </c>
      <c r="C69" s="173" t="s">
        <v>97</v>
      </c>
      <c r="D69" s="104" t="s">
        <v>144</v>
      </c>
      <c r="E69" s="202" t="s">
        <v>151</v>
      </c>
      <c r="F69" s="171" t="s">
        <v>87</v>
      </c>
      <c r="G69" s="171" t="s">
        <v>91</v>
      </c>
      <c r="H69" s="149" t="s">
        <v>300</v>
      </c>
    </row>
    <row r="70" spans="1:8" ht="16.5">
      <c r="A70" s="232" t="s">
        <v>242</v>
      </c>
      <c r="B70" s="94">
        <v>4</v>
      </c>
      <c r="C70" s="147" t="s">
        <v>97</v>
      </c>
      <c r="D70" s="148" t="s">
        <v>144</v>
      </c>
      <c r="E70" s="202" t="s">
        <v>225</v>
      </c>
      <c r="F70" s="171" t="s">
        <v>95</v>
      </c>
      <c r="G70" s="111" t="s">
        <v>91</v>
      </c>
      <c r="H70" s="149" t="s">
        <v>323</v>
      </c>
    </row>
    <row r="71" spans="1:8" ht="16.5">
      <c r="A71" s="232" t="s">
        <v>243</v>
      </c>
      <c r="B71" s="94">
        <v>4</v>
      </c>
      <c r="C71" s="147" t="s">
        <v>125</v>
      </c>
      <c r="D71" s="148" t="s">
        <v>148</v>
      </c>
      <c r="E71" s="202" t="s">
        <v>151</v>
      </c>
      <c r="F71" s="111" t="s">
        <v>139</v>
      </c>
      <c r="G71" s="171" t="s">
        <v>91</v>
      </c>
      <c r="H71" s="172" t="s">
        <v>288</v>
      </c>
    </row>
    <row r="72" spans="1:8" ht="16.5">
      <c r="A72" s="232" t="s">
        <v>244</v>
      </c>
      <c r="B72" s="94">
        <v>4</v>
      </c>
      <c r="C72" s="95" t="s">
        <v>359</v>
      </c>
      <c r="D72" s="96" t="s">
        <v>144</v>
      </c>
      <c r="E72" s="96" t="s">
        <v>151</v>
      </c>
      <c r="F72" s="103" t="s">
        <v>121</v>
      </c>
      <c r="G72" s="97" t="s">
        <v>93</v>
      </c>
      <c r="H72" s="99" t="s">
        <v>294</v>
      </c>
    </row>
    <row r="73" spans="1:8" ht="16.5">
      <c r="A73" s="232" t="s">
        <v>245</v>
      </c>
      <c r="B73" s="94">
        <v>4</v>
      </c>
      <c r="C73" s="95" t="s">
        <v>97</v>
      </c>
      <c r="D73" s="96" t="s">
        <v>144</v>
      </c>
      <c r="E73" s="96" t="s">
        <v>151</v>
      </c>
      <c r="F73" s="103" t="s">
        <v>110</v>
      </c>
      <c r="G73" s="97" t="s">
        <v>100</v>
      </c>
      <c r="H73" s="99" t="s">
        <v>323</v>
      </c>
    </row>
    <row r="74" spans="1:8" ht="16.5">
      <c r="A74" s="232" t="s">
        <v>246</v>
      </c>
      <c r="B74" s="94">
        <v>4</v>
      </c>
      <c r="C74" s="147" t="s">
        <v>97</v>
      </c>
      <c r="D74" s="148" t="s">
        <v>247</v>
      </c>
      <c r="E74" s="202" t="s">
        <v>151</v>
      </c>
      <c r="F74" s="171" t="s">
        <v>110</v>
      </c>
      <c r="G74" s="111" t="s">
        <v>135</v>
      </c>
      <c r="H74" s="172" t="s">
        <v>324</v>
      </c>
    </row>
    <row r="75" spans="1:8" ht="17.25" thickBot="1">
      <c r="A75" s="240" t="s">
        <v>248</v>
      </c>
      <c r="B75" s="241">
        <v>4</v>
      </c>
      <c r="C75" s="242" t="s">
        <v>99</v>
      </c>
      <c r="D75" s="243" t="s">
        <v>148</v>
      </c>
      <c r="E75" s="243" t="s">
        <v>151</v>
      </c>
      <c r="F75" s="244" t="s">
        <v>110</v>
      </c>
      <c r="G75" s="244" t="s">
        <v>91</v>
      </c>
      <c r="H75" s="245" t="s">
        <v>325</v>
      </c>
    </row>
    <row r="76" spans="1:8" ht="18" thickTop="1">
      <c r="A76" s="246"/>
      <c r="B76" s="247"/>
      <c r="C76" s="248"/>
      <c r="D76" s="248"/>
      <c r="E76" s="248"/>
      <c r="F76" s="248"/>
      <c r="G76" s="248"/>
      <c r="H76" s="249"/>
    </row>
    <row r="77" spans="1:8">
      <c r="A77" s="27"/>
      <c r="B77" s="27"/>
      <c r="C77" s="27"/>
      <c r="D77" s="27"/>
      <c r="E77" s="27"/>
      <c r="F77" s="27"/>
      <c r="G77" s="27"/>
      <c r="H77" s="27"/>
    </row>
    <row r="78" spans="1:8">
      <c r="A78" s="27"/>
      <c r="B78" s="27"/>
      <c r="C78" s="27"/>
      <c r="D78" s="27"/>
      <c r="E78" s="27"/>
      <c r="F78" s="27"/>
      <c r="G78" s="27"/>
      <c r="H78" s="27"/>
    </row>
    <row r="79" spans="1:8">
      <c r="A79" s="27"/>
      <c r="B79" s="27"/>
      <c r="C79" s="27"/>
      <c r="D79" s="27"/>
      <c r="E79" s="27"/>
      <c r="F79" s="27"/>
      <c r="G79" s="27"/>
      <c r="H79" s="27"/>
    </row>
    <row r="80" spans="1:8">
      <c r="A80" s="27"/>
      <c r="B80" s="27"/>
      <c r="C80" s="27"/>
      <c r="D80" s="27"/>
      <c r="E80" s="27"/>
      <c r="F80" s="27"/>
      <c r="G80" s="27"/>
      <c r="H80" s="27"/>
    </row>
    <row r="81" spans="1:8">
      <c r="A81" s="27"/>
      <c r="B81" s="27"/>
      <c r="C81" s="27"/>
      <c r="D81" s="27"/>
      <c r="E81" s="27"/>
      <c r="F81" s="27"/>
      <c r="G81" s="27"/>
      <c r="H81" s="27"/>
    </row>
    <row r="82" spans="1:8">
      <c r="A82" s="27"/>
      <c r="B82" s="27"/>
      <c r="C82" s="27"/>
      <c r="D82" s="27"/>
      <c r="E82" s="27"/>
      <c r="F82" s="27"/>
      <c r="G82" s="27"/>
      <c r="H82" s="27"/>
    </row>
    <row r="83" spans="1:8">
      <c r="A83" s="27"/>
      <c r="B83" s="27"/>
      <c r="C83" s="27"/>
      <c r="D83" s="27"/>
      <c r="E83" s="27"/>
      <c r="F83" s="27"/>
      <c r="G83" s="27"/>
      <c r="H83" s="27"/>
    </row>
    <row r="84" spans="1:8">
      <c r="A84" s="27"/>
      <c r="B84" s="27"/>
      <c r="C84" s="27"/>
      <c r="D84" s="27"/>
      <c r="E84" s="27"/>
      <c r="F84" s="27"/>
      <c r="G84" s="27"/>
      <c r="H84" s="27"/>
    </row>
    <row r="85" spans="1:8">
      <c r="A85" s="27"/>
      <c r="B85" s="27"/>
      <c r="C85" s="27"/>
      <c r="D85" s="27"/>
      <c r="E85" s="27"/>
      <c r="F85" s="27"/>
      <c r="G85" s="27"/>
      <c r="H85" s="27"/>
    </row>
    <row r="86" spans="1:8">
      <c r="A86" s="27"/>
      <c r="B86" s="27"/>
      <c r="C86" s="27"/>
      <c r="D86" s="27"/>
      <c r="E86" s="27"/>
      <c r="F86" s="27"/>
      <c r="G86" s="27"/>
      <c r="H86" s="27"/>
    </row>
    <row r="87" spans="1:8">
      <c r="A87" s="27"/>
      <c r="B87" s="27"/>
      <c r="C87" s="27"/>
      <c r="D87" s="27"/>
      <c r="E87" s="27"/>
      <c r="F87" s="27"/>
      <c r="G87" s="27"/>
      <c r="H87" s="27"/>
    </row>
    <row r="88" spans="1:8">
      <c r="A88" s="27"/>
      <c r="B88" s="27"/>
      <c r="C88" s="27"/>
      <c r="D88" s="27"/>
      <c r="E88" s="27"/>
      <c r="F88" s="27"/>
      <c r="G88" s="27"/>
      <c r="H88" s="27"/>
    </row>
    <row r="89" spans="1:8">
      <c r="A89" s="27"/>
      <c r="B89" s="27"/>
      <c r="C89" s="27"/>
      <c r="D89" s="27"/>
      <c r="E89" s="27"/>
      <c r="F89" s="27"/>
      <c r="G89" s="27"/>
    </row>
    <row r="90" spans="1:8">
      <c r="A90" s="27"/>
      <c r="B90" s="27"/>
      <c r="C90" s="27"/>
      <c r="D90" s="27"/>
      <c r="E90" s="27"/>
      <c r="F90" s="27"/>
      <c r="G90" s="27"/>
    </row>
    <row r="91" spans="1:8">
      <c r="A91" s="27"/>
      <c r="B91" s="27"/>
      <c r="C91" s="27"/>
      <c r="D91" s="27"/>
      <c r="E91" s="27"/>
      <c r="F91" s="27"/>
      <c r="G91" s="27"/>
    </row>
    <row r="92" spans="1:8">
      <c r="A92" s="27"/>
      <c r="B92" s="27"/>
      <c r="C92" s="27"/>
    </row>
    <row r="93" spans="1:8">
      <c r="A93" s="27"/>
      <c r="B93" s="27"/>
      <c r="C93" s="27"/>
    </row>
    <row r="94" spans="1:8">
      <c r="A94" s="27"/>
      <c r="B94" s="27"/>
      <c r="C94" s="27"/>
    </row>
    <row r="95" spans="1:8">
      <c r="A95" s="27"/>
      <c r="B95" s="27"/>
      <c r="C95" s="27"/>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showGridLines="0" workbookViewId="0"/>
  </sheetViews>
  <sheetFormatPr defaultColWidth="13" defaultRowHeight="16.5"/>
  <cols>
    <col min="1" max="1" width="7.375" style="291" customWidth="1"/>
    <col min="2" max="2" width="4.125" style="291" bestFit="1" customWidth="1"/>
    <col min="3" max="3" width="6.125" style="291" bestFit="1" customWidth="1"/>
    <col min="4" max="4" width="6.375" style="290" bestFit="1" customWidth="1"/>
    <col min="5" max="5" width="1.875" style="290" customWidth="1"/>
    <col min="6" max="6" width="29.5" style="290" bestFit="1" customWidth="1"/>
    <col min="7" max="7" width="1.875" style="291" customWidth="1"/>
    <col min="8" max="8" width="24.625" style="287" bestFit="1" customWidth="1"/>
    <col min="9" max="16384" width="13" style="287"/>
  </cols>
  <sheetData>
    <row r="1" spans="1:8" ht="18" thickTop="1" thickBot="1">
      <c r="A1" s="284" t="s">
        <v>123</v>
      </c>
      <c r="B1" s="285"/>
      <c r="C1" s="285"/>
      <c r="D1" s="286"/>
      <c r="E1" s="287"/>
      <c r="F1" s="288" t="s">
        <v>156</v>
      </c>
      <c r="G1" s="287"/>
      <c r="H1" s="289" t="s">
        <v>163</v>
      </c>
    </row>
    <row r="2" spans="1:8" ht="17.25" thickTop="1">
      <c r="A2" s="108" t="s">
        <v>7</v>
      </c>
      <c r="B2" s="109" t="s">
        <v>158</v>
      </c>
      <c r="C2" s="261" t="s">
        <v>252</v>
      </c>
      <c r="D2" s="265" t="s">
        <v>106</v>
      </c>
      <c r="E2" s="3"/>
      <c r="F2" s="281" t="s">
        <v>273</v>
      </c>
      <c r="G2" s="287"/>
      <c r="H2" s="199" t="s">
        <v>350</v>
      </c>
    </row>
    <row r="3" spans="1:8">
      <c r="A3" s="255">
        <v>0</v>
      </c>
      <c r="B3" s="256">
        <f>10+A3+'Personal File'!$C$14</f>
        <v>15</v>
      </c>
      <c r="C3" s="262">
        <v>6</v>
      </c>
      <c r="D3" s="295">
        <v>0</v>
      </c>
      <c r="E3" s="3"/>
      <c r="F3" s="282" t="s">
        <v>362</v>
      </c>
      <c r="G3" s="287"/>
      <c r="H3" s="191" t="s">
        <v>253</v>
      </c>
    </row>
    <row r="4" spans="1:8" ht="17.25" thickBot="1">
      <c r="A4" s="257">
        <v>1</v>
      </c>
      <c r="B4" s="258">
        <f>10+A4+'Personal File'!$C$14</f>
        <v>16</v>
      </c>
      <c r="C4" s="263">
        <v>6</v>
      </c>
      <c r="D4" s="295">
        <v>0</v>
      </c>
      <c r="E4" s="3"/>
      <c r="F4" s="205" t="s">
        <v>354</v>
      </c>
      <c r="G4" s="287"/>
      <c r="H4" s="191" t="s">
        <v>254</v>
      </c>
    </row>
    <row r="5" spans="1:8" ht="18" thickTop="1" thickBot="1">
      <c r="A5" s="257">
        <v>2</v>
      </c>
      <c r="B5" s="258">
        <f>10+A5+'Personal File'!$C$14</f>
        <v>17</v>
      </c>
      <c r="C5" s="263">
        <v>6</v>
      </c>
      <c r="D5" s="295">
        <v>0</v>
      </c>
      <c r="E5" s="3"/>
      <c r="G5" s="287"/>
      <c r="H5" s="159" t="s">
        <v>159</v>
      </c>
    </row>
    <row r="6" spans="1:8" ht="18" thickTop="1" thickBot="1">
      <c r="A6" s="257">
        <v>3</v>
      </c>
      <c r="B6" s="258">
        <f>10+A6+'Personal File'!$C$14</f>
        <v>18</v>
      </c>
      <c r="C6" s="263">
        <v>6</v>
      </c>
      <c r="D6" s="295">
        <v>0</v>
      </c>
      <c r="E6" s="3"/>
      <c r="F6" s="288" t="s">
        <v>157</v>
      </c>
      <c r="G6" s="287"/>
      <c r="H6" s="200" t="s">
        <v>160</v>
      </c>
    </row>
    <row r="7" spans="1:8" ht="17.25" thickBot="1">
      <c r="A7" s="257">
        <v>4</v>
      </c>
      <c r="B7" s="258">
        <f>10+A7+'Personal File'!$C$14</f>
        <v>19</v>
      </c>
      <c r="C7" s="263">
        <v>4</v>
      </c>
      <c r="D7" s="295">
        <v>0</v>
      </c>
      <c r="E7" s="3"/>
      <c r="F7" s="190" t="s">
        <v>249</v>
      </c>
      <c r="G7" s="287"/>
      <c r="H7" s="291"/>
    </row>
    <row r="8" spans="1:8" ht="18" thickTop="1" thickBot="1">
      <c r="A8" s="259">
        <v>5</v>
      </c>
      <c r="B8" s="260">
        <f>10+A8+'Personal File'!$C$14</f>
        <v>20</v>
      </c>
      <c r="C8" s="264">
        <v>0</v>
      </c>
      <c r="D8" s="266">
        <v>0</v>
      </c>
      <c r="E8" s="3"/>
      <c r="F8" s="254" t="s">
        <v>250</v>
      </c>
      <c r="G8" s="287"/>
      <c r="H8" s="292" t="s">
        <v>107</v>
      </c>
    </row>
    <row r="9" spans="1:8" ht="17.25" thickTop="1">
      <c r="E9" s="3"/>
      <c r="F9" s="254" t="s">
        <v>274</v>
      </c>
      <c r="G9" s="287"/>
      <c r="H9" s="159" t="s">
        <v>173</v>
      </c>
    </row>
    <row r="10" spans="1:8" ht="17.25" thickBot="1">
      <c r="E10" s="3"/>
      <c r="F10" s="254" t="s">
        <v>278</v>
      </c>
      <c r="H10" s="200" t="s">
        <v>172</v>
      </c>
    </row>
    <row r="11" spans="1:8" ht="17.25" thickTop="1">
      <c r="E11" s="3"/>
      <c r="F11" s="254" t="s">
        <v>251</v>
      </c>
    </row>
    <row r="12" spans="1:8">
      <c r="E12" s="3"/>
      <c r="F12" s="293" t="s">
        <v>275</v>
      </c>
      <c r="H12" s="294"/>
    </row>
    <row r="13" spans="1:8" ht="17.25" thickBot="1">
      <c r="E13" s="3"/>
      <c r="F13" s="283" t="s">
        <v>277</v>
      </c>
      <c r="H13" s="294"/>
    </row>
    <row r="14" spans="1:8" ht="17.25" thickTop="1">
      <c r="E14" s="3"/>
      <c r="H14" s="294"/>
    </row>
    <row r="15" spans="1:8">
      <c r="E15" s="3"/>
      <c r="H15" s="294"/>
    </row>
    <row r="16" spans="1:8">
      <c r="E16" s="3"/>
    </row>
    <row r="17" spans="5:5">
      <c r="E17" s="3"/>
    </row>
    <row r="18" spans="5:5">
      <c r="E18" s="3"/>
    </row>
    <row r="21" spans="5:5">
      <c r="E21" s="3"/>
    </row>
  </sheetData>
  <phoneticPr fontId="0" type="noConversion"/>
  <conditionalFormatting sqref="D8:D22">
    <cfRule type="cellIs" dxfId="10" priority="2" stopIfTrue="1" operator="equal">
      <formula>"þ"</formula>
    </cfRule>
  </conditionalFormatting>
  <conditionalFormatting sqref="D3:D7">
    <cfRule type="cellIs" dxfId="9"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
  <sheetViews>
    <sheetView showGridLines="0" workbookViewId="0"/>
  </sheetViews>
  <sheetFormatPr defaultColWidth="13" defaultRowHeight="15.75"/>
  <cols>
    <col min="1" max="1" width="22" style="327" customWidth="1"/>
    <col min="2" max="2" width="8.625" style="327" customWidth="1"/>
    <col min="3" max="3" width="6.125" style="327" customWidth="1"/>
    <col min="4" max="4" width="8.25" style="327" customWidth="1"/>
    <col min="5" max="5" width="8.375" style="327" customWidth="1"/>
    <col min="6" max="6" width="8.375" style="327" bestFit="1" customWidth="1"/>
    <col min="7" max="10" width="5.625" style="327" customWidth="1"/>
    <col min="11" max="11" width="28.875" style="327" bestFit="1" customWidth="1"/>
    <col min="12" max="16384" width="13" style="308"/>
  </cols>
  <sheetData>
    <row r="1" spans="1:11" ht="24" thickBot="1">
      <c r="A1" s="307" t="s">
        <v>29</v>
      </c>
      <c r="B1" s="307"/>
      <c r="C1" s="307"/>
      <c r="D1" s="307"/>
      <c r="E1" s="307"/>
      <c r="F1" s="307"/>
      <c r="G1" s="307"/>
      <c r="H1" s="307"/>
      <c r="I1" s="307"/>
      <c r="J1" s="307"/>
      <c r="K1" s="307"/>
    </row>
    <row r="2" spans="1:11" ht="17.25" thickTop="1" thickBot="1">
      <c r="A2" s="309" t="s">
        <v>9</v>
      </c>
      <c r="B2" s="310" t="s">
        <v>10</v>
      </c>
      <c r="C2" s="310" t="s">
        <v>33</v>
      </c>
      <c r="D2" s="310" t="s">
        <v>34</v>
      </c>
      <c r="E2" s="311" t="s">
        <v>79</v>
      </c>
      <c r="F2" s="310" t="s">
        <v>30</v>
      </c>
      <c r="G2" s="310" t="s">
        <v>35</v>
      </c>
      <c r="H2" s="312" t="s">
        <v>161</v>
      </c>
      <c r="I2" s="313" t="s">
        <v>339</v>
      </c>
      <c r="J2" s="312" t="s">
        <v>118</v>
      </c>
      <c r="K2" s="314" t="s">
        <v>8</v>
      </c>
    </row>
    <row r="3" spans="1:11">
      <c r="A3" s="301" t="s">
        <v>329</v>
      </c>
      <c r="B3" s="302" t="s">
        <v>334</v>
      </c>
      <c r="C3" s="304" t="s">
        <v>337</v>
      </c>
      <c r="D3" s="303" t="s">
        <v>337</v>
      </c>
      <c r="E3" s="303" t="s">
        <v>336</v>
      </c>
      <c r="F3" s="305" t="s">
        <v>338</v>
      </c>
      <c r="G3" s="24">
        <v>2</v>
      </c>
      <c r="H3" s="306" t="str">
        <f>CONCATENATE("+",'Personal File'!$E$6+'Personal File'!$C$9+D3)</f>
        <v>+5</v>
      </c>
      <c r="I3" s="315">
        <f ca="1">RANDBETWEEN(1,20)</f>
        <v>7</v>
      </c>
      <c r="J3" s="316">
        <f ca="1">I3+RIGHT(H3,2)</f>
        <v>12</v>
      </c>
      <c r="K3" s="201"/>
    </row>
    <row r="4" spans="1:11" ht="16.5" thickBot="1">
      <c r="A4" s="317"/>
      <c r="B4" s="318"/>
      <c r="C4" s="319"/>
      <c r="D4" s="320"/>
      <c r="E4" s="321"/>
      <c r="F4" s="318"/>
      <c r="G4" s="322"/>
      <c r="H4" s="323" t="str">
        <f>CONCATENATE("+",'Personal File'!$E$6+'Personal File'!$C$9+D4)</f>
        <v>+4</v>
      </c>
      <c r="I4" s="324">
        <f t="shared" ref="I4" ca="1" si="0">RANDBETWEEN(1,20)</f>
        <v>20</v>
      </c>
      <c r="J4" s="325">
        <f t="shared" ref="J4" ca="1" si="1">I4+RIGHT(H4,2)</f>
        <v>24</v>
      </c>
      <c r="K4" s="326"/>
    </row>
    <row r="5" spans="1:11" ht="6" customHeight="1" thickTop="1" thickBot="1"/>
    <row r="6" spans="1:11" ht="17.25" thickTop="1" thickBot="1">
      <c r="A6" s="309" t="s">
        <v>12</v>
      </c>
      <c r="B6" s="310" t="s">
        <v>13</v>
      </c>
      <c r="C6" s="310" t="s">
        <v>33</v>
      </c>
      <c r="D6" s="310" t="s">
        <v>34</v>
      </c>
      <c r="E6" s="311" t="s">
        <v>79</v>
      </c>
      <c r="F6" s="310" t="s">
        <v>14</v>
      </c>
      <c r="G6" s="310" t="s">
        <v>35</v>
      </c>
      <c r="H6" s="312" t="s">
        <v>161</v>
      </c>
      <c r="I6" s="313" t="s">
        <v>339</v>
      </c>
      <c r="J6" s="312" t="s">
        <v>118</v>
      </c>
      <c r="K6" s="314" t="s">
        <v>8</v>
      </c>
    </row>
    <row r="7" spans="1:11">
      <c r="A7" s="328" t="s">
        <v>330</v>
      </c>
      <c r="B7" s="329" t="s">
        <v>340</v>
      </c>
      <c r="C7" s="330" t="s">
        <v>341</v>
      </c>
      <c r="D7" s="330" t="s">
        <v>341</v>
      </c>
      <c r="E7" s="329" t="s">
        <v>335</v>
      </c>
      <c r="F7" s="330" t="s">
        <v>331</v>
      </c>
      <c r="G7" s="331">
        <v>2</v>
      </c>
      <c r="H7" s="306" t="str">
        <f>CONCATENATE("+",'Personal File'!$E$6+'Personal File'!$C$10+D7)</f>
        <v>+7</v>
      </c>
      <c r="I7" s="315">
        <f ca="1">RANDBETWEEN(1,20)</f>
        <v>5</v>
      </c>
      <c r="J7" s="316">
        <f ca="1">I7+RIGHT(H7,2)</f>
        <v>12</v>
      </c>
      <c r="K7" s="332"/>
    </row>
    <row r="8" spans="1:11" ht="16.5" thickBot="1">
      <c r="A8" s="391" t="s">
        <v>360</v>
      </c>
      <c r="B8" s="392" t="s">
        <v>332</v>
      </c>
      <c r="C8" s="393" t="s">
        <v>71</v>
      </c>
      <c r="D8" s="393" t="s">
        <v>361</v>
      </c>
      <c r="E8" s="392" t="s">
        <v>332</v>
      </c>
      <c r="F8" s="393" t="s">
        <v>332</v>
      </c>
      <c r="G8" s="394" t="s">
        <v>332</v>
      </c>
      <c r="H8" s="323" t="str">
        <f>CONCATENATE("+",'Personal File'!$E$6+'Personal File'!$C$10+D8)</f>
        <v>+9</v>
      </c>
      <c r="I8" s="324">
        <f t="shared" ref="I8" ca="1" si="2">RANDBETWEEN(1,20)</f>
        <v>3</v>
      </c>
      <c r="J8" s="325">
        <f t="shared" ref="J8" ca="1" si="3">I8+RIGHT(H8,2)</f>
        <v>12</v>
      </c>
      <c r="K8" s="334"/>
    </row>
    <row r="9" spans="1:11" ht="6" customHeight="1" thickTop="1" thickBot="1">
      <c r="D9" s="335"/>
      <c r="E9" s="335"/>
      <c r="G9" s="336"/>
      <c r="H9" s="336"/>
      <c r="I9" s="336"/>
      <c r="J9" s="336"/>
    </row>
    <row r="10" spans="1:11" ht="17.25" thickTop="1" thickBot="1">
      <c r="A10" s="309" t="s">
        <v>84</v>
      </c>
      <c r="B10" s="310" t="s">
        <v>23</v>
      </c>
      <c r="C10" s="310" t="s">
        <v>42</v>
      </c>
      <c r="D10" s="310" t="s">
        <v>118</v>
      </c>
      <c r="E10" s="310" t="s">
        <v>119</v>
      </c>
      <c r="F10" s="310" t="s">
        <v>120</v>
      </c>
      <c r="G10" s="310" t="s">
        <v>35</v>
      </c>
      <c r="H10" s="337" t="s">
        <v>8</v>
      </c>
      <c r="I10" s="338"/>
      <c r="J10" s="338"/>
      <c r="K10" s="339"/>
    </row>
    <row r="11" spans="1:11">
      <c r="A11" s="340" t="s">
        <v>260</v>
      </c>
      <c r="B11" s="341">
        <v>4</v>
      </c>
      <c r="C11" s="341">
        <v>4</v>
      </c>
      <c r="D11" s="341">
        <v>-1</v>
      </c>
      <c r="E11" s="342">
        <v>0.2</v>
      </c>
      <c r="F11" s="343" t="s">
        <v>331</v>
      </c>
      <c r="G11" s="344">
        <v>25</v>
      </c>
      <c r="H11" s="345"/>
      <c r="I11" s="346"/>
      <c r="J11" s="346"/>
      <c r="K11" s="347"/>
    </row>
    <row r="12" spans="1:11">
      <c r="A12" s="340" t="s">
        <v>258</v>
      </c>
      <c r="B12" s="341">
        <v>1</v>
      </c>
      <c r="C12" s="341" t="s">
        <v>332</v>
      </c>
      <c r="D12" s="341" t="s">
        <v>332</v>
      </c>
      <c r="E12" s="342" t="s">
        <v>332</v>
      </c>
      <c r="F12" s="343" t="s">
        <v>332</v>
      </c>
      <c r="G12" s="344" t="s">
        <v>332</v>
      </c>
      <c r="H12" s="345"/>
      <c r="I12" s="346"/>
      <c r="J12" s="346"/>
      <c r="K12" s="347"/>
    </row>
    <row r="13" spans="1:11" ht="16.5" thickBot="1">
      <c r="A13" s="363" t="s">
        <v>342</v>
      </c>
      <c r="B13" s="364">
        <v>2</v>
      </c>
      <c r="C13" s="365" t="s">
        <v>332</v>
      </c>
      <c r="D13" s="364" t="s">
        <v>332</v>
      </c>
      <c r="E13" s="366" t="s">
        <v>332</v>
      </c>
      <c r="F13" s="364" t="s">
        <v>343</v>
      </c>
      <c r="G13" s="367">
        <v>0</v>
      </c>
      <c r="H13" s="368"/>
      <c r="I13" s="369"/>
      <c r="J13" s="369"/>
      <c r="K13" s="370"/>
    </row>
    <row r="14" spans="1:11" ht="6.75" customHeight="1" thickTop="1" thickBot="1"/>
    <row r="15" spans="1:11" ht="17.25" thickTop="1" thickBot="1">
      <c r="A15" s="348" t="s">
        <v>15</v>
      </c>
      <c r="B15" s="336">
        <f>SUM(G3:G15)</f>
        <v>29</v>
      </c>
      <c r="D15" s="349" t="s">
        <v>85</v>
      </c>
      <c r="E15" s="350"/>
      <c r="F15" s="337" t="s">
        <v>11</v>
      </c>
      <c r="G15" s="310" t="s">
        <v>35</v>
      </c>
      <c r="H15" s="312" t="s">
        <v>161</v>
      </c>
      <c r="I15" s="337" t="s">
        <v>8</v>
      </c>
      <c r="J15" s="338"/>
      <c r="K15" s="339"/>
    </row>
    <row r="16" spans="1:11">
      <c r="D16" s="351" t="s">
        <v>267</v>
      </c>
      <c r="E16" s="352"/>
      <c r="F16" s="353">
        <v>30</v>
      </c>
      <c r="G16" s="384">
        <f>F16*0.05</f>
        <v>1.5</v>
      </c>
      <c r="H16" s="385" t="s">
        <v>353</v>
      </c>
      <c r="I16" s="354"/>
      <c r="J16" s="355"/>
      <c r="K16" s="356"/>
    </row>
    <row r="17" spans="4:11" ht="16.5" thickBot="1">
      <c r="D17" s="357"/>
      <c r="E17" s="358"/>
      <c r="F17" s="359"/>
      <c r="G17" s="333"/>
      <c r="H17" s="333"/>
      <c r="I17" s="360"/>
      <c r="J17" s="361"/>
      <c r="K17" s="362"/>
    </row>
    <row r="18" spans="4:11" ht="16.5" thickTop="1"/>
  </sheetData>
  <phoneticPr fontId="0" type="noConversion"/>
  <conditionalFormatting sqref="I3">
    <cfRule type="cellIs" dxfId="8" priority="8" operator="equal">
      <formula>20</formula>
    </cfRule>
    <cfRule type="cellIs" dxfId="7" priority="9" operator="equal">
      <formula>1</formula>
    </cfRule>
  </conditionalFormatting>
  <conditionalFormatting sqref="I4">
    <cfRule type="cellIs" dxfId="6" priority="6" operator="equal">
      <formula>20</formula>
    </cfRule>
    <cfRule type="cellIs" dxfId="5" priority="7" operator="equal">
      <formula>1</formula>
    </cfRule>
  </conditionalFormatting>
  <conditionalFormatting sqref="I7">
    <cfRule type="cellIs" dxfId="4" priority="4" operator="equal">
      <formula>20</formula>
    </cfRule>
    <cfRule type="cellIs" dxfId="3" priority="5" operator="equal">
      <formula>1</formula>
    </cfRule>
  </conditionalFormatting>
  <conditionalFormatting sqref="I8">
    <cfRule type="cellIs" dxfId="2" priority="2" operator="equal">
      <formula>20</formula>
    </cfRule>
    <cfRule type="cellIs" dxfId="1" priority="3" operator="equal">
      <formula>1</formula>
    </cfRule>
  </conditionalFormatting>
  <conditionalFormatting sqref="B13">
    <cfRule type="cellIs" dxfId="0" priority="1" operator="equal">
      <formula>2</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showGridLines="0" workbookViewId="0"/>
  </sheetViews>
  <sheetFormatPr defaultColWidth="13" defaultRowHeight="15.75"/>
  <cols>
    <col min="1" max="1" width="27.375" style="25" bestFit="1" customWidth="1"/>
    <col min="2" max="2" width="5.625" style="26" bestFit="1" customWidth="1"/>
    <col min="3" max="4" width="26.625" style="1" customWidth="1"/>
    <col min="5" max="16384" width="13" style="1"/>
  </cols>
  <sheetData>
    <row r="1" spans="1:4" ht="24" thickBot="1">
      <c r="A1" s="23" t="s">
        <v>111</v>
      </c>
      <c r="B1" s="115"/>
      <c r="C1" s="23"/>
      <c r="D1" s="23"/>
    </row>
    <row r="2" spans="1:4" s="25" customFormat="1" ht="16.5" thickBot="1">
      <c r="A2" s="116" t="s">
        <v>112</v>
      </c>
      <c r="B2" s="117" t="s">
        <v>113</v>
      </c>
      <c r="C2" s="118" t="s">
        <v>114</v>
      </c>
      <c r="D2" s="119" t="s">
        <v>115</v>
      </c>
    </row>
    <row r="3" spans="1:4">
      <c r="A3" s="120" t="s">
        <v>256</v>
      </c>
      <c r="B3" s="121">
        <v>2</v>
      </c>
      <c r="C3" s="122"/>
      <c r="D3" s="123"/>
    </row>
    <row r="4" spans="1:4">
      <c r="A4" s="372" t="s">
        <v>347</v>
      </c>
      <c r="B4" s="373">
        <v>1</v>
      </c>
      <c r="C4" s="374" t="s">
        <v>348</v>
      </c>
      <c r="D4" s="375" t="s">
        <v>349</v>
      </c>
    </row>
    <row r="5" spans="1:4">
      <c r="A5" s="120" t="s">
        <v>257</v>
      </c>
      <c r="B5" s="121">
        <v>1</v>
      </c>
      <c r="C5" s="220"/>
      <c r="D5" s="123"/>
    </row>
    <row r="6" spans="1:4" ht="16.5" thickBot="1">
      <c r="A6" s="128" t="s">
        <v>259</v>
      </c>
      <c r="B6" s="203">
        <v>0.5</v>
      </c>
      <c r="C6" s="204"/>
      <c r="D6" s="129"/>
    </row>
    <row r="7" spans="1:4" ht="24.75" thickTop="1" thickBot="1">
      <c r="A7" s="23" t="s">
        <v>116</v>
      </c>
      <c r="B7" s="130"/>
      <c r="C7" s="23"/>
      <c r="D7" s="131"/>
    </row>
    <row r="8" spans="1:4" ht="16.5" thickBot="1">
      <c r="A8" s="116" t="s">
        <v>112</v>
      </c>
      <c r="B8" s="117" t="s">
        <v>113</v>
      </c>
      <c r="C8" s="118" t="s">
        <v>114</v>
      </c>
      <c r="D8" s="119" t="s">
        <v>115</v>
      </c>
    </row>
    <row r="9" spans="1:4">
      <c r="A9" s="376" t="s">
        <v>261</v>
      </c>
      <c r="B9" s="377">
        <v>0</v>
      </c>
      <c r="C9" s="378" t="s">
        <v>344</v>
      </c>
      <c r="D9" s="379"/>
    </row>
    <row r="10" spans="1:4">
      <c r="A10" s="124" t="s">
        <v>265</v>
      </c>
      <c r="B10" s="125">
        <v>0</v>
      </c>
      <c r="C10" s="126" t="s">
        <v>276</v>
      </c>
      <c r="D10" s="127"/>
    </row>
    <row r="11" spans="1:4">
      <c r="A11" s="124" t="s">
        <v>266</v>
      </c>
      <c r="B11" s="125">
        <v>2</v>
      </c>
      <c r="C11" s="126"/>
      <c r="D11" s="127"/>
    </row>
    <row r="12" spans="1:4">
      <c r="A12" s="371" t="s">
        <v>346</v>
      </c>
      <c r="B12" s="125">
        <v>5</v>
      </c>
      <c r="C12" s="126"/>
      <c r="D12" s="127"/>
    </row>
    <row r="13" spans="1:4">
      <c r="A13" s="124" t="s">
        <v>262</v>
      </c>
      <c r="B13" s="125">
        <v>0</v>
      </c>
      <c r="C13" s="126"/>
      <c r="D13" s="127"/>
    </row>
    <row r="14" spans="1:4">
      <c r="A14" s="124" t="s">
        <v>263</v>
      </c>
      <c r="B14" s="125">
        <v>0</v>
      </c>
      <c r="C14" s="126"/>
      <c r="D14" s="127"/>
    </row>
    <row r="15" spans="1:4" ht="16.5" thickBot="1">
      <c r="A15" s="380" t="s">
        <v>264</v>
      </c>
      <c r="B15" s="381">
        <v>0</v>
      </c>
      <c r="C15" s="382" t="s">
        <v>345</v>
      </c>
      <c r="D15" s="383"/>
    </row>
    <row r="16" spans="1:4" ht="24" thickTop="1">
      <c r="A16" s="20" t="s">
        <v>117</v>
      </c>
      <c r="B16" s="26">
        <f>SUM(B3:B15)</f>
        <v>11.5</v>
      </c>
      <c r="C16" s="132"/>
      <c r="D16" s="13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Owner</cp:lastModifiedBy>
  <cp:lastPrinted>2007-10-06T03:37:03Z</cp:lastPrinted>
  <dcterms:created xsi:type="dcterms:W3CDTF">2000-10-24T15:39:59Z</dcterms:created>
  <dcterms:modified xsi:type="dcterms:W3CDTF">2013-07-14T14:11:43Z</dcterms:modified>
</cp:coreProperties>
</file>