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6705" yWindow="-15" windowWidth="6705" windowHeight="10200" tabRatio="638"/>
  </bookViews>
  <sheets>
    <sheet name="Personal File" sheetId="4" r:id="rId1"/>
    <sheet name="Skills" sheetId="15" r:id="rId2"/>
    <sheet name="Feats" sheetId="20" r:id="rId3"/>
    <sheet name="Martial" sheetId="6" r:id="rId4"/>
    <sheet name="Equipment" sheetId="19" r:id="rId5"/>
  </sheets>
  <externalReferences>
    <externalReference r:id="rId6"/>
  </externalReferences>
  <definedNames>
    <definedName name="NoShade">'[1]Spell Sheet'!$FH$1</definedName>
    <definedName name="OLE_LINK1" localSheetId="2">Feats!#REF!</definedName>
    <definedName name="_xlnm.Print_Area" localSheetId="4">Equipment!#REF!</definedName>
    <definedName name="_xlnm.Print_Area" localSheetId="2">Feats!#REF!</definedName>
    <definedName name="_xlnm.Print_Area" localSheetId="3">Martial!#REF!</definedName>
    <definedName name="_xlnm.Print_Area" localSheetId="0">'Personal File'!$A$1:$H$54</definedName>
    <definedName name="_xlnm.Print_Area" localSheetId="1">Skills!$A$1:$K$28</definedName>
  </definedNames>
  <calcPr calcId="145621"/>
</workbook>
</file>

<file path=xl/calcChain.xml><?xml version="1.0" encoding="utf-8"?>
<calcChain xmlns="http://schemas.openxmlformats.org/spreadsheetml/2006/main">
  <c r="G20" i="6" l="1"/>
  <c r="G21" i="6"/>
  <c r="I11" i="6" l="1"/>
  <c r="I12" i="6"/>
  <c r="I13" i="6"/>
  <c r="J13" i="6" s="1"/>
  <c r="H11" i="6"/>
  <c r="H12" i="6"/>
  <c r="H13" i="6"/>
  <c r="J11" i="6" l="1"/>
  <c r="J12" i="6"/>
  <c r="I6" i="6"/>
  <c r="H6" i="6"/>
  <c r="I5" i="6"/>
  <c r="J5" i="6" s="1"/>
  <c r="H5" i="6"/>
  <c r="I4" i="6"/>
  <c r="H4" i="6"/>
  <c r="C6" i="6"/>
  <c r="C5" i="6"/>
  <c r="C4" i="6"/>
  <c r="J4" i="6" l="1"/>
  <c r="J6" i="6"/>
  <c r="H37" i="15"/>
  <c r="E10" i="4" l="1"/>
  <c r="I8" i="6" l="1"/>
  <c r="G13" i="6" l="1"/>
  <c r="I7" i="6" l="1"/>
  <c r="B43" i="15" l="1"/>
  <c r="E50" i="15"/>
  <c r="E43" i="15" s="1"/>
  <c r="H25" i="15" l="1"/>
  <c r="H41" i="15" l="1"/>
  <c r="H40" i="15"/>
  <c r="H39" i="15"/>
  <c r="H38" i="15"/>
  <c r="H36" i="15"/>
  <c r="H35" i="15"/>
  <c r="H34" i="15"/>
  <c r="H33" i="15"/>
  <c r="H32" i="15"/>
  <c r="H31" i="15"/>
  <c r="H30" i="15"/>
  <c r="H29" i="15"/>
  <c r="H28" i="15"/>
  <c r="H26" i="15"/>
  <c r="H24" i="15"/>
  <c r="H23" i="15"/>
  <c r="H22" i="15"/>
  <c r="H21" i="15"/>
  <c r="H20" i="15"/>
  <c r="H19" i="15"/>
  <c r="H18" i="15"/>
  <c r="H17" i="15"/>
  <c r="H16" i="15"/>
  <c r="H15" i="15"/>
  <c r="H14" i="15"/>
  <c r="H13" i="15"/>
  <c r="H12" i="15"/>
  <c r="H11" i="15"/>
  <c r="H10" i="15"/>
  <c r="H9" i="15"/>
  <c r="H8" i="15"/>
  <c r="E8" i="4" l="1"/>
  <c r="I3" i="6" l="1"/>
  <c r="H5" i="15" l="1"/>
  <c r="H4" i="15"/>
  <c r="H3" i="15"/>
  <c r="C12" i="4" l="1"/>
  <c r="C11" i="4"/>
  <c r="C10" i="4"/>
  <c r="D25" i="15" s="1"/>
  <c r="C9" i="4"/>
  <c r="C8" i="4"/>
  <c r="C7" i="4"/>
  <c r="H8" i="6" s="1"/>
  <c r="J8" i="6" s="1"/>
  <c r="B6" i="4" l="1"/>
  <c r="C7" i="6"/>
  <c r="C3" i="6"/>
  <c r="D3" i="15"/>
  <c r="G3" i="15" s="1"/>
  <c r="E9" i="4"/>
  <c r="H7" i="6"/>
  <c r="J7" i="6" s="1"/>
  <c r="E11" i="4"/>
  <c r="E12" i="4" s="1"/>
  <c r="E25" i="15"/>
  <c r="G25" i="15"/>
  <c r="H3" i="6"/>
  <c r="D4" i="15"/>
  <c r="D5" i="15"/>
  <c r="H42" i="15"/>
  <c r="H27" i="15"/>
  <c r="H7" i="15"/>
  <c r="H6" i="15"/>
  <c r="E3" i="15" l="1"/>
  <c r="I25" i="15"/>
  <c r="E5" i="15"/>
  <c r="G5" i="15"/>
  <c r="E4" i="15"/>
  <c r="G4" i="15"/>
  <c r="I3" i="15"/>
  <c r="J3" i="6"/>
  <c r="I4" i="15" l="1"/>
  <c r="I5" i="15"/>
  <c r="D24" i="15"/>
  <c r="E24" i="15" l="1"/>
  <c r="G24" i="15"/>
  <c r="D30" i="15"/>
  <c r="E30" i="15" l="1"/>
  <c r="G30" i="15"/>
  <c r="I24" i="15"/>
  <c r="D36" i="15"/>
  <c r="D19" i="15"/>
  <c r="D38" i="15"/>
  <c r="D35" i="15"/>
  <c r="D40" i="15"/>
  <c r="D37" i="15"/>
  <c r="D39" i="15"/>
  <c r="D32" i="15"/>
  <c r="D41" i="15"/>
  <c r="D28" i="15"/>
  <c r="D34" i="15"/>
  <c r="D14" i="15"/>
  <c r="D12" i="15"/>
  <c r="D42" i="15"/>
  <c r="D33" i="15"/>
  <c r="D31" i="15"/>
  <c r="D29" i="15"/>
  <c r="D27" i="15"/>
  <c r="D26" i="15"/>
  <c r="D23" i="15"/>
  <c r="D22" i="15"/>
  <c r="D21" i="15"/>
  <c r="D20" i="15"/>
  <c r="D18" i="15"/>
  <c r="D17" i="15"/>
  <c r="D16" i="15"/>
  <c r="D15" i="15"/>
  <c r="D13" i="15"/>
  <c r="D11" i="15"/>
  <c r="D10" i="15"/>
  <c r="D9" i="15"/>
  <c r="D8" i="15"/>
  <c r="D7" i="15"/>
  <c r="D6" i="15"/>
  <c r="E7" i="15" l="1"/>
  <c r="G7" i="15"/>
  <c r="E11" i="15"/>
  <c r="G11" i="15"/>
  <c r="E15" i="15"/>
  <c r="G15" i="15"/>
  <c r="E17" i="15"/>
  <c r="G17" i="15"/>
  <c r="E20" i="15"/>
  <c r="G20" i="15"/>
  <c r="E22" i="15"/>
  <c r="G22" i="15"/>
  <c r="E26" i="15"/>
  <c r="G26" i="15"/>
  <c r="E29" i="15"/>
  <c r="I30" i="15" s="1"/>
  <c r="G29" i="15"/>
  <c r="I29" i="15" s="1"/>
  <c r="E33" i="15"/>
  <c r="G33" i="15"/>
  <c r="E12" i="15"/>
  <c r="G12" i="15"/>
  <c r="E34" i="15"/>
  <c r="G34" i="15"/>
  <c r="E41" i="15"/>
  <c r="G41" i="15"/>
  <c r="E39" i="15"/>
  <c r="G39" i="15"/>
  <c r="I39" i="15" s="1"/>
  <c r="E40" i="15"/>
  <c r="G40" i="15"/>
  <c r="E38" i="15"/>
  <c r="G38" i="15"/>
  <c r="E36" i="15"/>
  <c r="G36" i="15"/>
  <c r="E9" i="15"/>
  <c r="G9" i="15"/>
  <c r="E6" i="15"/>
  <c r="G6" i="15"/>
  <c r="I6" i="15" s="1"/>
  <c r="E8" i="15"/>
  <c r="G8" i="15"/>
  <c r="E10" i="15"/>
  <c r="G10" i="15"/>
  <c r="E13" i="15"/>
  <c r="G13" i="15"/>
  <c r="E16" i="15"/>
  <c r="G16" i="15"/>
  <c r="E18" i="15"/>
  <c r="G18" i="15"/>
  <c r="E21" i="15"/>
  <c r="G21" i="15"/>
  <c r="E23" i="15"/>
  <c r="G23" i="15"/>
  <c r="E27" i="15"/>
  <c r="G27" i="15"/>
  <c r="I27" i="15" s="1"/>
  <c r="E31" i="15"/>
  <c r="G31" i="15"/>
  <c r="E42" i="15"/>
  <c r="G42" i="15"/>
  <c r="E14" i="15"/>
  <c r="G14" i="15"/>
  <c r="E28" i="15"/>
  <c r="G28" i="15"/>
  <c r="E32" i="15"/>
  <c r="G32" i="15"/>
  <c r="E37" i="15"/>
  <c r="G37" i="15"/>
  <c r="E35" i="15"/>
  <c r="G35" i="15"/>
  <c r="E19" i="15"/>
  <c r="G19" i="15"/>
  <c r="I11" i="15"/>
  <c r="I33" i="15"/>
  <c r="I13" i="15"/>
  <c r="I28" i="15"/>
  <c r="I19" i="15" l="1"/>
  <c r="I37" i="15"/>
  <c r="I32" i="15"/>
  <c r="I42" i="15"/>
  <c r="I31" i="15"/>
  <c r="I23" i="15"/>
  <c r="I21" i="15"/>
  <c r="I18" i="15"/>
  <c r="I16" i="15"/>
  <c r="I10" i="15"/>
  <c r="I8" i="15"/>
  <c r="I9" i="15"/>
  <c r="I36" i="15"/>
  <c r="I38" i="15"/>
  <c r="I41" i="15"/>
  <c r="I40" i="15"/>
  <c r="I34" i="15"/>
  <c r="I26" i="15"/>
  <c r="I22" i="15"/>
  <c r="I20" i="15"/>
  <c r="I17" i="15"/>
  <c r="I15" i="15"/>
  <c r="I7" i="15"/>
  <c r="I14" i="15"/>
  <c r="I35" i="15"/>
  <c r="I12" i="15"/>
</calcChain>
</file>

<file path=xl/comments1.xml><?xml version="1.0" encoding="utf-8"?>
<comments xmlns="http://schemas.openxmlformats.org/spreadsheetml/2006/main">
  <authors>
    <author>Alexis Álvarez</author>
  </authors>
  <commentList>
    <comment ref="E7" authorId="0">
      <text>
        <r>
          <rPr>
            <sz val="12"/>
            <color indexed="81"/>
            <rFont val="Times New Roman"/>
            <family val="1"/>
          </rPr>
          <t>See PHB 162</t>
        </r>
      </text>
    </comment>
    <comment ref="E9" authorId="0">
      <text>
        <r>
          <rPr>
            <sz val="12"/>
            <color indexed="81"/>
            <rFont val="Times New Roman"/>
            <family val="1"/>
          </rPr>
          <t>[(6 * 8 Ninja) * 75%] + (6 * 1 Con)</t>
        </r>
      </text>
    </comment>
  </commentList>
</comments>
</file>

<file path=xl/comments2.xml><?xml version="1.0" encoding="utf-8"?>
<comments xmlns="http://schemas.openxmlformats.org/spreadsheetml/2006/main">
  <authors>
    <author>Alexis Álvarez</author>
  </authors>
  <commentList>
    <comment ref="F3" authorId="0">
      <text>
        <r>
          <rPr>
            <sz val="12"/>
            <color indexed="81"/>
            <rFont val="Times New Roman"/>
            <family val="1"/>
          </rPr>
          <t>Cloak of Resistance +1</t>
        </r>
      </text>
    </comment>
    <comment ref="F4" authorId="0">
      <text>
        <r>
          <rPr>
            <sz val="12"/>
            <color indexed="81"/>
            <rFont val="Times New Roman"/>
            <family val="1"/>
          </rPr>
          <t>Cloak of Resistance +1</t>
        </r>
      </text>
    </comment>
    <comment ref="F5" authorId="0">
      <text>
        <r>
          <rPr>
            <sz val="12"/>
            <color indexed="81"/>
            <rFont val="Times New Roman"/>
            <family val="1"/>
          </rPr>
          <t>Cloak of Resistance +1</t>
        </r>
      </text>
    </comment>
    <comment ref="F7" authorId="0">
      <text>
        <r>
          <rPr>
            <sz val="12"/>
            <color indexed="81"/>
            <rFont val="Times New Roman"/>
            <family val="1"/>
          </rPr>
          <t>Tumble synergy +2</t>
        </r>
      </text>
    </comment>
    <comment ref="F9" authorId="0">
      <text>
        <r>
          <rPr>
            <sz val="12"/>
            <color indexed="81"/>
            <rFont val="Times New Roman"/>
            <family val="1"/>
          </rPr>
          <t>Acrobatics +2</t>
        </r>
      </text>
    </comment>
    <comment ref="F23" authorId="0">
      <text>
        <r>
          <rPr>
            <sz val="12"/>
            <color indexed="81"/>
            <rFont val="Times New Roman"/>
            <family val="1"/>
          </rPr>
          <t>Tumble synergy +2
Great Leap +4
Acrobatics +2</t>
        </r>
      </text>
    </comment>
    <comment ref="J38" authorId="0">
      <text>
        <r>
          <rPr>
            <sz val="12"/>
            <color indexed="81"/>
            <rFont val="Times New Roman"/>
            <family val="1"/>
          </rPr>
          <t>Search synergy</t>
        </r>
      </text>
    </comment>
    <comment ref="F40" authorId="0">
      <text>
        <r>
          <rPr>
            <sz val="12"/>
            <color indexed="81"/>
            <rFont val="Times New Roman"/>
            <family val="1"/>
          </rPr>
          <t>Jump synergy +2
Acrobatics +2</t>
        </r>
      </text>
    </comment>
  </commentList>
</comments>
</file>

<file path=xl/comments3.xml><?xml version="1.0" encoding="utf-8"?>
<comments xmlns="http://schemas.openxmlformats.org/spreadsheetml/2006/main">
  <authors>
    <author>Alexis Álvarez</author>
  </authors>
  <commentList>
    <comment ref="A2" authorId="0">
      <text>
        <r>
          <rPr>
            <sz val="12"/>
            <color indexed="81"/>
            <rFont val="Times New Roman"/>
            <family val="1"/>
          </rPr>
          <t xml:space="preserve">You are skilled at making well-placed shots with ranged weapons at close range.
</t>
        </r>
        <r>
          <rPr>
            <b/>
            <sz val="12"/>
            <color indexed="81"/>
            <rFont val="Times New Roman"/>
            <family val="1"/>
          </rPr>
          <t xml:space="preserve">Benefit:  </t>
        </r>
        <r>
          <rPr>
            <sz val="12"/>
            <color indexed="81"/>
            <rFont val="Times New Roman"/>
            <family val="1"/>
          </rPr>
          <t xml:space="preserve">You get a +1 bonus on attack and damage rolls with ranged weapons at ranges of up to 30 feet.
</t>
        </r>
        <r>
          <rPr>
            <b/>
            <sz val="12"/>
            <color indexed="81"/>
            <rFont val="Times New Roman"/>
            <family val="1"/>
          </rPr>
          <t xml:space="preserve">Special: </t>
        </r>
        <r>
          <rPr>
            <sz val="12"/>
            <color indexed="81"/>
            <rFont val="Times New Roman"/>
            <family val="1"/>
          </rPr>
          <t xml:space="preserve"> A fighter may select Point Blank Shot as one of his fighter bonus feats (see page 38).
PHB 98</t>
        </r>
      </text>
    </comment>
    <comment ref="C2" authorId="0">
      <text>
        <r>
          <rPr>
            <sz val="12"/>
            <color indexed="81"/>
            <rFont val="Times New Roman"/>
            <family val="1"/>
          </rPr>
          <t>A ninja is highly trained at dodging blows, and she has a sixth sense that lets her avoid even unanticipated attacks.  When unarmored and unencumbered, a ninja adds her Wisdom bonus (if any) to her Armor Class. This ability does not stack with the monk’s AC bonus ability (a ninja with levels of monk does not add the bonus twice). In addition, a ninja gains a +1 bonus to AC at 5th level. This bonus increases by 1 for every five ninja levels thereafter (+2 at 10th, +3 at 15th, and +4 at 20th level).
Complete Adventurer 8</t>
        </r>
      </text>
    </comment>
    <comment ref="A3" authorId="0">
      <text>
        <r>
          <rPr>
            <sz val="12"/>
            <color indexed="81"/>
            <rFont val="Times New Roman"/>
            <family val="1"/>
          </rPr>
          <t xml:space="preserve">You can respond quickly and repeatedly to opponents who let their defenses down.
</t>
        </r>
        <r>
          <rPr>
            <b/>
            <sz val="12"/>
            <color indexed="81"/>
            <rFont val="Times New Roman"/>
            <family val="1"/>
          </rPr>
          <t xml:space="preserve">Benefit:  </t>
        </r>
        <r>
          <rPr>
            <sz val="12"/>
            <color indexed="81"/>
            <rFont val="Times New Roman"/>
            <family val="1"/>
          </rPr>
          <t xml:space="preserve">When foes leave themselves open, you may make a number of additional attacks of opportunity equal to your Dexterity bonus.  For example, a fighter with a Dexterity of 15 can make a total of three attacks of opportunity in 1 round—the one attack of opportunity any character is entitled to, plus two more because of his +2 Dexterity bonus.  If four goblins move out of the character’s threatened squares, he can make one attack of opportunity each against three of the four.  You can still make only one attack of opportunity per opportunity.
With this feat, you may also make attacks of opportunity while flat-footed.
</t>
        </r>
        <r>
          <rPr>
            <b/>
            <sz val="12"/>
            <color indexed="81"/>
            <rFont val="Times New Roman"/>
            <family val="1"/>
          </rPr>
          <t xml:space="preserve">Normal:  </t>
        </r>
        <r>
          <rPr>
            <sz val="12"/>
            <color indexed="81"/>
            <rFont val="Times New Roman"/>
            <family val="1"/>
          </rPr>
          <t xml:space="preserve">A character without this feat can make only one attack of opportunity per round and can’t make attacks of opportunity while flat-footed.
</t>
        </r>
        <r>
          <rPr>
            <b/>
            <sz val="12"/>
            <color indexed="81"/>
            <rFont val="Times New Roman"/>
            <family val="1"/>
          </rPr>
          <t xml:space="preserve">Special:  </t>
        </r>
        <r>
          <rPr>
            <sz val="12"/>
            <color indexed="81"/>
            <rFont val="Times New Roman"/>
            <family val="1"/>
          </rPr>
          <t>The Combat Reflexes feat does not allow a rogue to use her opportunist ability (see page 51) more than once per round. A fighter may select Combat Reflexes as one of his fighter bonus feats (see page 38).  A monk may select Combat Reflexes as a bonus feat at 2nd level.
PHB 92</t>
        </r>
      </text>
    </comment>
    <comment ref="C3" authorId="0">
      <text>
        <r>
          <rPr>
            <sz val="12"/>
            <color indexed="81"/>
            <rFont val="Times New Roman"/>
            <family val="1"/>
          </rPr>
          <t>A ninja can channel her ki to manifest special powers of stealth and mobility.  She can use her ki powers a number of times per day equal to one-half her class level (minimum 1) plus her Wisdom bonus (if any).  Ki powers can be used only if a ninja is wearing no armor and is unencumbered.
As long as a ninja’s ki pool isn’t empty (that is, as long as she has at least one daily use remaining), she gains a +2 bonus on her Will saves.
A ninja’s ki powers are ghost step, ki dodge, ghost strike, greater ki dodge, and ghost walk.  Each power is described under a separate entry below.
Complete Adventurer 8</t>
        </r>
      </text>
    </comment>
    <comment ref="A4" authorId="0">
      <text>
        <r>
          <rPr>
            <sz val="12"/>
            <color indexed="81"/>
            <rFont val="Times New Roman"/>
            <family val="1"/>
          </rPr>
          <t xml:space="preserve">You are skilled at timing and aiming ranged attacks.
</t>
        </r>
        <r>
          <rPr>
            <b/>
            <sz val="12"/>
            <color indexed="81"/>
            <rFont val="Times New Roman"/>
            <family val="1"/>
          </rPr>
          <t xml:space="preserve">Prerequisite:  </t>
        </r>
        <r>
          <rPr>
            <sz val="12"/>
            <color indexed="81"/>
            <rFont val="Times New Roman"/>
            <family val="1"/>
          </rPr>
          <t xml:space="preserve">Point Blank Shot.
</t>
        </r>
        <r>
          <rPr>
            <b/>
            <sz val="12"/>
            <color indexed="81"/>
            <rFont val="Times New Roman"/>
            <family val="1"/>
          </rPr>
          <t xml:space="preserve">Benefit:  </t>
        </r>
        <r>
          <rPr>
            <sz val="12"/>
            <color indexed="81"/>
            <rFont val="Times New Roman"/>
            <family val="1"/>
          </rPr>
          <t xml:space="preserve">You can shoot or throw ranged weapons at an opponent engaged in melee without taking the standard –4 penalty on your attack roll (see Shooting or Throwing into a Melee, page 140).
</t>
        </r>
        <r>
          <rPr>
            <b/>
            <sz val="12"/>
            <color indexed="81"/>
            <rFont val="Times New Roman"/>
            <family val="1"/>
          </rPr>
          <t xml:space="preserve">Special:  </t>
        </r>
        <r>
          <rPr>
            <sz val="12"/>
            <color indexed="81"/>
            <rFont val="Times New Roman"/>
            <family val="1"/>
          </rPr>
          <t>A fighter may select Precise Shot as one of his fighter bonus feats (see page 38).
PHB 98</t>
        </r>
      </text>
    </comment>
    <comment ref="C4" authorId="0">
      <text>
        <r>
          <rPr>
            <sz val="12"/>
            <color indexed="81"/>
            <rFont val="Times New Roman"/>
            <family val="1"/>
          </rPr>
          <t>At 6th level and higher, a ninja can spend one daily use of her ki power to cause an attack against her to miss when it might otherwise hit.  When a ninja activates this ability, her outline shifts and wavers, granting her concealment (20% miss chance) against all attacks for 1 round.  Using this ability is a swift action that does not provoke attacks of opportunity.
Complete Adventurer 8</t>
        </r>
      </text>
    </comment>
    <comment ref="A5" authorId="0">
      <text>
        <r>
          <rPr>
            <sz val="12"/>
            <color indexed="81"/>
            <rFont val="Times New Roman"/>
            <family val="1"/>
          </rPr>
          <t xml:space="preserve">You can use ranged weapons with exceptional speed.
</t>
        </r>
        <r>
          <rPr>
            <b/>
            <sz val="12"/>
            <color indexed="81"/>
            <rFont val="Times New Roman"/>
            <family val="1"/>
          </rPr>
          <t xml:space="preserve">Prerequisites:  </t>
        </r>
        <r>
          <rPr>
            <sz val="12"/>
            <color indexed="81"/>
            <rFont val="Times New Roman"/>
            <family val="1"/>
          </rPr>
          <t xml:space="preserve">Dex 13, Point Blank Shot.
</t>
        </r>
        <r>
          <rPr>
            <b/>
            <sz val="12"/>
            <color indexed="81"/>
            <rFont val="Times New Roman"/>
            <family val="1"/>
          </rPr>
          <t xml:space="preserve">Benefit:  </t>
        </r>
        <r>
          <rPr>
            <sz val="12"/>
            <color indexed="81"/>
            <rFont val="Times New Roman"/>
            <family val="1"/>
          </rPr>
          <t xml:space="preserve">You can get one extra attack per round with a ranged weapon.  The attack is at your highest base attack bonus, but each attack you make in that round (the extra one and the normal ones) takes a –2 penalty.  You must use the full attack action (see page 143) to use this feat.
</t>
        </r>
        <r>
          <rPr>
            <b/>
            <sz val="12"/>
            <color indexed="81"/>
            <rFont val="Times New Roman"/>
            <family val="1"/>
          </rPr>
          <t xml:space="preserve">Special:  </t>
        </r>
        <r>
          <rPr>
            <sz val="12"/>
            <color indexed="81"/>
            <rFont val="Times New Roman"/>
            <family val="1"/>
          </rPr>
          <t>A fighter may select Rapid Shot as one of his fighter bonus feats (see page 38).
A 2nd-level ranger who has chosen the archery combat style is treated as having Rapid Shot, even if he does not have the prerequisites for it, but only when he is wearing light or no armor (see page 48).
PHB 99</t>
        </r>
      </text>
    </comment>
    <comment ref="C5" authorId="0">
      <text>
        <r>
          <rPr>
            <sz val="12"/>
            <color indexed="81"/>
            <rFont val="Times New Roman"/>
            <family val="1"/>
          </rPr>
          <t>If a ninja can catch an opponent when he is unable to defend himself effectively from her attack, she can strike a vital spot for extra damage.  Whenever a ninja’s target is denied a Dexterity bonus to Armor Class (whether the target actually has a Dexterity bonus or not), the ninja deals an extra 1d6 points of damage with her attack.  This extra damage increases by 1d6 points for every two ninja levels thereafter.  A ninja can’t use sudden strike when flanking an opponent unless that opponent is denied its Dexterity bonus to AC.  This damage also applies to ranged attacks against targets up to 30 feet away.  Creatures with concealment, creatures without discernible anatomies, and creatures immune to extra damage from critical hits are all immune to sudden strikes.  A ninja can’t make a sudden strike while striking the limbs of a creature whose vitals are out of reach.
A ninja can’t use sudden strike to deliver nonlethal damage.  Weapons capable of dealing only nonlethal damage don’t deal extra damage when used as part of a sudden strike.
The extra damage from the sudden strike ability stacks with the extra damage from sneak attack whenever both would apply to the same target.
Complete Adventurer 8</t>
        </r>
      </text>
    </comment>
    <comment ref="C6" authorId="0">
      <text>
        <r>
          <rPr>
            <sz val="12"/>
            <color indexed="81"/>
            <rFont val="Times New Roman"/>
            <family val="1"/>
          </rPr>
          <t>At 4th level and higher, a ninja always makes Jump checks as if she were running and had the Run feat, enabling her to make long jumps without a running start and granting a +4 bonus on the jump (see the skill description, page 77 of the Player’s Handbook).  This ability can be used only if she is wearing no armor and is carrying no more than a light load.
Complete Adventurer 8</t>
        </r>
      </text>
    </comment>
    <comment ref="C7" authorId="0">
      <text>
        <r>
          <rPr>
            <sz val="12"/>
            <color indexed="81"/>
            <rFont val="Times New Roman"/>
            <family val="1"/>
          </rPr>
          <t>Starting at 6th level, a ninja gains a +2 bonus on Climb, Jump, and Tumble checks.  This bonus increases to +4 at 12th level and +6 at 18th level.
Complete Adventurer 8</t>
        </r>
      </text>
    </comment>
    <comment ref="A8" authorId="0">
      <text>
        <r>
          <rPr>
            <sz val="12"/>
            <color indexed="81"/>
            <rFont val="Times New Roman"/>
            <family val="1"/>
          </rPr>
          <t>Hand crossbow, kama, kukri, nunchaku, sai, shortbow, short sword, shuriken, siangham</t>
        </r>
      </text>
    </comment>
    <comment ref="C8" authorId="0">
      <text>
        <r>
          <rPr>
            <sz val="12"/>
            <color indexed="81"/>
            <rFont val="Times New Roman"/>
            <family val="1"/>
          </rPr>
          <t>Rogues (and only rogues) can use the Search skill to locate traps when the task has a Difficulty Class higher than 20.
Finding a nonmagical trap has a DC of at least 20, or higher if it is well hidden.  Finding a magic trap has a DC of 25 + the level of the spell used to create it.
Rogues (and only rogues) can use the Disable Device skill to disarm magic traps. A magic trap generally has a DC of 25 + the level of the spell used to create it.  A rogue who beats a trap’s DC by 10 or more with a Disable Device check can study a trap, figure out how it works, and bypass it (with her party) without disarming it.
PHB 50</t>
        </r>
      </text>
    </comment>
    <comment ref="C9" authorId="0">
      <text>
        <r>
          <rPr>
            <sz val="12"/>
            <color indexed="81"/>
            <rFont val="Times New Roman"/>
            <family val="1"/>
          </rPr>
          <t>Starting at 2nd level, a ninja can spend one daily use of her ki power to become invisible for 1 round.  Using this ability is a swift action (see Swift Actions and Immediate Actions, page 137) that does not provoke attacks of opportunity.
At 10th level, a ninja can become ethereal when using ghost step instead of becoming invisible.
Complete Adventurer 8</t>
        </r>
      </text>
    </comment>
    <comment ref="C10" authorId="0">
      <text>
        <r>
          <rPr>
            <sz val="12"/>
            <color indexed="81"/>
            <rFont val="Times New Roman"/>
            <family val="1"/>
          </rPr>
          <t>At 3rd level and higher, a ninja never risks accidentally poisoning herself when applying poison to a weapon.
Complete Adventurer 8</t>
        </r>
      </text>
    </comment>
  </commentList>
</comments>
</file>

<file path=xl/comments4.xml><?xml version="1.0" encoding="utf-8"?>
<comments xmlns="http://schemas.openxmlformats.org/spreadsheetml/2006/main">
  <authors>
    <author>Alexis Álvarez</author>
  </authors>
  <commentList>
    <comment ref="D15" authorId="0">
      <text>
        <r>
          <rPr>
            <sz val="12"/>
            <color indexed="81"/>
            <rFont val="Times New Roman"/>
            <family val="1"/>
          </rPr>
          <t>Balance, Climb, Escape Artist, Hide, Jump, Move Silently, Sleight of Hand, Tumble.</t>
        </r>
      </text>
    </comment>
  </commentList>
</comments>
</file>

<file path=xl/sharedStrings.xml><?xml version="1.0" encoding="utf-8"?>
<sst xmlns="http://schemas.openxmlformats.org/spreadsheetml/2006/main" count="310" uniqueCount="180">
  <si>
    <t>Race:</t>
  </si>
  <si>
    <t>Sex:</t>
  </si>
  <si>
    <t>Strength:</t>
  </si>
  <si>
    <t>Dexterity:</t>
  </si>
  <si>
    <t>Level</t>
  </si>
  <si>
    <t>Melee Weapon</t>
  </si>
  <si>
    <t>Dmg</t>
  </si>
  <si>
    <t>Qty.</t>
  </si>
  <si>
    <t>Ranged Weapon</t>
  </si>
  <si>
    <t>Dmg.</t>
  </si>
  <si>
    <t>Rng.</t>
  </si>
  <si>
    <t>Skills</t>
  </si>
  <si>
    <t>Charisma:</t>
  </si>
  <si>
    <t>Constitution:</t>
  </si>
  <si>
    <t>Intelligence:</t>
  </si>
  <si>
    <t>Hit Points:</t>
  </si>
  <si>
    <t>Wisdom:</t>
  </si>
  <si>
    <t>Concentration</t>
  </si>
  <si>
    <t>AC Mod.</t>
  </si>
  <si>
    <t>Handle Animal</t>
  </si>
  <si>
    <t>Move Silently</t>
  </si>
  <si>
    <t>Ride</t>
  </si>
  <si>
    <t>Search</t>
  </si>
  <si>
    <t>Swim</t>
  </si>
  <si>
    <t>Weapons and Armor</t>
  </si>
  <si>
    <t>Type</t>
  </si>
  <si>
    <t>Personality, History, and Notes</t>
  </si>
  <si>
    <t>D+</t>
  </si>
  <si>
    <t>TH+</t>
  </si>
  <si>
    <t>Wt.</t>
  </si>
  <si>
    <t>Mod.</t>
  </si>
  <si>
    <t>Rank</t>
  </si>
  <si>
    <t>Cha</t>
  </si>
  <si>
    <t>Con</t>
  </si>
  <si>
    <t>Int</t>
  </si>
  <si>
    <t>Wis</t>
  </si>
  <si>
    <t>Dex</t>
  </si>
  <si>
    <t>Str</t>
  </si>
  <si>
    <t>Ability</t>
  </si>
  <si>
    <t>Misc. Mods.</t>
  </si>
  <si>
    <t>Appraise</t>
  </si>
  <si>
    <t>Balance</t>
  </si>
  <si>
    <t>Bluff</t>
  </si>
  <si>
    <t>Climb</t>
  </si>
  <si>
    <t>Decipher Script</t>
  </si>
  <si>
    <t>Diplomacy</t>
  </si>
  <si>
    <t>Disable Device</t>
  </si>
  <si>
    <t>Disguise</t>
  </si>
  <si>
    <t>Escape Artist</t>
  </si>
  <si>
    <t>Forgery</t>
  </si>
  <si>
    <t>Gather Information</t>
  </si>
  <si>
    <t>Heal</t>
  </si>
  <si>
    <t>Hide</t>
  </si>
  <si>
    <t>Intimidate</t>
  </si>
  <si>
    <t>Jump</t>
  </si>
  <si>
    <t>Listen</t>
  </si>
  <si>
    <t>Open Lock</t>
  </si>
  <si>
    <t>Sense Motive</t>
  </si>
  <si>
    <t>Spellcraft</t>
  </si>
  <si>
    <t>Spot</t>
  </si>
  <si>
    <t>Tumble</t>
  </si>
  <si>
    <t>Use Magic Device</t>
  </si>
  <si>
    <t>Use Rope</t>
  </si>
  <si>
    <t>Ability &amp; Mod.</t>
  </si>
  <si>
    <t>0</t>
  </si>
  <si>
    <t>Modified AC:</t>
  </si>
  <si>
    <t>Class:</t>
  </si>
  <si>
    <t>Level:</t>
  </si>
  <si>
    <t>Alignment:</t>
  </si>
  <si>
    <t>Total</t>
  </si>
  <si>
    <t>Critical</t>
  </si>
  <si>
    <t>Fortitude</t>
  </si>
  <si>
    <t>Reflex</t>
  </si>
  <si>
    <t>Will</t>
  </si>
  <si>
    <t>Armor &amp; Shield</t>
  </si>
  <si>
    <t>Missiles</t>
  </si>
  <si>
    <t>Lb. Capacity:</t>
  </si>
  <si>
    <t>Lb. Carried:</t>
  </si>
  <si>
    <t>Base Speed:</t>
  </si>
  <si>
    <t>Languages</t>
  </si>
  <si>
    <t>Equipment Worn</t>
  </si>
  <si>
    <t>Item</t>
  </si>
  <si>
    <t>Effects/</t>
  </si>
  <si>
    <t>Notes</t>
  </si>
  <si>
    <t>Equipment Carried</t>
  </si>
  <si>
    <t>Check</t>
  </si>
  <si>
    <t>Arcane</t>
  </si>
  <si>
    <t>Speed</t>
  </si>
  <si>
    <t>Speak Language</t>
  </si>
  <si>
    <t>Sleight of Hand</t>
  </si>
  <si>
    <t>Survival</t>
  </si>
  <si>
    <t>Craft:  (type)</t>
  </si>
  <si>
    <t>Attack Bonus:</t>
  </si>
  <si>
    <t>Class Features</t>
  </si>
  <si>
    <t>Touch AC:</t>
  </si>
  <si>
    <t>Weapon Proficiencies</t>
  </si>
  <si>
    <t>Atk</t>
  </si>
  <si>
    <t>Feats</t>
  </si>
  <si>
    <t>1d6</t>
  </si>
  <si>
    <t>x2</t>
  </si>
  <si>
    <t>Roll</t>
  </si>
  <si>
    <t>Skill/Save</t>
  </si>
  <si>
    <t>Actual Speed:</t>
  </si>
  <si>
    <t>30’</t>
  </si>
  <si>
    <t>FF AC:</t>
  </si>
  <si>
    <t>Knowledge:  Religion</t>
  </si>
  <si>
    <t>Knowledge:  Arcana</t>
  </si>
  <si>
    <t>Arrows</t>
  </si>
  <si>
    <t>Male</t>
  </si>
  <si>
    <t>Perform:  [type]</t>
  </si>
  <si>
    <t>Profession:  [type]</t>
  </si>
  <si>
    <t>Backpack</t>
  </si>
  <si>
    <t>Scrolls and Potions</t>
  </si>
  <si>
    <t>CLev</t>
  </si>
  <si>
    <t>Potion of Cure Light Wounds</t>
  </si>
  <si>
    <t>Human</t>
  </si>
  <si>
    <t>Ninja</t>
  </si>
  <si>
    <t>Piercing</t>
  </si>
  <si>
    <t>1d2</t>
  </si>
  <si>
    <t>20’</t>
  </si>
  <si>
    <t>Belt Pouch</t>
  </si>
  <si>
    <t>4</t>
  </si>
  <si>
    <t>Trapfinding</t>
  </si>
  <si>
    <t>Ghost Step (invisible)</t>
  </si>
  <si>
    <t>Poison Use</t>
  </si>
  <si>
    <t>1st:  Combat Reflexes</t>
  </si>
  <si>
    <t>ninja 1</t>
  </si>
  <si>
    <t>ninja 2</t>
  </si>
  <si>
    <t>ninja 3</t>
  </si>
  <si>
    <t>MW Ninja-to</t>
  </si>
  <si>
    <t>Bludgeon</t>
  </si>
  <si>
    <t>Bracers of Armor +1</t>
  </si>
  <si>
    <t>-</t>
  </si>
  <si>
    <t>ninja 4</t>
  </si>
  <si>
    <t>human</t>
  </si>
  <si>
    <t>Great Leap</t>
  </si>
  <si>
    <t>Ki-Strike (4/day)</t>
  </si>
  <si>
    <t>Sudden Strike 3d6</t>
  </si>
  <si>
    <t>ninja 5</t>
  </si>
  <si>
    <t>2</t>
  </si>
  <si>
    <t>see Great Leap</t>
  </si>
  <si>
    <t>ninja 6</t>
  </si>
  <si>
    <t>+2 to follow tracks</t>
  </si>
  <si>
    <t>Acrobatics</t>
  </si>
  <si>
    <t>Ki-Dodge</t>
  </si>
  <si>
    <t>8</t>
  </si>
  <si>
    <t>+4</t>
  </si>
  <si>
    <t>Potion of Cure Moderate Wounds</t>
  </si>
  <si>
    <t>Cloak of Resistance +1</t>
  </si>
  <si>
    <t>Ring of Protection +1</t>
  </si>
  <si>
    <t>1d4</t>
  </si>
  <si>
    <t>18-20/x2</t>
  </si>
  <si>
    <t>Slashing</t>
  </si>
  <si>
    <t>Initiative:</t>
  </si>
  <si>
    <t>Shuriken, 20</t>
  </si>
  <si>
    <t>Grapple, Unarmed Strike</t>
  </si>
  <si>
    <t>Korimoto</t>
  </si>
  <si>
    <t>NPC</t>
  </si>
  <si>
    <r>
      <t>33</t>
    </r>
    <r>
      <rPr>
        <sz val="13"/>
        <rFont val="Times New Roman"/>
        <family val="1"/>
      </rPr>
      <t>/</t>
    </r>
    <r>
      <rPr>
        <sz val="13"/>
        <color indexed="52"/>
        <rFont val="Times New Roman"/>
        <family val="1"/>
      </rPr>
      <t>66</t>
    </r>
    <r>
      <rPr>
        <sz val="13"/>
        <rFont val="Times New Roman"/>
        <family val="1"/>
      </rPr>
      <t>/</t>
    </r>
    <r>
      <rPr>
        <sz val="13"/>
        <color indexed="10"/>
        <rFont val="Times New Roman"/>
        <family val="1"/>
      </rPr>
      <t>100</t>
    </r>
  </si>
  <si>
    <t>Ninja Weapons</t>
  </si>
  <si>
    <t>Neutral Evil</t>
  </si>
  <si>
    <t>Common</t>
  </si>
  <si>
    <t>3rd:  Precise Shot</t>
  </si>
  <si>
    <t>Human:  Point Blank Shot</t>
  </si>
  <si>
    <t>6th:  Rapid Shot</t>
  </si>
  <si>
    <t>MW Kama</t>
  </si>
  <si>
    <t>MW Nunchaku</t>
  </si>
  <si>
    <t>MW Siangham</t>
  </si>
  <si>
    <t>MW Kukri</t>
  </si>
  <si>
    <t>MW Hand Crossbow</t>
  </si>
  <si>
    <t>MW Shortbow</t>
  </si>
  <si>
    <t>19-20/x2</t>
  </si>
  <si>
    <t>AC Bonus</t>
  </si>
  <si>
    <t>1</t>
  </si>
  <si>
    <t>x3</t>
  </si>
  <si>
    <t>60’</t>
  </si>
  <si>
    <t>Sleep Arrow</t>
  </si>
  <si>
    <t>+1</t>
  </si>
  <si>
    <t>+0</t>
  </si>
  <si>
    <t>Potion of Blur</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</si>
</sst>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55">
    <font>
      <sz val="12"/>
      <name val="Times New Roman"/>
    </font>
    <font>
      <sz val="12"/>
      <color theme="1"/>
      <name val="Times New Roman"/>
      <family val="2"/>
    </font>
    <font>
      <sz val="12"/>
      <name val="Times New Roman"/>
      <family val="1"/>
    </font>
    <font>
      <i/>
      <sz val="18"/>
      <name val="Times New Roman"/>
      <family val="1"/>
    </font>
    <font>
      <b/>
      <sz val="12"/>
      <name val="Times New Roman"/>
      <family val="1"/>
    </font>
    <font>
      <sz val="12"/>
      <name val="Times New Roman"/>
      <family val="1"/>
    </font>
    <font>
      <b/>
      <sz val="13"/>
      <name val="Times New Roman"/>
      <family val="1"/>
    </font>
    <font>
      <sz val="13"/>
      <name val="Times New Roman"/>
      <family val="1"/>
    </font>
    <font>
      <b/>
      <sz val="13"/>
      <color indexed="10"/>
      <name val="Times New Roman"/>
      <family val="1"/>
    </font>
    <font>
      <sz val="13"/>
      <name val="Times New Roman"/>
      <family val="1"/>
    </font>
    <font>
      <b/>
      <sz val="13"/>
      <color indexed="12"/>
      <name val="Times New Roman"/>
      <family val="1"/>
    </font>
    <font>
      <b/>
      <sz val="13"/>
      <color indexed="17"/>
      <name val="Times New Roman"/>
      <family val="1"/>
    </font>
    <font>
      <b/>
      <sz val="13"/>
      <color indexed="9"/>
      <name val="Times New Roman"/>
      <family val="1"/>
    </font>
    <font>
      <b/>
      <sz val="13"/>
      <color indexed="46"/>
      <name val="Times New Roman"/>
      <family val="1"/>
    </font>
    <font>
      <b/>
      <sz val="13"/>
      <color indexed="52"/>
      <name val="Times New Roman"/>
      <family val="1"/>
    </font>
    <font>
      <sz val="18"/>
      <name val="Times New Roman"/>
      <family val="1"/>
    </font>
    <font>
      <b/>
      <sz val="18"/>
      <name val="Times New Roman"/>
      <family val="1"/>
    </font>
    <font>
      <sz val="13"/>
      <color indexed="17"/>
      <name val="Times New Roman"/>
      <family val="1"/>
    </font>
    <font>
      <sz val="13"/>
      <color indexed="10"/>
      <name val="Times New Roman"/>
      <family val="1"/>
    </font>
    <font>
      <sz val="11"/>
      <name val="Times New Roman"/>
      <family val="1"/>
    </font>
    <font>
      <sz val="12"/>
      <color indexed="17"/>
      <name val="Times New Roman"/>
      <family val="1"/>
    </font>
    <font>
      <i/>
      <sz val="22"/>
      <color indexed="17"/>
      <name val="Times New Roman"/>
      <family val="1"/>
    </font>
    <font>
      <b/>
      <sz val="12"/>
      <color indexed="9"/>
      <name val="Times New Roman"/>
      <family val="1"/>
    </font>
    <font>
      <b/>
      <sz val="13"/>
      <color indexed="51"/>
      <name val="Times New Roman"/>
      <family val="1"/>
    </font>
    <font>
      <sz val="13"/>
      <color indexed="52"/>
      <name val="Times New Roman"/>
      <family val="1"/>
    </font>
    <font>
      <sz val="13"/>
      <color indexed="46"/>
      <name val="Times New Roman"/>
      <family val="1"/>
    </font>
    <font>
      <i/>
      <sz val="18"/>
      <color indexed="17"/>
      <name val="Times New Roman"/>
      <family val="1"/>
    </font>
    <font>
      <sz val="13"/>
      <color indexed="23"/>
      <name val="Times New Roman"/>
      <family val="1"/>
    </font>
    <font>
      <sz val="13"/>
      <color indexed="12"/>
      <name val="Times New Roman"/>
      <family val="1"/>
    </font>
    <font>
      <sz val="13"/>
      <color indexed="51"/>
      <name val="Times New Roman"/>
      <family val="1"/>
    </font>
    <font>
      <sz val="12"/>
      <color indexed="46"/>
      <name val="Times New Roman"/>
      <family val="1"/>
    </font>
    <font>
      <sz val="12"/>
      <color indexed="52"/>
      <name val="Times New Roman"/>
      <family val="1"/>
    </font>
    <font>
      <sz val="12"/>
      <color indexed="10"/>
      <name val="Times New Roman"/>
      <family val="1"/>
    </font>
    <font>
      <sz val="12"/>
      <color indexed="51"/>
      <name val="Times New Roman"/>
      <family val="1"/>
    </font>
    <font>
      <u/>
      <sz val="12"/>
      <color indexed="12"/>
      <name val="Times New Roman"/>
      <family val="1"/>
    </font>
    <font>
      <sz val="12"/>
      <color indexed="81"/>
      <name val="Times New Roman"/>
      <family val="1"/>
    </font>
    <font>
      <i/>
      <sz val="12"/>
      <color indexed="42"/>
      <name val="Times New Roman"/>
      <family val="1"/>
    </font>
    <font>
      <sz val="10"/>
      <name val="Arial"/>
      <family val="2"/>
    </font>
    <font>
      <sz val="12"/>
      <name val="Times New Roman"/>
      <family val="1"/>
      <charset val="1"/>
    </font>
    <font>
      <b/>
      <sz val="13"/>
      <color rgb="FF00CC00"/>
      <name val="Times New Roman"/>
      <family val="1"/>
    </font>
    <font>
      <sz val="13"/>
      <color rgb="FFFFC000"/>
      <name val="Times New Roman"/>
      <family val="1"/>
    </font>
    <font>
      <b/>
      <sz val="12"/>
      <color indexed="81"/>
      <name val="Times New Roman"/>
      <family val="1"/>
    </font>
    <font>
      <b/>
      <sz val="13"/>
      <color rgb="FFFF0000"/>
      <name val="Times New Roman"/>
      <family val="1"/>
    </font>
    <font>
      <b/>
      <sz val="13"/>
      <color rgb="FF0000FF"/>
      <name val="Times New Roman"/>
      <family val="1"/>
    </font>
    <font>
      <b/>
      <sz val="13"/>
      <color rgb="FF7030A0"/>
      <name val="Times New Roman"/>
      <family val="1"/>
    </font>
    <font>
      <b/>
      <sz val="13"/>
      <color rgb="FFFFC000"/>
      <name val="Times New Roman"/>
      <family val="1"/>
    </font>
    <font>
      <b/>
      <sz val="12"/>
      <color rgb="FFFFC000"/>
      <name val="Times New Roman"/>
      <family val="1"/>
    </font>
    <font>
      <sz val="12"/>
      <color rgb="FFFFC000"/>
      <name val="Times New Roman"/>
      <family val="1"/>
    </font>
    <font>
      <b/>
      <sz val="13"/>
      <color rgb="FF00B050"/>
      <name val="Times New Roman"/>
      <family val="1"/>
    </font>
    <font>
      <i/>
      <sz val="18"/>
      <color indexed="53"/>
      <name val="Times New Roman"/>
      <family val="1"/>
    </font>
    <font>
      <i/>
      <sz val="18"/>
      <color indexed="10"/>
      <name val="Times New Roman"/>
      <family val="1"/>
    </font>
    <font>
      <i/>
      <sz val="18"/>
      <color indexed="57"/>
      <name val="Times New Roman"/>
      <family val="1"/>
    </font>
    <font>
      <sz val="13"/>
      <color rgb="FFFF0000"/>
      <name val="Times New Roman"/>
      <family val="1"/>
    </font>
    <font>
      <sz val="13"/>
      <color rgb="FF009900"/>
      <name val="Times New Roman"/>
      <family val="1"/>
    </font>
    <font>
      <i/>
      <sz val="22"/>
      <color theme="7" tint="0.59999389629810485"/>
      <name val="Times New Roman"/>
      <family val="1"/>
    </font>
  </fonts>
  <fills count="14">
    <fill>
      <patternFill patternType="none"/>
    </fill>
    <fill>
      <patternFill patternType="gray125"/>
    </fill>
    <fill>
      <patternFill patternType="solid">
        <fgColor indexed="8"/>
        <bgColor indexed="64"/>
      </patternFill>
    </fill>
    <fill>
      <patternFill patternType="solid">
        <fgColor indexed="17"/>
        <bgColor indexed="64"/>
      </patternFill>
    </fill>
    <fill>
      <patternFill patternType="solid">
        <fgColor indexed="22"/>
        <bgColor indexed="64"/>
      </patternFill>
    </fill>
    <fill>
      <patternFill patternType="solid">
        <fgColor indexed="22"/>
        <bgColor indexed="55"/>
      </patternFill>
    </fill>
    <fill>
      <patternFill patternType="solid">
        <fgColor indexed="65"/>
        <bgColor indexed="64"/>
      </patternFill>
    </fill>
    <fill>
      <patternFill patternType="solid">
        <fgColor indexed="9"/>
        <bgColor indexed="55"/>
      </patternFill>
    </fill>
    <fill>
      <patternFill patternType="solid">
        <fgColor indexed="11"/>
        <bgColor indexed="64"/>
      </patternFill>
    </fill>
    <fill>
      <patternFill patternType="solid">
        <fgColor rgb="FFCCFFCC"/>
        <bgColor indexed="64"/>
      </patternFill>
    </fill>
    <fill>
      <patternFill patternType="solid">
        <fgColor theme="0" tint="-0.249977111117893"/>
        <bgColor indexed="64"/>
      </patternFill>
    </fill>
    <fill>
      <patternFill patternType="solid">
        <fgColor rgb="FFFF0000"/>
        <bgColor indexed="64"/>
      </patternFill>
    </fill>
    <fill>
      <patternFill patternType="solid">
        <fgColor rgb="FF7030A0"/>
        <bgColor indexed="64"/>
      </patternFill>
    </fill>
    <fill>
      <patternFill patternType="solid">
        <fgColor theme="0" tint="-0.249977111117893"/>
        <bgColor indexed="55"/>
      </patternFill>
    </fill>
  </fills>
  <borders count="93">
    <border>
      <left/>
      <right/>
      <top/>
      <bottom/>
      <diagonal/>
    </border>
    <border>
      <left style="double">
        <color indexed="64"/>
      </left>
      <right/>
      <top/>
      <bottom/>
      <diagonal/>
    </border>
    <border>
      <left/>
      <right style="double">
        <color indexed="64"/>
      </right>
      <top/>
      <bottom/>
      <diagonal/>
    </border>
    <border>
      <left style="thin">
        <color indexed="64"/>
      </left>
      <right/>
      <top style="thin">
        <color indexed="64"/>
      </top>
      <bottom style="thin">
        <color indexed="64"/>
      </bottom>
      <diagonal/>
    </border>
    <border>
      <left style="double">
        <color indexed="64"/>
      </left>
      <right style="thin">
        <color indexed="64"/>
      </right>
      <top style="thin">
        <color indexed="9"/>
      </top>
      <bottom style="thin">
        <color indexed="9"/>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double">
        <color indexed="64"/>
      </left>
      <right style="thin">
        <color indexed="64"/>
      </right>
      <top/>
      <bottom/>
      <diagonal/>
    </border>
    <border>
      <left style="thin">
        <color indexed="64"/>
      </left>
      <right/>
      <top/>
      <bottom style="thin">
        <color indexed="64"/>
      </bottom>
      <diagonal/>
    </border>
    <border>
      <left style="double">
        <color indexed="64"/>
      </left>
      <right style="thin">
        <color indexed="64"/>
      </right>
      <top/>
      <bottom style="double">
        <color indexed="64"/>
      </bottom>
      <diagonal/>
    </border>
    <border>
      <left style="double">
        <color indexed="64"/>
      </left>
      <right style="medium">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style="double">
        <color indexed="64"/>
      </right>
      <top style="double">
        <color indexed="64"/>
      </top>
      <bottom style="medium">
        <color indexed="64"/>
      </bottom>
      <diagonal/>
    </border>
    <border>
      <left style="double">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right/>
      <top/>
      <bottom style="medium">
        <color indexed="64"/>
      </bottom>
      <diagonal/>
    </border>
    <border>
      <left style="thin">
        <color indexed="64"/>
      </left>
      <right/>
      <top style="thin">
        <color indexed="64"/>
      </top>
      <bottom style="double">
        <color indexed="64"/>
      </bottom>
      <diagonal/>
    </border>
    <border>
      <left style="thin">
        <color indexed="64"/>
      </left>
      <right style="thin">
        <color indexed="64"/>
      </right>
      <top/>
      <bottom/>
      <diagonal/>
    </border>
    <border>
      <left style="thin">
        <color indexed="64"/>
      </left>
      <right/>
      <top/>
      <bottom/>
      <diagonal/>
    </border>
    <border>
      <left style="thin">
        <color indexed="64"/>
      </left>
      <right style="double">
        <color indexed="64"/>
      </right>
      <top/>
      <bottom/>
      <diagonal/>
    </border>
    <border>
      <left/>
      <right style="double">
        <color indexed="64"/>
      </right>
      <top style="thin">
        <color indexed="64"/>
      </top>
      <bottom style="thin">
        <color indexed="64"/>
      </bottom>
      <diagonal/>
    </border>
    <border>
      <left style="thin">
        <color indexed="64"/>
      </left>
      <right style="double">
        <color indexed="64"/>
      </right>
      <top/>
      <bottom style="dotted">
        <color indexed="64"/>
      </bottom>
      <diagonal/>
    </border>
    <border>
      <left/>
      <right style="thin">
        <color indexed="64"/>
      </right>
      <top style="thin">
        <color indexed="64"/>
      </top>
      <bottom style="double">
        <color indexed="64"/>
      </bottom>
      <diagonal/>
    </border>
    <border>
      <left style="double">
        <color indexed="64"/>
      </left>
      <right style="double">
        <color indexed="64"/>
      </right>
      <top style="double">
        <color indexed="64"/>
      </top>
      <bottom style="medium">
        <color indexed="64"/>
      </bottom>
      <diagonal/>
    </border>
    <border>
      <left style="double">
        <color indexed="64"/>
      </left>
      <right/>
      <top/>
      <bottom style="thin">
        <color indexed="64"/>
      </bottom>
      <diagonal/>
    </border>
    <border>
      <left/>
      <right style="double">
        <color indexed="64"/>
      </right>
      <top/>
      <bottom style="thin">
        <color indexed="64"/>
      </bottom>
      <diagonal/>
    </border>
    <border>
      <left style="thin">
        <color indexed="64"/>
      </left>
      <right style="double">
        <color indexed="64"/>
      </right>
      <top/>
      <bottom style="thin">
        <color indexed="64"/>
      </bottom>
      <diagonal/>
    </border>
    <border>
      <left style="thin">
        <color indexed="64"/>
      </left>
      <right style="double">
        <color indexed="64"/>
      </right>
      <top/>
      <bottom style="double">
        <color indexed="64"/>
      </bottom>
      <diagonal/>
    </border>
    <border>
      <left style="double">
        <color indexed="64"/>
      </left>
      <right style="double">
        <color indexed="64"/>
      </right>
      <top style="hair">
        <color indexed="64"/>
      </top>
      <bottom style="hair">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hair">
        <color indexed="64"/>
      </left>
      <right style="hair">
        <color indexed="64"/>
      </right>
      <top style="hair">
        <color indexed="64"/>
      </top>
      <bottom style="double">
        <color indexed="64"/>
      </bottom>
      <diagonal/>
    </border>
    <border>
      <left style="hair">
        <color indexed="64"/>
      </left>
      <right style="double">
        <color indexed="64"/>
      </right>
      <top style="hair">
        <color indexed="64"/>
      </top>
      <bottom style="double">
        <color indexed="64"/>
      </bottom>
      <diagonal/>
    </border>
    <border>
      <left style="thin">
        <color indexed="64"/>
      </left>
      <right style="thin">
        <color indexed="64"/>
      </right>
      <top/>
      <bottom style="double">
        <color indexed="64"/>
      </bottom>
      <diagonal/>
    </border>
    <border>
      <left style="thin">
        <color indexed="64"/>
      </left>
      <right style="thin">
        <color indexed="64"/>
      </right>
      <top/>
      <bottom style="thin">
        <color indexed="64"/>
      </bottom>
      <diagonal/>
    </border>
    <border>
      <left style="thin">
        <color indexed="64"/>
      </left>
      <right/>
      <top/>
      <bottom style="double">
        <color indexed="64"/>
      </bottom>
      <diagonal/>
    </border>
    <border>
      <left style="double">
        <color indexed="64"/>
      </left>
      <right style="double">
        <color indexed="64"/>
      </right>
      <top style="hair">
        <color indexed="64"/>
      </top>
      <bottom style="double">
        <color indexed="64"/>
      </bottom>
      <diagonal/>
    </border>
    <border>
      <left/>
      <right style="double">
        <color indexed="64"/>
      </right>
      <top style="double">
        <color indexed="64"/>
      </top>
      <bottom style="medium">
        <color indexed="64"/>
      </bottom>
      <diagonal/>
    </border>
    <border>
      <left style="medium">
        <color indexed="64"/>
      </left>
      <right style="thin">
        <color indexed="64"/>
      </right>
      <top style="thin">
        <color indexed="9"/>
      </top>
      <bottom style="thin">
        <color indexed="9"/>
      </bottom>
      <diagonal/>
    </border>
    <border>
      <left style="medium">
        <color indexed="64"/>
      </left>
      <right style="thin">
        <color indexed="64"/>
      </right>
      <top style="thin">
        <color indexed="9"/>
      </top>
      <bottom style="double">
        <color indexed="64"/>
      </bottom>
      <diagonal/>
    </border>
    <border>
      <left style="medium">
        <color indexed="64"/>
      </left>
      <right style="thin">
        <color indexed="64"/>
      </right>
      <top/>
      <bottom style="thin">
        <color indexed="9"/>
      </bottom>
      <diagonal/>
    </border>
    <border>
      <left style="double">
        <color indexed="64"/>
      </left>
      <right style="double">
        <color indexed="64"/>
      </right>
      <top style="medium">
        <color indexed="64"/>
      </top>
      <bottom style="hair">
        <color indexed="64"/>
      </bottom>
      <diagonal/>
    </border>
    <border>
      <left style="double">
        <color indexed="64"/>
      </left>
      <right style="double">
        <color indexed="64"/>
      </right>
      <top/>
      <bottom style="double">
        <color indexed="64"/>
      </bottom>
      <diagonal/>
    </border>
    <border>
      <left style="double">
        <color indexed="64"/>
      </left>
      <right/>
      <top style="double">
        <color indexed="64"/>
      </top>
      <bottom style="thick">
        <color theme="9" tint="-0.499984740745262"/>
      </bottom>
      <diagonal/>
    </border>
    <border>
      <left/>
      <right/>
      <top style="double">
        <color indexed="64"/>
      </top>
      <bottom style="thick">
        <color theme="9" tint="-0.499984740745262"/>
      </bottom>
      <diagonal/>
    </border>
    <border>
      <left/>
      <right style="double">
        <color indexed="64"/>
      </right>
      <top style="double">
        <color indexed="64"/>
      </top>
      <bottom style="thick">
        <color theme="9" tint="-0.499984740745262"/>
      </bottom>
      <diagonal/>
    </border>
    <border>
      <left style="double">
        <color indexed="64"/>
      </left>
      <right/>
      <top style="medium">
        <color indexed="64"/>
      </top>
      <bottom style="medium">
        <color indexed="64"/>
      </bottom>
      <diagonal/>
    </border>
    <border>
      <left/>
      <right style="double">
        <color indexed="64"/>
      </right>
      <top style="medium">
        <color indexed="64"/>
      </top>
      <bottom style="medium">
        <color indexed="64"/>
      </bottom>
      <diagonal/>
    </border>
    <border>
      <left style="double">
        <color auto="1"/>
      </left>
      <right style="thin">
        <color auto="1"/>
      </right>
      <top style="double">
        <color auto="1"/>
      </top>
      <bottom style="thin">
        <color auto="1"/>
      </bottom>
      <diagonal/>
    </border>
    <border>
      <left/>
      <right style="thin">
        <color auto="1"/>
      </right>
      <top style="double">
        <color auto="1"/>
      </top>
      <bottom style="thin">
        <color auto="1"/>
      </bottom>
      <diagonal/>
    </border>
    <border>
      <left style="thin">
        <color auto="1"/>
      </left>
      <right style="double">
        <color auto="1"/>
      </right>
      <top style="double">
        <color auto="1"/>
      </top>
      <bottom style="thin">
        <color auto="1"/>
      </bottom>
      <diagonal/>
    </border>
    <border>
      <left/>
      <right/>
      <top style="double">
        <color indexed="64"/>
      </top>
      <bottom style="medium">
        <color indexed="64"/>
      </bottom>
      <diagonal/>
    </border>
    <border>
      <left style="double">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double">
        <color indexed="64"/>
      </right>
      <top style="hair">
        <color indexed="64"/>
      </top>
      <bottom style="hair">
        <color indexed="64"/>
      </bottom>
      <diagonal/>
    </border>
    <border>
      <left style="double">
        <color indexed="64"/>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right style="double">
        <color indexed="64"/>
      </right>
      <top style="hair">
        <color indexed="64"/>
      </top>
      <bottom style="double">
        <color indexed="64"/>
      </bottom>
      <diagonal/>
    </border>
    <border>
      <left style="double">
        <color indexed="64"/>
      </left>
      <right style="hair">
        <color indexed="64"/>
      </right>
      <top style="hair">
        <color indexed="64"/>
      </top>
      <bottom style="hair">
        <color indexed="64"/>
      </bottom>
      <diagonal/>
    </border>
    <border>
      <left style="double">
        <color indexed="64"/>
      </left>
      <right style="hair">
        <color indexed="64"/>
      </right>
      <top style="hair">
        <color indexed="64"/>
      </top>
      <bottom style="double">
        <color indexed="64"/>
      </bottom>
      <diagonal/>
    </border>
    <border>
      <left style="thin">
        <color auto="1"/>
      </left>
      <right/>
      <top style="double">
        <color auto="1"/>
      </top>
      <bottom style="thin">
        <color auto="1"/>
      </bottom>
      <diagonal/>
    </border>
    <border>
      <left/>
      <right style="medium">
        <color auto="1"/>
      </right>
      <top style="double">
        <color auto="1"/>
      </top>
      <bottom style="thin">
        <color auto="1"/>
      </bottom>
      <diagonal/>
    </border>
    <border>
      <left style="double">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double">
        <color indexed="64"/>
      </right>
      <top style="hair">
        <color indexed="64"/>
      </top>
      <bottom/>
      <diagonal/>
    </border>
    <border>
      <left style="thin">
        <color indexed="64"/>
      </left>
      <right style="thin">
        <color indexed="64"/>
      </right>
      <top style="thin">
        <color indexed="64"/>
      </top>
      <bottom/>
      <diagonal/>
    </border>
    <border>
      <left style="double">
        <color indexed="64"/>
      </left>
      <right/>
      <top style="hair">
        <color indexed="64"/>
      </top>
      <bottom style="double">
        <color indexed="64"/>
      </bottom>
      <diagonal/>
    </border>
    <border>
      <left style="double">
        <color indexed="64"/>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right/>
      <top style="medium">
        <color indexed="64"/>
      </top>
      <bottom style="hair">
        <color indexed="64"/>
      </bottom>
      <diagonal/>
    </border>
    <border>
      <left/>
      <right style="double">
        <color indexed="64"/>
      </right>
      <top style="medium">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double">
        <color indexed="64"/>
      </bottom>
      <diagonal/>
    </border>
    <border>
      <left style="thin">
        <color indexed="64"/>
      </left>
      <right style="thin">
        <color indexed="64"/>
      </right>
      <top style="double">
        <color indexed="64"/>
      </top>
      <bottom style="medium">
        <color indexed="64"/>
      </bottom>
      <diagonal/>
    </border>
    <border>
      <left style="thin">
        <color indexed="64"/>
      </left>
      <right style="double">
        <color indexed="64"/>
      </right>
      <top style="hair">
        <color indexed="64"/>
      </top>
      <bottom style="hair">
        <color indexed="64"/>
      </bottom>
      <diagonal/>
    </border>
    <border>
      <left style="thin">
        <color indexed="64"/>
      </left>
      <right style="double">
        <color indexed="64"/>
      </right>
      <top style="hair">
        <color indexed="64"/>
      </top>
      <bottom style="double">
        <color indexed="64"/>
      </bottom>
      <diagonal/>
    </border>
    <border>
      <left style="double">
        <color indexed="64"/>
      </left>
      <right style="thin">
        <color indexed="64"/>
      </right>
      <top style="medium">
        <color indexed="64"/>
      </top>
      <bottom style="hair">
        <color indexed="64"/>
      </bottom>
      <diagonal/>
    </border>
    <border>
      <left style="thin">
        <color indexed="64"/>
      </left>
      <right style="double">
        <color indexed="64"/>
      </right>
      <top style="medium">
        <color indexed="64"/>
      </top>
      <bottom style="hair">
        <color indexed="64"/>
      </bottom>
      <diagonal/>
    </border>
    <border>
      <left style="thin">
        <color indexed="64"/>
      </left>
      <right/>
      <top style="thin">
        <color indexed="64"/>
      </top>
      <bottom style="double">
        <color indexed="64"/>
      </bottom>
      <diagonal/>
    </border>
    <border>
      <left/>
      <right style="medium">
        <color auto="1"/>
      </right>
      <top style="thin">
        <color indexed="64"/>
      </top>
      <bottom style="double">
        <color indexed="64"/>
      </bottom>
      <diagonal/>
    </border>
    <border>
      <left style="double">
        <color indexed="64"/>
      </left>
      <right/>
      <top style="hair">
        <color indexed="64"/>
      </top>
      <bottom style="hair">
        <color indexed="64"/>
      </bottom>
      <diagonal/>
    </border>
  </borders>
  <cellStyleXfs count="10">
    <xf numFmtId="0" fontId="0" fillId="0" borderId="0"/>
    <xf numFmtId="0" fontId="34" fillId="0" borderId="0" applyNumberFormat="0" applyFill="0" applyBorder="0" applyAlignment="0" applyProtection="0">
      <alignment vertical="top"/>
      <protection locked="0"/>
    </xf>
    <xf numFmtId="9" fontId="2" fillId="0" borderId="0" applyFont="0" applyFill="0" applyBorder="0" applyAlignment="0" applyProtection="0"/>
    <xf numFmtId="9" fontId="5" fillId="0" borderId="0" applyFont="0" applyFill="0" applyBorder="0" applyAlignment="0" applyProtection="0"/>
    <xf numFmtId="0" fontId="37" fillId="0" borderId="0"/>
    <xf numFmtId="0" fontId="2" fillId="0" borderId="0"/>
    <xf numFmtId="0" fontId="38" fillId="0" borderId="0"/>
    <xf numFmtId="0" fontId="2" fillId="0" borderId="0"/>
    <xf numFmtId="0" fontId="2" fillId="0" borderId="0"/>
    <xf numFmtId="0" fontId="1" fillId="0" borderId="0"/>
  </cellStyleXfs>
  <cellXfs count="356">
    <xf numFmtId="0" fontId="0" fillId="0" borderId="0" xfId="0"/>
    <xf numFmtId="0" fontId="5" fillId="0" borderId="0" xfId="0" applyFont="1" applyBorder="1" applyAlignment="1"/>
    <xf numFmtId="0" fontId="6" fillId="0" borderId="1" xfId="0" applyFont="1" applyBorder="1" applyAlignment="1">
      <alignment horizontal="right"/>
    </xf>
    <xf numFmtId="0" fontId="7" fillId="0" borderId="0" xfId="0" applyFont="1" applyBorder="1" applyAlignment="1">
      <alignment horizontal="left"/>
    </xf>
    <xf numFmtId="0" fontId="6" fillId="0" borderId="0" xfId="0" applyFont="1" applyBorder="1" applyAlignment="1">
      <alignment horizontal="right"/>
    </xf>
    <xf numFmtId="0" fontId="7" fillId="0" borderId="2" xfId="0" applyFont="1" applyBorder="1" applyAlignment="1">
      <alignment horizontal="left"/>
    </xf>
    <xf numFmtId="0" fontId="9" fillId="0" borderId="3" xfId="0" applyFont="1" applyBorder="1" applyAlignment="1">
      <alignment horizontal="center"/>
    </xf>
    <xf numFmtId="0" fontId="13" fillId="2" borderId="4" xfId="0" applyFont="1" applyFill="1" applyBorder="1" applyAlignment="1">
      <alignment horizontal="right"/>
    </xf>
    <xf numFmtId="0" fontId="3" fillId="0" borderId="1" xfId="0" applyFont="1" applyBorder="1" applyAlignment="1"/>
    <xf numFmtId="0" fontId="15" fillId="0" borderId="0" xfId="0" applyFont="1" applyBorder="1" applyAlignment="1"/>
    <xf numFmtId="0" fontId="16" fillId="0" borderId="0" xfId="0" applyFont="1" applyBorder="1" applyAlignment="1"/>
    <xf numFmtId="0" fontId="16" fillId="0" borderId="2" xfId="0" applyFont="1" applyBorder="1" applyAlignment="1"/>
    <xf numFmtId="0" fontId="4" fillId="0" borderId="0" xfId="0" applyFont="1" applyBorder="1" applyAlignment="1"/>
    <xf numFmtId="0" fontId="7" fillId="0" borderId="0" xfId="0" applyFont="1" applyBorder="1" applyAlignment="1"/>
    <xf numFmtId="0" fontId="7" fillId="0" borderId="5" xfId="0" applyFont="1" applyBorder="1" applyAlignment="1"/>
    <xf numFmtId="0" fontId="7" fillId="0" borderId="6" xfId="0" applyFont="1" applyBorder="1" applyAlignment="1"/>
    <xf numFmtId="0" fontId="7" fillId="0" borderId="7" xfId="0" applyFont="1" applyBorder="1" applyAlignment="1"/>
    <xf numFmtId="0" fontId="4" fillId="0" borderId="0" xfId="0" applyFont="1" applyBorder="1" applyAlignment="1">
      <alignment horizontal="right"/>
    </xf>
    <xf numFmtId="0" fontId="5" fillId="0" borderId="0" xfId="0" applyFont="1" applyBorder="1" applyAlignment="1">
      <alignment horizontal="left"/>
    </xf>
    <xf numFmtId="0" fontId="16" fillId="0" borderId="0" xfId="0" applyFont="1" applyBorder="1" applyAlignment="1">
      <alignment horizontal="centerContinuous"/>
    </xf>
    <xf numFmtId="0" fontId="3" fillId="0" borderId="0" xfId="0" applyFont="1" applyBorder="1" applyAlignment="1">
      <alignment horizontal="centerContinuous"/>
    </xf>
    <xf numFmtId="0" fontId="5" fillId="0" borderId="0" xfId="0" applyFont="1" applyBorder="1" applyAlignment="1">
      <alignment horizontal="center"/>
    </xf>
    <xf numFmtId="0" fontId="5" fillId="0" borderId="0" xfId="0" applyFont="1" applyBorder="1" applyAlignment="1">
      <alignment horizontal="centerContinuous"/>
    </xf>
    <xf numFmtId="164" fontId="5" fillId="0" borderId="0" xfId="0" applyNumberFormat="1" applyFont="1" applyBorder="1" applyAlignment="1">
      <alignment horizontal="center"/>
    </xf>
    <xf numFmtId="0" fontId="19" fillId="0" borderId="0" xfId="0" applyFont="1" applyBorder="1" applyAlignment="1">
      <alignment horizontal="right"/>
    </xf>
    <xf numFmtId="0" fontId="10" fillId="2" borderId="4" xfId="0" applyFont="1" applyFill="1" applyBorder="1" applyAlignment="1">
      <alignment horizontal="right"/>
    </xf>
    <xf numFmtId="0" fontId="23" fillId="2" borderId="4" xfId="0" applyFont="1" applyFill="1" applyBorder="1" applyAlignment="1">
      <alignment horizontal="right"/>
    </xf>
    <xf numFmtId="0" fontId="8" fillId="2" borderId="10" xfId="0" applyFont="1" applyFill="1" applyBorder="1" applyAlignment="1">
      <alignment horizontal="right"/>
    </xf>
    <xf numFmtId="0" fontId="14" fillId="2" borderId="12" xfId="0" applyFont="1" applyFill="1" applyBorder="1" applyAlignment="1">
      <alignment horizontal="right"/>
    </xf>
    <xf numFmtId="0" fontId="26" fillId="0" borderId="19" xfId="0" applyFont="1" applyBorder="1" applyAlignment="1">
      <alignment horizontal="centerContinuous"/>
    </xf>
    <xf numFmtId="0" fontId="7" fillId="0" borderId="0" xfId="0" applyFont="1" applyBorder="1" applyAlignment="1">
      <alignment horizontal="centerContinuous"/>
    </xf>
    <xf numFmtId="49" fontId="27" fillId="0" borderId="3" xfId="0" applyNumberFormat="1" applyFont="1" applyBorder="1" applyAlignment="1">
      <alignment horizontal="center"/>
    </xf>
    <xf numFmtId="49" fontId="27" fillId="0" borderId="20" xfId="0" applyNumberFormat="1" applyFont="1" applyBorder="1" applyAlignment="1">
      <alignment horizontal="center"/>
    </xf>
    <xf numFmtId="0" fontId="20" fillId="0" borderId="0" xfId="0" applyFont="1" applyBorder="1" applyAlignment="1"/>
    <xf numFmtId="0" fontId="30" fillId="0" borderId="0" xfId="0" applyFont="1" applyBorder="1" applyAlignment="1"/>
    <xf numFmtId="0" fontId="31" fillId="0" borderId="0" xfId="0" applyFont="1" applyBorder="1" applyAlignment="1"/>
    <xf numFmtId="0" fontId="32" fillId="0" borderId="0" xfId="0" applyFont="1" applyBorder="1" applyAlignment="1"/>
    <xf numFmtId="0" fontId="33" fillId="0" borderId="0" xfId="0" applyFont="1" applyBorder="1" applyAlignment="1"/>
    <xf numFmtId="49" fontId="27" fillId="0" borderId="11" xfId="0" applyNumberFormat="1" applyFont="1" applyBorder="1" applyAlignment="1">
      <alignment horizontal="center"/>
    </xf>
    <xf numFmtId="0" fontId="16" fillId="0" borderId="0" xfId="0" applyNumberFormat="1" applyFont="1" applyBorder="1" applyAlignment="1">
      <alignment horizontal="centerContinuous"/>
    </xf>
    <xf numFmtId="0" fontId="5" fillId="0" borderId="0" xfId="0" applyNumberFormat="1" applyFont="1" applyBorder="1" applyAlignment="1">
      <alignment horizontal="left"/>
    </xf>
    <xf numFmtId="0" fontId="7" fillId="0" borderId="0" xfId="0" applyFont="1" applyBorder="1" applyAlignment="1">
      <alignment horizontal="center"/>
    </xf>
    <xf numFmtId="0" fontId="11" fillId="5" borderId="1" xfId="0" applyFont="1" applyFill="1" applyBorder="1" applyAlignment="1"/>
    <xf numFmtId="0" fontId="7" fillId="5" borderId="21" xfId="0" applyNumberFormat="1" applyFont="1" applyFill="1" applyBorder="1" applyAlignment="1">
      <alignment horizontal="center"/>
    </xf>
    <xf numFmtId="49" fontId="17" fillId="5" borderId="21" xfId="0" applyNumberFormat="1" applyFont="1" applyFill="1" applyBorder="1" applyAlignment="1">
      <alignment horizontal="center"/>
    </xf>
    <xf numFmtId="0" fontId="17" fillId="5" borderId="22" xfId="0" applyNumberFormat="1" applyFont="1" applyFill="1" applyBorder="1" applyAlignment="1">
      <alignment horizontal="center"/>
    </xf>
    <xf numFmtId="49" fontId="7" fillId="5" borderId="22" xfId="0" applyNumberFormat="1" applyFont="1" applyFill="1" applyBorder="1" applyAlignment="1">
      <alignment horizontal="center"/>
    </xf>
    <xf numFmtId="0" fontId="7" fillId="5" borderId="23" xfId="0" applyNumberFormat="1" applyFont="1" applyFill="1" applyBorder="1" applyAlignment="1">
      <alignment horizontal="center"/>
    </xf>
    <xf numFmtId="0" fontId="14" fillId="5" borderId="1" xfId="0" applyFont="1" applyFill="1" applyBorder="1" applyAlignment="1"/>
    <xf numFmtId="49" fontId="24" fillId="5" borderId="21" xfId="0" applyNumberFormat="1" applyFont="1" applyFill="1" applyBorder="1" applyAlignment="1">
      <alignment horizontal="center"/>
    </xf>
    <xf numFmtId="0" fontId="24" fillId="5" borderId="22" xfId="0" applyNumberFormat="1" applyFont="1" applyFill="1" applyBorder="1" applyAlignment="1">
      <alignment horizontal="center"/>
    </xf>
    <xf numFmtId="0" fontId="11" fillId="6" borderId="1" xfId="0" applyFont="1" applyFill="1" applyBorder="1" applyAlignment="1"/>
    <xf numFmtId="0" fontId="7" fillId="6" borderId="21" xfId="0" applyNumberFormat="1" applyFont="1" applyFill="1" applyBorder="1" applyAlignment="1">
      <alignment horizontal="center"/>
    </xf>
    <xf numFmtId="49" fontId="17" fillId="6" borderId="21" xfId="0" applyNumberFormat="1" applyFont="1" applyFill="1" applyBorder="1" applyAlignment="1">
      <alignment horizontal="center"/>
    </xf>
    <xf numFmtId="0" fontId="17" fillId="6" borderId="22" xfId="0" applyNumberFormat="1" applyFont="1" applyFill="1" applyBorder="1" applyAlignment="1">
      <alignment horizontal="center"/>
    </xf>
    <xf numFmtId="49" fontId="7" fillId="6" borderId="22" xfId="0" applyNumberFormat="1" applyFont="1" applyFill="1" applyBorder="1" applyAlignment="1">
      <alignment horizontal="center"/>
    </xf>
    <xf numFmtId="0" fontId="7" fillId="6" borderId="23" xfId="0" applyNumberFormat="1" applyFont="1" applyFill="1" applyBorder="1" applyAlignment="1">
      <alignment horizontal="center"/>
    </xf>
    <xf numFmtId="0" fontId="14" fillId="6" borderId="1" xfId="0" applyFont="1" applyFill="1" applyBorder="1" applyAlignment="1"/>
    <xf numFmtId="49" fontId="24" fillId="7" borderId="21" xfId="0" applyNumberFormat="1" applyFont="1" applyFill="1" applyBorder="1" applyAlignment="1">
      <alignment horizontal="center"/>
    </xf>
    <xf numFmtId="0" fontId="24" fillId="7" borderId="22" xfId="0" applyNumberFormat="1" applyFont="1" applyFill="1" applyBorder="1" applyAlignment="1">
      <alignment horizontal="center"/>
    </xf>
    <xf numFmtId="0" fontId="6" fillId="0" borderId="24" xfId="0" applyFont="1" applyBorder="1" applyAlignment="1">
      <alignment horizontal="center"/>
    </xf>
    <xf numFmtId="164" fontId="6" fillId="8" borderId="25" xfId="0" applyNumberFormat="1" applyFont="1" applyFill="1" applyBorder="1" applyAlignment="1">
      <alignment horizontal="center"/>
    </xf>
    <xf numFmtId="0" fontId="4" fillId="0" borderId="0" xfId="0" applyFont="1" applyBorder="1" applyAlignment="1">
      <alignment horizontal="center"/>
    </xf>
    <xf numFmtId="0" fontId="13" fillId="5" borderId="1" xfId="0" applyFont="1" applyFill="1" applyBorder="1" applyAlignment="1"/>
    <xf numFmtId="49" fontId="25" fillId="5" borderId="21" xfId="0" applyNumberFormat="1" applyFont="1" applyFill="1" applyBorder="1" applyAlignment="1">
      <alignment horizontal="center"/>
    </xf>
    <xf numFmtId="0" fontId="25" fillId="5" borderId="22" xfId="0" applyNumberFormat="1" applyFont="1" applyFill="1" applyBorder="1" applyAlignment="1">
      <alignment horizontal="center"/>
    </xf>
    <xf numFmtId="0" fontId="7" fillId="0" borderId="21" xfId="0" applyNumberFormat="1" applyFont="1" applyFill="1" applyBorder="1" applyAlignment="1">
      <alignment horizontal="center"/>
    </xf>
    <xf numFmtId="49" fontId="7" fillId="0" borderId="22" xfId="0" applyNumberFormat="1" applyFont="1" applyFill="1" applyBorder="1" applyAlignment="1">
      <alignment horizontal="center"/>
    </xf>
    <xf numFmtId="0" fontId="7" fillId="0" borderId="23" xfId="0" applyNumberFormat="1" applyFont="1" applyFill="1" applyBorder="1" applyAlignment="1">
      <alignment horizontal="center"/>
    </xf>
    <xf numFmtId="0" fontId="14" fillId="0" borderId="1" xfId="0" applyFont="1" applyFill="1" applyBorder="1" applyAlignment="1"/>
    <xf numFmtId="49" fontId="24" fillId="0" borderId="21" xfId="0" applyNumberFormat="1" applyFont="1" applyFill="1" applyBorder="1" applyAlignment="1">
      <alignment horizontal="center"/>
    </xf>
    <xf numFmtId="0" fontId="24" fillId="0" borderId="22" xfId="0" applyNumberFormat="1" applyFont="1" applyFill="1" applyBorder="1" applyAlignment="1">
      <alignment horizontal="center"/>
    </xf>
    <xf numFmtId="0" fontId="14" fillId="0" borderId="22" xfId="0" applyNumberFormat="1" applyFont="1" applyFill="1" applyBorder="1" applyAlignment="1">
      <alignment horizontal="center"/>
    </xf>
    <xf numFmtId="0" fontId="8" fillId="0" borderId="1" xfId="0" applyFont="1" applyFill="1" applyBorder="1" applyAlignment="1"/>
    <xf numFmtId="49" fontId="18" fillId="0" borderId="21" xfId="0" applyNumberFormat="1" applyFont="1" applyFill="1" applyBorder="1" applyAlignment="1">
      <alignment horizontal="center"/>
    </xf>
    <xf numFmtId="0" fontId="18" fillId="0" borderId="22" xfId="0" applyNumberFormat="1" applyFont="1" applyFill="1" applyBorder="1" applyAlignment="1">
      <alignment horizontal="center"/>
    </xf>
    <xf numFmtId="0" fontId="7" fillId="0" borderId="1" xfId="0" applyFont="1" applyBorder="1" applyAlignment="1"/>
    <xf numFmtId="0" fontId="7" fillId="0" borderId="2" xfId="0" applyFont="1" applyBorder="1" applyAlignment="1"/>
    <xf numFmtId="0" fontId="7" fillId="0" borderId="3" xfId="0" quotePrefix="1" applyFont="1" applyBorder="1" applyAlignment="1">
      <alignment horizontal="center"/>
    </xf>
    <xf numFmtId="0" fontId="9" fillId="0" borderId="3" xfId="0" quotePrefix="1" applyFont="1" applyBorder="1" applyAlignment="1">
      <alignment horizontal="center"/>
    </xf>
    <xf numFmtId="0" fontId="7" fillId="0" borderId="20" xfId="0" quotePrefix="1" applyFont="1" applyBorder="1" applyAlignment="1">
      <alignment horizontal="center"/>
    </xf>
    <xf numFmtId="0" fontId="7" fillId="0" borderId="21" xfId="0" applyFont="1" applyFill="1" applyBorder="1" applyAlignment="1">
      <alignment horizontal="center" wrapText="1"/>
    </xf>
    <xf numFmtId="0" fontId="11" fillId="0" borderId="1" xfId="0" applyFont="1" applyFill="1" applyBorder="1" applyAlignment="1"/>
    <xf numFmtId="49" fontId="17" fillId="0" borderId="21" xfId="0" applyNumberFormat="1" applyFont="1" applyFill="1" applyBorder="1" applyAlignment="1">
      <alignment horizontal="center"/>
    </xf>
    <xf numFmtId="0" fontId="17" fillId="0" borderId="22" xfId="0" applyNumberFormat="1" applyFont="1" applyFill="1" applyBorder="1" applyAlignment="1">
      <alignment horizontal="center"/>
    </xf>
    <xf numFmtId="164" fontId="3" fillId="0" borderId="0" xfId="0" applyNumberFormat="1" applyFont="1" applyBorder="1" applyAlignment="1">
      <alignment horizontal="centerContinuous"/>
    </xf>
    <xf numFmtId="0" fontId="22" fillId="3" borderId="33" xfId="0" applyFont="1" applyFill="1" applyBorder="1" applyAlignment="1">
      <alignment horizontal="center"/>
    </xf>
    <xf numFmtId="164" fontId="22" fillId="3" borderId="34" xfId="0" applyNumberFormat="1" applyFont="1" applyFill="1" applyBorder="1" applyAlignment="1">
      <alignment horizontal="center"/>
    </xf>
    <xf numFmtId="0" fontId="22" fillId="3" borderId="33" xfId="0" applyFont="1" applyFill="1" applyBorder="1" applyAlignment="1">
      <alignment horizontal="right"/>
    </xf>
    <xf numFmtId="0" fontId="22" fillId="3" borderId="35" xfId="0" applyFont="1" applyFill="1" applyBorder="1" applyAlignment="1"/>
    <xf numFmtId="0" fontId="5" fillId="0" borderId="37" xfId="0" applyFont="1" applyBorder="1" applyAlignment="1">
      <alignment horizontal="left" shrinkToFit="1"/>
    </xf>
    <xf numFmtId="0" fontId="5" fillId="0" borderId="39" xfId="0" applyFont="1" applyBorder="1" applyAlignment="1">
      <alignment horizontal="left" shrinkToFit="1"/>
    </xf>
    <xf numFmtId="164" fontId="3" fillId="0" borderId="0" xfId="0" applyNumberFormat="1" applyFont="1" applyBorder="1" applyAlignment="1">
      <alignment horizontal="centerContinuous" shrinkToFit="1"/>
    </xf>
    <xf numFmtId="0" fontId="3" fillId="0" borderId="0" xfId="0" applyFont="1" applyBorder="1" applyAlignment="1">
      <alignment horizontal="centerContinuous" shrinkToFit="1"/>
    </xf>
    <xf numFmtId="0" fontId="13" fillId="0" borderId="1" xfId="0" applyFont="1" applyFill="1" applyBorder="1" applyAlignment="1"/>
    <xf numFmtId="49" fontId="25" fillId="0" borderId="21" xfId="0" applyNumberFormat="1" applyFont="1" applyFill="1" applyBorder="1" applyAlignment="1">
      <alignment horizontal="center"/>
    </xf>
    <xf numFmtId="0" fontId="25" fillId="0" borderId="22" xfId="0" applyNumberFormat="1" applyFont="1" applyFill="1" applyBorder="1" applyAlignment="1">
      <alignment horizontal="center"/>
    </xf>
    <xf numFmtId="0" fontId="13" fillId="0" borderId="22" xfId="0" applyNumberFormat="1" applyFont="1" applyFill="1" applyBorder="1" applyAlignment="1">
      <alignment horizontal="center"/>
    </xf>
    <xf numFmtId="0" fontId="7" fillId="0" borderId="22" xfId="0" applyNumberFormat="1" applyFont="1" applyFill="1" applyBorder="1" applyAlignment="1">
      <alignment horizontal="center"/>
    </xf>
    <xf numFmtId="0" fontId="23" fillId="0" borderId="1" xfId="0" applyFont="1" applyFill="1" applyBorder="1" applyAlignment="1"/>
    <xf numFmtId="49" fontId="29" fillId="0" borderId="21" xfId="0" applyNumberFormat="1" applyFont="1" applyFill="1" applyBorder="1" applyAlignment="1">
      <alignment horizontal="center"/>
    </xf>
    <xf numFmtId="0" fontId="29" fillId="0" borderId="22" xfId="0" applyNumberFormat="1" applyFont="1" applyFill="1" applyBorder="1" applyAlignment="1">
      <alignment horizontal="center"/>
    </xf>
    <xf numFmtId="0" fontId="13" fillId="0" borderId="5" xfId="0" applyFont="1" applyFill="1" applyBorder="1" applyAlignment="1"/>
    <xf numFmtId="0" fontId="7" fillId="0" borderId="40" xfId="0" applyNumberFormat="1" applyFont="1" applyFill="1" applyBorder="1" applyAlignment="1">
      <alignment horizontal="center"/>
    </xf>
    <xf numFmtId="49" fontId="25" fillId="0" borderId="40" xfId="0" applyNumberFormat="1" applyFont="1" applyFill="1" applyBorder="1" applyAlignment="1">
      <alignment horizontal="center"/>
    </xf>
    <xf numFmtId="0" fontId="25" fillId="0" borderId="42" xfId="0" applyNumberFormat="1" applyFont="1" applyFill="1" applyBorder="1" applyAlignment="1">
      <alignment horizontal="center"/>
    </xf>
    <xf numFmtId="49" fontId="7" fillId="0" borderId="42" xfId="0" applyNumberFormat="1" applyFont="1" applyFill="1" applyBorder="1" applyAlignment="1">
      <alignment horizontal="center"/>
    </xf>
    <xf numFmtId="0" fontId="7" fillId="0" borderId="31" xfId="0" applyNumberFormat="1" applyFont="1" applyFill="1" applyBorder="1" applyAlignment="1">
      <alignment horizontal="center"/>
    </xf>
    <xf numFmtId="0" fontId="8" fillId="4" borderId="47" xfId="0" applyFont="1" applyFill="1" applyBorder="1" applyAlignment="1">
      <alignment horizontal="right"/>
    </xf>
    <xf numFmtId="0" fontId="8" fillId="4" borderId="45" xfId="0" applyFont="1" applyFill="1" applyBorder="1" applyAlignment="1">
      <alignment horizontal="right"/>
    </xf>
    <xf numFmtId="0" fontId="11" fillId="4" borderId="45" xfId="0" applyFont="1" applyFill="1" applyBorder="1" applyAlignment="1">
      <alignment horizontal="right"/>
    </xf>
    <xf numFmtId="0" fontId="11" fillId="4" borderId="46" xfId="0" applyFont="1" applyFill="1" applyBorder="1" applyAlignment="1">
      <alignment horizontal="right"/>
    </xf>
    <xf numFmtId="0" fontId="7" fillId="0" borderId="49" xfId="0" applyFont="1" applyFill="1" applyBorder="1" applyAlignment="1">
      <alignment horizontal="centerContinuous"/>
    </xf>
    <xf numFmtId="0" fontId="7" fillId="0" borderId="43" xfId="0" applyFont="1" applyFill="1" applyBorder="1" applyAlignment="1">
      <alignment horizontal="centerContinuous"/>
    </xf>
    <xf numFmtId="0" fontId="7" fillId="9" borderId="21" xfId="0" applyNumberFormat="1" applyFont="1" applyFill="1" applyBorder="1" applyAlignment="1">
      <alignment horizontal="center"/>
    </xf>
    <xf numFmtId="49" fontId="7" fillId="9" borderId="22" xfId="0" applyNumberFormat="1" applyFont="1" applyFill="1" applyBorder="1" applyAlignment="1">
      <alignment horizontal="center"/>
    </xf>
    <xf numFmtId="0" fontId="7" fillId="9" borderId="23" xfId="0" applyNumberFormat="1" applyFont="1" applyFill="1" applyBorder="1" applyAlignment="1">
      <alignment horizontal="center"/>
    </xf>
    <xf numFmtId="0" fontId="23" fillId="0" borderId="22" xfId="0" applyNumberFormat="1" applyFont="1" applyFill="1" applyBorder="1" applyAlignment="1">
      <alignment horizontal="center"/>
    </xf>
    <xf numFmtId="0" fontId="7" fillId="0" borderId="0" xfId="0" applyFont="1" applyBorder="1" applyAlignment="1">
      <alignment wrapText="1"/>
    </xf>
    <xf numFmtId="0" fontId="7" fillId="0" borderId="0" xfId="0" applyFont="1" applyBorder="1" applyAlignment="1">
      <alignment horizontal="left" wrapText="1"/>
    </xf>
    <xf numFmtId="0" fontId="6" fillId="0" borderId="0" xfId="0" applyFont="1" applyBorder="1" applyAlignment="1">
      <alignment horizontal="right" wrapText="1"/>
    </xf>
    <xf numFmtId="164" fontId="2" fillId="0" borderId="38" xfId="0" applyNumberFormat="1" applyFont="1" applyBorder="1" applyAlignment="1">
      <alignment horizontal="center" shrinkToFit="1"/>
    </xf>
    <xf numFmtId="0" fontId="39" fillId="2" borderId="4" xfId="0" applyFont="1" applyFill="1" applyBorder="1" applyAlignment="1">
      <alignment horizontal="right"/>
    </xf>
    <xf numFmtId="0" fontId="7" fillId="0" borderId="0" xfId="0" applyFont="1" applyBorder="1" applyAlignment="1">
      <alignment horizontal="center" wrapText="1"/>
    </xf>
    <xf numFmtId="0" fontId="21" fillId="2" borderId="51" xfId="0" applyFont="1" applyFill="1" applyBorder="1" applyAlignment="1">
      <alignment horizontal="left"/>
    </xf>
    <xf numFmtId="0" fontId="4" fillId="2" borderId="51" xfId="0" applyFont="1" applyFill="1" applyBorder="1" applyAlignment="1">
      <alignment horizontal="centerContinuous"/>
    </xf>
    <xf numFmtId="0" fontId="5" fillId="2" borderId="51" xfId="0" applyFont="1" applyFill="1" applyBorder="1" applyAlignment="1">
      <alignment horizontal="centerContinuous"/>
    </xf>
    <xf numFmtId="0" fontId="36" fillId="2" borderId="52" xfId="1" applyFont="1" applyFill="1" applyBorder="1" applyAlignment="1" applyProtection="1">
      <alignment horizontal="right"/>
    </xf>
    <xf numFmtId="0" fontId="11" fillId="10" borderId="1" xfId="0" applyFont="1" applyFill="1" applyBorder="1" applyAlignment="1"/>
    <xf numFmtId="0" fontId="7" fillId="10" borderId="21" xfId="0" applyNumberFormat="1" applyFont="1" applyFill="1" applyBorder="1" applyAlignment="1">
      <alignment horizontal="center"/>
    </xf>
    <xf numFmtId="49" fontId="17" fillId="10" borderId="21" xfId="0" applyNumberFormat="1" applyFont="1" applyFill="1" applyBorder="1" applyAlignment="1">
      <alignment horizontal="center"/>
    </xf>
    <xf numFmtId="0" fontId="17" fillId="10" borderId="22" xfId="0" applyNumberFormat="1" applyFont="1" applyFill="1" applyBorder="1" applyAlignment="1">
      <alignment horizontal="center"/>
    </xf>
    <xf numFmtId="49" fontId="7" fillId="10" borderId="22" xfId="0" applyNumberFormat="1" applyFont="1" applyFill="1" applyBorder="1" applyAlignment="1">
      <alignment horizontal="center"/>
    </xf>
    <xf numFmtId="0" fontId="7" fillId="10" borderId="23" xfId="0" quotePrefix="1" applyNumberFormat="1" applyFont="1" applyFill="1" applyBorder="1" applyAlignment="1">
      <alignment horizontal="center"/>
    </xf>
    <xf numFmtId="0" fontId="11" fillId="0" borderId="22" xfId="0" applyNumberFormat="1" applyFont="1" applyFill="1" applyBorder="1" applyAlignment="1">
      <alignment horizontal="center"/>
    </xf>
    <xf numFmtId="0" fontId="8" fillId="0" borderId="22" xfId="0" applyNumberFormat="1" applyFont="1" applyFill="1" applyBorder="1" applyAlignment="1">
      <alignment horizontal="center"/>
    </xf>
    <xf numFmtId="0" fontId="11" fillId="5" borderId="22" xfId="0" applyNumberFormat="1" applyFont="1" applyFill="1" applyBorder="1" applyAlignment="1">
      <alignment horizontal="center"/>
    </xf>
    <xf numFmtId="0" fontId="11" fillId="6" borderId="22" xfId="0" applyNumberFormat="1" applyFont="1" applyFill="1" applyBorder="1" applyAlignment="1">
      <alignment horizontal="center"/>
    </xf>
    <xf numFmtId="0" fontId="14" fillId="6" borderId="22" xfId="0" applyNumberFormat="1" applyFont="1" applyFill="1" applyBorder="1" applyAlignment="1">
      <alignment horizontal="center"/>
    </xf>
    <xf numFmtId="0" fontId="13" fillId="5" borderId="22" xfId="0" applyNumberFormat="1" applyFont="1" applyFill="1" applyBorder="1" applyAlignment="1">
      <alignment horizontal="center"/>
    </xf>
    <xf numFmtId="0" fontId="11" fillId="10" borderId="22" xfId="0" applyNumberFormat="1" applyFont="1" applyFill="1" applyBorder="1" applyAlignment="1">
      <alignment horizontal="center"/>
    </xf>
    <xf numFmtId="0" fontId="14" fillId="5" borderId="22" xfId="0" applyNumberFormat="1" applyFont="1" applyFill="1" applyBorder="1" applyAlignment="1">
      <alignment horizontal="center"/>
    </xf>
    <xf numFmtId="0" fontId="13" fillId="0" borderId="42" xfId="0" applyNumberFormat="1" applyFont="1" applyFill="1" applyBorder="1" applyAlignment="1">
      <alignment horizontal="center"/>
    </xf>
    <xf numFmtId="0" fontId="7" fillId="0" borderId="41" xfId="0" applyFont="1" applyFill="1" applyBorder="1" applyAlignment="1">
      <alignment horizontal="center" wrapText="1"/>
    </xf>
    <xf numFmtId="0" fontId="2" fillId="0" borderId="0" xfId="0" applyFont="1" applyBorder="1" applyAlignment="1">
      <alignment horizontal="center"/>
    </xf>
    <xf numFmtId="0" fontId="22" fillId="11" borderId="13" xfId="0" applyFont="1" applyFill="1" applyBorder="1" applyAlignment="1">
      <alignment horizontal="center"/>
    </xf>
    <xf numFmtId="0" fontId="22" fillId="11" borderId="14" xfId="0" applyFont="1" applyFill="1" applyBorder="1" applyAlignment="1">
      <alignment horizontal="center"/>
    </xf>
    <xf numFmtId="49" fontId="22" fillId="11" borderId="14" xfId="0" applyNumberFormat="1" applyFont="1" applyFill="1" applyBorder="1" applyAlignment="1">
      <alignment horizontal="center"/>
    </xf>
    <xf numFmtId="0" fontId="22" fillId="11" borderId="18" xfId="0" applyFont="1" applyFill="1" applyBorder="1" applyAlignment="1">
      <alignment horizontal="center"/>
    </xf>
    <xf numFmtId="0" fontId="22" fillId="11" borderId="15" xfId="0" applyFont="1" applyFill="1" applyBorder="1" applyAlignment="1">
      <alignment horizontal="center"/>
    </xf>
    <xf numFmtId="0" fontId="22" fillId="11" borderId="18" xfId="0" applyFont="1" applyFill="1" applyBorder="1" applyAlignment="1">
      <alignment horizontal="centerContinuous"/>
    </xf>
    <xf numFmtId="0" fontId="22" fillId="11" borderId="16" xfId="0" applyFont="1" applyFill="1" applyBorder="1" applyAlignment="1">
      <alignment horizontal="centerContinuous"/>
    </xf>
    <xf numFmtId="0" fontId="22" fillId="11" borderId="17" xfId="0" applyFont="1" applyFill="1" applyBorder="1" applyAlignment="1">
      <alignment horizontal="centerContinuous"/>
    </xf>
    <xf numFmtId="0" fontId="22" fillId="11" borderId="44" xfId="0" applyFont="1" applyFill="1" applyBorder="1" applyAlignment="1">
      <alignment horizontal="centerContinuous"/>
    </xf>
    <xf numFmtId="0" fontId="7" fillId="0" borderId="23" xfId="0" quotePrefix="1" applyNumberFormat="1" applyFont="1" applyFill="1" applyBorder="1" applyAlignment="1">
      <alignment horizontal="center"/>
    </xf>
    <xf numFmtId="0" fontId="27" fillId="0" borderId="11" xfId="0" applyNumberFormat="1" applyFont="1" applyBorder="1" applyAlignment="1">
      <alignment horizontal="center"/>
    </xf>
    <xf numFmtId="0" fontId="42" fillId="0" borderId="1" xfId="0" applyFont="1" applyFill="1" applyBorder="1" applyAlignment="1"/>
    <xf numFmtId="0" fontId="6" fillId="0" borderId="21" xfId="0" applyFont="1" applyFill="1" applyBorder="1" applyAlignment="1">
      <alignment horizontal="center"/>
    </xf>
    <xf numFmtId="0" fontId="7" fillId="0" borderId="21" xfId="0" applyFont="1" applyFill="1" applyBorder="1" applyAlignment="1">
      <alignment horizontal="center"/>
    </xf>
    <xf numFmtId="0" fontId="43" fillId="0" borderId="21" xfId="0" applyFont="1" applyFill="1" applyBorder="1" applyAlignment="1">
      <alignment horizontal="center" wrapText="1"/>
    </xf>
    <xf numFmtId="1" fontId="7" fillId="0" borderId="21" xfId="0" applyNumberFormat="1" applyFont="1" applyFill="1" applyBorder="1" applyAlignment="1">
      <alignment horizontal="center" wrapText="1"/>
    </xf>
    <xf numFmtId="0" fontId="40" fillId="12" borderId="22" xfId="0" applyNumberFormat="1" applyFont="1" applyFill="1" applyBorder="1" applyAlignment="1">
      <alignment horizontal="center"/>
    </xf>
    <xf numFmtId="0" fontId="44" fillId="0" borderId="1" xfId="0" applyFont="1" applyFill="1" applyBorder="1" applyAlignment="1"/>
    <xf numFmtId="0" fontId="43" fillId="0" borderId="28" xfId="0" applyFont="1" applyFill="1" applyBorder="1" applyAlignment="1"/>
    <xf numFmtId="0" fontId="6" fillId="0" borderId="41" xfId="0" applyFont="1" applyFill="1" applyBorder="1" applyAlignment="1">
      <alignment horizontal="center"/>
    </xf>
    <xf numFmtId="0" fontId="7" fillId="0" borderId="41" xfId="0" applyFont="1" applyFill="1" applyBorder="1" applyAlignment="1">
      <alignment horizontal="center"/>
    </xf>
    <xf numFmtId="0" fontId="45" fillId="0" borderId="41" xfId="0" applyFont="1" applyFill="1" applyBorder="1" applyAlignment="1">
      <alignment horizontal="center" wrapText="1"/>
    </xf>
    <xf numFmtId="1" fontId="7" fillId="0" borderId="41" xfId="0" applyNumberFormat="1" applyFont="1" applyFill="1" applyBorder="1" applyAlignment="1">
      <alignment horizontal="center" wrapText="1"/>
    </xf>
    <xf numFmtId="0" fontId="40" fillId="12" borderId="41" xfId="0" applyNumberFormat="1" applyFont="1" applyFill="1" applyBorder="1" applyAlignment="1">
      <alignment horizontal="center"/>
    </xf>
    <xf numFmtId="0" fontId="6" fillId="4" borderId="55" xfId="0" applyFont="1" applyFill="1" applyBorder="1" applyAlignment="1">
      <alignment horizontal="right"/>
    </xf>
    <xf numFmtId="0" fontId="6" fillId="4" borderId="56" xfId="0" applyFont="1" applyFill="1" applyBorder="1" applyAlignment="1">
      <alignment horizontal="right"/>
    </xf>
    <xf numFmtId="49" fontId="7" fillId="0" borderId="57" xfId="0" applyNumberFormat="1" applyFont="1" applyFill="1" applyBorder="1" applyAlignment="1">
      <alignment horizontal="center"/>
    </xf>
    <xf numFmtId="0" fontId="4" fillId="4" borderId="8" xfId="0" applyFont="1" applyFill="1" applyBorder="1" applyAlignment="1">
      <alignment horizontal="right"/>
    </xf>
    <xf numFmtId="0" fontId="7" fillId="0" borderId="9" xfId="0" applyFont="1" applyFill="1" applyBorder="1" applyAlignment="1">
      <alignment horizontal="center"/>
    </xf>
    <xf numFmtId="0" fontId="22" fillId="11" borderId="58" xfId="0" applyFont="1" applyFill="1" applyBorder="1" applyAlignment="1">
      <alignment horizontal="centerContinuous"/>
    </xf>
    <xf numFmtId="0" fontId="46" fillId="12" borderId="18" xfId="0" applyFont="1" applyFill="1" applyBorder="1" applyAlignment="1">
      <alignment horizontal="center"/>
    </xf>
    <xf numFmtId="0" fontId="2" fillId="0" borderId="59" xfId="0" applyFont="1" applyBorder="1" applyAlignment="1">
      <alignment horizontal="center" shrinkToFit="1"/>
    </xf>
    <xf numFmtId="164" fontId="2" fillId="0" borderId="60" xfId="0" applyNumberFormat="1" applyFont="1" applyFill="1" applyBorder="1" applyAlignment="1">
      <alignment horizontal="centerContinuous"/>
    </xf>
    <xf numFmtId="164" fontId="2" fillId="0" borderId="61" xfId="0" applyNumberFormat="1" applyFont="1" applyFill="1" applyBorder="1" applyAlignment="1">
      <alignment horizontal="centerContinuous"/>
    </xf>
    <xf numFmtId="0" fontId="5" fillId="0" borderId="62" xfId="0" quotePrefix="1" applyFont="1" applyBorder="1" applyAlignment="1">
      <alignment horizontal="centerContinuous"/>
    </xf>
    <xf numFmtId="0" fontId="40" fillId="12" borderId="40" xfId="0" applyNumberFormat="1" applyFont="1" applyFill="1" applyBorder="1" applyAlignment="1">
      <alignment horizontal="center"/>
    </xf>
    <xf numFmtId="0" fontId="12" fillId="3" borderId="53" xfId="0" applyFont="1" applyFill="1" applyBorder="1" applyAlignment="1">
      <alignment horizontal="centerContinuous" vertical="center"/>
    </xf>
    <xf numFmtId="0" fontId="12" fillId="3" borderId="34" xfId="0" applyFont="1" applyFill="1" applyBorder="1" applyAlignment="1">
      <alignment horizontal="center" vertical="center"/>
    </xf>
    <xf numFmtId="0" fontId="12" fillId="3" borderId="34" xfId="0" applyFont="1" applyFill="1" applyBorder="1" applyAlignment="1">
      <alignment horizontal="center" vertical="center" wrapText="1"/>
    </xf>
    <xf numFmtId="0" fontId="12" fillId="3" borderId="34" xfId="0" applyNumberFormat="1" applyFont="1" applyFill="1" applyBorder="1" applyAlignment="1">
      <alignment horizontal="center" vertical="center" wrapText="1"/>
    </xf>
    <xf numFmtId="0" fontId="45" fillId="12" borderId="33" xfId="0" applyNumberFormat="1" applyFont="1" applyFill="1" applyBorder="1" applyAlignment="1">
      <alignment horizontal="center" vertical="center" wrapText="1"/>
    </xf>
    <xf numFmtId="0" fontId="12" fillId="3" borderId="34" xfId="0" applyNumberFormat="1" applyFont="1" applyFill="1" applyBorder="1" applyAlignment="1">
      <alignment horizontal="center" vertical="center"/>
    </xf>
    <xf numFmtId="0" fontId="12" fillId="3" borderId="54" xfId="0" applyFont="1" applyFill="1" applyBorder="1" applyAlignment="1">
      <alignment horizontal="center" vertical="center"/>
    </xf>
    <xf numFmtId="0" fontId="4" fillId="0" borderId="0" xfId="0" applyFont="1" applyBorder="1" applyAlignment="1">
      <alignment vertical="center"/>
    </xf>
    <xf numFmtId="0" fontId="48" fillId="4" borderId="26" xfId="0" applyFont="1" applyFill="1" applyBorder="1" applyAlignment="1">
      <alignment horizontal="right"/>
    </xf>
    <xf numFmtId="0" fontId="2" fillId="0" borderId="0" xfId="0" applyFont="1" applyBorder="1" applyAlignment="1">
      <alignment horizontal="left"/>
    </xf>
    <xf numFmtId="0" fontId="4" fillId="0" borderId="0" xfId="0" applyFont="1" applyBorder="1" applyAlignment="1">
      <alignment horizontal="left"/>
    </xf>
    <xf numFmtId="0" fontId="2" fillId="0" borderId="36" xfId="0" applyFont="1" applyBorder="1" applyAlignment="1">
      <alignment horizontal="center" shrinkToFit="1"/>
    </xf>
    <xf numFmtId="0" fontId="2" fillId="0" borderId="38" xfId="0" applyFont="1" applyBorder="1" applyAlignment="1">
      <alignment horizontal="center" shrinkToFit="1"/>
    </xf>
    <xf numFmtId="49" fontId="7" fillId="0" borderId="24" xfId="0" applyNumberFormat="1" applyFont="1" applyBorder="1" applyAlignment="1">
      <alignment horizontal="center"/>
    </xf>
    <xf numFmtId="49" fontId="7" fillId="0" borderId="9" xfId="0" applyNumberFormat="1" applyFont="1" applyBorder="1" applyAlignment="1">
      <alignment horizontal="center"/>
    </xf>
    <xf numFmtId="0" fontId="5" fillId="0" borderId="36" xfId="0" applyFont="1" applyBorder="1" applyAlignment="1">
      <alignment horizontal="left"/>
    </xf>
    <xf numFmtId="0" fontId="5" fillId="0" borderId="38" xfId="0" applyFont="1" applyBorder="1" applyAlignment="1">
      <alignment horizontal="left"/>
    </xf>
    <xf numFmtId="0" fontId="2" fillId="0" borderId="69" xfId="0" applyFont="1" applyBorder="1" applyAlignment="1">
      <alignment horizontal="center" shrinkToFit="1"/>
    </xf>
    <xf numFmtId="0" fontId="49" fillId="0" borderId="27" xfId="0" applyFont="1" applyBorder="1" applyAlignment="1">
      <alignment horizontal="centerContinuous"/>
    </xf>
    <xf numFmtId="0" fontId="50" fillId="0" borderId="27" xfId="0" applyFont="1" applyBorder="1" applyAlignment="1">
      <alignment horizontal="centerContinuous" vertical="center" wrapText="1"/>
    </xf>
    <xf numFmtId="0" fontId="51" fillId="0" borderId="27" xfId="0" applyFont="1" applyBorder="1" applyAlignment="1">
      <alignment horizontal="centerContinuous" vertical="center" wrapText="1"/>
    </xf>
    <xf numFmtId="0" fontId="7" fillId="0" borderId="11" xfId="0" applyFont="1" applyFill="1" applyBorder="1" applyAlignment="1">
      <alignment horizontal="center"/>
    </xf>
    <xf numFmtId="0" fontId="2" fillId="0" borderId="71" xfId="0" applyFont="1" applyBorder="1" applyAlignment="1">
      <alignment horizontal="centerContinuous"/>
    </xf>
    <xf numFmtId="49" fontId="7" fillId="0" borderId="70" xfId="0" applyNumberFormat="1" applyFont="1" applyBorder="1" applyAlignment="1">
      <alignment horizontal="centerContinuous"/>
    </xf>
    <xf numFmtId="0" fontId="2" fillId="0" borderId="72" xfId="0" applyFont="1" applyBorder="1" applyAlignment="1">
      <alignment horizontal="center" shrinkToFit="1"/>
    </xf>
    <xf numFmtId="0" fontId="5" fillId="0" borderId="73" xfId="0" applyFont="1" applyBorder="1" applyAlignment="1">
      <alignment horizontal="center" shrinkToFit="1"/>
    </xf>
    <xf numFmtId="164" fontId="5" fillId="0" borderId="73" xfId="0" applyNumberFormat="1" applyFont="1" applyBorder="1" applyAlignment="1">
      <alignment horizontal="center" shrinkToFit="1"/>
    </xf>
    <xf numFmtId="0" fontId="5" fillId="0" borderId="73" xfId="0" applyFont="1" applyBorder="1" applyAlignment="1">
      <alignment horizontal="left"/>
    </xf>
    <xf numFmtId="0" fontId="5" fillId="0" borderId="74" xfId="0" applyFont="1" applyBorder="1" applyAlignment="1">
      <alignment horizontal="left" shrinkToFit="1"/>
    </xf>
    <xf numFmtId="0" fontId="2" fillId="0" borderId="63" xfId="0" applyFont="1" applyFill="1" applyBorder="1" applyAlignment="1">
      <alignment horizontal="center"/>
    </xf>
    <xf numFmtId="0" fontId="2" fillId="0" borderId="64" xfId="0" applyFont="1" applyFill="1" applyBorder="1" applyAlignment="1">
      <alignment horizontal="center"/>
    </xf>
    <xf numFmtId="0" fontId="2" fillId="0" borderId="64" xfId="0" quotePrefix="1" applyFont="1" applyFill="1" applyBorder="1" applyAlignment="1">
      <alignment horizontal="center"/>
    </xf>
    <xf numFmtId="9" fontId="2" fillId="0" borderId="64" xfId="0" applyNumberFormat="1" applyFont="1" applyFill="1" applyBorder="1" applyAlignment="1">
      <alignment horizontal="center"/>
    </xf>
    <xf numFmtId="164" fontId="2" fillId="0" borderId="64" xfId="0" applyNumberFormat="1" applyFont="1" applyFill="1" applyBorder="1" applyAlignment="1">
      <alignment horizontal="center"/>
    </xf>
    <xf numFmtId="164" fontId="2" fillId="0" borderId="65" xfId="0" applyNumberFormat="1" applyFont="1" applyFill="1" applyBorder="1" applyAlignment="1">
      <alignment horizontal="centerContinuous"/>
    </xf>
    <xf numFmtId="164" fontId="2" fillId="0" borderId="66" xfId="0" applyNumberFormat="1" applyFont="1" applyFill="1" applyBorder="1" applyAlignment="1">
      <alignment horizontal="centerContinuous"/>
    </xf>
    <xf numFmtId="0" fontId="2" fillId="0" borderId="67" xfId="0" applyFont="1" applyFill="1" applyBorder="1" applyAlignment="1">
      <alignment horizontal="centerContinuous"/>
    </xf>
    <xf numFmtId="164" fontId="2" fillId="0" borderId="73" xfId="0" applyNumberFormat="1" applyFont="1" applyBorder="1" applyAlignment="1">
      <alignment horizontal="center" shrinkToFit="1"/>
    </xf>
    <xf numFmtId="0" fontId="14" fillId="10" borderId="1" xfId="0" applyFont="1" applyFill="1" applyBorder="1" applyAlignment="1"/>
    <xf numFmtId="49" fontId="29" fillId="10" borderId="21" xfId="0" applyNumberFormat="1" applyFont="1" applyFill="1" applyBorder="1" applyAlignment="1">
      <alignment horizontal="center"/>
    </xf>
    <xf numFmtId="0" fontId="29" fillId="10" borderId="22" xfId="0" applyNumberFormat="1" applyFont="1" applyFill="1" applyBorder="1" applyAlignment="1">
      <alignment horizontal="center"/>
    </xf>
    <xf numFmtId="0" fontId="23" fillId="10" borderId="22" xfId="0" applyNumberFormat="1" applyFont="1" applyFill="1" applyBorder="1" applyAlignment="1">
      <alignment horizontal="center"/>
    </xf>
    <xf numFmtId="49" fontId="7" fillId="13" borderId="22" xfId="0" applyNumberFormat="1" applyFont="1" applyFill="1" applyBorder="1" applyAlignment="1">
      <alignment horizontal="center"/>
    </xf>
    <xf numFmtId="0" fontId="7" fillId="10" borderId="23" xfId="0" applyNumberFormat="1" applyFont="1" applyFill="1" applyBorder="1" applyAlignment="1">
      <alignment horizontal="center"/>
    </xf>
    <xf numFmtId="0" fontId="2" fillId="0" borderId="75" xfId="0" applyFont="1" applyFill="1" applyBorder="1" applyAlignment="1">
      <alignment horizontal="center"/>
    </xf>
    <xf numFmtId="9" fontId="2" fillId="0" borderId="75" xfId="0" applyNumberFormat="1" applyFont="1" applyFill="1" applyBorder="1" applyAlignment="1">
      <alignment horizontal="center"/>
    </xf>
    <xf numFmtId="164" fontId="2" fillId="0" borderId="75" xfId="0" applyNumberFormat="1" applyFont="1" applyFill="1" applyBorder="1" applyAlignment="1">
      <alignment horizontal="center"/>
    </xf>
    <xf numFmtId="0" fontId="7" fillId="0" borderId="2" xfId="0" quotePrefix="1" applyFont="1" applyFill="1" applyBorder="1" applyAlignment="1">
      <alignment horizontal="center"/>
    </xf>
    <xf numFmtId="0" fontId="7" fillId="0" borderId="29" xfId="0" quotePrefix="1" applyFont="1" applyFill="1" applyBorder="1" applyAlignment="1">
      <alignment horizontal="center"/>
    </xf>
    <xf numFmtId="0" fontId="2" fillId="0" borderId="77" xfId="0" applyFont="1" applyFill="1" applyBorder="1" applyAlignment="1">
      <alignment horizontal="centerContinuous"/>
    </xf>
    <xf numFmtId="0" fontId="5" fillId="0" borderId="78" xfId="0" applyFont="1" applyFill="1" applyBorder="1" applyAlignment="1">
      <alignment horizontal="centerContinuous"/>
    </xf>
    <xf numFmtId="0" fontId="5" fillId="0" borderId="79" xfId="0" applyFont="1" applyFill="1" applyBorder="1" applyAlignment="1">
      <alignment horizontal="centerContinuous"/>
    </xf>
    <xf numFmtId="164" fontId="2" fillId="0" borderId="80" xfId="0" applyNumberFormat="1" applyFont="1" applyFill="1" applyBorder="1" applyAlignment="1">
      <alignment horizontal="center"/>
    </xf>
    <xf numFmtId="49" fontId="2" fillId="0" borderId="79" xfId="0" applyNumberFormat="1" applyFont="1" applyFill="1" applyBorder="1" applyAlignment="1">
      <alignment horizontal="center"/>
    </xf>
    <xf numFmtId="49" fontId="2" fillId="0" borderId="79" xfId="0" applyNumberFormat="1" applyFont="1" applyFill="1" applyBorder="1" applyAlignment="1">
      <alignment horizontal="centerContinuous"/>
    </xf>
    <xf numFmtId="49" fontId="2" fillId="0" borderId="81" xfId="0" applyNumberFormat="1" applyFont="1" applyFill="1" applyBorder="1" applyAlignment="1">
      <alignment horizontal="centerContinuous"/>
    </xf>
    <xf numFmtId="0" fontId="5" fillId="0" borderId="82" xfId="0" applyFont="1" applyFill="1" applyBorder="1" applyAlignment="1">
      <alignment horizontal="centerContinuous"/>
    </xf>
    <xf numFmtId="0" fontId="2" fillId="0" borderId="76" xfId="0" applyFont="1" applyFill="1" applyBorder="1" applyAlignment="1">
      <alignment horizontal="centerContinuous"/>
    </xf>
    <xf numFmtId="0" fontId="5" fillId="0" borderId="84" xfId="0" applyFont="1" applyFill="1" applyBorder="1" applyAlignment="1">
      <alignment horizontal="centerContinuous"/>
    </xf>
    <xf numFmtId="0" fontId="5" fillId="0" borderId="65" xfId="0" applyFont="1" applyFill="1" applyBorder="1" applyAlignment="1">
      <alignment horizontal="centerContinuous"/>
    </xf>
    <xf numFmtId="49" fontId="2" fillId="0" borderId="65" xfId="0" applyNumberFormat="1" applyFont="1" applyFill="1" applyBorder="1" applyAlignment="1">
      <alignment horizontal="center"/>
    </xf>
    <xf numFmtId="49" fontId="2" fillId="0" borderId="65" xfId="0" applyNumberFormat="1" applyFont="1" applyFill="1" applyBorder="1" applyAlignment="1">
      <alignment horizontal="centerContinuous"/>
    </xf>
    <xf numFmtId="49" fontId="2" fillId="0" borderId="66" xfId="0" applyNumberFormat="1" applyFont="1" applyFill="1" applyBorder="1" applyAlignment="1">
      <alignment horizontal="centerContinuous"/>
    </xf>
    <xf numFmtId="0" fontId="5" fillId="0" borderId="67" xfId="0" applyFont="1" applyFill="1" applyBorder="1" applyAlignment="1">
      <alignment horizontal="centerContinuous"/>
    </xf>
    <xf numFmtId="0" fontId="2" fillId="0" borderId="81" xfId="0" applyFont="1" applyFill="1" applyBorder="1" applyAlignment="1">
      <alignment horizontal="centerContinuous"/>
    </xf>
    <xf numFmtId="0" fontId="2" fillId="0" borderId="66" xfId="0" applyFont="1" applyFill="1" applyBorder="1" applyAlignment="1">
      <alignment horizontal="centerContinuous"/>
    </xf>
    <xf numFmtId="164" fontId="2" fillId="0" borderId="36" xfId="0" applyNumberFormat="1" applyFont="1" applyBorder="1" applyAlignment="1">
      <alignment horizontal="center" shrinkToFit="1"/>
    </xf>
    <xf numFmtId="0" fontId="22" fillId="11" borderId="85" xfId="0" applyFont="1" applyFill="1" applyBorder="1" applyAlignment="1">
      <alignment horizontal="center"/>
    </xf>
    <xf numFmtId="0" fontId="2" fillId="0" borderId="77" xfId="0" applyFont="1" applyFill="1" applyBorder="1" applyAlignment="1">
      <alignment horizontal="centerContinuous" shrinkToFit="1"/>
    </xf>
    <xf numFmtId="0" fontId="22" fillId="0" borderId="81" xfId="0" applyFont="1" applyFill="1" applyBorder="1" applyAlignment="1">
      <alignment horizontal="centerContinuous"/>
    </xf>
    <xf numFmtId="0" fontId="2" fillId="0" borderId="80" xfId="0" applyFont="1" applyFill="1" applyBorder="1" applyAlignment="1">
      <alignment horizontal="center"/>
    </xf>
    <xf numFmtId="0" fontId="2" fillId="0" borderId="82" xfId="0" applyFont="1" applyFill="1" applyBorder="1" applyAlignment="1">
      <alignment horizontal="centerContinuous"/>
    </xf>
    <xf numFmtId="0" fontId="2" fillId="0" borderId="76" xfId="0" applyFont="1" applyFill="1" applyBorder="1" applyAlignment="1">
      <alignment horizontal="centerContinuous" shrinkToFit="1"/>
    </xf>
    <xf numFmtId="49" fontId="2" fillId="0" borderId="64" xfId="0" applyNumberFormat="1" applyFont="1" applyFill="1" applyBorder="1" applyAlignment="1">
      <alignment horizontal="center"/>
    </xf>
    <xf numFmtId="0" fontId="13" fillId="9" borderId="1" xfId="0" applyFont="1" applyFill="1" applyBorder="1" applyAlignment="1"/>
    <xf numFmtId="49" fontId="25" fillId="9" borderId="21" xfId="0" applyNumberFormat="1" applyFont="1" applyFill="1" applyBorder="1" applyAlignment="1">
      <alignment horizontal="center"/>
    </xf>
    <xf numFmtId="0" fontId="25" fillId="9" borderId="22" xfId="0" applyNumberFormat="1" applyFont="1" applyFill="1" applyBorder="1" applyAlignment="1">
      <alignment horizontal="center"/>
    </xf>
    <xf numFmtId="0" fontId="13" fillId="9" borderId="22" xfId="0" applyNumberFormat="1" applyFont="1" applyFill="1" applyBorder="1" applyAlignment="1">
      <alignment horizontal="center"/>
    </xf>
    <xf numFmtId="0" fontId="8" fillId="9" borderId="1" xfId="0" applyFont="1" applyFill="1" applyBorder="1" applyAlignment="1"/>
    <xf numFmtId="49" fontId="18" fillId="9" borderId="21" xfId="0" applyNumberFormat="1" applyFont="1" applyFill="1" applyBorder="1" applyAlignment="1">
      <alignment horizontal="center"/>
    </xf>
    <xf numFmtId="0" fontId="18" fillId="9" borderId="22" xfId="0" applyNumberFormat="1" applyFont="1" applyFill="1" applyBorder="1" applyAlignment="1">
      <alignment horizontal="center"/>
    </xf>
    <xf numFmtId="0" fontId="8" fillId="9" borderId="22" xfId="0" applyNumberFormat="1" applyFont="1" applyFill="1" applyBorder="1" applyAlignment="1">
      <alignment horizontal="center"/>
    </xf>
    <xf numFmtId="0" fontId="11" fillId="9" borderId="1" xfId="0" applyFont="1" applyFill="1" applyBorder="1" applyAlignment="1"/>
    <xf numFmtId="49" fontId="17" fillId="9" borderId="21" xfId="0" applyNumberFormat="1" applyFont="1" applyFill="1" applyBorder="1" applyAlignment="1">
      <alignment horizontal="center"/>
    </xf>
    <xf numFmtId="0" fontId="17" fillId="9" borderId="22" xfId="0" applyNumberFormat="1" applyFont="1" applyFill="1" applyBorder="1" applyAlignment="1">
      <alignment horizontal="center"/>
    </xf>
    <xf numFmtId="0" fontId="11" fillId="9" borderId="22" xfId="0" applyNumberFormat="1" applyFont="1" applyFill="1" applyBorder="1" applyAlignment="1">
      <alignment horizontal="center"/>
    </xf>
    <xf numFmtId="0" fontId="28" fillId="0" borderId="32" xfId="0" applyFont="1" applyFill="1" applyBorder="1" applyAlignment="1">
      <alignment horizontal="centerContinuous" shrinkToFit="1"/>
    </xf>
    <xf numFmtId="0" fontId="52" fillId="0" borderId="43" xfId="0" quotePrefix="1" applyFont="1" applyFill="1" applyBorder="1" applyAlignment="1">
      <alignment horizontal="center" shrinkToFit="1"/>
    </xf>
    <xf numFmtId="0" fontId="52" fillId="0" borderId="32" xfId="0" quotePrefix="1" applyFont="1" applyFill="1" applyBorder="1" applyAlignment="1">
      <alignment horizontal="center" shrinkToFit="1"/>
    </xf>
    <xf numFmtId="0" fontId="52" fillId="0" borderId="32" xfId="0" applyFont="1" applyFill="1" applyBorder="1" applyAlignment="1">
      <alignment horizontal="centerContinuous" shrinkToFit="1"/>
    </xf>
    <xf numFmtId="0" fontId="53" fillId="0" borderId="32" xfId="0" applyFont="1" applyFill="1" applyBorder="1" applyAlignment="1">
      <alignment horizontal="centerContinuous" shrinkToFit="1"/>
    </xf>
    <xf numFmtId="0" fontId="22" fillId="11" borderId="58" xfId="0" applyFont="1" applyFill="1" applyBorder="1" applyAlignment="1">
      <alignment horizontal="center"/>
    </xf>
    <xf numFmtId="0" fontId="46" fillId="12" borderId="85" xfId="0" applyFont="1" applyFill="1" applyBorder="1" applyAlignment="1">
      <alignment horizontal="center"/>
    </xf>
    <xf numFmtId="1" fontId="47" fillId="12" borderId="64" xfId="0" applyNumberFormat="1" applyFont="1" applyFill="1" applyBorder="1" applyAlignment="1">
      <alignment horizontal="center" vertical="center"/>
    </xf>
    <xf numFmtId="0" fontId="10" fillId="9" borderId="1" xfId="0" applyFont="1" applyFill="1" applyBorder="1" applyAlignment="1"/>
    <xf numFmtId="49" fontId="28" fillId="9" borderId="21" xfId="0" applyNumberFormat="1" applyFont="1" applyFill="1" applyBorder="1" applyAlignment="1">
      <alignment horizontal="center"/>
    </xf>
    <xf numFmtId="0" fontId="28" fillId="9" borderId="22" xfId="0" applyNumberFormat="1" applyFont="1" applyFill="1" applyBorder="1" applyAlignment="1">
      <alignment horizontal="center"/>
    </xf>
    <xf numFmtId="0" fontId="10" fillId="9" borderId="22" xfId="0" applyNumberFormat="1" applyFont="1" applyFill="1" applyBorder="1" applyAlignment="1">
      <alignment horizontal="center"/>
    </xf>
    <xf numFmtId="0" fontId="52" fillId="0" borderId="32" xfId="0" applyFont="1" applyFill="1" applyBorder="1" applyAlignment="1">
      <alignment horizontal="centerContinuous"/>
    </xf>
    <xf numFmtId="0" fontId="2" fillId="0" borderId="63" xfId="0" applyFont="1" applyBorder="1" applyAlignment="1">
      <alignment horizontal="center"/>
    </xf>
    <xf numFmtId="0" fontId="2" fillId="0" borderId="64" xfId="0" applyFont="1" applyBorder="1" applyAlignment="1">
      <alignment horizontal="center"/>
    </xf>
    <xf numFmtId="0" fontId="2" fillId="0" borderId="64" xfId="0" quotePrefix="1" applyNumberFormat="1" applyFont="1" applyBorder="1" applyAlignment="1">
      <alignment horizontal="center"/>
    </xf>
    <xf numFmtId="49" fontId="2" fillId="0" borderId="64" xfId="0" applyNumberFormat="1" applyFont="1" applyBorder="1" applyAlignment="1">
      <alignment horizontal="center"/>
    </xf>
    <xf numFmtId="164" fontId="2" fillId="0" borderId="64" xfId="0" applyNumberFormat="1" applyFont="1" applyBorder="1" applyAlignment="1">
      <alignment horizontal="center"/>
    </xf>
    <xf numFmtId="164" fontId="2" fillId="0" borderId="65" xfId="0" applyNumberFormat="1" applyFont="1" applyFill="1" applyBorder="1" applyAlignment="1">
      <alignment horizontal="center"/>
    </xf>
    <xf numFmtId="1" fontId="47" fillId="12" borderId="65" xfId="0" applyNumberFormat="1" applyFont="1" applyFill="1" applyBorder="1" applyAlignment="1">
      <alignment horizontal="center"/>
    </xf>
    <xf numFmtId="1" fontId="2" fillId="0" borderId="65" xfId="0" applyNumberFormat="1" applyFont="1" applyFill="1" applyBorder="1" applyAlignment="1">
      <alignment horizontal="center"/>
    </xf>
    <xf numFmtId="0" fontId="5" fillId="0" borderId="87" xfId="0" applyFont="1" applyBorder="1" applyAlignment="1">
      <alignment horizontal="center"/>
    </xf>
    <xf numFmtId="49" fontId="2" fillId="0" borderId="36" xfId="2" applyNumberFormat="1" applyFont="1" applyFill="1" applyBorder="1" applyAlignment="1">
      <alignment horizontal="center" vertical="center"/>
    </xf>
    <xf numFmtId="1" fontId="47" fillId="12" borderId="83" xfId="0" applyNumberFormat="1" applyFont="1" applyFill="1" applyBorder="1" applyAlignment="1">
      <alignment horizontal="center" vertical="center"/>
    </xf>
    <xf numFmtId="0" fontId="2" fillId="0" borderId="1" xfId="0" applyFont="1" applyFill="1" applyBorder="1" applyAlignment="1">
      <alignment horizontal="centerContinuous" shrinkToFit="1"/>
    </xf>
    <xf numFmtId="0" fontId="22" fillId="0" borderId="0" xfId="0" applyFont="1" applyFill="1" applyBorder="1" applyAlignment="1">
      <alignment horizontal="centerContinuous"/>
    </xf>
    <xf numFmtId="0" fontId="2" fillId="0" borderId="21" xfId="0" applyFont="1" applyFill="1" applyBorder="1" applyAlignment="1">
      <alignment horizontal="center"/>
    </xf>
    <xf numFmtId="49" fontId="2" fillId="0" borderId="22" xfId="0" applyNumberFormat="1" applyFont="1" applyFill="1" applyBorder="1" applyAlignment="1">
      <alignment horizontal="centerContinuous"/>
    </xf>
    <xf numFmtId="0" fontId="2" fillId="0" borderId="2" xfId="0" applyFont="1" applyFill="1" applyBorder="1" applyAlignment="1">
      <alignment horizontal="centerContinuous"/>
    </xf>
    <xf numFmtId="0" fontId="2" fillId="0" borderId="59" xfId="0" applyFont="1" applyBorder="1" applyAlignment="1">
      <alignment horizontal="center"/>
    </xf>
    <xf numFmtId="0" fontId="2" fillId="0" borderId="83" xfId="0" applyFont="1" applyBorder="1" applyAlignment="1">
      <alignment horizontal="center"/>
    </xf>
    <xf numFmtId="0" fontId="2" fillId="0" borderId="83" xfId="0" quotePrefix="1" applyNumberFormat="1" applyFont="1" applyBorder="1" applyAlignment="1">
      <alignment horizontal="center"/>
    </xf>
    <xf numFmtId="49" fontId="2" fillId="0" borderId="83" xfId="0" applyNumberFormat="1" applyFont="1" applyBorder="1" applyAlignment="1">
      <alignment horizontal="center"/>
    </xf>
    <xf numFmtId="164" fontId="2" fillId="0" borderId="83" xfId="0" applyNumberFormat="1" applyFont="1" applyBorder="1" applyAlignment="1">
      <alignment horizontal="center"/>
    </xf>
    <xf numFmtId="164" fontId="2" fillId="0" borderId="60" xfId="0" applyNumberFormat="1" applyFont="1" applyFill="1" applyBorder="1" applyAlignment="1">
      <alignment horizontal="center"/>
    </xf>
    <xf numFmtId="1" fontId="47" fillId="12" borderId="60" xfId="0" applyNumberFormat="1" applyFont="1" applyFill="1" applyBorder="1" applyAlignment="1">
      <alignment horizontal="center"/>
    </xf>
    <xf numFmtId="1" fontId="2" fillId="0" borderId="60" xfId="0" applyNumberFormat="1" applyFont="1" applyFill="1" applyBorder="1" applyAlignment="1">
      <alignment horizontal="center"/>
    </xf>
    <xf numFmtId="0" fontId="2" fillId="0" borderId="86" xfId="0" applyFont="1" applyBorder="1" applyAlignment="1">
      <alignment horizontal="center"/>
    </xf>
    <xf numFmtId="0" fontId="2" fillId="0" borderId="68" xfId="0" applyFont="1" applyFill="1" applyBorder="1" applyAlignment="1">
      <alignment horizontal="center" shrinkToFit="1"/>
    </xf>
    <xf numFmtId="0" fontId="2" fillId="0" borderId="91" xfId="0" applyFont="1" applyBorder="1" applyAlignment="1">
      <alignment horizontal="centerContinuous"/>
    </xf>
    <xf numFmtId="49" fontId="7" fillId="0" borderId="90" xfId="0" applyNumberFormat="1" applyFont="1" applyBorder="1" applyAlignment="1">
      <alignment horizontal="centerContinuous"/>
    </xf>
    <xf numFmtId="0" fontId="2" fillId="0" borderId="88" xfId="0" applyFont="1" applyFill="1" applyBorder="1" applyAlignment="1">
      <alignment horizontal="center"/>
    </xf>
    <xf numFmtId="0" fontId="2" fillId="0" borderId="80" xfId="0" quotePrefix="1" applyNumberFormat="1" applyFont="1" applyFill="1" applyBorder="1" applyAlignment="1">
      <alignment horizontal="center"/>
    </xf>
    <xf numFmtId="49" fontId="2" fillId="0" borderId="80" xfId="0" applyNumberFormat="1" applyFont="1" applyFill="1" applyBorder="1" applyAlignment="1">
      <alignment horizontal="center"/>
    </xf>
    <xf numFmtId="164" fontId="2" fillId="0" borderId="79" xfId="0" applyNumberFormat="1" applyFont="1" applyFill="1" applyBorder="1" applyAlignment="1">
      <alignment horizontal="center"/>
    </xf>
    <xf numFmtId="1" fontId="2" fillId="0" borderId="79" xfId="0" applyNumberFormat="1" applyFont="1" applyFill="1" applyBorder="1" applyAlignment="1">
      <alignment horizontal="center"/>
    </xf>
    <xf numFmtId="0" fontId="2" fillId="0" borderId="89" xfId="0" applyFont="1" applyFill="1" applyBorder="1" applyAlignment="1">
      <alignment horizontal="center"/>
    </xf>
    <xf numFmtId="0" fontId="54" fillId="2" borderId="50" xfId="0" applyFont="1" applyFill="1" applyBorder="1" applyAlignment="1">
      <alignment horizontal="right"/>
    </xf>
    <xf numFmtId="49" fontId="17" fillId="0" borderId="30" xfId="0" applyNumberFormat="1" applyFont="1" applyFill="1" applyBorder="1" applyAlignment="1">
      <alignment horizontal="center" shrinkToFit="1"/>
    </xf>
    <xf numFmtId="0" fontId="23" fillId="9" borderId="1" xfId="0" applyFont="1" applyFill="1" applyBorder="1" applyAlignment="1"/>
    <xf numFmtId="49" fontId="29" fillId="9" borderId="21" xfId="0" applyNumberFormat="1" applyFont="1" applyFill="1" applyBorder="1" applyAlignment="1">
      <alignment horizontal="center"/>
    </xf>
    <xf numFmtId="0" fontId="29" fillId="9" borderId="22" xfId="0" applyNumberFormat="1" applyFont="1" applyFill="1" applyBorder="1" applyAlignment="1">
      <alignment horizontal="center"/>
    </xf>
    <xf numFmtId="0" fontId="23" fillId="9" borderId="22" xfId="0" applyNumberFormat="1" applyFont="1" applyFill="1" applyBorder="1" applyAlignment="1">
      <alignment horizontal="center"/>
    </xf>
    <xf numFmtId="0" fontId="52" fillId="0" borderId="48" xfId="0" quotePrefix="1" applyFont="1" applyFill="1" applyBorder="1" applyAlignment="1">
      <alignment horizontal="center" shrinkToFit="1"/>
    </xf>
    <xf numFmtId="0" fontId="52" fillId="0" borderId="49" xfId="0" quotePrefix="1" applyFont="1" applyFill="1" applyBorder="1" applyAlignment="1">
      <alignment horizontal="center" shrinkToFit="1"/>
    </xf>
    <xf numFmtId="0" fontId="2" fillId="0" borderId="92" xfId="0" applyFont="1" applyBorder="1" applyAlignment="1">
      <alignment horizontal="center" vertical="center"/>
    </xf>
    <xf numFmtId="0" fontId="2" fillId="0" borderId="92" xfId="0" applyFont="1" applyFill="1" applyBorder="1" applyAlignment="1">
      <alignment horizontal="center" vertical="center"/>
    </xf>
    <xf numFmtId="0" fontId="2" fillId="0" borderId="76" xfId="0" applyFont="1" applyFill="1" applyBorder="1" applyAlignment="1">
      <alignment horizontal="center" vertical="center"/>
    </xf>
    <xf numFmtId="0" fontId="2" fillId="0" borderId="80" xfId="0" applyFont="1" applyBorder="1" applyAlignment="1">
      <alignment horizontal="center" vertical="center"/>
    </xf>
    <xf numFmtId="0" fontId="2" fillId="0" borderId="83" xfId="0" applyFont="1" applyBorder="1" applyAlignment="1">
      <alignment horizontal="center" vertical="center"/>
    </xf>
    <xf numFmtId="0" fontId="2" fillId="0" borderId="83" xfId="0" applyFont="1" applyFill="1" applyBorder="1" applyAlignment="1">
      <alignment horizontal="center" vertical="center"/>
    </xf>
    <xf numFmtId="0" fontId="2" fillId="0" borderId="64" xfId="0" applyFont="1" applyFill="1" applyBorder="1" applyAlignment="1">
      <alignment horizontal="center" vertical="center"/>
    </xf>
    <xf numFmtId="0" fontId="2" fillId="0" borderId="80" xfId="0" applyNumberFormat="1" applyFont="1" applyBorder="1" applyAlignment="1">
      <alignment horizontal="center"/>
    </xf>
    <xf numFmtId="0" fontId="2" fillId="0" borderId="83" xfId="0" quotePrefix="1" applyFont="1" applyBorder="1" applyAlignment="1">
      <alignment horizontal="center" vertical="center" wrapText="1"/>
    </xf>
    <xf numFmtId="0" fontId="2" fillId="0" borderId="64" xfId="0" quotePrefix="1" applyFont="1" applyBorder="1" applyAlignment="1">
      <alignment horizontal="center" vertical="center" wrapText="1"/>
    </xf>
    <xf numFmtId="49" fontId="2" fillId="0" borderId="80" xfId="2" applyNumberFormat="1" applyFont="1" applyBorder="1" applyAlignment="1">
      <alignment horizontal="center" vertical="center"/>
    </xf>
    <xf numFmtId="49" fontId="2" fillId="0" borderId="83" xfId="2" applyNumberFormat="1" applyFont="1" applyBorder="1" applyAlignment="1">
      <alignment horizontal="center" vertical="center"/>
    </xf>
    <xf numFmtId="49" fontId="2" fillId="0" borderId="64" xfId="2" applyNumberFormat="1" applyFont="1" applyBorder="1" applyAlignment="1">
      <alignment horizontal="center" vertical="center"/>
    </xf>
    <xf numFmtId="49" fontId="2" fillId="0" borderId="80" xfId="2" applyNumberFormat="1" applyFont="1" applyFill="1" applyBorder="1" applyAlignment="1">
      <alignment horizontal="center" vertical="center"/>
    </xf>
    <xf numFmtId="49" fontId="2" fillId="0" borderId="83" xfId="2" applyNumberFormat="1" applyFont="1" applyFill="1" applyBorder="1" applyAlignment="1">
      <alignment horizontal="center" vertical="center"/>
    </xf>
    <xf numFmtId="49" fontId="2" fillId="0" borderId="64" xfId="2" applyNumberFormat="1" applyFont="1" applyFill="1" applyBorder="1" applyAlignment="1">
      <alignment horizontal="center" vertical="center"/>
    </xf>
    <xf numFmtId="0" fontId="2" fillId="0" borderId="80" xfId="0" applyFont="1" applyBorder="1" applyAlignment="1">
      <alignment horizontal="center" vertical="center" shrinkToFit="1"/>
    </xf>
    <xf numFmtId="0" fontId="2" fillId="0" borderId="83" xfId="0" applyFont="1" applyBorder="1" applyAlignment="1">
      <alignment horizontal="center" vertical="center" shrinkToFit="1"/>
    </xf>
    <xf numFmtId="0" fontId="2" fillId="0" borderId="83" xfId="0" applyFont="1" applyFill="1" applyBorder="1" applyAlignment="1">
      <alignment horizontal="center" vertical="center" shrinkToFit="1"/>
    </xf>
    <xf numFmtId="0" fontId="2" fillId="0" borderId="64" xfId="0" applyFont="1" applyFill="1" applyBorder="1" applyAlignment="1">
      <alignment horizontal="center" vertical="center" shrinkToFit="1"/>
    </xf>
    <xf numFmtId="164" fontId="5" fillId="0" borderId="80" xfId="0" applyNumberFormat="1" applyFont="1" applyBorder="1" applyAlignment="1">
      <alignment horizontal="center" vertical="center"/>
    </xf>
    <xf numFmtId="164" fontId="5" fillId="0" borderId="83" xfId="0" applyNumberFormat="1" applyFont="1" applyBorder="1" applyAlignment="1">
      <alignment horizontal="center" vertical="center"/>
    </xf>
    <xf numFmtId="164" fontId="2" fillId="0" borderId="83" xfId="0" applyNumberFormat="1" applyFont="1" applyFill="1" applyBorder="1" applyAlignment="1">
      <alignment horizontal="center" vertical="center"/>
    </xf>
    <xf numFmtId="164" fontId="2" fillId="0" borderId="64" xfId="0" applyNumberFormat="1" applyFont="1" applyFill="1" applyBorder="1" applyAlignment="1">
      <alignment horizontal="center" vertical="center"/>
    </xf>
    <xf numFmtId="164" fontId="2" fillId="0" borderId="83" xfId="0" applyNumberFormat="1" applyFont="1" applyBorder="1" applyAlignment="1">
      <alignment horizontal="center" vertical="center"/>
    </xf>
    <xf numFmtId="164" fontId="2" fillId="0" borderId="64" xfId="0" applyNumberFormat="1" applyFont="1" applyBorder="1" applyAlignment="1">
      <alignment horizontal="center" vertical="center"/>
    </xf>
    <xf numFmtId="1" fontId="47" fillId="12" borderId="80" xfId="0" applyNumberFormat="1" applyFont="1" applyFill="1" applyBorder="1" applyAlignment="1">
      <alignment horizontal="center" vertical="center"/>
    </xf>
    <xf numFmtId="0" fontId="4" fillId="0" borderId="62" xfId="0" applyFont="1" applyBorder="1" applyAlignment="1">
      <alignment horizontal="center" vertical="center"/>
    </xf>
    <xf numFmtId="0" fontId="2" fillId="0" borderId="62" xfId="0" applyFont="1" applyFill="1" applyBorder="1" applyAlignment="1">
      <alignment horizontal="center"/>
    </xf>
    <xf numFmtId="0" fontId="2" fillId="0" borderId="67" xfId="0" applyFont="1" applyFill="1" applyBorder="1" applyAlignment="1">
      <alignment horizontal="center"/>
    </xf>
    <xf numFmtId="1" fontId="5" fillId="0" borderId="80" xfId="0" applyNumberFormat="1" applyFont="1" applyBorder="1" applyAlignment="1">
      <alignment horizontal="center" vertical="center"/>
    </xf>
    <xf numFmtId="1" fontId="2" fillId="0" borderId="83" xfId="0" applyNumberFormat="1" applyFont="1" applyBorder="1" applyAlignment="1">
      <alignment horizontal="center" vertical="center"/>
    </xf>
    <xf numFmtId="1" fontId="2" fillId="0" borderId="64" xfId="0" applyNumberFormat="1" applyFont="1" applyBorder="1" applyAlignment="1">
      <alignment horizontal="center" vertical="center"/>
    </xf>
    <xf numFmtId="0" fontId="54" fillId="2" borderId="51" xfId="0" applyFont="1" applyFill="1" applyBorder="1" applyAlignment="1">
      <alignment horizontal="left"/>
    </xf>
  </cellXfs>
  <cellStyles count="10">
    <cellStyle name="Excel Built-in Normal" xfId="6"/>
    <cellStyle name="Hyperlink" xfId="1" builtinId="8"/>
    <cellStyle name="Normal" xfId="0" builtinId="0"/>
    <cellStyle name="Normal 2" xfId="4"/>
    <cellStyle name="Normal 2 2" xfId="5"/>
    <cellStyle name="Normal 3" xfId="8"/>
    <cellStyle name="Normal 4" xfId="7"/>
    <cellStyle name="Normal 5" xfId="9"/>
    <cellStyle name="Percent" xfId="2" builtinId="5"/>
    <cellStyle name="Percent 2" xfId="3"/>
  </cellStyles>
  <dxfs count="15">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i val="0"/>
        <color theme="9" tint="-0.499984740745262"/>
      </font>
      <fill>
        <patternFill>
          <bgColor rgb="FF92D050"/>
        </patternFill>
      </fill>
      <border>
        <left style="thin">
          <color rgb="FFFF0000"/>
        </left>
        <right style="thin">
          <color rgb="FFFF0000"/>
        </right>
        <top style="thin">
          <color rgb="FFFF0000"/>
        </top>
        <bottom style="thin">
          <color rgb="FFFF0000"/>
        </bottom>
        <vertical/>
        <horizontal/>
      </border>
    </dxf>
    <dxf>
      <font>
        <b/>
        <i val="0"/>
        <condense val="0"/>
        <extend val="0"/>
      </font>
      <fill>
        <patternFill>
          <bgColor indexed="51"/>
        </patternFill>
      </fill>
    </dxf>
    <dxf>
      <font>
        <b/>
        <i val="0"/>
        <condense val="0"/>
        <extend val="0"/>
      </font>
      <fill>
        <patternFill>
          <bgColor indexed="10"/>
        </patternFill>
      </fill>
    </dxf>
  </dxfs>
  <tableStyles count="0" defaultTableStyle="TableStyleMedium2" defaultPivotStyle="PivotStyleLight16"/>
  <colors>
    <mruColors>
      <color rgb="FFCCFFCC"/>
      <color rgb="FF009900"/>
      <color rgb="FF0000FF"/>
      <color rgb="FFCCCC00"/>
      <color rgb="FF99FF99"/>
      <color rgb="FFCCFF99"/>
      <color rgb="FFFFFF66"/>
      <color rgb="FF00CC66"/>
      <color rgb="FF00FF99"/>
      <color rgb="FF66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9</xdr:col>
      <xdr:colOff>228600</xdr:colOff>
      <xdr:row>0</xdr:row>
      <xdr:rowOff>0</xdr:rowOff>
    </xdr:from>
    <xdr:to>
      <xdr:col>10</xdr:col>
      <xdr:colOff>0</xdr:colOff>
      <xdr:row>0</xdr:row>
      <xdr:rowOff>0</xdr:rowOff>
    </xdr:to>
    <xdr:sp macro="" textlink="">
      <xdr:nvSpPr>
        <xdr:cNvPr id="13396" name="Rectangle 1"/>
        <xdr:cNvSpPr>
          <a:spLocks noChangeArrowheads="1"/>
        </xdr:cNvSpPr>
      </xdr:nvSpPr>
      <xdr:spPr bwMode="auto">
        <a:xfrm>
          <a:off x="4619625" y="0"/>
          <a:ext cx="2867025"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228600</xdr:colOff>
      <xdr:row>0</xdr:row>
      <xdr:rowOff>0</xdr:rowOff>
    </xdr:from>
    <xdr:to>
      <xdr:col>2</xdr:col>
      <xdr:colOff>0</xdr:colOff>
      <xdr:row>0</xdr:row>
      <xdr:rowOff>0</xdr:rowOff>
    </xdr:to>
    <xdr:sp macro="" textlink="">
      <xdr:nvSpPr>
        <xdr:cNvPr id="19460" name="Rectangle 1"/>
        <xdr:cNvSpPr>
          <a:spLocks noChangeArrowheads="1"/>
        </xdr:cNvSpPr>
      </xdr:nvSpPr>
      <xdr:spPr bwMode="auto">
        <a:xfrm>
          <a:off x="5000625" y="0"/>
          <a:ext cx="0"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editAs="absolute">
    <xdr:from>
      <xdr:col>1</xdr:col>
      <xdr:colOff>428625</xdr:colOff>
      <xdr:row>1</xdr:row>
      <xdr:rowOff>123825</xdr:rowOff>
    </xdr:from>
    <xdr:to>
      <xdr:col>3</xdr:col>
      <xdr:colOff>0</xdr:colOff>
      <xdr:row>2</xdr:row>
      <xdr:rowOff>66675</xdr:rowOff>
    </xdr:to>
    <xdr:sp macro="" textlink="">
      <xdr:nvSpPr>
        <xdr:cNvPr id="3078" name="Text Box 6" hidden="1"/>
        <xdr:cNvSpPr txBox="1">
          <a:spLocks noChangeArrowheads="1"/>
        </xdr:cNvSpPr>
      </xdr:nvSpPr>
      <xdr:spPr bwMode="auto">
        <a:xfrm>
          <a:off x="2476500" y="428625"/>
          <a:ext cx="695325" cy="161925"/>
        </a:xfrm>
        <a:prstGeom prst="rect">
          <a:avLst/>
        </a:prstGeom>
        <a:solidFill>
          <a:srgbClr xmlns:mc="http://schemas.openxmlformats.org/markup-compatibility/2006" xmlns:a14="http://schemas.microsoft.com/office/drawing/2010/main" val="FFFFE1" mc:Ignorable="a14" a14:legacySpreadsheetColorIndex="80"/>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18288" tIns="0" rIns="0" bIns="0" anchor="t" upright="1"/>
        <a:lstStyle/>
        <a:p>
          <a:pPr algn="ctr" rtl="0">
            <a:defRPr sz="1000"/>
          </a:pPr>
          <a:endParaRPr lang="es-VE"/>
        </a:p>
      </xdr:txBody>
    </xdr:sp>
    <xdr:clientData/>
  </xdr:twoCellAnchor>
  <xdr:twoCellAnchor editAs="oneCell">
    <xdr:from>
      <xdr:col>10</xdr:col>
      <xdr:colOff>9525</xdr:colOff>
      <xdr:row>4</xdr:row>
      <xdr:rowOff>19051</xdr:rowOff>
    </xdr:from>
    <xdr:to>
      <xdr:col>10</xdr:col>
      <xdr:colOff>1990725</xdr:colOff>
      <xdr:row>6</xdr:row>
      <xdr:rowOff>186233</xdr:rowOff>
    </xdr:to>
    <xdr:pic>
      <xdr:nvPicPr>
        <xdr:cNvPr id="2" name="Picture 1"/>
        <xdr:cNvPicPr>
          <a:picLocks noChangeAspect="1"/>
        </xdr:cNvPicPr>
      </xdr:nvPicPr>
      <xdr:blipFill>
        <a:blip xmlns:r="http://schemas.openxmlformats.org/officeDocument/2006/relationships" r:embed="rId1"/>
        <a:stretch>
          <a:fillRect/>
        </a:stretch>
      </xdr:blipFill>
      <xdr:spPr>
        <a:xfrm>
          <a:off x="6848475" y="942976"/>
          <a:ext cx="1981200" cy="567232"/>
        </a:xfrm>
        <a:prstGeom prst="rect">
          <a:avLst/>
        </a:prstGeom>
      </xdr:spPr>
    </xdr:pic>
    <xdr:clientData/>
  </xdr:twoCellAnchor>
  <xdr:twoCellAnchor editAs="oneCell">
    <xdr:from>
      <xdr:col>10</xdr:col>
      <xdr:colOff>19050</xdr:colOff>
      <xdr:row>2</xdr:row>
      <xdr:rowOff>9525</xdr:rowOff>
    </xdr:from>
    <xdr:to>
      <xdr:col>10</xdr:col>
      <xdr:colOff>2000250</xdr:colOff>
      <xdr:row>4</xdr:row>
      <xdr:rowOff>69924</xdr:rowOff>
    </xdr:to>
    <xdr:pic>
      <xdr:nvPicPr>
        <xdr:cNvPr id="3" name="Picture 2"/>
        <xdr:cNvPicPr>
          <a:picLocks noChangeAspect="1"/>
        </xdr:cNvPicPr>
      </xdr:nvPicPr>
      <xdr:blipFill>
        <a:blip xmlns:r="http://schemas.openxmlformats.org/officeDocument/2006/relationships" r:embed="rId2"/>
        <a:stretch>
          <a:fillRect/>
        </a:stretch>
      </xdr:blipFill>
      <xdr:spPr>
        <a:xfrm>
          <a:off x="6858000" y="533400"/>
          <a:ext cx="1981200" cy="46044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Owner/AppData/Local/Microsoft/Windows/Temporary%20Internet%20Files/Content.IE5/1ZEGTV8N/SpellForge_3.5_4.5.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portSheet"/>
      <sheetName val="Notes"/>
      <sheetName val="Options"/>
      <sheetName val="Race &amp; Stats"/>
      <sheetName val="Classes"/>
      <sheetName val="Domain Select"/>
      <sheetName val="Prestige Classes"/>
      <sheetName val="Feats"/>
      <sheetName val="Archivist Spells"/>
      <sheetName val="Assassin Spells"/>
      <sheetName val="Bard Spells"/>
      <sheetName val="Cleric Spells"/>
      <sheetName val="Corrupt Avenger Spells"/>
      <sheetName val="Druid Spells"/>
      <sheetName val="Duskblade Spells"/>
      <sheetName val="Emissary Spells"/>
      <sheetName val="Favored Soul Spells"/>
      <sheetName val="Gnome Artificer Devices"/>
      <sheetName val="Hexblade Spells"/>
      <sheetName val="Shugenja Spells"/>
      <sheetName val="Sorcerer Spells"/>
      <sheetName val="Spellthief Spells"/>
      <sheetName val="Spirit Shaman Spells"/>
      <sheetName val="Sublime Chord Spells"/>
      <sheetName val="Suel Arcanamach Spells"/>
      <sheetName val="Universal Caster"/>
      <sheetName val="Vigilante Spells"/>
      <sheetName val="Warlock Invocations"/>
      <sheetName val="Wizard Spells"/>
      <sheetName val="Wu Jen Spells"/>
      <sheetName val="All Spells"/>
      <sheetName val="Fist of Zuoken Powers"/>
      <sheetName val="Psion Powers"/>
      <sheetName val="Psychic Warrior Powers"/>
      <sheetName val="War Mind Powers"/>
      <sheetName val="Wilder Powers"/>
      <sheetName val="Spell Sheet"/>
      <sheetName val="Power Sheet"/>
      <sheetName val="SpellList"/>
      <sheetName val="PowerList"/>
      <sheetName val="Class Info"/>
      <sheetName val="Class Info Aux"/>
      <sheetName val="Race Info"/>
      <sheetName val="Tables"/>
      <sheetName val="Deities"/>
      <sheetName val="Domains"/>
      <sheetName val="Spell Information"/>
      <sheetName val="Spells per Day"/>
      <sheetName val="Spells Known"/>
      <sheetName val="Psionic Inform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ow r="1">
          <cell r="FH1" t="b">
            <v>0</v>
          </cell>
        </row>
      </sheetData>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55"/>
  <sheetViews>
    <sheetView showGridLines="0" tabSelected="1" zoomScaleNormal="100" workbookViewId="0"/>
  </sheetViews>
  <sheetFormatPr defaultColWidth="13" defaultRowHeight="15.75"/>
  <cols>
    <col min="1" max="1" width="22.625" style="17" customWidth="1"/>
    <col min="2" max="2" width="10" style="18" customWidth="1"/>
    <col min="3" max="3" width="5.125" style="18" customWidth="1"/>
    <col min="4" max="4" width="13.75" style="17" bestFit="1" customWidth="1"/>
    <col min="5" max="5" width="9.125" style="18" bestFit="1" customWidth="1"/>
    <col min="6" max="6" width="14.75" style="17" customWidth="1"/>
    <col min="7" max="7" width="17.125" style="18" customWidth="1"/>
    <col min="8" max="16384" width="13" style="1"/>
  </cols>
  <sheetData>
    <row r="1" spans="1:7" ht="29.25" thickTop="1" thickBot="1">
      <c r="A1" s="314" t="s">
        <v>156</v>
      </c>
      <c r="B1" s="355"/>
      <c r="C1" s="124"/>
      <c r="D1" s="125"/>
      <c r="E1" s="126"/>
      <c r="F1" s="125"/>
      <c r="G1" s="127" t="s">
        <v>157</v>
      </c>
    </row>
    <row r="2" spans="1:7" ht="17.25" thickTop="1">
      <c r="A2" s="2" t="s">
        <v>0</v>
      </c>
      <c r="B2" s="30" t="s">
        <v>115</v>
      </c>
      <c r="C2" s="30"/>
      <c r="D2" s="4" t="s">
        <v>1</v>
      </c>
      <c r="E2" s="41" t="s">
        <v>108</v>
      </c>
      <c r="F2"/>
      <c r="G2" s="5"/>
    </row>
    <row r="3" spans="1:7" ht="16.5">
      <c r="A3" s="2" t="s">
        <v>66</v>
      </c>
      <c r="B3" s="30" t="s">
        <v>116</v>
      </c>
      <c r="C3" s="30"/>
      <c r="D3" s="4" t="s">
        <v>67</v>
      </c>
      <c r="E3" s="41">
        <v>6</v>
      </c>
      <c r="F3" s="4"/>
      <c r="G3" s="5"/>
    </row>
    <row r="4" spans="1:7" ht="17.25" thickBot="1">
      <c r="A4" s="2" t="s">
        <v>68</v>
      </c>
      <c r="B4" s="30" t="s">
        <v>160</v>
      </c>
      <c r="C4" s="30"/>
      <c r="D4" s="4"/>
      <c r="E4" s="41"/>
      <c r="F4" s="4"/>
      <c r="G4" s="5"/>
    </row>
    <row r="5" spans="1:7" ht="17.25" thickTop="1">
      <c r="A5" s="169" t="s">
        <v>92</v>
      </c>
      <c r="B5" s="204" t="s">
        <v>146</v>
      </c>
      <c r="C5" s="203"/>
      <c r="D5" s="170" t="s">
        <v>78</v>
      </c>
      <c r="E5" s="171" t="s">
        <v>103</v>
      </c>
      <c r="F5" s="3"/>
      <c r="G5" s="5"/>
    </row>
    <row r="6" spans="1:7" ht="17.25" thickBot="1">
      <c r="A6" s="172" t="s">
        <v>153</v>
      </c>
      <c r="B6" s="307" t="str">
        <f>C8</f>
        <v>+4</v>
      </c>
      <c r="C6" s="306"/>
      <c r="D6" s="189" t="s">
        <v>102</v>
      </c>
      <c r="E6" s="173" t="s">
        <v>103</v>
      </c>
      <c r="F6" s="3"/>
      <c r="G6" s="5"/>
    </row>
    <row r="7" spans="1:7" ht="17.25" thickTop="1">
      <c r="A7" s="27" t="s">
        <v>2</v>
      </c>
      <c r="B7" s="202">
        <v>10</v>
      </c>
      <c r="C7" s="155" t="str">
        <f t="shared" ref="C7:C12" si="0">IF(B7&gt;9.9,CONCATENATE("+",ROUNDDOWN((B7-10)/2,0)),ROUNDUP((B7-10)/2,0))</f>
        <v>+0</v>
      </c>
      <c r="D7" s="108" t="s">
        <v>76</v>
      </c>
      <c r="E7" s="315" t="s">
        <v>158</v>
      </c>
      <c r="F7" s="3"/>
      <c r="G7" s="5"/>
    </row>
    <row r="8" spans="1:7" ht="16.5">
      <c r="A8" s="7" t="s">
        <v>3</v>
      </c>
      <c r="B8" s="78">
        <v>18</v>
      </c>
      <c r="C8" s="38" t="str">
        <f t="shared" si="0"/>
        <v>+4</v>
      </c>
      <c r="D8" s="109" t="s">
        <v>77</v>
      </c>
      <c r="E8" s="61">
        <f>SUM(Martial!G8:G20)+SUM(Equipment!C3:C8)</f>
        <v>15.5</v>
      </c>
      <c r="F8" s="3"/>
      <c r="G8" s="5"/>
    </row>
    <row r="9" spans="1:7" ht="16.5">
      <c r="A9" s="25" t="s">
        <v>13</v>
      </c>
      <c r="B9" s="79">
        <v>14</v>
      </c>
      <c r="C9" s="31" t="str">
        <f t="shared" si="0"/>
        <v>+2</v>
      </c>
      <c r="D9" s="109" t="s">
        <v>15</v>
      </c>
      <c r="E9" s="60">
        <f>ROUNDUP(((E3*6)*0.75)+(E3*C9),0)</f>
        <v>39</v>
      </c>
      <c r="F9" s="3"/>
      <c r="G9" s="5"/>
    </row>
    <row r="10" spans="1:7" ht="16.5">
      <c r="A10" s="122" t="s">
        <v>14</v>
      </c>
      <c r="B10" s="79">
        <v>10</v>
      </c>
      <c r="C10" s="38" t="str">
        <f t="shared" si="0"/>
        <v>+0</v>
      </c>
      <c r="D10" s="110" t="s">
        <v>94</v>
      </c>
      <c r="E10" s="194">
        <f>13+C8+C11+1</f>
        <v>20</v>
      </c>
      <c r="F10" s="2"/>
      <c r="G10" s="5"/>
    </row>
    <row r="11" spans="1:7" ht="16.5">
      <c r="A11" s="26" t="s">
        <v>16</v>
      </c>
      <c r="B11" s="6">
        <v>14</v>
      </c>
      <c r="C11" s="38" t="str">
        <f t="shared" si="0"/>
        <v>+2</v>
      </c>
      <c r="D11" s="110" t="s">
        <v>65</v>
      </c>
      <c r="E11" s="194">
        <f>E10+SUM(Martial!B16:B17)</f>
        <v>22</v>
      </c>
      <c r="F11" s="3"/>
      <c r="G11" s="5"/>
    </row>
    <row r="12" spans="1:7" ht="17.25" thickBot="1">
      <c r="A12" s="28" t="s">
        <v>12</v>
      </c>
      <c r="B12" s="80">
        <v>9</v>
      </c>
      <c r="C12" s="32">
        <f t="shared" si="0"/>
        <v>-1</v>
      </c>
      <c r="D12" s="111" t="s">
        <v>104</v>
      </c>
      <c r="E12" s="195">
        <f>E11-C8</f>
        <v>18</v>
      </c>
      <c r="F12" s="3"/>
      <c r="G12" s="5"/>
    </row>
    <row r="13" spans="1:7" ht="24" thickTop="1">
      <c r="A13" s="8" t="s">
        <v>26</v>
      </c>
      <c r="B13" s="9"/>
      <c r="C13" s="9"/>
      <c r="D13" s="10"/>
      <c r="E13" s="10"/>
      <c r="F13" s="10"/>
      <c r="G13" s="11"/>
    </row>
    <row r="14" spans="1:7" s="12" customFormat="1" ht="16.5">
      <c r="A14" s="76"/>
      <c r="B14" s="13"/>
      <c r="C14" s="13"/>
      <c r="D14" s="13"/>
      <c r="E14" s="13"/>
      <c r="F14" s="13"/>
      <c r="G14" s="77"/>
    </row>
    <row r="15" spans="1:7" s="12" customFormat="1" ht="16.5">
      <c r="A15" s="76"/>
      <c r="B15" s="13"/>
      <c r="C15" s="13"/>
      <c r="D15" s="13"/>
      <c r="E15" s="13"/>
      <c r="F15" s="13"/>
      <c r="G15" s="77"/>
    </row>
    <row r="16" spans="1:7" s="12" customFormat="1" ht="16.5">
      <c r="A16" s="76"/>
      <c r="B16" s="13"/>
      <c r="C16" s="13"/>
      <c r="D16" s="13"/>
      <c r="E16" s="13"/>
      <c r="F16" s="13"/>
      <c r="G16" s="77"/>
    </row>
    <row r="17" spans="1:7" s="12" customFormat="1" ht="16.5">
      <c r="A17" s="76"/>
      <c r="B17" s="13"/>
      <c r="C17" s="13"/>
      <c r="D17" s="13"/>
      <c r="E17" s="13"/>
      <c r="F17" s="13"/>
      <c r="G17" s="77"/>
    </row>
    <row r="18" spans="1:7" s="12" customFormat="1" ht="16.5">
      <c r="A18" s="76"/>
      <c r="B18" s="13"/>
      <c r="C18" s="13"/>
      <c r="D18" s="13"/>
      <c r="E18" s="13"/>
      <c r="F18" s="13"/>
      <c r="G18" s="77"/>
    </row>
    <row r="19" spans="1:7" s="12" customFormat="1" ht="16.5">
      <c r="A19" s="76"/>
      <c r="B19" s="13"/>
      <c r="C19" s="13"/>
      <c r="D19" s="13"/>
      <c r="E19" s="13"/>
      <c r="F19" s="13"/>
      <c r="G19" s="77"/>
    </row>
    <row r="20" spans="1:7" s="12" customFormat="1" ht="16.5">
      <c r="A20" s="76"/>
      <c r="B20" s="13"/>
      <c r="C20" s="13"/>
      <c r="D20" s="13"/>
      <c r="E20" s="13"/>
      <c r="F20" s="13"/>
      <c r="G20" s="77"/>
    </row>
    <row r="21" spans="1:7" s="12" customFormat="1" ht="16.5">
      <c r="A21" s="76"/>
      <c r="B21" s="13"/>
      <c r="C21" s="13"/>
      <c r="D21" s="13"/>
      <c r="E21" s="13"/>
      <c r="F21" s="13"/>
      <c r="G21" s="77"/>
    </row>
    <row r="22" spans="1:7" s="12" customFormat="1" ht="16.5">
      <c r="A22" s="76"/>
      <c r="B22" s="13"/>
      <c r="C22" s="13"/>
      <c r="D22" s="13"/>
      <c r="E22" s="13"/>
      <c r="F22" s="13"/>
      <c r="G22" s="77"/>
    </row>
    <row r="23" spans="1:7" s="12" customFormat="1" ht="16.5">
      <c r="A23" s="76"/>
      <c r="B23" s="13"/>
      <c r="C23" s="13"/>
      <c r="D23" s="13"/>
      <c r="E23" s="13"/>
      <c r="F23" s="13"/>
      <c r="G23" s="77"/>
    </row>
    <row r="24" spans="1:7" s="12" customFormat="1" ht="16.5">
      <c r="A24" s="76"/>
      <c r="B24" s="13"/>
      <c r="C24" s="13"/>
      <c r="D24" s="13"/>
      <c r="E24" s="13"/>
      <c r="F24" s="13"/>
      <c r="G24" s="77"/>
    </row>
    <row r="25" spans="1:7" s="12" customFormat="1" ht="16.5">
      <c r="A25" s="76"/>
      <c r="B25" s="13"/>
      <c r="C25" s="13"/>
      <c r="D25" s="13"/>
      <c r="E25" s="13"/>
      <c r="F25" s="13"/>
      <c r="G25" s="77"/>
    </row>
    <row r="26" spans="1:7" s="12" customFormat="1" ht="16.5">
      <c r="A26" s="76"/>
      <c r="B26" s="13"/>
      <c r="C26" s="13"/>
      <c r="D26" s="13"/>
      <c r="E26" s="13"/>
      <c r="F26" s="13"/>
      <c r="G26" s="77"/>
    </row>
    <row r="27" spans="1:7" s="12" customFormat="1" ht="16.5">
      <c r="A27" s="76"/>
      <c r="B27" s="13"/>
      <c r="C27" s="13"/>
      <c r="D27" s="13"/>
      <c r="E27" s="13"/>
      <c r="F27" s="13"/>
      <c r="G27" s="77"/>
    </row>
    <row r="28" spans="1:7" s="12" customFormat="1" ht="16.5">
      <c r="A28" s="76"/>
      <c r="B28" s="13"/>
      <c r="C28" s="13"/>
      <c r="D28" s="13"/>
      <c r="E28" s="13"/>
      <c r="F28" s="13"/>
      <c r="G28" s="77"/>
    </row>
    <row r="29" spans="1:7" s="12" customFormat="1" ht="16.5">
      <c r="A29" s="76"/>
      <c r="B29" s="13"/>
      <c r="C29" s="13"/>
      <c r="D29" s="13"/>
      <c r="E29" s="13"/>
      <c r="F29" s="13"/>
      <c r="G29" s="77"/>
    </row>
    <row r="30" spans="1:7" s="12" customFormat="1" ht="16.5">
      <c r="A30" s="76"/>
      <c r="B30" s="13"/>
      <c r="C30" s="13"/>
      <c r="D30" s="13"/>
      <c r="E30" s="13"/>
      <c r="F30" s="13"/>
      <c r="G30" s="77"/>
    </row>
    <row r="31" spans="1:7" s="12" customFormat="1" ht="16.5">
      <c r="A31" s="76"/>
      <c r="B31" s="13"/>
      <c r="C31" s="13"/>
      <c r="D31" s="13"/>
      <c r="E31" s="13"/>
      <c r="F31" s="13"/>
      <c r="G31" s="77"/>
    </row>
    <row r="32" spans="1:7" s="12" customFormat="1" ht="16.5">
      <c r="A32" s="76"/>
      <c r="B32" s="13"/>
      <c r="C32" s="13"/>
      <c r="D32" s="13"/>
      <c r="E32" s="13"/>
      <c r="F32" s="13"/>
      <c r="G32" s="77"/>
    </row>
    <row r="33" spans="1:7" s="12" customFormat="1" ht="16.5">
      <c r="A33" s="76"/>
      <c r="B33" s="13"/>
      <c r="C33" s="13"/>
      <c r="D33" s="13"/>
      <c r="E33" s="13"/>
      <c r="F33" s="13"/>
      <c r="G33" s="77"/>
    </row>
    <row r="34" spans="1:7" s="12" customFormat="1" ht="16.5">
      <c r="A34" s="76"/>
      <c r="B34" s="13"/>
      <c r="C34" s="13"/>
      <c r="D34" s="13"/>
      <c r="E34" s="13"/>
      <c r="F34" s="13"/>
      <c r="G34" s="77"/>
    </row>
    <row r="35" spans="1:7" s="12" customFormat="1" ht="16.5">
      <c r="A35" s="76"/>
      <c r="B35" s="13"/>
      <c r="C35" s="13"/>
      <c r="D35" s="13"/>
      <c r="E35" s="13"/>
      <c r="F35" s="13"/>
      <c r="G35" s="77"/>
    </row>
    <row r="36" spans="1:7" s="12" customFormat="1" ht="16.5">
      <c r="A36" s="76"/>
      <c r="B36" s="13"/>
      <c r="C36" s="13"/>
      <c r="D36" s="13"/>
      <c r="E36" s="13"/>
      <c r="F36" s="13"/>
      <c r="G36" s="77"/>
    </row>
    <row r="37" spans="1:7" s="12" customFormat="1" ht="16.5">
      <c r="A37" s="76"/>
      <c r="B37" s="13"/>
      <c r="C37" s="13"/>
      <c r="D37" s="13"/>
      <c r="E37" s="13"/>
      <c r="F37" s="13"/>
      <c r="G37" s="77"/>
    </row>
    <row r="38" spans="1:7" s="12" customFormat="1" ht="16.5">
      <c r="A38" s="76"/>
      <c r="B38" s="13"/>
      <c r="C38" s="13"/>
      <c r="D38" s="13"/>
      <c r="E38" s="13"/>
      <c r="F38" s="13"/>
      <c r="G38" s="77"/>
    </row>
    <row r="39" spans="1:7" s="12" customFormat="1" ht="16.5">
      <c r="A39" s="76"/>
      <c r="B39" s="13"/>
      <c r="C39" s="13"/>
      <c r="D39" s="13"/>
      <c r="E39" s="13"/>
      <c r="F39" s="13"/>
      <c r="G39" s="77"/>
    </row>
    <row r="40" spans="1:7" s="12" customFormat="1" ht="16.5">
      <c r="A40" s="76"/>
      <c r="B40" s="13"/>
      <c r="C40" s="13"/>
      <c r="D40" s="13"/>
      <c r="E40" s="13"/>
      <c r="F40" s="13"/>
      <c r="G40" s="77"/>
    </row>
    <row r="41" spans="1:7" s="12" customFormat="1" ht="16.5">
      <c r="A41" s="76"/>
      <c r="B41" s="13"/>
      <c r="C41" s="13"/>
      <c r="D41" s="13"/>
      <c r="E41" s="13"/>
      <c r="F41" s="13"/>
      <c r="G41" s="77"/>
    </row>
    <row r="42" spans="1:7" s="12" customFormat="1" ht="16.5">
      <c r="A42" s="76"/>
      <c r="B42" s="13"/>
      <c r="C42" s="13"/>
      <c r="D42" s="13"/>
      <c r="E42" s="13"/>
      <c r="F42" s="13"/>
      <c r="G42" s="77"/>
    </row>
    <row r="43" spans="1:7" s="12" customFormat="1" ht="16.5">
      <c r="A43" s="76"/>
      <c r="B43" s="13"/>
      <c r="C43" s="13"/>
      <c r="D43" s="13"/>
      <c r="E43" s="13"/>
      <c r="F43" s="13"/>
      <c r="G43" s="77"/>
    </row>
    <row r="44" spans="1:7" s="12" customFormat="1" ht="16.5">
      <c r="A44" s="76"/>
      <c r="B44" s="13"/>
      <c r="C44" s="13"/>
      <c r="D44" s="13"/>
      <c r="E44" s="13"/>
      <c r="F44" s="13"/>
      <c r="G44" s="77"/>
    </row>
    <row r="45" spans="1:7" s="12" customFormat="1" ht="16.5">
      <c r="A45" s="76"/>
      <c r="B45" s="13"/>
      <c r="C45" s="13"/>
      <c r="D45" s="13"/>
      <c r="E45" s="13"/>
      <c r="F45" s="13"/>
      <c r="G45" s="77"/>
    </row>
    <row r="46" spans="1:7" s="12" customFormat="1" ht="16.5">
      <c r="A46" s="76"/>
      <c r="B46" s="13"/>
      <c r="C46" s="13"/>
      <c r="D46" s="13"/>
      <c r="E46" s="13"/>
      <c r="F46" s="13"/>
      <c r="G46" s="77"/>
    </row>
    <row r="47" spans="1:7" s="12" customFormat="1" ht="16.5">
      <c r="A47" s="76"/>
      <c r="B47" s="13"/>
      <c r="C47" s="13"/>
      <c r="D47" s="13"/>
      <c r="E47" s="13"/>
      <c r="F47" s="13"/>
      <c r="G47" s="77"/>
    </row>
    <row r="48" spans="1:7" s="12" customFormat="1" ht="16.5">
      <c r="A48" s="76"/>
      <c r="B48" s="13"/>
      <c r="C48" s="13"/>
      <c r="D48" s="13"/>
      <c r="E48" s="13"/>
      <c r="F48" s="13"/>
      <c r="G48" s="77"/>
    </row>
    <row r="49" spans="1:7" s="12" customFormat="1" ht="16.5">
      <c r="A49" s="76"/>
      <c r="B49" s="13"/>
      <c r="C49" s="13"/>
      <c r="D49" s="13"/>
      <c r="E49" s="13"/>
      <c r="F49" s="13"/>
      <c r="G49" s="77"/>
    </row>
    <row r="50" spans="1:7" s="12" customFormat="1" ht="16.5">
      <c r="A50" s="76"/>
      <c r="B50" s="13"/>
      <c r="C50" s="13"/>
      <c r="D50" s="13"/>
      <c r="E50" s="13"/>
      <c r="F50" s="13"/>
      <c r="G50" s="77"/>
    </row>
    <row r="51" spans="1:7" s="12" customFormat="1" ht="16.5">
      <c r="A51" s="76"/>
      <c r="B51" s="13"/>
      <c r="C51" s="13"/>
      <c r="D51" s="13"/>
      <c r="E51" s="13"/>
      <c r="F51" s="13"/>
      <c r="G51" s="77"/>
    </row>
    <row r="52" spans="1:7" s="12" customFormat="1" ht="16.5">
      <c r="A52" s="76"/>
      <c r="B52" s="13"/>
      <c r="C52" s="13"/>
      <c r="D52" s="13"/>
      <c r="E52" s="13"/>
      <c r="F52" s="13"/>
      <c r="G52" s="77"/>
    </row>
    <row r="53" spans="1:7" s="12" customFormat="1" ht="16.5">
      <c r="A53" s="76"/>
      <c r="B53" s="13"/>
      <c r="C53" s="13"/>
      <c r="D53" s="13"/>
      <c r="E53" s="13"/>
      <c r="F53" s="13"/>
      <c r="G53" s="77"/>
    </row>
    <row r="54" spans="1:7" ht="17.25" thickBot="1">
      <c r="A54" s="14"/>
      <c r="B54" s="15"/>
      <c r="C54" s="15"/>
      <c r="D54" s="15"/>
      <c r="E54" s="15"/>
      <c r="F54" s="15"/>
      <c r="G54" s="16"/>
    </row>
    <row r="55" spans="1:7" ht="16.5" thickTop="1"/>
  </sheetData>
  <phoneticPr fontId="0" type="noConversion"/>
  <conditionalFormatting sqref="E8">
    <cfRule type="cellIs" dxfId="14" priority="4" stopIfTrue="1" operator="greaterThan">
      <formula>116</formula>
    </cfRule>
    <cfRule type="cellIs" dxfId="13" priority="5" stopIfTrue="1" operator="between">
      <formula>58</formula>
      <formula>116</formula>
    </cfRule>
  </conditionalFormatting>
  <printOptions gridLinesSet="0"/>
  <pageMargins left="0.62" right="0.33" top="0.5" bottom="0.63" header="0.5" footer="0.5"/>
  <pageSetup orientation="portrait" horizontalDpi="120" verticalDpi="144"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50"/>
  <sheetViews>
    <sheetView showGridLines="0" workbookViewId="0">
      <pane ySplit="2" topLeftCell="A3" activePane="bottomLeft" state="frozen"/>
      <selection pane="bottomLeft" activeCell="A3" sqref="A3"/>
    </sheetView>
  </sheetViews>
  <sheetFormatPr defaultColWidth="13" defaultRowHeight="15.75"/>
  <cols>
    <col min="1" max="1" width="21.75" style="17" bestFit="1" customWidth="1"/>
    <col min="2" max="2" width="5.875" style="17" bestFit="1" customWidth="1"/>
    <col min="3" max="3" width="7.625" style="18" hidden="1" customWidth="1"/>
    <col min="4" max="4" width="5.875" style="18" hidden="1" customWidth="1"/>
    <col min="5" max="5" width="9.25" style="18" bestFit="1" customWidth="1"/>
    <col min="6" max="6" width="6.75" style="18" bestFit="1" customWidth="1"/>
    <col min="7" max="7" width="6" style="40" bestFit="1" customWidth="1"/>
    <col min="8" max="8" width="5.25" style="40" bestFit="1" customWidth="1"/>
    <col min="9" max="9" width="6.875" style="40" bestFit="1" customWidth="1"/>
    <col min="10" max="10" width="17.75" style="17" bestFit="1" customWidth="1"/>
    <col min="11" max="16384" width="13" style="1"/>
  </cols>
  <sheetData>
    <row r="1" spans="1:10" ht="24" thickBot="1">
      <c r="A1" s="29" t="s">
        <v>11</v>
      </c>
      <c r="B1" s="19"/>
      <c r="C1" s="19"/>
      <c r="D1" s="19"/>
      <c r="E1" s="19"/>
      <c r="F1" s="19"/>
      <c r="G1" s="39"/>
      <c r="H1" s="39"/>
      <c r="I1" s="39"/>
      <c r="J1" s="19"/>
    </row>
    <row r="2" spans="1:10" s="188" customFormat="1" ht="33.75" thickBot="1">
      <c r="A2" s="181" t="s">
        <v>101</v>
      </c>
      <c r="B2" s="182" t="s">
        <v>31</v>
      </c>
      <c r="C2" s="182" t="s">
        <v>38</v>
      </c>
      <c r="D2" s="182" t="s">
        <v>30</v>
      </c>
      <c r="E2" s="183" t="s">
        <v>63</v>
      </c>
      <c r="F2" s="183" t="s">
        <v>39</v>
      </c>
      <c r="G2" s="184" t="s">
        <v>69</v>
      </c>
      <c r="H2" s="185" t="s">
        <v>100</v>
      </c>
      <c r="I2" s="186" t="s">
        <v>85</v>
      </c>
      <c r="J2" s="187" t="s">
        <v>83</v>
      </c>
    </row>
    <row r="3" spans="1:10" s="12" customFormat="1" ht="16.5">
      <c r="A3" s="156" t="s">
        <v>71</v>
      </c>
      <c r="B3" s="157">
        <v>2</v>
      </c>
      <c r="C3" s="158" t="s">
        <v>33</v>
      </c>
      <c r="D3" s="158" t="str">
        <f>IF(C3="Str",'Personal File'!$C$7,IF(C3="Dex",'Personal File'!$C$8,IF(C3="Con",'Personal File'!$C$9,IF(C3="Int",'Personal File'!$C$10,IF(C3="Wis",'Personal File'!$C$11,IF(C3="Cha",'Personal File'!$C$12))))))</f>
        <v>+2</v>
      </c>
      <c r="E3" s="159" t="str">
        <f t="shared" ref="E3:E5" si="0">CONCATENATE(C3," (",D3,")")</f>
        <v>Con (+2)</v>
      </c>
      <c r="F3" s="81">
        <v>1</v>
      </c>
      <c r="G3" s="160">
        <f t="shared" ref="G3:G42" si="1">B3+D3+F3</f>
        <v>5</v>
      </c>
      <c r="H3" s="161">
        <f t="shared" ref="H3:H5" ca="1" si="2">RANDBETWEEN(1,20)</f>
        <v>10</v>
      </c>
      <c r="I3" s="160">
        <f ca="1">SUM(G3:H3)</f>
        <v>15</v>
      </c>
      <c r="J3" s="228"/>
    </row>
    <row r="4" spans="1:10" s="12" customFormat="1" ht="16.5">
      <c r="A4" s="162" t="s">
        <v>72</v>
      </c>
      <c r="B4" s="157">
        <v>5</v>
      </c>
      <c r="C4" s="158" t="s">
        <v>36</v>
      </c>
      <c r="D4" s="158" t="str">
        <f>IF(C4="Str",'Personal File'!$C$7,IF(C4="Dex",'Personal File'!$C$8,IF(C4="Con",'Personal File'!$C$9,IF(C4="Int",'Personal File'!$C$10,IF(C4="Wis",'Personal File'!$C$11,IF(C4="Cha",'Personal File'!$C$12))))))</f>
        <v>+4</v>
      </c>
      <c r="E4" s="97" t="str">
        <f t="shared" si="0"/>
        <v>Dex (+4)</v>
      </c>
      <c r="F4" s="81">
        <v>1</v>
      </c>
      <c r="G4" s="160">
        <f t="shared" si="1"/>
        <v>10</v>
      </c>
      <c r="H4" s="161">
        <f t="shared" ca="1" si="2"/>
        <v>15</v>
      </c>
      <c r="I4" s="160">
        <f ca="1">SUM(G4:H4)</f>
        <v>25</v>
      </c>
      <c r="J4" s="228"/>
    </row>
    <row r="5" spans="1:10" s="12" customFormat="1" ht="16.5">
      <c r="A5" s="163" t="s">
        <v>73</v>
      </c>
      <c r="B5" s="164">
        <v>2</v>
      </c>
      <c r="C5" s="165" t="s">
        <v>35</v>
      </c>
      <c r="D5" s="165" t="str">
        <f>IF(C5="Str",'Personal File'!$C$7,IF(C5="Dex",'Personal File'!$C$8,IF(C5="Con",'Personal File'!$C$9,IF(C5="Int",'Personal File'!$C$10,IF(C5="Wis",'Personal File'!$C$11,IF(C5="Cha",'Personal File'!$C$12))))))</f>
        <v>+2</v>
      </c>
      <c r="E5" s="166" t="str">
        <f t="shared" si="0"/>
        <v>Wis (+2)</v>
      </c>
      <c r="F5" s="143">
        <v>1</v>
      </c>
      <c r="G5" s="167">
        <f t="shared" si="1"/>
        <v>5</v>
      </c>
      <c r="H5" s="168">
        <f t="shared" ca="1" si="2"/>
        <v>12</v>
      </c>
      <c r="I5" s="167">
        <f ca="1">SUM(G5:H5)</f>
        <v>17</v>
      </c>
      <c r="J5" s="229"/>
    </row>
    <row r="6" spans="1:10" s="33" customFormat="1" ht="16.5">
      <c r="A6" s="82" t="s">
        <v>40</v>
      </c>
      <c r="B6" s="66">
        <v>0</v>
      </c>
      <c r="C6" s="83" t="s">
        <v>34</v>
      </c>
      <c r="D6" s="84" t="str">
        <f>IF(C6="Str",'Personal File'!$C$7,IF(C6="Dex",'Personal File'!$C$8,IF(C6="Con",'Personal File'!$C$9,IF(C6="Int",'Personal File'!$C$10,IF(C6="Wis",'Personal File'!$C$11,IF(C6="Cha",'Personal File'!$C$12))))))</f>
        <v>+0</v>
      </c>
      <c r="E6" s="134" t="str">
        <f t="shared" ref="E6:E42" si="3">CONCATENATE(C6," (",D6,")")</f>
        <v>Int (+0)</v>
      </c>
      <c r="F6" s="98" t="s">
        <v>64</v>
      </c>
      <c r="G6" s="67">
        <f t="shared" si="1"/>
        <v>0</v>
      </c>
      <c r="H6" s="161">
        <f ca="1">RANDBETWEEN(1,20)</f>
        <v>16</v>
      </c>
      <c r="I6" s="67">
        <f t="shared" ref="I6:I42" ca="1" si="4">SUM(G6:H6)</f>
        <v>16</v>
      </c>
      <c r="J6" s="68"/>
    </row>
    <row r="7" spans="1:10" s="37" customFormat="1" ht="16.5">
      <c r="A7" s="255" t="s">
        <v>41</v>
      </c>
      <c r="B7" s="114">
        <v>6</v>
      </c>
      <c r="C7" s="256" t="s">
        <v>36</v>
      </c>
      <c r="D7" s="257" t="str">
        <f>IF(C7="Str",'Personal File'!$C$7,IF(C7="Dex",'Personal File'!$C$8,IF(C7="Con",'Personal File'!$C$9,IF(C7="Int",'Personal File'!$C$10,IF(C7="Wis",'Personal File'!$C$11,IF(C7="Cha",'Personal File'!$C$12))))))</f>
        <v>+4</v>
      </c>
      <c r="E7" s="258" t="str">
        <f t="shared" si="3"/>
        <v>Dex (+4)</v>
      </c>
      <c r="F7" s="115" t="s">
        <v>139</v>
      </c>
      <c r="G7" s="115">
        <f t="shared" si="1"/>
        <v>12</v>
      </c>
      <c r="H7" s="161">
        <f ca="1">RANDBETWEEN(1,20)</f>
        <v>5</v>
      </c>
      <c r="I7" s="115">
        <f t="shared" ca="1" si="4"/>
        <v>17</v>
      </c>
      <c r="J7" s="116"/>
    </row>
    <row r="8" spans="1:10" s="35" customFormat="1" ht="16.5">
      <c r="A8" s="69" t="s">
        <v>42</v>
      </c>
      <c r="B8" s="66">
        <v>0</v>
      </c>
      <c r="C8" s="70" t="s">
        <v>32</v>
      </c>
      <c r="D8" s="71">
        <f>IF(C8="Str",'Personal File'!$C$7,IF(C8="Dex",'Personal File'!$C$8,IF(C8="Con",'Personal File'!$C$9,IF(C8="Int",'Personal File'!$C$10,IF(C8="Wis",'Personal File'!$C$11,IF(C8="Cha",'Personal File'!$C$12))))))</f>
        <v>-1</v>
      </c>
      <c r="E8" s="72" t="str">
        <f t="shared" si="3"/>
        <v>Cha (-1)</v>
      </c>
      <c r="F8" s="67" t="s">
        <v>64</v>
      </c>
      <c r="G8" s="67">
        <f t="shared" si="1"/>
        <v>-1</v>
      </c>
      <c r="H8" s="161">
        <f t="shared" ref="H8:H42" ca="1" si="5">RANDBETWEEN(1,20)</f>
        <v>6</v>
      </c>
      <c r="I8" s="67">
        <f t="shared" ca="1" si="4"/>
        <v>5</v>
      </c>
      <c r="J8" s="68"/>
    </row>
    <row r="9" spans="1:10" s="34" customFormat="1" ht="16.5">
      <c r="A9" s="259" t="s">
        <v>43</v>
      </c>
      <c r="B9" s="114">
        <v>5</v>
      </c>
      <c r="C9" s="260" t="s">
        <v>37</v>
      </c>
      <c r="D9" s="261" t="str">
        <f>IF(C9="Str",'Personal File'!$C$7,IF(C9="Dex",'Personal File'!$C$8,IF(C9="Con",'Personal File'!$C$9,IF(C9="Int",'Personal File'!$C$10,IF(C9="Wis",'Personal File'!$C$11,IF(C9="Cha",'Personal File'!$C$12))))))</f>
        <v>+0</v>
      </c>
      <c r="E9" s="262" t="str">
        <f t="shared" si="3"/>
        <v>Str (+0)</v>
      </c>
      <c r="F9" s="115" t="s">
        <v>139</v>
      </c>
      <c r="G9" s="115">
        <f t="shared" si="1"/>
        <v>7</v>
      </c>
      <c r="H9" s="161">
        <f t="shared" ca="1" si="5"/>
        <v>5</v>
      </c>
      <c r="I9" s="115">
        <f t="shared" ca="1" si="4"/>
        <v>12</v>
      </c>
      <c r="J9" s="116"/>
    </row>
    <row r="10" spans="1:10" s="34" customFormat="1" ht="16.5">
      <c r="A10" s="275" t="s">
        <v>17</v>
      </c>
      <c r="B10" s="114">
        <v>2</v>
      </c>
      <c r="C10" s="276" t="s">
        <v>33</v>
      </c>
      <c r="D10" s="277" t="str">
        <f>IF(C10="Str",'Personal File'!$C$7,IF(C10="Dex",'Personal File'!$C$8,IF(C10="Con",'Personal File'!$C$9,IF(C10="Int",'Personal File'!$C$10,IF(C10="Wis",'Personal File'!$C$11,IF(C10="Cha",'Personal File'!$C$12))))))</f>
        <v>+2</v>
      </c>
      <c r="E10" s="278" t="str">
        <f t="shared" si="3"/>
        <v>Con (+2)</v>
      </c>
      <c r="F10" s="115" t="s">
        <v>64</v>
      </c>
      <c r="G10" s="115">
        <f t="shared" si="1"/>
        <v>4</v>
      </c>
      <c r="H10" s="161">
        <f t="shared" ca="1" si="5"/>
        <v>9</v>
      </c>
      <c r="I10" s="115">
        <f t="shared" ca="1" si="4"/>
        <v>13</v>
      </c>
      <c r="J10" s="116"/>
    </row>
    <row r="11" spans="1:10" s="33" customFormat="1" ht="16.5">
      <c r="A11" s="82" t="s">
        <v>91</v>
      </c>
      <c r="B11" s="66">
        <v>0</v>
      </c>
      <c r="C11" s="83" t="s">
        <v>34</v>
      </c>
      <c r="D11" s="84" t="str">
        <f>IF(C11="Str",'Personal File'!$C$7,IF(C11="Dex",'Personal File'!$C$8,IF(C11="Con",'Personal File'!$C$9,IF(C11="Int",'Personal File'!$C$10,IF(C11="Wis",'Personal File'!$C$11,IF(C11="Cha",'Personal File'!$C$12))))))</f>
        <v>+0</v>
      </c>
      <c r="E11" s="134" t="str">
        <f t="shared" si="3"/>
        <v>Int (+0)</v>
      </c>
      <c r="F11" s="67" t="s">
        <v>64</v>
      </c>
      <c r="G11" s="67">
        <f t="shared" si="1"/>
        <v>0</v>
      </c>
      <c r="H11" s="161">
        <f t="shared" ca="1" si="5"/>
        <v>17</v>
      </c>
      <c r="I11" s="67">
        <f t="shared" ca="1" si="4"/>
        <v>17</v>
      </c>
      <c r="J11" s="68"/>
    </row>
    <row r="12" spans="1:10" s="36" customFormat="1" ht="16.5">
      <c r="A12" s="42" t="s">
        <v>44</v>
      </c>
      <c r="B12" s="43">
        <v>0</v>
      </c>
      <c r="C12" s="44" t="s">
        <v>34</v>
      </c>
      <c r="D12" s="45" t="str">
        <f>IF(C12="Str",'Personal File'!$C$7,IF(C12="Dex",'Personal File'!$C$8,IF(C12="Con",'Personal File'!$C$9,IF(C12="Int",'Personal File'!$C$10,IF(C12="Wis",'Personal File'!$C$11,IF(C12="Cha",'Personal File'!$C$12))))))</f>
        <v>+0</v>
      </c>
      <c r="E12" s="136" t="str">
        <f t="shared" si="3"/>
        <v>Int (+0)</v>
      </c>
      <c r="F12" s="46" t="s">
        <v>64</v>
      </c>
      <c r="G12" s="46">
        <f t="shared" si="1"/>
        <v>0</v>
      </c>
      <c r="H12" s="161">
        <f t="shared" ca="1" si="5"/>
        <v>16</v>
      </c>
      <c r="I12" s="46">
        <f t="shared" ref="I12" ca="1" si="6">SUM(G12:H12)</f>
        <v>16</v>
      </c>
      <c r="J12" s="47"/>
    </row>
    <row r="13" spans="1:10" s="37" customFormat="1" ht="16.5">
      <c r="A13" s="69" t="s">
        <v>45</v>
      </c>
      <c r="B13" s="66">
        <v>0</v>
      </c>
      <c r="C13" s="70" t="s">
        <v>32</v>
      </c>
      <c r="D13" s="71">
        <f>IF(C13="Str",'Personal File'!$C$7,IF(C13="Dex",'Personal File'!$C$8,IF(C13="Con",'Personal File'!$C$9,IF(C13="Int",'Personal File'!$C$10,IF(C13="Wis",'Personal File'!$C$11,IF(C13="Cha",'Personal File'!$C$12))))))</f>
        <v>-1</v>
      </c>
      <c r="E13" s="72" t="str">
        <f t="shared" si="3"/>
        <v>Cha (-1)</v>
      </c>
      <c r="F13" s="67" t="s">
        <v>64</v>
      </c>
      <c r="G13" s="67">
        <f t="shared" si="1"/>
        <v>-1</v>
      </c>
      <c r="H13" s="161">
        <f t="shared" ca="1" si="5"/>
        <v>12</v>
      </c>
      <c r="I13" s="67">
        <f t="shared" ca="1" si="4"/>
        <v>11</v>
      </c>
      <c r="J13" s="154"/>
    </row>
    <row r="14" spans="1:10" s="37" customFormat="1" ht="16.5">
      <c r="A14" s="263" t="s">
        <v>46</v>
      </c>
      <c r="B14" s="114">
        <v>3</v>
      </c>
      <c r="C14" s="264" t="s">
        <v>34</v>
      </c>
      <c r="D14" s="265" t="str">
        <f>IF(C14="Str",'Personal File'!$C$7,IF(C14="Dex",'Personal File'!$C$8,IF(C14="Con",'Personal File'!$C$9,IF(C14="Int",'Personal File'!$C$10,IF(C14="Wis",'Personal File'!$C$11,IF(C14="Cha",'Personal File'!$C$12))))))</f>
        <v>+0</v>
      </c>
      <c r="E14" s="266" t="str">
        <f t="shared" si="3"/>
        <v>Int (+0)</v>
      </c>
      <c r="F14" s="115" t="s">
        <v>64</v>
      </c>
      <c r="G14" s="115">
        <f t="shared" si="1"/>
        <v>3</v>
      </c>
      <c r="H14" s="161">
        <f t="shared" ca="1" si="5"/>
        <v>14</v>
      </c>
      <c r="I14" s="115">
        <f t="shared" ref="I14" ca="1" si="7">SUM(G14:H14)</f>
        <v>17</v>
      </c>
      <c r="J14" s="116"/>
    </row>
    <row r="15" spans="1:10" s="37" customFormat="1" ht="16.5">
      <c r="A15" s="69" t="s">
        <v>47</v>
      </c>
      <c r="B15" s="66">
        <v>0</v>
      </c>
      <c r="C15" s="70" t="s">
        <v>32</v>
      </c>
      <c r="D15" s="71">
        <f>IF(C15="Str",'Personal File'!$C$7,IF(C15="Dex",'Personal File'!$C$8,IF(C15="Con",'Personal File'!$C$9,IF(C15="Int",'Personal File'!$C$10,IF(C15="Wis",'Personal File'!$C$11,IF(C15="Cha",'Personal File'!$C$12))))))</f>
        <v>-1</v>
      </c>
      <c r="E15" s="72" t="str">
        <f t="shared" si="3"/>
        <v>Cha (-1)</v>
      </c>
      <c r="F15" s="67" t="s">
        <v>64</v>
      </c>
      <c r="G15" s="67">
        <f t="shared" si="1"/>
        <v>-1</v>
      </c>
      <c r="H15" s="161">
        <f t="shared" ca="1" si="5"/>
        <v>8</v>
      </c>
      <c r="I15" s="67">
        <f t="shared" ca="1" si="4"/>
        <v>7</v>
      </c>
      <c r="J15" s="68"/>
    </row>
    <row r="16" spans="1:10" s="37" customFormat="1" ht="16.5">
      <c r="A16" s="255" t="s">
        <v>48</v>
      </c>
      <c r="B16" s="114">
        <v>5</v>
      </c>
      <c r="C16" s="256" t="s">
        <v>36</v>
      </c>
      <c r="D16" s="257" t="str">
        <f>IF(C16="Str",'Personal File'!$C$7,IF(C16="Dex",'Personal File'!$C$8,IF(C16="Con",'Personal File'!$C$9,IF(C16="Int",'Personal File'!$C$10,IF(C16="Wis",'Personal File'!$C$11,IF(C16="Cha",'Personal File'!$C$12))))))</f>
        <v>+4</v>
      </c>
      <c r="E16" s="258" t="str">
        <f t="shared" si="3"/>
        <v>Dex (+4)</v>
      </c>
      <c r="F16" s="115" t="s">
        <v>64</v>
      </c>
      <c r="G16" s="115">
        <f t="shared" si="1"/>
        <v>9</v>
      </c>
      <c r="H16" s="161">
        <f t="shared" ca="1" si="5"/>
        <v>20</v>
      </c>
      <c r="I16" s="115">
        <f t="shared" ca="1" si="4"/>
        <v>29</v>
      </c>
      <c r="J16" s="116"/>
    </row>
    <row r="17" spans="1:10" s="37" customFormat="1" ht="16.5">
      <c r="A17" s="51" t="s">
        <v>49</v>
      </c>
      <c r="B17" s="52">
        <v>0</v>
      </c>
      <c r="C17" s="53" t="s">
        <v>34</v>
      </c>
      <c r="D17" s="54" t="str">
        <f>IF(C17="Str",'Personal File'!$C$7,IF(C17="Dex",'Personal File'!$C$8,IF(C17="Con",'Personal File'!$C$9,IF(C17="Int",'Personal File'!$C$10,IF(C17="Wis",'Personal File'!$C$11,IF(C17="Cha",'Personal File'!$C$12))))))</f>
        <v>+0</v>
      </c>
      <c r="E17" s="137" t="str">
        <f t="shared" si="3"/>
        <v>Int (+0)</v>
      </c>
      <c r="F17" s="55" t="s">
        <v>64</v>
      </c>
      <c r="G17" s="55">
        <f t="shared" si="1"/>
        <v>0</v>
      </c>
      <c r="H17" s="161">
        <f t="shared" ca="1" si="5"/>
        <v>5</v>
      </c>
      <c r="I17" s="55">
        <f t="shared" ca="1" si="4"/>
        <v>5</v>
      </c>
      <c r="J17" s="56"/>
    </row>
    <row r="18" spans="1:10" s="37" customFormat="1" ht="16.5">
      <c r="A18" s="69" t="s">
        <v>50</v>
      </c>
      <c r="B18" s="66">
        <v>0</v>
      </c>
      <c r="C18" s="70" t="s">
        <v>32</v>
      </c>
      <c r="D18" s="71">
        <f>IF(C18="Str",'Personal File'!$C$7,IF(C18="Dex",'Personal File'!$C$8,IF(C18="Con",'Personal File'!$C$9,IF(C18="Int",'Personal File'!$C$10,IF(C18="Wis",'Personal File'!$C$11,IF(C18="Cha",'Personal File'!$C$12))))))</f>
        <v>-1</v>
      </c>
      <c r="E18" s="72" t="str">
        <f t="shared" si="3"/>
        <v>Cha (-1)</v>
      </c>
      <c r="F18" s="67" t="s">
        <v>64</v>
      </c>
      <c r="G18" s="67">
        <f t="shared" si="1"/>
        <v>-1</v>
      </c>
      <c r="H18" s="161">
        <f t="shared" ca="1" si="5"/>
        <v>5</v>
      </c>
      <c r="I18" s="67">
        <f t="shared" ca="1" si="4"/>
        <v>4</v>
      </c>
      <c r="J18" s="68"/>
    </row>
    <row r="19" spans="1:10" s="37" customFormat="1" ht="16.5">
      <c r="A19" s="69" t="s">
        <v>19</v>
      </c>
      <c r="B19" s="66">
        <v>0</v>
      </c>
      <c r="C19" s="70" t="s">
        <v>32</v>
      </c>
      <c r="D19" s="71">
        <f>IF(C19="Str",'Personal File'!$C$7,IF(C19="Dex",'Personal File'!$C$8,IF(C19="Con",'Personal File'!$C$9,IF(C19="Int",'Personal File'!$C$10,IF(C19="Wis",'Personal File'!$C$11,IF(C19="Cha",'Personal File'!$C$12))))))</f>
        <v>-1</v>
      </c>
      <c r="E19" s="72" t="str">
        <f t="shared" si="3"/>
        <v>Cha (-1)</v>
      </c>
      <c r="F19" s="67" t="s">
        <v>64</v>
      </c>
      <c r="G19" s="67">
        <f t="shared" si="1"/>
        <v>-1</v>
      </c>
      <c r="H19" s="161">
        <f t="shared" ca="1" si="5"/>
        <v>8</v>
      </c>
      <c r="I19" s="67">
        <f t="shared" ca="1" si="4"/>
        <v>7</v>
      </c>
      <c r="J19" s="68"/>
    </row>
    <row r="20" spans="1:10" s="37" customFormat="1" ht="16.5">
      <c r="A20" s="99" t="s">
        <v>51</v>
      </c>
      <c r="B20" s="66">
        <v>0</v>
      </c>
      <c r="C20" s="100" t="s">
        <v>35</v>
      </c>
      <c r="D20" s="101" t="str">
        <f>IF(C20="Str",'Personal File'!$C$7,IF(C20="Dex",'Personal File'!$C$8,IF(C20="Con",'Personal File'!$C$9,IF(C20="Int",'Personal File'!$C$10,IF(C20="Wis",'Personal File'!$C$11,IF(C20="Cha",'Personal File'!$C$12))))))</f>
        <v>+2</v>
      </c>
      <c r="E20" s="117" t="str">
        <f t="shared" si="3"/>
        <v>Wis (+2)</v>
      </c>
      <c r="F20" s="67" t="s">
        <v>64</v>
      </c>
      <c r="G20" s="67">
        <f t="shared" si="1"/>
        <v>2</v>
      </c>
      <c r="H20" s="161">
        <f t="shared" ca="1" si="5"/>
        <v>2</v>
      </c>
      <c r="I20" s="67">
        <f t="shared" ca="1" si="4"/>
        <v>4</v>
      </c>
      <c r="J20" s="68"/>
    </row>
    <row r="21" spans="1:10" s="37" customFormat="1" ht="16.5">
      <c r="A21" s="255" t="s">
        <v>52</v>
      </c>
      <c r="B21" s="114">
        <v>7</v>
      </c>
      <c r="C21" s="256" t="s">
        <v>36</v>
      </c>
      <c r="D21" s="257" t="str">
        <f>IF(C21="Str",'Personal File'!$C$7,IF(C21="Dex",'Personal File'!$C$8,IF(C21="Con",'Personal File'!$C$9,IF(C21="Int",'Personal File'!$C$10,IF(C21="Wis",'Personal File'!$C$11,IF(C21="Cha",'Personal File'!$C$12))))))</f>
        <v>+4</v>
      </c>
      <c r="E21" s="258" t="str">
        <f t="shared" si="3"/>
        <v>Dex (+4)</v>
      </c>
      <c r="F21" s="115" t="s">
        <v>64</v>
      </c>
      <c r="G21" s="115">
        <f t="shared" si="1"/>
        <v>11</v>
      </c>
      <c r="H21" s="161">
        <f t="shared" ca="1" si="5"/>
        <v>13</v>
      </c>
      <c r="I21" s="115">
        <f t="shared" ca="1" si="4"/>
        <v>24</v>
      </c>
      <c r="J21" s="116"/>
    </row>
    <row r="22" spans="1:10" s="37" customFormat="1" ht="16.5">
      <c r="A22" s="57" t="s">
        <v>53</v>
      </c>
      <c r="B22" s="52">
        <v>0</v>
      </c>
      <c r="C22" s="58" t="s">
        <v>32</v>
      </c>
      <c r="D22" s="59">
        <f>IF(C22="Str",'Personal File'!$C$7,IF(C22="Dex",'Personal File'!$C$8,IF(C22="Con",'Personal File'!$C$9,IF(C22="Int",'Personal File'!$C$10,IF(C22="Wis",'Personal File'!$C$11,IF(C22="Cha",'Personal File'!$C$12))))))</f>
        <v>-1</v>
      </c>
      <c r="E22" s="138" t="str">
        <f t="shared" si="3"/>
        <v>Cha (-1)</v>
      </c>
      <c r="F22" s="55" t="s">
        <v>64</v>
      </c>
      <c r="G22" s="55">
        <f t="shared" si="1"/>
        <v>-1</v>
      </c>
      <c r="H22" s="161">
        <f t="shared" ca="1" si="5"/>
        <v>14</v>
      </c>
      <c r="I22" s="55">
        <f t="shared" ca="1" si="4"/>
        <v>13</v>
      </c>
      <c r="J22" s="56"/>
    </row>
    <row r="23" spans="1:10" s="37" customFormat="1" ht="16.5">
      <c r="A23" s="259" t="s">
        <v>54</v>
      </c>
      <c r="B23" s="114">
        <v>5</v>
      </c>
      <c r="C23" s="260" t="s">
        <v>37</v>
      </c>
      <c r="D23" s="261" t="str">
        <f>IF(C23="Str",'Personal File'!$C$7,IF(C23="Dex",'Personal File'!$C$8,IF(C23="Con",'Personal File'!$C$9,IF(C23="Int",'Personal File'!$C$10,IF(C23="Wis",'Personal File'!$C$11,IF(C23="Cha",'Personal File'!$C$12))))))</f>
        <v>+0</v>
      </c>
      <c r="E23" s="262" t="str">
        <f t="shared" si="3"/>
        <v>Str (+0)</v>
      </c>
      <c r="F23" s="115" t="s">
        <v>145</v>
      </c>
      <c r="G23" s="115">
        <f t="shared" si="1"/>
        <v>13</v>
      </c>
      <c r="H23" s="161">
        <f t="shared" ca="1" si="5"/>
        <v>10</v>
      </c>
      <c r="I23" s="115">
        <f t="shared" ca="1" si="4"/>
        <v>23</v>
      </c>
      <c r="J23" s="116" t="s">
        <v>140</v>
      </c>
    </row>
    <row r="24" spans="1:10" s="37" customFormat="1" ht="16.5">
      <c r="A24" s="128" t="s">
        <v>106</v>
      </c>
      <c r="B24" s="129">
        <v>0</v>
      </c>
      <c r="C24" s="130" t="s">
        <v>34</v>
      </c>
      <c r="D24" s="131" t="str">
        <f>IF(C24="Str",'Personal File'!$C$7,IF(C24="Dex",'Personal File'!$C$8,IF(C24="Con",'Personal File'!$C$9,IF(C24="Int",'Personal File'!$C$10,IF(C24="Wis",'Personal File'!$C$11,IF(C24="Cha",'Personal File'!$C$12))))))</f>
        <v>+0</v>
      </c>
      <c r="E24" s="140" t="str">
        <f>CONCATENATE(C24," (",D24,")")</f>
        <v>Int (+0)</v>
      </c>
      <c r="F24" s="132" t="s">
        <v>64</v>
      </c>
      <c r="G24" s="132">
        <f t="shared" si="1"/>
        <v>0</v>
      </c>
      <c r="H24" s="161">
        <f t="shared" ca="1" si="5"/>
        <v>17</v>
      </c>
      <c r="I24" s="132">
        <f t="shared" ca="1" si="4"/>
        <v>17</v>
      </c>
      <c r="J24" s="224"/>
    </row>
    <row r="25" spans="1:10" s="37" customFormat="1" ht="16.5">
      <c r="A25" s="128" t="s">
        <v>105</v>
      </c>
      <c r="B25" s="129">
        <v>0</v>
      </c>
      <c r="C25" s="130" t="s">
        <v>34</v>
      </c>
      <c r="D25" s="131" t="str">
        <f>IF(C25="Str",'Personal File'!$C$7,IF(C25="Dex",'Personal File'!$C$8,IF(C25="Con",'Personal File'!$C$9,IF(C25="Int",'Personal File'!$C$10,IF(C25="Wis",'Personal File'!$C$11,IF(C25="Cha",'Personal File'!$C$12))))))</f>
        <v>+0</v>
      </c>
      <c r="E25" s="140" t="str">
        <f>CONCATENATE(C25," (",D25,")")</f>
        <v>Int (+0)</v>
      </c>
      <c r="F25" s="132" t="s">
        <v>64</v>
      </c>
      <c r="G25" s="132">
        <f t="shared" si="1"/>
        <v>0</v>
      </c>
      <c r="H25" s="161">
        <f t="shared" ca="1" si="5"/>
        <v>11</v>
      </c>
      <c r="I25" s="132">
        <f t="shared" ref="I25" ca="1" si="8">SUM(G25:H25)</f>
        <v>11</v>
      </c>
      <c r="J25" s="224"/>
    </row>
    <row r="26" spans="1:10" s="37" customFormat="1" ht="16.5">
      <c r="A26" s="99" t="s">
        <v>55</v>
      </c>
      <c r="B26" s="66">
        <v>0</v>
      </c>
      <c r="C26" s="100" t="s">
        <v>35</v>
      </c>
      <c r="D26" s="101" t="str">
        <f>IF(C26="Str",'Personal File'!$C$7,IF(C26="Dex",'Personal File'!$C$8,IF(C26="Con",'Personal File'!$C$9,IF(C26="Int",'Personal File'!$C$10,IF(C26="Wis",'Personal File'!$C$11,IF(C26="Cha",'Personal File'!$C$12))))))</f>
        <v>+2</v>
      </c>
      <c r="E26" s="117" t="str">
        <f t="shared" si="3"/>
        <v>Wis (+2)</v>
      </c>
      <c r="F26" s="67" t="s">
        <v>64</v>
      </c>
      <c r="G26" s="67">
        <f t="shared" si="1"/>
        <v>2</v>
      </c>
      <c r="H26" s="161">
        <f t="shared" ca="1" si="5"/>
        <v>19</v>
      </c>
      <c r="I26" s="67">
        <f t="shared" ca="1" si="4"/>
        <v>21</v>
      </c>
      <c r="J26" s="68"/>
    </row>
    <row r="27" spans="1:10" s="37" customFormat="1" ht="16.5">
      <c r="A27" s="255" t="s">
        <v>20</v>
      </c>
      <c r="B27" s="114">
        <v>8</v>
      </c>
      <c r="C27" s="256" t="s">
        <v>36</v>
      </c>
      <c r="D27" s="257" t="str">
        <f>IF(C27="Str",'Personal File'!$C$7,IF(C27="Dex",'Personal File'!$C$8,IF(C27="Con",'Personal File'!$C$9,IF(C27="Int",'Personal File'!$C$10,IF(C27="Wis",'Personal File'!$C$11,IF(C27="Cha",'Personal File'!$C$12))))))</f>
        <v>+4</v>
      </c>
      <c r="E27" s="258" t="str">
        <f t="shared" si="3"/>
        <v>Dex (+4)</v>
      </c>
      <c r="F27" s="115" t="s">
        <v>64</v>
      </c>
      <c r="G27" s="115">
        <f t="shared" si="1"/>
        <v>12</v>
      </c>
      <c r="H27" s="161">
        <f t="shared" ca="1" si="5"/>
        <v>15</v>
      </c>
      <c r="I27" s="115">
        <f t="shared" ca="1" si="4"/>
        <v>27</v>
      </c>
      <c r="J27" s="116"/>
    </row>
    <row r="28" spans="1:10" s="37" customFormat="1" ht="16.5">
      <c r="A28" s="63" t="s">
        <v>56</v>
      </c>
      <c r="B28" s="43">
        <v>0</v>
      </c>
      <c r="C28" s="64" t="s">
        <v>36</v>
      </c>
      <c r="D28" s="65" t="str">
        <f>IF(C28="Str",'Personal File'!$C$7,IF(C28="Dex",'Personal File'!$C$8,IF(C28="Con",'Personal File'!$C$9,IF(C28="Int",'Personal File'!$C$10,IF(C28="Wis",'Personal File'!$C$11,IF(C28="Cha",'Personal File'!$C$12))))))</f>
        <v>+4</v>
      </c>
      <c r="E28" s="139" t="str">
        <f t="shared" si="3"/>
        <v>Dex (+4)</v>
      </c>
      <c r="F28" s="46" t="s">
        <v>64</v>
      </c>
      <c r="G28" s="46">
        <f t="shared" si="1"/>
        <v>4</v>
      </c>
      <c r="H28" s="161">
        <f t="shared" ca="1" si="5"/>
        <v>2</v>
      </c>
      <c r="I28" s="46">
        <f t="shared" ca="1" si="4"/>
        <v>6</v>
      </c>
      <c r="J28" s="47"/>
    </row>
    <row r="29" spans="1:10" ht="16.5">
      <c r="A29" s="69" t="s">
        <v>109</v>
      </c>
      <c r="B29" s="66">
        <v>0</v>
      </c>
      <c r="C29" s="70" t="s">
        <v>32</v>
      </c>
      <c r="D29" s="71">
        <f>IF(C29="Str",'Personal File'!$C$7,IF(C29="Dex",'Personal File'!$C$8,IF(C29="Con",'Personal File'!$C$9,IF(C29="Int",'Personal File'!$C$10,IF(C29="Wis",'Personal File'!$C$11,IF(C29="Cha",'Personal File'!$C$12))))))</f>
        <v>-1</v>
      </c>
      <c r="E29" s="72" t="str">
        <f t="shared" si="3"/>
        <v>Cha (-1)</v>
      </c>
      <c r="F29" s="67" t="s">
        <v>64</v>
      </c>
      <c r="G29" s="67">
        <f t="shared" si="1"/>
        <v>-1</v>
      </c>
      <c r="H29" s="161">
        <f t="shared" ca="1" si="5"/>
        <v>13</v>
      </c>
      <c r="I29" s="67">
        <f t="shared" ca="1" si="4"/>
        <v>12</v>
      </c>
      <c r="J29" s="68"/>
    </row>
    <row r="30" spans="1:10" ht="16.5">
      <c r="A30" s="219" t="s">
        <v>110</v>
      </c>
      <c r="B30" s="129">
        <v>0</v>
      </c>
      <c r="C30" s="220" t="s">
        <v>35</v>
      </c>
      <c r="D30" s="221" t="str">
        <f>IF(C30="Str",'Personal File'!$C$7,IF(C30="Dex",'Personal File'!$C$8,IF(C30="Con",'Personal File'!$C$9,IF(C30="Int",'Personal File'!$C$10,IF(C30="Wis",'Personal File'!$C$11,IF(C30="Cha",'Personal File'!$C$12))))))</f>
        <v>+2</v>
      </c>
      <c r="E30" s="222" t="str">
        <f t="shared" ref="E30" si="9">CONCATENATE(C30," (",D30,")")</f>
        <v>Wis (+2)</v>
      </c>
      <c r="F30" s="132" t="s">
        <v>64</v>
      </c>
      <c r="G30" s="223">
        <f t="shared" si="1"/>
        <v>2</v>
      </c>
      <c r="H30" s="161">
        <f t="shared" ca="1" si="5"/>
        <v>2</v>
      </c>
      <c r="I30" s="132">
        <f t="shared" ref="I30" ca="1" si="10">SUM(G30:H30)</f>
        <v>4</v>
      </c>
      <c r="J30" s="224"/>
    </row>
    <row r="31" spans="1:10" ht="16.5">
      <c r="A31" s="94" t="s">
        <v>21</v>
      </c>
      <c r="B31" s="66">
        <v>0</v>
      </c>
      <c r="C31" s="95" t="s">
        <v>36</v>
      </c>
      <c r="D31" s="96" t="str">
        <f>IF(C31="Str",'Personal File'!$C$7,IF(C31="Dex",'Personal File'!$C$8,IF(C31="Con",'Personal File'!$C$9,IF(C31="Int",'Personal File'!$C$10,IF(C31="Wis",'Personal File'!$C$11,IF(C31="Cha",'Personal File'!$C$12))))))</f>
        <v>+4</v>
      </c>
      <c r="E31" s="97" t="str">
        <f t="shared" si="3"/>
        <v>Dex (+4)</v>
      </c>
      <c r="F31" s="67" t="s">
        <v>64</v>
      </c>
      <c r="G31" s="67">
        <f t="shared" si="1"/>
        <v>4</v>
      </c>
      <c r="H31" s="161">
        <f t="shared" ca="1" si="5"/>
        <v>17</v>
      </c>
      <c r="I31" s="67">
        <f t="shared" ca="1" si="4"/>
        <v>21</v>
      </c>
      <c r="J31" s="68"/>
    </row>
    <row r="32" spans="1:10" ht="16.5">
      <c r="A32" s="263" t="s">
        <v>22</v>
      </c>
      <c r="B32" s="114">
        <v>5</v>
      </c>
      <c r="C32" s="264" t="s">
        <v>34</v>
      </c>
      <c r="D32" s="265" t="str">
        <f>IF(C32="Str",'Personal File'!$C$7,IF(C32="Dex",'Personal File'!$C$8,IF(C32="Con",'Personal File'!$C$9,IF(C32="Int",'Personal File'!$C$10,IF(C32="Wis",'Personal File'!$C$11,IF(C32="Cha",'Personal File'!$C$12))))))</f>
        <v>+0</v>
      </c>
      <c r="E32" s="266" t="str">
        <f t="shared" si="3"/>
        <v>Int (+0)</v>
      </c>
      <c r="F32" s="115" t="s">
        <v>64</v>
      </c>
      <c r="G32" s="115">
        <f t="shared" si="1"/>
        <v>5</v>
      </c>
      <c r="H32" s="161">
        <f t="shared" ca="1" si="5"/>
        <v>13</v>
      </c>
      <c r="I32" s="115">
        <f t="shared" ca="1" si="4"/>
        <v>18</v>
      </c>
      <c r="J32" s="116"/>
    </row>
    <row r="33" spans="1:10" ht="16.5">
      <c r="A33" s="99" t="s">
        <v>57</v>
      </c>
      <c r="B33" s="66">
        <v>0</v>
      </c>
      <c r="C33" s="100" t="s">
        <v>35</v>
      </c>
      <c r="D33" s="101" t="str">
        <f>IF(C33="Str",'Personal File'!$C$7,IF(C33="Dex",'Personal File'!$C$8,IF(C33="Con",'Personal File'!$C$9,IF(C33="Int",'Personal File'!$C$10,IF(C33="Wis",'Personal File'!$C$11,IF(C33="Cha",'Personal File'!$C$12))))))</f>
        <v>+2</v>
      </c>
      <c r="E33" s="117" t="str">
        <f t="shared" si="3"/>
        <v>Wis (+2)</v>
      </c>
      <c r="F33" s="67" t="s">
        <v>64</v>
      </c>
      <c r="G33" s="67">
        <f t="shared" si="1"/>
        <v>2</v>
      </c>
      <c r="H33" s="161">
        <f t="shared" ca="1" si="5"/>
        <v>14</v>
      </c>
      <c r="I33" s="67">
        <f t="shared" ca="1" si="4"/>
        <v>16</v>
      </c>
      <c r="J33" s="68"/>
    </row>
    <row r="34" spans="1:10" ht="16.5">
      <c r="A34" s="63" t="s">
        <v>89</v>
      </c>
      <c r="B34" s="43">
        <v>0</v>
      </c>
      <c r="C34" s="64" t="s">
        <v>36</v>
      </c>
      <c r="D34" s="65" t="str">
        <f>IF(C34="Str",'Personal File'!$C$7,IF(C34="Dex",'Personal File'!$C$8,IF(C34="Con",'Personal File'!$C$9,IF(C34="Int",'Personal File'!$C$10,IF(C34="Wis",'Personal File'!$C$11,IF(C34="Cha",'Personal File'!$C$12))))))</f>
        <v>+4</v>
      </c>
      <c r="E34" s="139" t="str">
        <f t="shared" si="3"/>
        <v>Dex (+4)</v>
      </c>
      <c r="F34" s="132" t="s">
        <v>64</v>
      </c>
      <c r="G34" s="46">
        <f t="shared" si="1"/>
        <v>4</v>
      </c>
      <c r="H34" s="161">
        <f t="shared" ca="1" si="5"/>
        <v>8</v>
      </c>
      <c r="I34" s="46">
        <f t="shared" ref="I34:I35" ca="1" si="11">SUM(G34:H34)</f>
        <v>12</v>
      </c>
      <c r="J34" s="47"/>
    </row>
    <row r="35" spans="1:10" ht="16.5">
      <c r="A35" s="128" t="s">
        <v>88</v>
      </c>
      <c r="B35" s="129">
        <v>0</v>
      </c>
      <c r="C35" s="130" t="s">
        <v>34</v>
      </c>
      <c r="D35" s="131" t="str">
        <f>IF(C35="Str",'Personal File'!$C$7,IF(C35="Dex",'Personal File'!$C$8,IF(C35="Con",'Personal File'!$C$9,IF(C35="Int",'Personal File'!$C$10,IF(C35="Wis",'Personal File'!$C$11,IF(C35="Cha",'Personal File'!$C$12))))))</f>
        <v>+0</v>
      </c>
      <c r="E35" s="140" t="str">
        <f t="shared" si="3"/>
        <v>Int (+0)</v>
      </c>
      <c r="F35" s="132" t="s">
        <v>64</v>
      </c>
      <c r="G35" s="46">
        <f t="shared" si="1"/>
        <v>0</v>
      </c>
      <c r="H35" s="161">
        <f t="shared" ca="1" si="5"/>
        <v>18</v>
      </c>
      <c r="I35" s="46">
        <f t="shared" ca="1" si="11"/>
        <v>18</v>
      </c>
      <c r="J35" s="133"/>
    </row>
    <row r="36" spans="1:10" ht="16.5">
      <c r="A36" s="128" t="s">
        <v>58</v>
      </c>
      <c r="B36" s="129">
        <v>0</v>
      </c>
      <c r="C36" s="130" t="s">
        <v>34</v>
      </c>
      <c r="D36" s="131" t="str">
        <f>IF(C36="Str",'Personal File'!$C$7,IF(C36="Dex",'Personal File'!$C$8,IF(C36="Con",'Personal File'!$C$9,IF(C36="Int",'Personal File'!$C$10,IF(C36="Wis",'Personal File'!$C$11,IF(C36="Cha",'Personal File'!$C$12))))))</f>
        <v>+0</v>
      </c>
      <c r="E36" s="140" t="str">
        <f t="shared" si="3"/>
        <v>Int (+0)</v>
      </c>
      <c r="F36" s="132" t="s">
        <v>64</v>
      </c>
      <c r="G36" s="132">
        <f t="shared" si="1"/>
        <v>0</v>
      </c>
      <c r="H36" s="161">
        <f t="shared" ca="1" si="5"/>
        <v>4</v>
      </c>
      <c r="I36" s="132">
        <f t="shared" ca="1" si="4"/>
        <v>4</v>
      </c>
      <c r="J36" s="133"/>
    </row>
    <row r="37" spans="1:10" ht="16.5">
      <c r="A37" s="316" t="s">
        <v>59</v>
      </c>
      <c r="B37" s="114">
        <v>9</v>
      </c>
      <c r="C37" s="317" t="s">
        <v>35</v>
      </c>
      <c r="D37" s="318" t="str">
        <f>IF(C37="Str",'Personal File'!$C$7,IF(C37="Dex",'Personal File'!$C$8,IF(C37="Con",'Personal File'!$C$9,IF(C37="Int",'Personal File'!$C$10,IF(C37="Wis",'Personal File'!$C$11,IF(C37="Cha",'Personal File'!$C$12))))))</f>
        <v>+2</v>
      </c>
      <c r="E37" s="319" t="str">
        <f t="shared" si="3"/>
        <v>Wis (+2)</v>
      </c>
      <c r="F37" s="115" t="s">
        <v>64</v>
      </c>
      <c r="G37" s="115">
        <f t="shared" si="1"/>
        <v>11</v>
      </c>
      <c r="H37" s="161">
        <f t="shared" ca="1" si="5"/>
        <v>1</v>
      </c>
      <c r="I37" s="115">
        <f t="shared" ca="1" si="4"/>
        <v>12</v>
      </c>
      <c r="J37" s="116"/>
    </row>
    <row r="38" spans="1:10" ht="16.5">
      <c r="A38" s="99" t="s">
        <v>90</v>
      </c>
      <c r="B38" s="66">
        <v>0</v>
      </c>
      <c r="C38" s="100" t="s">
        <v>35</v>
      </c>
      <c r="D38" s="101" t="str">
        <f>IF(C38="Str",'Personal File'!$C$7,IF(C38="Dex",'Personal File'!$C$8,IF(C38="Con",'Personal File'!$C$9,IF(C38="Int",'Personal File'!$C$10,IF(C38="Wis",'Personal File'!$C$11,IF(C38="Cha",'Personal File'!$C$12))))))</f>
        <v>+2</v>
      </c>
      <c r="E38" s="117" t="str">
        <f t="shared" si="3"/>
        <v>Wis (+2)</v>
      </c>
      <c r="F38" s="67" t="s">
        <v>64</v>
      </c>
      <c r="G38" s="67">
        <f t="shared" si="1"/>
        <v>2</v>
      </c>
      <c r="H38" s="161">
        <f t="shared" ca="1" si="5"/>
        <v>6</v>
      </c>
      <c r="I38" s="67">
        <f t="shared" ca="1" si="4"/>
        <v>8</v>
      </c>
      <c r="J38" s="154" t="s">
        <v>142</v>
      </c>
    </row>
    <row r="39" spans="1:10" ht="16.5">
      <c r="A39" s="73" t="s">
        <v>23</v>
      </c>
      <c r="B39" s="66">
        <v>0</v>
      </c>
      <c r="C39" s="74" t="s">
        <v>37</v>
      </c>
      <c r="D39" s="75" t="str">
        <f>IF(C39="Str",'Personal File'!$C$7,IF(C39="Dex",'Personal File'!$C$8,IF(C39="Con",'Personal File'!$C$9,IF(C39="Int",'Personal File'!$C$10,IF(C39="Wis",'Personal File'!$C$11,IF(C39="Cha",'Personal File'!$C$12))))))</f>
        <v>+0</v>
      </c>
      <c r="E39" s="135" t="str">
        <f t="shared" si="3"/>
        <v>Str (+0)</v>
      </c>
      <c r="F39" s="67" t="s">
        <v>64</v>
      </c>
      <c r="G39" s="67">
        <f t="shared" si="1"/>
        <v>0</v>
      </c>
      <c r="H39" s="161">
        <f t="shared" ca="1" si="5"/>
        <v>12</v>
      </c>
      <c r="I39" s="67">
        <f t="shared" ca="1" si="4"/>
        <v>12</v>
      </c>
      <c r="J39" s="154"/>
    </row>
    <row r="40" spans="1:10" ht="16.5">
      <c r="A40" s="255" t="s">
        <v>60</v>
      </c>
      <c r="B40" s="114">
        <v>8</v>
      </c>
      <c r="C40" s="256" t="s">
        <v>36</v>
      </c>
      <c r="D40" s="257" t="str">
        <f>IF(C40="Str",'Personal File'!$C$7,IF(C40="Dex",'Personal File'!$C$8,IF(C40="Con",'Personal File'!$C$9,IF(C40="Int",'Personal File'!$C$10,IF(C40="Wis",'Personal File'!$C$11,IF(C40="Cha",'Personal File'!$C$12))))))</f>
        <v>+4</v>
      </c>
      <c r="E40" s="258" t="str">
        <f t="shared" si="3"/>
        <v>Dex (+4)</v>
      </c>
      <c r="F40" s="115" t="s">
        <v>121</v>
      </c>
      <c r="G40" s="115">
        <f t="shared" si="1"/>
        <v>16</v>
      </c>
      <c r="H40" s="161">
        <f t="shared" ca="1" si="5"/>
        <v>19</v>
      </c>
      <c r="I40" s="115">
        <f t="shared" ref="I40:I41" ca="1" si="12">SUM(G40:H40)</f>
        <v>35</v>
      </c>
      <c r="J40" s="116"/>
    </row>
    <row r="41" spans="1:10" ht="16.5">
      <c r="A41" s="48" t="s">
        <v>61</v>
      </c>
      <c r="B41" s="43">
        <v>0</v>
      </c>
      <c r="C41" s="49" t="s">
        <v>32</v>
      </c>
      <c r="D41" s="50">
        <f>IF(C41="Str",'Personal File'!$C$7,IF(C41="Dex",'Personal File'!$C$8,IF(C41="Con",'Personal File'!$C$9,IF(C41="Int",'Personal File'!$C$10,IF(C41="Wis",'Personal File'!$C$11,IF(C41="Cha",'Personal File'!$C$12))))))</f>
        <v>-1</v>
      </c>
      <c r="E41" s="141" t="str">
        <f t="shared" si="3"/>
        <v>Cha (-1)</v>
      </c>
      <c r="F41" s="46" t="s">
        <v>64</v>
      </c>
      <c r="G41" s="46">
        <f t="shared" si="1"/>
        <v>-1</v>
      </c>
      <c r="H41" s="161">
        <f t="shared" ca="1" si="5"/>
        <v>3</v>
      </c>
      <c r="I41" s="46">
        <f t="shared" ca="1" si="12"/>
        <v>2</v>
      </c>
      <c r="J41" s="47"/>
    </row>
    <row r="42" spans="1:10" ht="17.25" thickBot="1">
      <c r="A42" s="102" t="s">
        <v>62</v>
      </c>
      <c r="B42" s="103">
        <v>0</v>
      </c>
      <c r="C42" s="104" t="s">
        <v>36</v>
      </c>
      <c r="D42" s="105" t="str">
        <f>IF(C42="Str",'Personal File'!$C$7,IF(C42="Dex",'Personal File'!$C$8,IF(C42="Con",'Personal File'!$C$9,IF(C42="Int",'Personal File'!$C$10,IF(C42="Wis",'Personal File'!$C$11,IF(C42="Cha",'Personal File'!$C$12))))))</f>
        <v>+4</v>
      </c>
      <c r="E42" s="142" t="str">
        <f t="shared" si="3"/>
        <v>Dex (+4)</v>
      </c>
      <c r="F42" s="106" t="s">
        <v>64</v>
      </c>
      <c r="G42" s="106">
        <f t="shared" si="1"/>
        <v>4</v>
      </c>
      <c r="H42" s="180">
        <f t="shared" ca="1" si="5"/>
        <v>19</v>
      </c>
      <c r="I42" s="106">
        <f t="shared" ca="1" si="4"/>
        <v>23</v>
      </c>
      <c r="J42" s="107"/>
    </row>
    <row r="43" spans="1:10" ht="16.5" thickTop="1">
      <c r="B43" s="62">
        <f>SUM(B6:B42)</f>
        <v>63</v>
      </c>
      <c r="E43" s="62">
        <f>SUM(E44:E50)</f>
        <v>63</v>
      </c>
      <c r="F43" s="191" t="s">
        <v>69</v>
      </c>
    </row>
    <row r="44" spans="1:10">
      <c r="B44" s="62"/>
      <c r="E44" s="62">
        <v>24</v>
      </c>
      <c r="F44" s="190" t="s">
        <v>126</v>
      </c>
    </row>
    <row r="45" spans="1:10">
      <c r="E45" s="62">
        <v>6</v>
      </c>
      <c r="F45" s="190" t="s">
        <v>127</v>
      </c>
    </row>
    <row r="46" spans="1:10">
      <c r="E46" s="62">
        <v>6</v>
      </c>
      <c r="F46" s="190" t="s">
        <v>128</v>
      </c>
    </row>
    <row r="47" spans="1:10">
      <c r="E47" s="62">
        <v>6</v>
      </c>
      <c r="F47" s="190" t="s">
        <v>133</v>
      </c>
    </row>
    <row r="48" spans="1:10">
      <c r="E48" s="62">
        <v>6</v>
      </c>
      <c r="F48" s="190" t="s">
        <v>138</v>
      </c>
    </row>
    <row r="49" spans="5:6">
      <c r="E49" s="62">
        <v>6</v>
      </c>
      <c r="F49" s="190" t="s">
        <v>141</v>
      </c>
    </row>
    <row r="50" spans="5:6">
      <c r="E50" s="62">
        <f>3+'Personal File'!E3</f>
        <v>9</v>
      </c>
      <c r="F50" s="190" t="s">
        <v>134</v>
      </c>
    </row>
  </sheetData>
  <phoneticPr fontId="0" type="noConversion"/>
  <printOptions gridLinesSet="0"/>
  <pageMargins left="0.62" right="0.33" top="0.5" bottom="0.63" header="0.5" footer="0.5"/>
  <pageSetup orientation="portrait" horizontalDpi="120" verticalDpi="144"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14"/>
  <sheetViews>
    <sheetView showGridLines="0" workbookViewId="0"/>
  </sheetViews>
  <sheetFormatPr defaultColWidth="13" defaultRowHeight="16.5"/>
  <cols>
    <col min="1" max="1" width="29.625" style="119" bestFit="1" customWidth="1"/>
    <col min="2" max="2" width="1.875" style="120" customWidth="1"/>
    <col min="3" max="3" width="20.625" style="118" bestFit="1" customWidth="1"/>
    <col min="4" max="4" width="17.75" style="123" bestFit="1" customWidth="1"/>
    <col min="5" max="16384" width="13" style="118"/>
  </cols>
  <sheetData>
    <row r="1" spans="1:3" ht="24.75" thickTop="1" thickBot="1">
      <c r="A1" s="199" t="s">
        <v>97</v>
      </c>
      <c r="B1" s="118"/>
      <c r="C1" s="199" t="s">
        <v>93</v>
      </c>
    </row>
    <row r="2" spans="1:3">
      <c r="A2" s="320" t="s">
        <v>163</v>
      </c>
      <c r="B2" s="118"/>
      <c r="C2" s="270" t="s">
        <v>172</v>
      </c>
    </row>
    <row r="3" spans="1:3">
      <c r="A3" s="279" t="s">
        <v>125</v>
      </c>
      <c r="B3" s="118"/>
      <c r="C3" s="270" t="s">
        <v>136</v>
      </c>
    </row>
    <row r="4" spans="1:3">
      <c r="A4" s="269" t="s">
        <v>162</v>
      </c>
      <c r="B4" s="118"/>
      <c r="C4" s="270" t="s">
        <v>144</v>
      </c>
    </row>
    <row r="5" spans="1:3" ht="17.25" thickBot="1">
      <c r="A5" s="321" t="s">
        <v>164</v>
      </c>
      <c r="B5" s="118"/>
      <c r="C5" s="270" t="s">
        <v>137</v>
      </c>
    </row>
    <row r="6" spans="1:3" ht="18" thickTop="1" thickBot="1">
      <c r="B6" s="118"/>
      <c r="C6" s="267" t="s">
        <v>135</v>
      </c>
    </row>
    <row r="7" spans="1:3" ht="24.75" thickTop="1" thickBot="1">
      <c r="A7" s="200" t="s">
        <v>95</v>
      </c>
      <c r="B7" s="118"/>
      <c r="C7" s="267" t="s">
        <v>143</v>
      </c>
    </row>
    <row r="8" spans="1:3" ht="17.25" thickBot="1">
      <c r="A8" s="113" t="s">
        <v>159</v>
      </c>
      <c r="B8" s="118"/>
      <c r="C8" s="271" t="s">
        <v>122</v>
      </c>
    </row>
    <row r="9" spans="1:3" ht="17.25" thickTop="1">
      <c r="B9" s="118"/>
      <c r="C9" s="267" t="s">
        <v>123</v>
      </c>
    </row>
    <row r="10" spans="1:3" ht="17.25" thickBot="1">
      <c r="B10" s="118"/>
      <c r="C10" s="268" t="s">
        <v>124</v>
      </c>
    </row>
    <row r="11" spans="1:3" ht="18" thickTop="1" thickBot="1">
      <c r="B11" s="118"/>
    </row>
    <row r="12" spans="1:3" ht="24.75" thickTop="1" thickBot="1">
      <c r="B12" s="118"/>
      <c r="C12" s="201" t="s">
        <v>79</v>
      </c>
    </row>
    <row r="13" spans="1:3" ht="17.25" thickBot="1">
      <c r="C13" s="112" t="s">
        <v>161</v>
      </c>
    </row>
    <row r="14" spans="1:3" ht="17.25" thickTop="1"/>
  </sheetData>
  <sortState ref="A2:A5">
    <sortCondition ref="A2:A5"/>
  </sortState>
  <phoneticPr fontId="0" type="noConversion"/>
  <printOptions gridLinesSet="0"/>
  <pageMargins left="0.62" right="0.33" top="0.5" bottom="0.63" header="0.5" footer="0.5"/>
  <pageSetup orientation="portrait" horizontalDpi="120" verticalDpi="144"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27"/>
  <sheetViews>
    <sheetView showGridLines="0" workbookViewId="0"/>
  </sheetViews>
  <sheetFormatPr defaultColWidth="13" defaultRowHeight="15.75"/>
  <cols>
    <col min="1" max="1" width="26.875" style="21" bestFit="1" customWidth="1"/>
    <col min="2" max="2" width="8.625" style="21" customWidth="1"/>
    <col min="3" max="3" width="6.125" style="21" customWidth="1"/>
    <col min="4" max="4" width="8.25" style="21" customWidth="1"/>
    <col min="5" max="5" width="8.375" style="21" customWidth="1"/>
    <col min="6" max="6" width="8.375" style="21" bestFit="1" customWidth="1"/>
    <col min="7" max="9" width="5.625" style="21" customWidth="1"/>
    <col min="10" max="10" width="6.25" style="21" bestFit="1" customWidth="1"/>
    <col min="11" max="11" width="26.625" style="21" customWidth="1"/>
    <col min="12" max="16384" width="13" style="1"/>
  </cols>
  <sheetData>
    <row r="1" spans="1:11" ht="24" thickBot="1">
      <c r="A1" s="20" t="s">
        <v>24</v>
      </c>
      <c r="B1" s="20"/>
      <c r="C1" s="20"/>
      <c r="D1" s="20"/>
      <c r="E1" s="20"/>
      <c r="F1" s="20"/>
      <c r="G1" s="20"/>
      <c r="H1" s="20"/>
      <c r="I1" s="20"/>
      <c r="J1" s="20"/>
      <c r="K1" s="20"/>
    </row>
    <row r="2" spans="1:11" ht="17.25" thickTop="1" thickBot="1">
      <c r="A2" s="145" t="s">
        <v>5</v>
      </c>
      <c r="B2" s="146" t="s">
        <v>6</v>
      </c>
      <c r="C2" s="146" t="s">
        <v>27</v>
      </c>
      <c r="D2" s="146" t="s">
        <v>28</v>
      </c>
      <c r="E2" s="147" t="s">
        <v>70</v>
      </c>
      <c r="F2" s="146" t="s">
        <v>25</v>
      </c>
      <c r="G2" s="146" t="s">
        <v>29</v>
      </c>
      <c r="H2" s="148" t="s">
        <v>96</v>
      </c>
      <c r="I2" s="273" t="s">
        <v>100</v>
      </c>
      <c r="J2" s="272" t="s">
        <v>85</v>
      </c>
      <c r="K2" s="149" t="s">
        <v>83</v>
      </c>
    </row>
    <row r="3" spans="1:11">
      <c r="A3" s="322" t="s">
        <v>129</v>
      </c>
      <c r="B3" s="325" t="s">
        <v>98</v>
      </c>
      <c r="C3" s="329" t="str">
        <f>'Personal File'!$C$7</f>
        <v>+0</v>
      </c>
      <c r="D3" s="332" t="s">
        <v>173</v>
      </c>
      <c r="E3" s="335" t="s">
        <v>171</v>
      </c>
      <c r="F3" s="338" t="s">
        <v>152</v>
      </c>
      <c r="G3" s="342">
        <v>3</v>
      </c>
      <c r="H3" s="342" t="str">
        <f>CONCATENATE("+",RIGHT('Personal File'!$B$5,1)+RIGHT('Personal File'!$C$8)+D3)</f>
        <v>+9</v>
      </c>
      <c r="I3" s="348">
        <f ca="1">RANDBETWEEN(1,20)</f>
        <v>20</v>
      </c>
      <c r="J3" s="352">
        <f ca="1">I3+RIGHT(H3,1)</f>
        <v>29</v>
      </c>
      <c r="K3" s="349"/>
    </row>
    <row r="4" spans="1:11">
      <c r="A4" s="322" t="s">
        <v>165</v>
      </c>
      <c r="B4" s="326" t="s">
        <v>98</v>
      </c>
      <c r="C4" s="330" t="str">
        <f>'Personal File'!$C$7</f>
        <v>+0</v>
      </c>
      <c r="D4" s="333" t="s">
        <v>173</v>
      </c>
      <c r="E4" s="333" t="s">
        <v>99</v>
      </c>
      <c r="F4" s="339" t="s">
        <v>152</v>
      </c>
      <c r="G4" s="343">
        <v>2</v>
      </c>
      <c r="H4" s="346" t="str">
        <f>CONCATENATE("+",RIGHT('Personal File'!$B$5,1)+RIGHT('Personal File'!$C$8)+D4)</f>
        <v>+9</v>
      </c>
      <c r="I4" s="290">
        <f t="shared" ref="I4:I6" ca="1" si="0">RANDBETWEEN(1,20)</f>
        <v>9</v>
      </c>
      <c r="J4" s="353">
        <f t="shared" ref="J4:J6" ca="1" si="1">I4+RIGHT(H4,1)</f>
        <v>18</v>
      </c>
      <c r="K4" s="349"/>
    </row>
    <row r="5" spans="1:11">
      <c r="A5" s="322" t="s">
        <v>166</v>
      </c>
      <c r="B5" s="326" t="s">
        <v>98</v>
      </c>
      <c r="C5" s="330" t="str">
        <f>'Personal File'!$C$7</f>
        <v>+0</v>
      </c>
      <c r="D5" s="333" t="s">
        <v>173</v>
      </c>
      <c r="E5" s="333" t="s">
        <v>99</v>
      </c>
      <c r="F5" s="339" t="s">
        <v>130</v>
      </c>
      <c r="G5" s="343">
        <v>2</v>
      </c>
      <c r="H5" s="346" t="str">
        <f>CONCATENATE("+",RIGHT('Personal File'!$B$5,1)+RIGHT('Personal File'!$C$8)+D5)</f>
        <v>+9</v>
      </c>
      <c r="I5" s="290">
        <f t="shared" ca="1" si="0"/>
        <v>15</v>
      </c>
      <c r="J5" s="353">
        <f t="shared" ca="1" si="1"/>
        <v>24</v>
      </c>
      <c r="K5" s="349"/>
    </row>
    <row r="6" spans="1:11">
      <c r="A6" s="322" t="s">
        <v>167</v>
      </c>
      <c r="B6" s="326" t="s">
        <v>98</v>
      </c>
      <c r="C6" s="330" t="str">
        <f>'Personal File'!$C$7</f>
        <v>+0</v>
      </c>
      <c r="D6" s="333" t="s">
        <v>173</v>
      </c>
      <c r="E6" s="333" t="s">
        <v>99</v>
      </c>
      <c r="F6" s="339" t="s">
        <v>117</v>
      </c>
      <c r="G6" s="343">
        <v>1</v>
      </c>
      <c r="H6" s="346" t="str">
        <f>CONCATENATE("+",RIGHT('Personal File'!$B$5,1)+RIGHT('Personal File'!$C$8)+D6)</f>
        <v>+9</v>
      </c>
      <c r="I6" s="290">
        <f t="shared" ca="1" si="0"/>
        <v>15</v>
      </c>
      <c r="J6" s="353">
        <f t="shared" ca="1" si="1"/>
        <v>24</v>
      </c>
      <c r="K6" s="349"/>
    </row>
    <row r="7" spans="1:11">
      <c r="A7" s="323" t="s">
        <v>168</v>
      </c>
      <c r="B7" s="327" t="s">
        <v>150</v>
      </c>
      <c r="C7" s="330" t="str">
        <f>'Personal File'!$C$7</f>
        <v>+0</v>
      </c>
      <c r="D7" s="333" t="s">
        <v>173</v>
      </c>
      <c r="E7" s="336" t="s">
        <v>151</v>
      </c>
      <c r="F7" s="340" t="s">
        <v>152</v>
      </c>
      <c r="G7" s="344">
        <v>2</v>
      </c>
      <c r="H7" s="346" t="str">
        <f>CONCATENATE("+",RIGHT('Personal File'!$B$5,1)+RIGHT('Personal File'!$C$8)+D7)</f>
        <v>+9</v>
      </c>
      <c r="I7" s="290">
        <f ca="1">RANDBETWEEN(1,20)</f>
        <v>15</v>
      </c>
      <c r="J7" s="353">
        <f ca="1">I7+RIGHT(H7,1)</f>
        <v>24</v>
      </c>
      <c r="K7" s="350"/>
    </row>
    <row r="8" spans="1:11" ht="16.5" thickBot="1">
      <c r="A8" s="324" t="s">
        <v>155</v>
      </c>
      <c r="B8" s="328" t="s">
        <v>150</v>
      </c>
      <c r="C8" s="331">
        <v>-1</v>
      </c>
      <c r="D8" s="334" t="s">
        <v>64</v>
      </c>
      <c r="E8" s="337" t="s">
        <v>99</v>
      </c>
      <c r="F8" s="341" t="s">
        <v>130</v>
      </c>
      <c r="G8" s="345">
        <v>0</v>
      </c>
      <c r="H8" s="347" t="str">
        <f>CONCATENATE("+",RIGHT('Personal File'!$B$5,1)+RIGHT('Personal File'!$C$7)+D8)</f>
        <v>+4</v>
      </c>
      <c r="I8" s="274">
        <f ca="1">RANDBETWEEN(1,20)</f>
        <v>17</v>
      </c>
      <c r="J8" s="354">
        <f ca="1">I8+RIGHT(H8,1)</f>
        <v>21</v>
      </c>
      <c r="K8" s="351"/>
    </row>
    <row r="9" spans="1:11" ht="6" customHeight="1" thickTop="1" thickBot="1"/>
    <row r="10" spans="1:11" ht="17.25" thickTop="1" thickBot="1">
      <c r="A10" s="145" t="s">
        <v>8</v>
      </c>
      <c r="B10" s="146" t="s">
        <v>9</v>
      </c>
      <c r="C10" s="146" t="s">
        <v>27</v>
      </c>
      <c r="D10" s="146" t="s">
        <v>28</v>
      </c>
      <c r="E10" s="147" t="s">
        <v>70</v>
      </c>
      <c r="F10" s="146" t="s">
        <v>10</v>
      </c>
      <c r="G10" s="146" t="s">
        <v>29</v>
      </c>
      <c r="H10" s="148" t="s">
        <v>96</v>
      </c>
      <c r="I10" s="175" t="s">
        <v>100</v>
      </c>
      <c r="J10" s="148" t="s">
        <v>85</v>
      </c>
      <c r="K10" s="149" t="s">
        <v>83</v>
      </c>
    </row>
    <row r="11" spans="1:11">
      <c r="A11" s="308" t="s">
        <v>169</v>
      </c>
      <c r="B11" s="251" t="s">
        <v>150</v>
      </c>
      <c r="C11" s="309">
        <v>0</v>
      </c>
      <c r="D11" s="310" t="s">
        <v>173</v>
      </c>
      <c r="E11" s="289" t="s">
        <v>171</v>
      </c>
      <c r="F11" s="310" t="s">
        <v>103</v>
      </c>
      <c r="G11" s="233">
        <v>2</v>
      </c>
      <c r="H11" s="311" t="str">
        <f>CONCATENATE("+",RIGHT('Personal File'!$B$5,1)+RIGHT('Personal File'!$C$8)+D11)</f>
        <v>+9</v>
      </c>
      <c r="I11" s="302">
        <f t="shared" ref="I11:I13" ca="1" si="2">RANDBETWEEN(1,20)</f>
        <v>7</v>
      </c>
      <c r="J11" s="312">
        <f t="shared" ref="J11:J13" ca="1" si="3">I11+RIGHT(H11,1)</f>
        <v>16</v>
      </c>
      <c r="K11" s="313"/>
    </row>
    <row r="12" spans="1:11">
      <c r="A12" s="296" t="s">
        <v>170</v>
      </c>
      <c r="B12" s="297" t="s">
        <v>98</v>
      </c>
      <c r="C12" s="298">
        <v>0</v>
      </c>
      <c r="D12" s="299" t="s">
        <v>173</v>
      </c>
      <c r="E12" s="297" t="s">
        <v>174</v>
      </c>
      <c r="F12" s="299" t="s">
        <v>175</v>
      </c>
      <c r="G12" s="300">
        <v>2</v>
      </c>
      <c r="H12" s="301" t="str">
        <f>CONCATENATE("+",RIGHT('Personal File'!$B$5,1)+RIGHT('Personal File'!$C$8)+D12)</f>
        <v>+9</v>
      </c>
      <c r="I12" s="302">
        <f t="shared" ca="1" si="2"/>
        <v>17</v>
      </c>
      <c r="J12" s="303">
        <f t="shared" ca="1" si="3"/>
        <v>26</v>
      </c>
      <c r="K12" s="304"/>
    </row>
    <row r="13" spans="1:11" ht="16.5" thickBot="1">
      <c r="A13" s="280" t="s">
        <v>154</v>
      </c>
      <c r="B13" s="281" t="s">
        <v>118</v>
      </c>
      <c r="C13" s="282">
        <v>0</v>
      </c>
      <c r="D13" s="283" t="s">
        <v>64</v>
      </c>
      <c r="E13" s="281" t="s">
        <v>99</v>
      </c>
      <c r="F13" s="283" t="s">
        <v>119</v>
      </c>
      <c r="G13" s="284">
        <f>20*0.05</f>
        <v>1</v>
      </c>
      <c r="H13" s="285" t="str">
        <f>CONCATENATE("+",RIGHT('Personal File'!$B$5,1)+RIGHT('Personal File'!$C$8)+D13)</f>
        <v>+8</v>
      </c>
      <c r="I13" s="286">
        <f t="shared" ca="1" si="2"/>
        <v>17</v>
      </c>
      <c r="J13" s="287">
        <f t="shared" ca="1" si="3"/>
        <v>25</v>
      </c>
      <c r="K13" s="288"/>
    </row>
    <row r="14" spans="1:11" ht="6" customHeight="1" thickTop="1" thickBot="1">
      <c r="D14" s="22"/>
      <c r="E14" s="22"/>
      <c r="G14" s="23"/>
      <c r="H14" s="23"/>
      <c r="I14" s="23"/>
      <c r="J14" s="23"/>
    </row>
    <row r="15" spans="1:11" ht="17.25" thickTop="1" thickBot="1">
      <c r="A15" s="145" t="s">
        <v>74</v>
      </c>
      <c r="B15" s="146" t="s">
        <v>18</v>
      </c>
      <c r="C15" s="146" t="s">
        <v>36</v>
      </c>
      <c r="D15" s="146" t="s">
        <v>85</v>
      </c>
      <c r="E15" s="146" t="s">
        <v>86</v>
      </c>
      <c r="F15" s="146" t="s">
        <v>87</v>
      </c>
      <c r="G15" s="146" t="s">
        <v>29</v>
      </c>
      <c r="H15" s="150" t="s">
        <v>83</v>
      </c>
      <c r="I15" s="174"/>
      <c r="J15" s="174"/>
      <c r="K15" s="153"/>
    </row>
    <row r="16" spans="1:11">
      <c r="A16" s="176" t="s">
        <v>131</v>
      </c>
      <c r="B16" s="225">
        <v>1</v>
      </c>
      <c r="C16" s="225" t="s">
        <v>132</v>
      </c>
      <c r="D16" s="225" t="s">
        <v>132</v>
      </c>
      <c r="E16" s="226" t="s">
        <v>132</v>
      </c>
      <c r="F16" s="225" t="s">
        <v>132</v>
      </c>
      <c r="G16" s="227">
        <v>1</v>
      </c>
      <c r="H16" s="177"/>
      <c r="I16" s="178"/>
      <c r="J16" s="178"/>
      <c r="K16" s="179"/>
    </row>
    <row r="17" spans="1:11" ht="16.5" thickBot="1">
      <c r="A17" s="210" t="s">
        <v>149</v>
      </c>
      <c r="B17" s="211">
        <v>1</v>
      </c>
      <c r="C17" s="212" t="s">
        <v>132</v>
      </c>
      <c r="D17" s="211" t="s">
        <v>132</v>
      </c>
      <c r="E17" s="213" t="s">
        <v>132</v>
      </c>
      <c r="F17" s="211" t="s">
        <v>132</v>
      </c>
      <c r="G17" s="214">
        <v>0</v>
      </c>
      <c r="H17" s="215"/>
      <c r="I17" s="216"/>
      <c r="J17" s="216"/>
      <c r="K17" s="217"/>
    </row>
    <row r="18" spans="1:11" ht="6.75" customHeight="1" thickTop="1" thickBot="1"/>
    <row r="19" spans="1:11" ht="17.25" thickTop="1" thickBot="1">
      <c r="A19" s="24"/>
      <c r="B19" s="23"/>
      <c r="C19" s="151" t="s">
        <v>75</v>
      </c>
      <c r="D19" s="174"/>
      <c r="E19" s="152"/>
      <c r="F19" s="150" t="s">
        <v>7</v>
      </c>
      <c r="G19" s="146" t="s">
        <v>29</v>
      </c>
      <c r="H19" s="148" t="s">
        <v>96</v>
      </c>
      <c r="I19" s="150" t="s">
        <v>83</v>
      </c>
      <c r="J19" s="174"/>
      <c r="K19" s="153"/>
    </row>
    <row r="20" spans="1:11">
      <c r="A20" s="24"/>
      <c r="B20" s="23"/>
      <c r="C20" s="230" t="s">
        <v>107</v>
      </c>
      <c r="D20" s="245"/>
      <c r="E20" s="231"/>
      <c r="F20" s="232">
        <v>40</v>
      </c>
      <c r="G20" s="233">
        <f t="shared" ref="G20:G21" si="4">(F20*3)/20</f>
        <v>6</v>
      </c>
      <c r="H20" s="234" t="s">
        <v>178</v>
      </c>
      <c r="I20" s="235"/>
      <c r="J20" s="236"/>
      <c r="K20" s="237"/>
    </row>
    <row r="21" spans="1:11" ht="16.5" thickBot="1">
      <c r="A21" s="144"/>
      <c r="C21" s="238" t="s">
        <v>176</v>
      </c>
      <c r="D21" s="246"/>
      <c r="E21" s="239"/>
      <c r="F21" s="240">
        <v>1</v>
      </c>
      <c r="G21" s="214">
        <f t="shared" si="4"/>
        <v>0.15</v>
      </c>
      <c r="H21" s="241" t="s">
        <v>177</v>
      </c>
      <c r="I21" s="242"/>
      <c r="J21" s="243"/>
      <c r="K21" s="244"/>
    </row>
    <row r="22" spans="1:11" ht="17.25" thickTop="1" thickBot="1"/>
    <row r="23" spans="1:11" ht="17.25" thickTop="1" thickBot="1">
      <c r="C23" s="151" t="s">
        <v>112</v>
      </c>
      <c r="D23" s="174"/>
      <c r="E23" s="174"/>
      <c r="F23" s="174"/>
      <c r="G23" s="248" t="s">
        <v>7</v>
      </c>
      <c r="H23" s="248" t="s">
        <v>4</v>
      </c>
      <c r="I23" s="248" t="s">
        <v>113</v>
      </c>
      <c r="J23" s="150" t="s">
        <v>83</v>
      </c>
      <c r="K23" s="153"/>
    </row>
    <row r="24" spans="1:11">
      <c r="C24" s="249" t="s">
        <v>114</v>
      </c>
      <c r="D24" s="250"/>
      <c r="E24" s="250"/>
      <c r="F24" s="250"/>
      <c r="G24" s="251">
        <v>3</v>
      </c>
      <c r="H24" s="251">
        <v>1</v>
      </c>
      <c r="I24" s="251">
        <v>1</v>
      </c>
      <c r="J24" s="235"/>
      <c r="K24" s="252"/>
    </row>
    <row r="25" spans="1:11">
      <c r="C25" s="291" t="s">
        <v>147</v>
      </c>
      <c r="D25" s="292"/>
      <c r="E25" s="292"/>
      <c r="F25" s="292"/>
      <c r="G25" s="293">
        <v>3</v>
      </c>
      <c r="H25" s="293">
        <v>2</v>
      </c>
      <c r="I25" s="293">
        <v>4</v>
      </c>
      <c r="J25" s="294"/>
      <c r="K25" s="295"/>
    </row>
    <row r="26" spans="1:11" ht="16.5" thickBot="1">
      <c r="C26" s="253" t="s">
        <v>179</v>
      </c>
      <c r="D26" s="246"/>
      <c r="E26" s="246"/>
      <c r="F26" s="246"/>
      <c r="G26" s="254" t="s">
        <v>173</v>
      </c>
      <c r="H26" s="254" t="s">
        <v>139</v>
      </c>
      <c r="I26" s="254" t="s">
        <v>121</v>
      </c>
      <c r="J26" s="242"/>
      <c r="K26" s="217"/>
    </row>
    <row r="27" spans="1:11" ht="16.5" thickTop="1"/>
  </sheetData>
  <sortState ref="A3:K5">
    <sortCondition ref="A3:A5"/>
  </sortState>
  <phoneticPr fontId="0" type="noConversion"/>
  <conditionalFormatting sqref="B17">
    <cfRule type="cellIs" dxfId="12" priority="23" operator="equal">
      <formula>2</formula>
    </cfRule>
  </conditionalFormatting>
  <conditionalFormatting sqref="I7:I8">
    <cfRule type="cellIs" dxfId="11" priority="19" operator="equal">
      <formula>20</formula>
    </cfRule>
    <cfRule type="cellIs" dxfId="10" priority="20" operator="equal">
      <formula>1</formula>
    </cfRule>
  </conditionalFormatting>
  <conditionalFormatting sqref="I13">
    <cfRule type="cellIs" dxfId="9" priority="17" operator="equal">
      <formula>20</formula>
    </cfRule>
    <cfRule type="cellIs" dxfId="8" priority="18" operator="equal">
      <formula>1</formula>
    </cfRule>
  </conditionalFormatting>
  <conditionalFormatting sqref="I12">
    <cfRule type="cellIs" dxfId="7" priority="11" operator="equal">
      <formula>20</formula>
    </cfRule>
    <cfRule type="cellIs" dxfId="6" priority="12" operator="equal">
      <formula>1</formula>
    </cfRule>
  </conditionalFormatting>
  <conditionalFormatting sqref="I11">
    <cfRule type="cellIs" dxfId="5" priority="5" operator="equal">
      <formula>20</formula>
    </cfRule>
    <cfRule type="cellIs" dxfId="4" priority="6" operator="equal">
      <formula>1</formula>
    </cfRule>
  </conditionalFormatting>
  <conditionalFormatting sqref="I3">
    <cfRule type="cellIs" dxfId="3" priority="3" operator="equal">
      <formula>20</formula>
    </cfRule>
    <cfRule type="cellIs" dxfId="2" priority="4" operator="equal">
      <formula>1</formula>
    </cfRule>
  </conditionalFormatting>
  <conditionalFormatting sqref="I4:I6">
    <cfRule type="cellIs" dxfId="1" priority="1" operator="equal">
      <formula>20</formula>
    </cfRule>
    <cfRule type="cellIs" dxfId="0" priority="2" operator="equal">
      <formula>1</formula>
    </cfRule>
  </conditionalFormatting>
  <printOptions gridLinesSet="0"/>
  <pageMargins left="0.62" right="0.33" top="0.5" bottom="0.63" header="0.5" footer="0.5"/>
  <pageSetup orientation="portrait" horizontalDpi="120" verticalDpi="144"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showGridLines="0" workbookViewId="0"/>
  </sheetViews>
  <sheetFormatPr defaultColWidth="13" defaultRowHeight="15.75"/>
  <cols>
    <col min="1" max="1" width="28.125" style="21" bestFit="1" customWidth="1"/>
    <col min="2" max="2" width="4.5" style="21" bestFit="1" customWidth="1"/>
    <col min="3" max="3" width="5.625" style="23" bestFit="1" customWidth="1"/>
    <col min="4" max="5" width="26.625" style="1" customWidth="1"/>
    <col min="6" max="6" width="7" style="21" customWidth="1"/>
    <col min="7" max="16384" width="13" style="1"/>
  </cols>
  <sheetData>
    <row r="1" spans="1:6" ht="24" thickBot="1">
      <c r="A1" s="20" t="s">
        <v>80</v>
      </c>
      <c r="B1" s="20"/>
      <c r="C1" s="85"/>
      <c r="D1" s="20"/>
      <c r="E1" s="20"/>
    </row>
    <row r="2" spans="1:6" s="21" customFormat="1" ht="16.5" thickBot="1">
      <c r="A2" s="86" t="s">
        <v>81</v>
      </c>
      <c r="B2" s="86" t="s">
        <v>7</v>
      </c>
      <c r="C2" s="87" t="s">
        <v>29</v>
      </c>
      <c r="D2" s="88" t="s">
        <v>82</v>
      </c>
      <c r="E2" s="89" t="s">
        <v>83</v>
      </c>
    </row>
    <row r="3" spans="1:6">
      <c r="A3" s="205" t="s">
        <v>120</v>
      </c>
      <c r="B3" s="206">
        <v>1</v>
      </c>
      <c r="C3" s="218">
        <v>0.5</v>
      </c>
      <c r="D3" s="208"/>
      <c r="E3" s="209"/>
    </row>
    <row r="4" spans="1:6">
      <c r="A4" s="205" t="s">
        <v>111</v>
      </c>
      <c r="B4" s="206">
        <v>1</v>
      </c>
      <c r="C4" s="207">
        <v>2</v>
      </c>
      <c r="D4" s="208"/>
      <c r="E4" s="209"/>
    </row>
    <row r="5" spans="1:6" ht="16.5" thickBot="1">
      <c r="A5" s="198" t="s">
        <v>148</v>
      </c>
      <c r="B5" s="193">
        <v>1</v>
      </c>
      <c r="C5" s="121">
        <v>1</v>
      </c>
      <c r="D5" s="197"/>
      <c r="E5" s="91"/>
    </row>
    <row r="6" spans="1:6" ht="24.75" thickTop="1" thickBot="1">
      <c r="A6" s="20" t="s">
        <v>84</v>
      </c>
      <c r="B6" s="20"/>
      <c r="C6" s="92"/>
      <c r="D6" s="20"/>
      <c r="E6" s="93"/>
    </row>
    <row r="7" spans="1:6" ht="16.5" thickBot="1">
      <c r="A7" s="86" t="s">
        <v>81</v>
      </c>
      <c r="B7" s="86" t="s">
        <v>7</v>
      </c>
      <c r="C7" s="87" t="s">
        <v>29</v>
      </c>
      <c r="D7" s="88" t="s">
        <v>82</v>
      </c>
      <c r="E7" s="89" t="s">
        <v>83</v>
      </c>
    </row>
    <row r="8" spans="1:6">
      <c r="A8" s="305"/>
      <c r="B8" s="192"/>
      <c r="C8" s="247"/>
      <c r="D8" s="196"/>
      <c r="E8" s="90"/>
      <c r="F8" s="144"/>
    </row>
    <row r="9" spans="1:6" ht="16.5" thickBot="1">
      <c r="A9" s="198"/>
      <c r="B9" s="193"/>
      <c r="C9" s="121"/>
      <c r="D9" s="197"/>
      <c r="E9" s="91"/>
    </row>
    <row r="10" spans="1:6" ht="16.5" thickTop="1"/>
  </sheetData>
  <sortState ref="A8:E24">
    <sortCondition ref="A8:A24"/>
  </sortState>
  <phoneticPr fontId="0" type="noConversion"/>
  <printOptions gridLinesSet="0"/>
  <pageMargins left="0.62" right="0.33" top="0.5" bottom="0.63" header="0.5" footer="0.5"/>
  <pageSetup orientation="portrait" horizontalDpi="120" verticalDpi="144"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Personal File</vt:lpstr>
      <vt:lpstr>Skills</vt:lpstr>
      <vt:lpstr>Feats</vt:lpstr>
      <vt:lpstr>Martial</vt:lpstr>
      <vt:lpstr>Equipment</vt:lpstr>
      <vt:lpstr>'Personal File'!Print_Area</vt:lpstr>
      <vt:lpstr>Skills!Print_Area</vt:lpstr>
    </vt:vector>
  </TitlesOfParts>
  <LinksUpToDate>false</LinksUpToDate>
  <SharedDoc>false</SharedDoc>
  <HyperlinkBase>http://www.alexisalvarez.org/RPG/sof/</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Dungeons of Waterdeep PC file</dc:title>
  <dc:creator>© Alexis A. Álvarez 2007</dc:creator>
  <cp:lastModifiedBy>Owner</cp:lastModifiedBy>
  <cp:lastPrinted>2013-04-30T13:47:22Z</cp:lastPrinted>
  <dcterms:created xsi:type="dcterms:W3CDTF">2000-10-24T15:39:59Z</dcterms:created>
  <dcterms:modified xsi:type="dcterms:W3CDTF">2013-08-28T16:50:24Z</dcterms:modified>
</cp:coreProperties>
</file>