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7680" windowHeight="9615" tabRatio="638"/>
  </bookViews>
  <sheets>
    <sheet name="Personal File" sheetId="4" r:id="rId1"/>
    <sheet name="Skills" sheetId="15" r:id="rId2"/>
    <sheet name="Feats" sheetId="22" r:id="rId3"/>
    <sheet name="Martial" sheetId="6" r:id="rId4"/>
    <sheet name="Equipment" sheetId="19" r:id="rId5"/>
  </sheets>
  <definedNames>
    <definedName name="OLE_LINK1" localSheetId="2">Feats!#REF!</definedName>
    <definedName name="_xlnm.Print_Area" localSheetId="4">Equipment!#REF!</definedName>
    <definedName name="_xlnm.Print_Area" localSheetId="2">Feats!#REF!</definedName>
    <definedName name="_xlnm.Print_Area" localSheetId="3">Martial!#REF!</definedName>
    <definedName name="_xlnm.Print_Area" localSheetId="0">'Personal File'!$A$1:$H$20</definedName>
    <definedName name="_xlnm.Print_Area" localSheetId="1">Skills!$A$1:$I$24</definedName>
  </definedNames>
  <calcPr calcId="145621"/>
</workbook>
</file>

<file path=xl/calcChain.xml><?xml version="1.0" encoding="utf-8"?>
<calcChain xmlns="http://schemas.openxmlformats.org/spreadsheetml/2006/main">
  <c r="G16" i="6" l="1"/>
  <c r="G17" i="6"/>
  <c r="H8" i="6" l="1"/>
  <c r="H9" i="6"/>
  <c r="I5" i="6"/>
  <c r="I9" i="6"/>
  <c r="J9" i="6" s="1"/>
  <c r="I8" i="6"/>
  <c r="I4" i="6"/>
  <c r="I3" i="6"/>
  <c r="J8" i="6" l="1"/>
  <c r="C14" i="4" l="1"/>
  <c r="C13" i="4"/>
  <c r="C12" i="4"/>
  <c r="C11" i="4"/>
  <c r="C10" i="4"/>
  <c r="C9" i="4"/>
  <c r="C8" i="4" l="1"/>
  <c r="H3" i="6" l="1"/>
  <c r="J3" i="6" s="1"/>
  <c r="H4" i="6"/>
  <c r="J4" i="6" s="1"/>
  <c r="H5" i="6"/>
  <c r="J5" i="6" s="1"/>
  <c r="C7" i="4"/>
  <c r="C6" i="4"/>
  <c r="B12" i="19"/>
  <c r="B11" i="19"/>
  <c r="B9" i="19"/>
  <c r="B16" i="19" s="1"/>
  <c r="D30" i="15"/>
  <c r="E30" i="15" s="1"/>
  <c r="G30" i="15" s="1"/>
  <c r="B4" i="22"/>
  <c r="D33" i="15"/>
  <c r="E33" i="15" s="1"/>
  <c r="G33" i="15" s="1"/>
  <c r="E13" i="4"/>
  <c r="E14" i="4" s="1"/>
  <c r="D21" i="15"/>
  <c r="E21" i="15" s="1"/>
  <c r="G21" i="15" s="1"/>
  <c r="B15" i="6"/>
  <c r="E10" i="4" s="1"/>
  <c r="D34" i="15"/>
  <c r="E34" i="15" s="1"/>
  <c r="G34" i="15" s="1"/>
  <c r="D31" i="15"/>
  <c r="E31" i="15" s="1"/>
  <c r="D26" i="15"/>
  <c r="E26" i="15" s="1"/>
  <c r="D36" i="15"/>
  <c r="E36" i="15" s="1"/>
  <c r="D35" i="15"/>
  <c r="E35" i="15" s="1"/>
  <c r="G35" i="15" s="1"/>
  <c r="D32" i="15"/>
  <c r="E32" i="15" s="1"/>
  <c r="D28" i="15"/>
  <c r="E28" i="15" s="1"/>
  <c r="G28" i="15" s="1"/>
  <c r="D16" i="15"/>
  <c r="E16" i="15" s="1"/>
  <c r="D37" i="15"/>
  <c r="E37" i="15" s="1"/>
  <c r="D24" i="15"/>
  <c r="E24" i="15" s="1"/>
  <c r="D11" i="15"/>
  <c r="E11" i="15" s="1"/>
  <c r="D9" i="15"/>
  <c r="E9" i="15" s="1"/>
  <c r="D38" i="15"/>
  <c r="E38" i="15" s="1"/>
  <c r="G38" i="15" s="1"/>
  <c r="D29" i="15"/>
  <c r="E29" i="15" s="1"/>
  <c r="G29" i="15" s="1"/>
  <c r="D27" i="15"/>
  <c r="E27" i="15" s="1"/>
  <c r="G27" i="15" s="1"/>
  <c r="D25" i="15"/>
  <c r="E25" i="15" s="1"/>
  <c r="G25" i="15" s="1"/>
  <c r="D23" i="15"/>
  <c r="E23" i="15" s="1"/>
  <c r="G23" i="15" s="1"/>
  <c r="D22" i="15"/>
  <c r="E22" i="15" s="1"/>
  <c r="G22" i="15" s="1"/>
  <c r="D20" i="15"/>
  <c r="E20" i="15" s="1"/>
  <c r="G20" i="15" s="1"/>
  <c r="D19" i="15"/>
  <c r="E19" i="15" s="1"/>
  <c r="G19" i="15" s="1"/>
  <c r="D18" i="15"/>
  <c r="E18" i="15" s="1"/>
  <c r="G18" i="15" s="1"/>
  <c r="D17" i="15"/>
  <c r="E17" i="15" s="1"/>
  <c r="G17" i="15" s="1"/>
  <c r="D15" i="15"/>
  <c r="E15" i="15" s="1"/>
  <c r="G15" i="15" s="1"/>
  <c r="D14" i="15"/>
  <c r="E14" i="15" s="1"/>
  <c r="G14" i="15" s="1"/>
  <c r="D13" i="15"/>
  <c r="E13" i="15" s="1"/>
  <c r="G13" i="15" s="1"/>
  <c r="D12" i="15"/>
  <c r="E12" i="15" s="1"/>
  <c r="G12" i="15" s="1"/>
  <c r="D10" i="15"/>
  <c r="E10" i="15" s="1"/>
  <c r="G10" i="15" s="1"/>
  <c r="D8" i="15"/>
  <c r="E8" i="15" s="1"/>
  <c r="G8" i="15" s="1"/>
  <c r="D7" i="15"/>
  <c r="E7" i="15" s="1"/>
  <c r="G7" i="15" s="1"/>
  <c r="D6" i="15"/>
  <c r="E6" i="15" s="1"/>
  <c r="G6" i="15" s="1"/>
  <c r="D5" i="15"/>
  <c r="E5" i="15" s="1"/>
  <c r="G5" i="15" s="1"/>
  <c r="D4" i="15"/>
  <c r="E4" i="15" s="1"/>
  <c r="G4" i="15" s="1"/>
  <c r="D3" i="15"/>
  <c r="E3" i="15" s="1"/>
  <c r="G3" i="15" s="1"/>
</calcChain>
</file>

<file path=xl/comments1.xml><?xml version="1.0" encoding="utf-8"?>
<comments xmlns="http://schemas.openxmlformats.org/spreadsheetml/2006/main">
  <authors>
    <author>Alexis Álvarez</author>
  </authors>
  <commentList>
    <comment ref="C7" authorId="0">
      <text>
        <r>
          <rPr>
            <sz val="12"/>
            <color indexed="81"/>
            <rFont val="Times New Roman"/>
            <family val="1"/>
          </rPr>
          <t>-0 Penalty for leather armor</t>
        </r>
      </text>
    </comment>
    <comment ref="C8" authorId="0">
      <text>
        <r>
          <rPr>
            <sz val="12"/>
            <color indexed="81"/>
            <rFont val="Times New Roman"/>
            <family val="1"/>
          </rPr>
          <t>See Force of Personality feat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F22" authorId="0">
      <text>
        <r>
          <rPr>
            <sz val="12"/>
            <color indexed="81"/>
            <rFont val="Times New Roman"/>
            <family val="1"/>
          </rPr>
          <t>Succubus bonus</t>
        </r>
      </text>
    </comment>
    <comment ref="F33" authorId="0">
      <text>
        <r>
          <rPr>
            <sz val="12"/>
            <color indexed="81"/>
            <rFont val="Times New Roman"/>
            <family val="1"/>
          </rPr>
          <t>Succubus bonus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E2" authorId="0">
      <text>
        <r>
          <rPr>
            <sz val="12"/>
            <color indexed="81"/>
            <rFont val="Times New Roman"/>
            <family val="1"/>
          </rPr>
          <t xml:space="preserve">You have cultivated an unshakable belief in your selfworth.  Your sense of self and purpose are so strong that they bolster your willpower.
</t>
        </r>
        <r>
          <rPr>
            <b/>
            <sz val="12"/>
            <color indexed="81"/>
            <rFont val="Times New Roman"/>
            <family val="1"/>
          </rPr>
          <t xml:space="preserve">Prerequisite:  </t>
        </r>
        <r>
          <rPr>
            <sz val="12"/>
            <color indexed="81"/>
            <rFont val="Times New Roman"/>
            <family val="1"/>
          </rPr>
          <t xml:space="preserve">Cha 13.
</t>
        </r>
        <r>
          <rPr>
            <b/>
            <sz val="12"/>
            <color indexed="81"/>
            <rFont val="Times New Roman"/>
            <family val="1"/>
          </rPr>
          <t xml:space="preserve">Benefit:  </t>
        </r>
        <r>
          <rPr>
            <sz val="12"/>
            <color indexed="81"/>
            <rFont val="Times New Roman"/>
            <family val="1"/>
          </rPr>
          <t>You add your Charisma modifier (instead of your Wisdom modifier) to Will saves against mind-affecting spells and abilities.
Complete Adventurer 109</t>
        </r>
      </text>
    </comment>
    <comment ref="E3" authorId="0">
      <text>
        <r>
          <rPr>
            <sz val="12"/>
            <color indexed="81"/>
            <rFont val="Times New Roman"/>
            <family val="1"/>
          </rPr>
          <t xml:space="preserve">You are skilled at making well-placed shots with ranged weapons at close range.
</t>
        </r>
        <r>
          <rPr>
            <b/>
            <sz val="12"/>
            <color indexed="81"/>
            <rFont val="Times New Roman"/>
            <family val="1"/>
          </rPr>
          <t xml:space="preserve">Benefit:  </t>
        </r>
        <r>
          <rPr>
            <sz val="12"/>
            <color indexed="81"/>
            <rFont val="Times New Roman"/>
            <family val="1"/>
          </rPr>
          <t xml:space="preserve">You get a +1 bonus on attack and damage rolls with ranged weapons at ranges of up to 30 feet.
</t>
        </r>
        <r>
          <rPr>
            <b/>
            <sz val="12"/>
            <color indexed="81"/>
            <rFont val="Times New Roman"/>
            <family val="1"/>
          </rPr>
          <t xml:space="preserve">Special: </t>
        </r>
        <r>
          <rPr>
            <sz val="12"/>
            <color indexed="81"/>
            <rFont val="Times New Roman"/>
            <family val="1"/>
          </rPr>
          <t xml:space="preserve"> A fighter may select Point Blank Shot as one of his fighter bonus feats (see page 38).
PHB 98</t>
        </r>
      </text>
    </comment>
    <comment ref="A4" authorId="0">
      <text>
        <r>
          <rPr>
            <sz val="12"/>
            <color indexed="81"/>
            <rFont val="Times New Roman"/>
            <family val="1"/>
          </rPr>
          <t>Clairaudience/Clairvoyance, Summon Vrock, Desecrate, Detect Good, Detect Thoughts, Suggestion</t>
        </r>
      </text>
    </comment>
  </commentList>
</comments>
</file>

<file path=xl/sharedStrings.xml><?xml version="1.0" encoding="utf-8"?>
<sst xmlns="http://schemas.openxmlformats.org/spreadsheetml/2006/main" count="272" uniqueCount="172">
  <si>
    <t>Race:</t>
  </si>
  <si>
    <t>Sex:</t>
  </si>
  <si>
    <t>Height:</t>
  </si>
  <si>
    <t>Weight:</t>
  </si>
  <si>
    <t>Strength:</t>
  </si>
  <si>
    <t>Dexterity:</t>
  </si>
  <si>
    <t>Skill</t>
  </si>
  <si>
    <t>Properties</t>
  </si>
  <si>
    <t>Melee Weapon</t>
  </si>
  <si>
    <t>Dmg</t>
  </si>
  <si>
    <t>Qty.</t>
  </si>
  <si>
    <t>Ranged Weapon</t>
  </si>
  <si>
    <t>Dmg.</t>
  </si>
  <si>
    <t>Rng.</t>
  </si>
  <si>
    <t>Weight on Hand (this page):</t>
  </si>
  <si>
    <t>Skills</t>
  </si>
  <si>
    <t>Charisma:</t>
  </si>
  <si>
    <t>Constitution:</t>
  </si>
  <si>
    <t>Intelligence:</t>
  </si>
  <si>
    <t>Hit Points:</t>
  </si>
  <si>
    <t>Wisdom: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</si>
  <si>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</si>
  <si>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</si>
  <si>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</si>
  <si>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</si>
  <si>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</si>
  <si>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</si>
  <si>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</si>
  <si>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</si>
  <si>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</si>
  <si>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Personality, History, and Notes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</si>
  <si>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</si>
  <si>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</si>
  <si>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</si>
  <si>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</si>
  <si>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</si>
  <si>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</si>
  <si>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</si>
  <si>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</si>
  <si>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</si>
  <si>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</si>
  <si>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</si>
  <si>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</si>
  <si>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</si>
  <si>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</si>
  <si>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</si>
  <si>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</si>
  <si>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</si>
  <si>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</si>
  <si>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</si>
  <si>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</si>
  <si>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</si>
  <si>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</si>
  <si>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</si>
  <si>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</si>
  <si>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</si>
  <si>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</si>
  <si>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</si>
  <si>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</si>
  <si>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</si>
  <si>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</si>
  <si>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Profession:  (type)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</si>
  <si>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</si>
  <si>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</si>
  <si>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</si>
  <si>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</si>
  <si>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</si>
  <si>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</si>
  <si>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</si>
  <si>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</si>
  <si>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Modified AC:</t>
  </si>
  <si>
    <t>Current HP:</t>
  </si>
  <si>
    <t>Class:</t>
  </si>
  <si>
    <t>Level:</t>
  </si>
  <si>
    <t>Alignment:</t>
  </si>
  <si>
    <t>Total</t>
  </si>
  <si>
    <t>Critical</t>
  </si>
  <si>
    <t>Fortitude</t>
  </si>
  <si>
    <t>Reflex</t>
  </si>
  <si>
    <t>Will</t>
  </si>
  <si>
    <t>Armor &amp; Shield</t>
  </si>
  <si>
    <t>Missiles</t>
  </si>
  <si>
    <t>Lb. Capacity:</t>
  </si>
  <si>
    <t>Lb. Carried:</t>
  </si>
  <si>
    <t>Base Speed:</t>
  </si>
  <si>
    <t>+0</t>
  </si>
  <si>
    <t>Languages</t>
  </si>
  <si>
    <t>Equipment Worn</t>
  </si>
  <si>
    <t>Item</t>
  </si>
  <si>
    <t>Mass</t>
  </si>
  <si>
    <t>Effects/</t>
  </si>
  <si>
    <t>Notes</t>
  </si>
  <si>
    <t>Equipment Carried</t>
  </si>
  <si>
    <t>Weight on Hand:</t>
  </si>
  <si>
    <t>Check</t>
  </si>
  <si>
    <t>Arcane</t>
  </si>
  <si>
    <t>Speed</t>
  </si>
  <si>
    <t>Speak Language</t>
  </si>
  <si>
    <t>Sleight of Hand</t>
  </si>
  <si>
    <t>Survival</t>
  </si>
  <si>
    <t>Touch AC:</t>
  </si>
  <si>
    <t>+3</t>
  </si>
  <si>
    <t>Knowledge:  The Planes</t>
  </si>
  <si>
    <t>@ will</t>
  </si>
  <si>
    <t>CLev</t>
  </si>
  <si>
    <t>Spell-like Abilities</t>
  </si>
  <si>
    <t>#/day</t>
  </si>
  <si>
    <t>Base 3</t>
  </si>
  <si>
    <t>Arrows</t>
  </si>
  <si>
    <t>Backpack</t>
  </si>
  <si>
    <t>1d6</t>
  </si>
  <si>
    <t>x3</t>
  </si>
  <si>
    <t>-</t>
  </si>
  <si>
    <t>Piercing</t>
  </si>
  <si>
    <t>Bite</t>
  </si>
  <si>
    <t>Attack Bonus:</t>
  </si>
  <si>
    <t>Deity:</t>
  </si>
  <si>
    <t>General Feats</t>
  </si>
  <si>
    <t>Racial Abilities</t>
  </si>
  <si>
    <t>Female</t>
  </si>
  <si>
    <t>Succubus</t>
  </si>
  <si>
    <t>Chaotic Evil</t>
  </si>
  <si>
    <t>140 lbs.</t>
  </si>
  <si>
    <t>Craft:  Poisonmaking</t>
  </si>
  <si>
    <t>Perform:  Dance</t>
  </si>
  <si>
    <t>Force of Personality</t>
  </si>
  <si>
    <t>2 Claw Attacks 1d3</t>
  </si>
  <si>
    <t>Claws</t>
  </si>
  <si>
    <t>1d3</t>
  </si>
  <si>
    <t>Slashing</t>
  </si>
  <si>
    <t>Resistance:  Acid 5</t>
  </si>
  <si>
    <t>Resistance:  Cold 5</t>
  </si>
  <si>
    <t>Resistance:  Electrical 5</t>
  </si>
  <si>
    <t>Resistance:  Fire 5</t>
  </si>
  <si>
    <t>Alternate Form (3)</t>
  </si>
  <si>
    <t>Tongues (at caster level)</t>
  </si>
  <si>
    <t>Poison Immunity</t>
  </si>
  <si>
    <t>8</t>
  </si>
  <si>
    <t>Undetectable Alignment</t>
  </si>
  <si>
    <t>Leather Armor +1</t>
  </si>
  <si>
    <t>MW Composite Shortbow</t>
  </si>
  <si>
    <t>Bedroll</t>
  </si>
  <si>
    <t>Potions of Cure Moderate Wounds</t>
  </si>
  <si>
    <t>Torches</t>
  </si>
  <si>
    <t>Subtypes:  Chaotic &amp; Evil</t>
  </si>
  <si>
    <t>Lesser Succubus Powers</t>
  </si>
  <si>
    <t>CROSS-CLASS SKILL</t>
  </si>
  <si>
    <t>18-20/x2</t>
  </si>
  <si>
    <r>
      <t>33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66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100</t>
    </r>
  </si>
  <si>
    <t>Point Blank Shot</t>
  </si>
  <si>
    <t>Weapon Proficiencies</t>
  </si>
  <si>
    <t>Atk</t>
  </si>
  <si>
    <t>Common, Abyssal, Celestial,</t>
  </si>
  <si>
    <t>Draconic, Tongues</t>
  </si>
  <si>
    <t>Simple &amp; Martial Weapons</t>
  </si>
  <si>
    <t>Darkvision 60’</t>
  </si>
  <si>
    <t>5’ 7”</t>
  </si>
  <si>
    <t>Explorer’s Outfit</t>
  </si>
  <si>
    <t>Alchemist’s Fire</t>
  </si>
  <si>
    <t>Potion of Cat’s Grace</t>
  </si>
  <si>
    <t>Telepathy 100’</t>
  </si>
  <si>
    <t>Fearbrook</t>
  </si>
  <si>
    <t>Xia-Jin</t>
  </si>
  <si>
    <t>30’</t>
  </si>
  <si>
    <t>Orcus</t>
  </si>
  <si>
    <t>Rapier +1</t>
  </si>
  <si>
    <t>1</t>
  </si>
  <si>
    <t>Wings</t>
  </si>
  <si>
    <t>Roll</t>
  </si>
  <si>
    <t>70’</t>
  </si>
  <si>
    <t>Add +1 bonus within 30’</t>
  </si>
  <si>
    <t>Sleep Arrows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</si>
</sst>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1" x14ac:knownFonts="1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3"/>
      <color indexed="22"/>
      <name val="Times New Roman"/>
      <family val="1"/>
    </font>
    <font>
      <u/>
      <sz val="12"/>
      <color indexed="12"/>
      <name val="Times New Roman"/>
      <family val="1"/>
    </font>
    <font>
      <i/>
      <sz val="18"/>
      <color indexed="12"/>
      <name val="Times New Roman"/>
      <family val="1"/>
    </font>
    <font>
      <i/>
      <sz val="18"/>
      <color indexed="53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b/>
      <sz val="12"/>
      <color indexed="46"/>
      <name val="Times New Roman"/>
      <family val="1"/>
    </font>
    <font>
      <b/>
      <sz val="12"/>
      <color indexed="12"/>
      <name val="Times New Roman"/>
      <family val="1"/>
    </font>
    <font>
      <i/>
      <sz val="14"/>
      <color indexed="57"/>
      <name val="Times New Roman"/>
      <family val="1"/>
    </font>
    <font>
      <i/>
      <sz val="12"/>
      <color indexed="42"/>
      <name val="Times New Roman"/>
      <family val="1"/>
    </font>
    <font>
      <sz val="12"/>
      <color indexed="81"/>
      <name val="Times New Roman"/>
      <family val="1"/>
    </font>
    <font>
      <i/>
      <sz val="14"/>
      <color indexed="10"/>
      <name val="Times New Roman"/>
      <family val="1"/>
    </font>
    <font>
      <i/>
      <sz val="14"/>
      <color indexed="17"/>
      <name val="Times New Roman"/>
      <family val="1"/>
    </font>
    <font>
      <i/>
      <sz val="22"/>
      <color indexed="10"/>
      <name val="Times New Roman"/>
      <family val="1"/>
    </font>
    <font>
      <b/>
      <sz val="12"/>
      <color indexed="81"/>
      <name val="Times New Roman"/>
      <family val="1"/>
    </font>
    <font>
      <b/>
      <sz val="13"/>
      <color rgb="FF00CC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10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10"/>
      </bottom>
      <diagonal/>
    </border>
    <border>
      <left/>
      <right/>
      <top style="double">
        <color indexed="64"/>
      </top>
      <bottom style="thick">
        <color indexed="10"/>
      </bottom>
      <diagonal/>
    </border>
    <border>
      <left/>
      <right style="double">
        <color indexed="64"/>
      </right>
      <top style="double">
        <color indexed="64"/>
      </top>
      <bottom style="thick">
        <color indexed="10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24">
    <xf numFmtId="0" fontId="0" fillId="0" borderId="0" xfId="0"/>
    <xf numFmtId="0" fontId="4" fillId="0" borderId="0" xfId="0" applyFont="1" applyBorder="1" applyAlignment="1"/>
    <xf numFmtId="0" fontId="5" fillId="0" borderId="1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12" fillId="2" borderId="4" xfId="0" applyFont="1" applyFill="1" applyBorder="1" applyAlignment="1">
      <alignment horizontal="right"/>
    </xf>
    <xf numFmtId="0" fontId="2" fillId="0" borderId="1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64" fontId="4" fillId="0" borderId="0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9" fillId="2" borderId="4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8" fillId="0" borderId="15" xfId="0" applyFont="1" applyBorder="1" applyAlignment="1">
      <alignment horizontal="center"/>
    </xf>
    <xf numFmtId="0" fontId="13" fillId="2" borderId="16" xfId="0" applyFont="1" applyFill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11" fillId="3" borderId="23" xfId="0" applyFont="1" applyFill="1" applyBorder="1" applyAlignment="1">
      <alignment horizontal="centerContinuous"/>
    </xf>
    <xf numFmtId="0" fontId="11" fillId="3" borderId="24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25" fillId="0" borderId="26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49" fontId="26" fillId="0" borderId="3" xfId="0" applyNumberFormat="1" applyFont="1" applyBorder="1" applyAlignment="1">
      <alignment horizontal="center"/>
    </xf>
    <xf numFmtId="49" fontId="26" fillId="0" borderId="27" xfId="0" applyNumberFormat="1" applyFont="1" applyBorder="1" applyAlignment="1">
      <alignment horizontal="center"/>
    </xf>
    <xf numFmtId="0" fontId="19" fillId="0" borderId="0" xfId="0" applyFont="1" applyBorder="1" applyAlignment="1"/>
    <xf numFmtId="0" fontId="29" fillId="0" borderId="0" xfId="0" applyFont="1" applyBorder="1" applyAlignment="1"/>
    <xf numFmtId="0" fontId="30" fillId="0" borderId="0" xfId="0" applyFont="1" applyBorder="1" applyAlignment="1"/>
    <xf numFmtId="0" fontId="31" fillId="0" borderId="0" xfId="0" applyFont="1" applyBorder="1" applyAlignment="1"/>
    <xf numFmtId="0" fontId="32" fillId="0" borderId="0" xfId="0" applyFont="1" applyBorder="1" applyAlignment="1"/>
    <xf numFmtId="0" fontId="11" fillId="3" borderId="24" xfId="0" applyFont="1" applyFill="1" applyBorder="1" applyAlignment="1">
      <alignment horizontal="center" wrapText="1"/>
    </xf>
    <xf numFmtId="49" fontId="26" fillId="0" borderId="15" xfId="0" applyNumberFormat="1" applyFont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0" fontId="15" fillId="0" borderId="0" xfId="0" applyNumberFormat="1" applyFont="1" applyBorder="1" applyAlignment="1">
      <alignment horizontal="centerContinuous"/>
    </xf>
    <xf numFmtId="0" fontId="11" fillId="3" borderId="24" xfId="0" applyNumberFormat="1" applyFont="1" applyFill="1" applyBorder="1" applyAlignment="1">
      <alignment horizontal="center" wrapText="1"/>
    </xf>
    <xf numFmtId="0" fontId="4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0" fillId="5" borderId="1" xfId="0" applyFont="1" applyFill="1" applyBorder="1" applyAlignment="1"/>
    <xf numFmtId="0" fontId="6" fillId="5" borderId="28" xfId="0" applyNumberFormat="1" applyFont="1" applyFill="1" applyBorder="1" applyAlignment="1">
      <alignment horizontal="center"/>
    </xf>
    <xf numFmtId="49" fontId="16" fillId="5" borderId="28" xfId="0" applyNumberFormat="1" applyFont="1" applyFill="1" applyBorder="1" applyAlignment="1">
      <alignment horizontal="center"/>
    </xf>
    <xf numFmtId="0" fontId="16" fillId="5" borderId="29" xfId="0" applyNumberFormat="1" applyFont="1" applyFill="1" applyBorder="1" applyAlignment="1">
      <alignment horizontal="center"/>
    </xf>
    <xf numFmtId="49" fontId="6" fillId="5" borderId="29" xfId="0" applyNumberFormat="1" applyFont="1" applyFill="1" applyBorder="1" applyAlignment="1">
      <alignment horizontal="center"/>
    </xf>
    <xf numFmtId="0" fontId="33" fillId="5" borderId="29" xfId="0" applyNumberFormat="1" applyFont="1" applyFill="1" applyBorder="1" applyAlignment="1">
      <alignment horizontal="center"/>
    </xf>
    <xf numFmtId="0" fontId="6" fillId="5" borderId="30" xfId="0" applyNumberFormat="1" applyFont="1" applyFill="1" applyBorder="1" applyAlignment="1">
      <alignment horizontal="center"/>
    </xf>
    <xf numFmtId="0" fontId="13" fillId="5" borderId="1" xfId="0" applyFont="1" applyFill="1" applyBorder="1" applyAlignment="1"/>
    <xf numFmtId="49" fontId="23" fillId="5" borderId="28" xfId="0" applyNumberFormat="1" applyFont="1" applyFill="1" applyBorder="1" applyAlignment="1">
      <alignment horizontal="center"/>
    </xf>
    <xf numFmtId="0" fontId="23" fillId="5" borderId="29" xfId="0" applyNumberFormat="1" applyFont="1" applyFill="1" applyBorder="1" applyAlignment="1">
      <alignment horizontal="center"/>
    </xf>
    <xf numFmtId="0" fontId="10" fillId="6" borderId="1" xfId="0" applyFont="1" applyFill="1" applyBorder="1" applyAlignment="1"/>
    <xf numFmtId="0" fontId="6" fillId="6" borderId="28" xfId="0" applyNumberFormat="1" applyFont="1" applyFill="1" applyBorder="1" applyAlignment="1">
      <alignment horizontal="center"/>
    </xf>
    <xf numFmtId="49" fontId="16" fillId="6" borderId="28" xfId="0" applyNumberFormat="1" applyFont="1" applyFill="1" applyBorder="1" applyAlignment="1">
      <alignment horizontal="center"/>
    </xf>
    <xf numFmtId="0" fontId="16" fillId="6" borderId="29" xfId="0" applyNumberFormat="1" applyFont="1" applyFill="1" applyBorder="1" applyAlignment="1">
      <alignment horizontal="center"/>
    </xf>
    <xf numFmtId="49" fontId="6" fillId="6" borderId="29" xfId="0" applyNumberFormat="1" applyFont="1" applyFill="1" applyBorder="1" applyAlignment="1">
      <alignment horizontal="center"/>
    </xf>
    <xf numFmtId="0" fontId="6" fillId="6" borderId="30" xfId="0" applyNumberFormat="1" applyFont="1" applyFill="1" applyBorder="1" applyAlignment="1">
      <alignment horizontal="center"/>
    </xf>
    <xf numFmtId="0" fontId="13" fillId="6" borderId="1" xfId="0" applyFont="1" applyFill="1" applyBorder="1" applyAlignment="1"/>
    <xf numFmtId="0" fontId="23" fillId="6" borderId="29" xfId="0" applyNumberFormat="1" applyFont="1" applyFill="1" applyBorder="1" applyAlignment="1">
      <alignment horizontal="center"/>
    </xf>
    <xf numFmtId="49" fontId="23" fillId="7" borderId="28" xfId="0" applyNumberFormat="1" applyFont="1" applyFill="1" applyBorder="1" applyAlignment="1">
      <alignment horizontal="center"/>
    </xf>
    <xf numFmtId="0" fontId="23" fillId="7" borderId="29" xfId="0" applyNumberFormat="1" applyFont="1" applyFill="1" applyBorder="1" applyAlignment="1">
      <alignment horizontal="center"/>
    </xf>
    <xf numFmtId="49" fontId="28" fillId="5" borderId="28" xfId="0" applyNumberFormat="1" applyFont="1" applyFill="1" applyBorder="1" applyAlignment="1">
      <alignment horizontal="center"/>
    </xf>
    <xf numFmtId="0" fontId="28" fillId="5" borderId="29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6" fillId="8" borderId="28" xfId="0" applyNumberFormat="1" applyFont="1" applyFill="1" applyBorder="1" applyAlignment="1">
      <alignment horizontal="center"/>
    </xf>
    <xf numFmtId="49" fontId="6" fillId="8" borderId="29" xfId="0" applyNumberFormat="1" applyFont="1" applyFill="1" applyBorder="1" applyAlignment="1">
      <alignment horizontal="center"/>
    </xf>
    <xf numFmtId="0" fontId="6" fillId="8" borderId="30" xfId="0" applyNumberFormat="1" applyFont="1" applyFill="1" applyBorder="1" applyAlignment="1">
      <alignment horizontal="center"/>
    </xf>
    <xf numFmtId="49" fontId="6" fillId="0" borderId="31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164" fontId="5" fillId="9" borderId="33" xfId="0" applyNumberFormat="1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Continuous"/>
    </xf>
    <xf numFmtId="0" fontId="4" fillId="0" borderId="27" xfId="0" applyFont="1" applyFill="1" applyBorder="1" applyAlignment="1">
      <alignment horizontal="centerContinuous"/>
    </xf>
    <xf numFmtId="164" fontId="4" fillId="0" borderId="12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5" borderId="1" xfId="0" applyFont="1" applyFill="1" applyBorder="1" applyAlignment="1"/>
    <xf numFmtId="49" fontId="24" fillId="5" borderId="28" xfId="0" applyNumberFormat="1" applyFont="1" applyFill="1" applyBorder="1" applyAlignment="1">
      <alignment horizontal="center"/>
    </xf>
    <xf numFmtId="0" fontId="24" fillId="5" borderId="29" xfId="0" applyNumberFormat="1" applyFont="1" applyFill="1" applyBorder="1" applyAlignment="1">
      <alignment horizontal="center"/>
    </xf>
    <xf numFmtId="0" fontId="6" fillId="0" borderId="28" xfId="0" applyNumberFormat="1" applyFont="1" applyFill="1" applyBorder="1" applyAlignment="1">
      <alignment horizontal="center"/>
    </xf>
    <xf numFmtId="49" fontId="6" fillId="0" borderId="29" xfId="0" applyNumberFormat="1" applyFont="1" applyFill="1" applyBorder="1" applyAlignment="1">
      <alignment horizontal="center"/>
    </xf>
    <xf numFmtId="0" fontId="6" fillId="0" borderId="30" xfId="0" applyNumberFormat="1" applyFont="1" applyFill="1" applyBorder="1" applyAlignment="1">
      <alignment horizontal="center"/>
    </xf>
    <xf numFmtId="0" fontId="13" fillId="0" borderId="1" xfId="0" applyFont="1" applyFill="1" applyBorder="1" applyAlignment="1"/>
    <xf numFmtId="49" fontId="23" fillId="0" borderId="28" xfId="0" applyNumberFormat="1" applyFont="1" applyFill="1" applyBorder="1" applyAlignment="1">
      <alignment horizontal="center"/>
    </xf>
    <xf numFmtId="0" fontId="23" fillId="0" borderId="29" xfId="0" applyNumberFormat="1" applyFont="1" applyFill="1" applyBorder="1" applyAlignment="1">
      <alignment horizontal="center"/>
    </xf>
    <xf numFmtId="0" fontId="13" fillId="0" borderId="29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49" fontId="17" fillId="0" borderId="28" xfId="0" applyNumberFormat="1" applyFont="1" applyFill="1" applyBorder="1" applyAlignment="1">
      <alignment horizontal="center"/>
    </xf>
    <xf numFmtId="0" fontId="17" fillId="0" borderId="29" xfId="0" applyNumberFormat="1" applyFont="1" applyFill="1" applyBorder="1" applyAlignment="1">
      <alignment horizontal="center"/>
    </xf>
    <xf numFmtId="0" fontId="22" fillId="0" borderId="1" xfId="0" applyFont="1" applyFill="1" applyBorder="1" applyAlignment="1"/>
    <xf numFmtId="49" fontId="28" fillId="0" borderId="28" xfId="0" applyNumberFormat="1" applyFont="1" applyFill="1" applyBorder="1" applyAlignment="1">
      <alignment horizontal="center"/>
    </xf>
    <xf numFmtId="0" fontId="28" fillId="0" borderId="29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0" fontId="35" fillId="0" borderId="36" xfId="0" applyFont="1" applyBorder="1" applyAlignment="1">
      <alignment horizontal="centerContinuous" wrapText="1"/>
    </xf>
    <xf numFmtId="0" fontId="15" fillId="0" borderId="37" xfId="0" applyFont="1" applyBorder="1" applyAlignment="1">
      <alignment horizontal="centerContinuous" wrapText="1"/>
    </xf>
    <xf numFmtId="0" fontId="15" fillId="0" borderId="38" xfId="0" applyFont="1" applyBorder="1" applyAlignment="1">
      <alignment horizontal="centerContinuous" wrapText="1"/>
    </xf>
    <xf numFmtId="0" fontId="36" fillId="0" borderId="39" xfId="0" applyFont="1" applyBorder="1" applyAlignment="1">
      <alignment horizontal="centerContinuous"/>
    </xf>
    <xf numFmtId="0" fontId="17" fillId="0" borderId="40" xfId="0" applyFont="1" applyBorder="1" applyAlignment="1">
      <alignment horizontal="centerContinuous"/>
    </xf>
    <xf numFmtId="0" fontId="10" fillId="0" borderId="1" xfId="0" applyFont="1" applyFill="1" applyBorder="1" applyAlignment="1"/>
    <xf numFmtId="49" fontId="16" fillId="0" borderId="28" xfId="0" applyNumberFormat="1" applyFont="1" applyFill="1" applyBorder="1" applyAlignment="1">
      <alignment horizontal="center"/>
    </xf>
    <xf numFmtId="0" fontId="16" fillId="0" borderId="29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Continuous"/>
    </xf>
    <xf numFmtId="0" fontId="21" fillId="3" borderId="41" xfId="0" applyFont="1" applyFill="1" applyBorder="1" applyAlignment="1">
      <alignment horizontal="center"/>
    </xf>
    <xf numFmtId="164" fontId="21" fillId="3" borderId="42" xfId="0" applyNumberFormat="1" applyFont="1" applyFill="1" applyBorder="1" applyAlignment="1">
      <alignment horizontal="center"/>
    </xf>
    <xf numFmtId="0" fontId="21" fillId="3" borderId="41" xfId="0" applyFont="1" applyFill="1" applyBorder="1" applyAlignment="1">
      <alignment horizontal="right"/>
    </xf>
    <xf numFmtId="0" fontId="21" fillId="3" borderId="43" xfId="0" applyFont="1" applyFill="1" applyBorder="1" applyAlignment="1"/>
    <xf numFmtId="0" fontId="4" fillId="0" borderId="44" xfId="0" applyFont="1" applyBorder="1" applyAlignment="1">
      <alignment horizontal="center" shrinkToFit="1"/>
    </xf>
    <xf numFmtId="164" fontId="4" fillId="0" borderId="45" xfId="0" applyNumberFormat="1" applyFont="1" applyBorder="1" applyAlignment="1">
      <alignment horizontal="center" shrinkToFit="1"/>
    </xf>
    <xf numFmtId="0" fontId="4" fillId="0" borderId="46" xfId="0" applyFont="1" applyBorder="1" applyAlignment="1">
      <alignment horizontal="left"/>
    </xf>
    <xf numFmtId="0" fontId="4" fillId="0" borderId="47" xfId="0" applyFont="1" applyBorder="1" applyAlignment="1">
      <alignment horizontal="left" shrinkToFit="1"/>
    </xf>
    <xf numFmtId="0" fontId="4" fillId="0" borderId="48" xfId="0" applyFont="1" applyBorder="1" applyAlignment="1">
      <alignment horizontal="center" shrinkToFit="1"/>
    </xf>
    <xf numFmtId="164" fontId="4" fillId="0" borderId="49" xfId="0" applyNumberFormat="1" applyFont="1" applyBorder="1" applyAlignment="1">
      <alignment horizontal="center" shrinkToFit="1"/>
    </xf>
    <xf numFmtId="0" fontId="4" fillId="0" borderId="50" xfId="0" applyFont="1" applyBorder="1" applyAlignment="1">
      <alignment horizontal="left"/>
    </xf>
    <xf numFmtId="0" fontId="4" fillId="0" borderId="51" xfId="0" applyFont="1" applyBorder="1" applyAlignment="1">
      <alignment horizontal="left" shrinkToFit="1"/>
    </xf>
    <xf numFmtId="0" fontId="4" fillId="0" borderId="52" xfId="0" applyFont="1" applyBorder="1" applyAlignment="1">
      <alignment horizontal="center" shrinkToFit="1"/>
    </xf>
    <xf numFmtId="164" fontId="4" fillId="0" borderId="53" xfId="0" applyNumberFormat="1" applyFont="1" applyBorder="1" applyAlignment="1">
      <alignment horizontal="center" shrinkToFit="1"/>
    </xf>
    <xf numFmtId="0" fontId="4" fillId="0" borderId="54" xfId="0" applyFont="1" applyBorder="1" applyAlignment="1">
      <alignment horizontal="left"/>
    </xf>
    <xf numFmtId="0" fontId="4" fillId="0" borderId="55" xfId="0" applyFont="1" applyBorder="1" applyAlignment="1">
      <alignment horizontal="left" shrinkToFit="1"/>
    </xf>
    <xf numFmtId="164" fontId="2" fillId="0" borderId="0" xfId="0" applyNumberFormat="1" applyFont="1" applyBorder="1" applyAlignment="1">
      <alignment horizontal="centerContinuous" shrinkToFit="1"/>
    </xf>
    <xf numFmtId="0" fontId="2" fillId="0" borderId="0" xfId="0" applyFont="1" applyBorder="1" applyAlignment="1">
      <alignment horizontal="centerContinuous" shrinkToFit="1"/>
    </xf>
    <xf numFmtId="0" fontId="2" fillId="0" borderId="0" xfId="0" applyFont="1" applyBorder="1" applyAlignment="1"/>
    <xf numFmtId="0" fontId="4" fillId="0" borderId="56" xfId="0" applyFont="1" applyBorder="1" applyAlignment="1">
      <alignment horizontal="center" shrinkToFit="1"/>
    </xf>
    <xf numFmtId="164" fontId="4" fillId="0" borderId="57" xfId="0" applyNumberFormat="1" applyFont="1" applyBorder="1" applyAlignment="1">
      <alignment horizontal="center" shrinkToFit="1"/>
    </xf>
    <xf numFmtId="0" fontId="13" fillId="4" borderId="1" xfId="0" applyFont="1" applyFill="1" applyBorder="1" applyAlignment="1"/>
    <xf numFmtId="9" fontId="4" fillId="0" borderId="13" xfId="0" applyNumberFormat="1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12" xfId="2" applyNumberFormat="1" applyFont="1" applyFill="1" applyBorder="1" applyAlignment="1">
      <alignment horizontal="center"/>
    </xf>
    <xf numFmtId="0" fontId="12" fillId="0" borderId="1" xfId="0" applyFont="1" applyFill="1" applyBorder="1" applyAlignment="1"/>
    <xf numFmtId="49" fontId="24" fillId="0" borderId="28" xfId="0" applyNumberFormat="1" applyFont="1" applyFill="1" applyBorder="1" applyAlignment="1">
      <alignment horizontal="center"/>
    </xf>
    <xf numFmtId="0" fontId="24" fillId="0" borderId="29" xfId="0" applyNumberFormat="1" applyFont="1" applyFill="1" applyBorder="1" applyAlignment="1">
      <alignment horizontal="center"/>
    </xf>
    <xf numFmtId="0" fontId="12" fillId="0" borderId="29" xfId="0" applyNumberFormat="1" applyFont="1" applyFill="1" applyBorder="1" applyAlignment="1">
      <alignment horizontal="center"/>
    </xf>
    <xf numFmtId="0" fontId="6" fillId="4" borderId="28" xfId="0" applyNumberFormat="1" applyFont="1" applyFill="1" applyBorder="1" applyAlignment="1">
      <alignment horizontal="center"/>
    </xf>
    <xf numFmtId="49" fontId="6" fillId="4" borderId="29" xfId="0" applyNumberFormat="1" applyFont="1" applyFill="1" applyBorder="1" applyAlignment="1">
      <alignment horizontal="center"/>
    </xf>
    <xf numFmtId="0" fontId="6" fillId="4" borderId="30" xfId="0" applyNumberFormat="1" applyFont="1" applyFill="1" applyBorder="1" applyAlignment="1">
      <alignment horizontal="center"/>
    </xf>
    <xf numFmtId="0" fontId="10" fillId="4" borderId="1" xfId="0" applyFont="1" applyFill="1" applyBorder="1" applyAlignment="1"/>
    <xf numFmtId="49" fontId="16" fillId="4" borderId="28" xfId="0" applyNumberFormat="1" applyFont="1" applyFill="1" applyBorder="1" applyAlignment="1">
      <alignment horizontal="center"/>
    </xf>
    <xf numFmtId="0" fontId="16" fillId="4" borderId="29" xfId="0" applyNumberFormat="1" applyFont="1" applyFill="1" applyBorder="1" applyAlignment="1">
      <alignment horizontal="center"/>
    </xf>
    <xf numFmtId="0" fontId="12" fillId="4" borderId="1" xfId="0" applyFont="1" applyFill="1" applyBorder="1" applyAlignment="1"/>
    <xf numFmtId="49" fontId="24" fillId="4" borderId="28" xfId="0" applyNumberFormat="1" applyFont="1" applyFill="1" applyBorder="1" applyAlignment="1">
      <alignment horizontal="center"/>
    </xf>
    <xf numFmtId="0" fontId="24" fillId="4" borderId="29" xfId="0" applyNumberFormat="1" applyFont="1" applyFill="1" applyBorder="1" applyAlignment="1">
      <alignment horizontal="center"/>
    </xf>
    <xf numFmtId="0" fontId="6" fillId="4" borderId="30" xfId="0" quotePrefix="1" applyNumberFormat="1" applyFont="1" applyFill="1" applyBorder="1" applyAlignment="1">
      <alignment horizontal="center"/>
    </xf>
    <xf numFmtId="0" fontId="6" fillId="0" borderId="29" xfId="0" applyNumberFormat="1" applyFont="1" applyFill="1" applyBorder="1" applyAlignment="1">
      <alignment horizontal="center"/>
    </xf>
    <xf numFmtId="0" fontId="9" fillId="0" borderId="1" xfId="0" applyFont="1" applyFill="1" applyBorder="1" applyAlignment="1"/>
    <xf numFmtId="49" fontId="27" fillId="0" borderId="28" xfId="0" applyNumberFormat="1" applyFont="1" applyFill="1" applyBorder="1" applyAlignment="1">
      <alignment horizontal="center"/>
    </xf>
    <xf numFmtId="0" fontId="27" fillId="0" borderId="29" xfId="0" applyNumberFormat="1" applyFont="1" applyFill="1" applyBorder="1" applyAlignment="1">
      <alignment horizontal="center"/>
    </xf>
    <xf numFmtId="0" fontId="12" fillId="6" borderId="8" xfId="0" applyFont="1" applyFill="1" applyBorder="1" applyAlignment="1"/>
    <xf numFmtId="0" fontId="22" fillId="8" borderId="1" xfId="0" applyFont="1" applyFill="1" applyBorder="1" applyAlignment="1"/>
    <xf numFmtId="0" fontId="6" fillId="6" borderId="58" xfId="0" applyNumberFormat="1" applyFont="1" applyFill="1" applyBorder="1" applyAlignment="1">
      <alignment horizontal="center"/>
    </xf>
    <xf numFmtId="49" fontId="24" fillId="6" borderId="58" xfId="0" applyNumberFormat="1" applyFont="1" applyFill="1" applyBorder="1" applyAlignment="1">
      <alignment horizontal="center"/>
    </xf>
    <xf numFmtId="49" fontId="28" fillId="8" borderId="28" xfId="0" applyNumberFormat="1" applyFont="1" applyFill="1" applyBorder="1" applyAlignment="1">
      <alignment horizontal="center"/>
    </xf>
    <xf numFmtId="0" fontId="24" fillId="6" borderId="59" xfId="0" applyNumberFormat="1" applyFont="1" applyFill="1" applyBorder="1" applyAlignment="1">
      <alignment horizontal="center"/>
    </xf>
    <xf numFmtId="0" fontId="28" fillId="8" borderId="29" xfId="0" applyNumberFormat="1" applyFont="1" applyFill="1" applyBorder="1" applyAlignment="1">
      <alignment horizontal="center"/>
    </xf>
    <xf numFmtId="49" fontId="6" fillId="6" borderId="59" xfId="0" applyNumberFormat="1" applyFont="1" applyFill="1" applyBorder="1" applyAlignment="1">
      <alignment horizontal="center"/>
    </xf>
    <xf numFmtId="0" fontId="6" fillId="6" borderId="60" xfId="0" applyNumberFormat="1" applyFont="1" applyFill="1" applyBorder="1" applyAlignment="1">
      <alignment horizontal="center"/>
    </xf>
    <xf numFmtId="9" fontId="4" fillId="0" borderId="12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49" fontId="4" fillId="0" borderId="58" xfId="0" applyNumberFormat="1" applyFont="1" applyBorder="1" applyAlignment="1">
      <alignment horizontal="center"/>
    </xf>
    <xf numFmtId="164" fontId="4" fillId="0" borderId="58" xfId="0" applyNumberFormat="1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12" fillId="8" borderId="1" xfId="0" applyFont="1" applyFill="1" applyBorder="1" applyAlignment="1"/>
    <xf numFmtId="49" fontId="24" fillId="8" borderId="28" xfId="0" applyNumberFormat="1" applyFont="1" applyFill="1" applyBorder="1" applyAlignment="1">
      <alignment horizontal="center"/>
    </xf>
    <xf numFmtId="0" fontId="24" fillId="8" borderId="29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61" xfId="0" applyFont="1" applyFill="1" applyBorder="1" applyAlignment="1">
      <alignment horizontal="centerContinuous"/>
    </xf>
    <xf numFmtId="0" fontId="4" fillId="0" borderId="62" xfId="0" applyFont="1" applyFill="1" applyBorder="1" applyAlignment="1">
      <alignment horizontal="center"/>
    </xf>
    <xf numFmtId="0" fontId="4" fillId="0" borderId="63" xfId="0" applyFont="1" applyFill="1" applyBorder="1" applyAlignment="1">
      <alignment horizontal="center"/>
    </xf>
    <xf numFmtId="49" fontId="4" fillId="0" borderId="62" xfId="0" applyNumberFormat="1" applyFont="1" applyFill="1" applyBorder="1" applyAlignment="1">
      <alignment horizontal="center"/>
    </xf>
    <xf numFmtId="164" fontId="4" fillId="0" borderId="62" xfId="0" applyNumberFormat="1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22" fillId="8" borderId="29" xfId="0" applyNumberFormat="1" applyFont="1" applyFill="1" applyBorder="1" applyAlignment="1">
      <alignment horizontal="center"/>
    </xf>
    <xf numFmtId="0" fontId="10" fillId="8" borderId="1" xfId="0" applyFont="1" applyFill="1" applyBorder="1" applyAlignment="1"/>
    <xf numFmtId="49" fontId="16" fillId="8" borderId="28" xfId="0" applyNumberFormat="1" applyFont="1" applyFill="1" applyBorder="1" applyAlignment="1">
      <alignment horizontal="center"/>
    </xf>
    <xf numFmtId="0" fontId="16" fillId="8" borderId="29" xfId="0" applyNumberFormat="1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 shrinkToFit="1"/>
    </xf>
    <xf numFmtId="0" fontId="6" fillId="0" borderId="66" xfId="0" applyFont="1" applyFill="1" applyBorder="1" applyAlignment="1">
      <alignment horizontal="center"/>
    </xf>
    <xf numFmtId="49" fontId="16" fillId="0" borderId="67" xfId="0" applyNumberFormat="1" applyFont="1" applyFill="1" applyBorder="1" applyAlignment="1">
      <alignment horizontal="center" shrinkToFit="1"/>
    </xf>
    <xf numFmtId="0" fontId="6" fillId="0" borderId="8" xfId="0" applyFont="1" applyFill="1" applyBorder="1" applyAlignment="1">
      <alignment horizontal="center" shrinkToFit="1"/>
    </xf>
    <xf numFmtId="0" fontId="6" fillId="0" borderId="58" xfId="0" applyFont="1" applyFill="1" applyBorder="1" applyAlignment="1">
      <alignment horizontal="center"/>
    </xf>
    <xf numFmtId="0" fontId="6" fillId="4" borderId="67" xfId="2" quotePrefix="1" applyNumberFormat="1" applyFont="1" applyFill="1" applyBorder="1" applyAlignment="1">
      <alignment horizontal="center" shrinkToFit="1"/>
    </xf>
    <xf numFmtId="0" fontId="22" fillId="10" borderId="65" xfId="0" applyFont="1" applyFill="1" applyBorder="1" applyAlignment="1">
      <alignment horizontal="centerContinuous" wrapText="1"/>
    </xf>
    <xf numFmtId="0" fontId="22" fillId="10" borderId="68" xfId="0" applyFont="1" applyFill="1" applyBorder="1" applyAlignment="1">
      <alignment horizontal="center" wrapText="1"/>
    </xf>
    <xf numFmtId="0" fontId="22" fillId="10" borderId="69" xfId="0" applyFont="1" applyFill="1" applyBorder="1" applyAlignment="1">
      <alignment horizontal="center" wrapText="1"/>
    </xf>
    <xf numFmtId="0" fontId="4" fillId="0" borderId="70" xfId="0" applyFont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49" fontId="4" fillId="0" borderId="13" xfId="2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shrinkToFit="1"/>
    </xf>
    <xf numFmtId="164" fontId="4" fillId="0" borderId="13" xfId="0" applyNumberFormat="1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/>
    </xf>
    <xf numFmtId="0" fontId="37" fillId="0" borderId="72" xfId="0" applyFont="1" applyFill="1" applyBorder="1" applyAlignment="1">
      <alignment horizontal="centerContinuous"/>
    </xf>
    <xf numFmtId="0" fontId="38" fillId="0" borderId="73" xfId="0" applyNumberFormat="1" applyFont="1" applyBorder="1" applyAlignment="1">
      <alignment horizontal="center"/>
    </xf>
    <xf numFmtId="49" fontId="5" fillId="0" borderId="74" xfId="0" applyNumberFormat="1" applyFont="1" applyFill="1" applyBorder="1" applyAlignment="1">
      <alignment horizontal="centerContinuous"/>
    </xf>
    <xf numFmtId="49" fontId="6" fillId="0" borderId="75" xfId="0" applyNumberFormat="1" applyFont="1" applyFill="1" applyBorder="1" applyAlignment="1">
      <alignment horizontal="center"/>
    </xf>
    <xf numFmtId="0" fontId="39" fillId="0" borderId="76" xfId="0" applyNumberFormat="1" applyFont="1" applyFill="1" applyBorder="1" applyAlignment="1">
      <alignment horizontal="centerContinuous"/>
    </xf>
    <xf numFmtId="0" fontId="38" fillId="0" borderId="77" xfId="0" applyNumberFormat="1" applyFont="1" applyBorder="1" applyAlignment="1">
      <alignment horizontal="center"/>
    </xf>
    <xf numFmtId="49" fontId="5" fillId="0" borderId="3" xfId="0" applyNumberFormat="1" applyFont="1" applyFill="1" applyBorder="1" applyAlignment="1">
      <alignment horizontal="centerContinuous"/>
    </xf>
    <xf numFmtId="49" fontId="6" fillId="0" borderId="71" xfId="0" applyNumberFormat="1" applyFont="1" applyBorder="1" applyAlignment="1">
      <alignment horizontal="center"/>
    </xf>
    <xf numFmtId="0" fontId="40" fillId="0" borderId="11" xfId="0" applyNumberFormat="1" applyFont="1" applyFill="1" applyBorder="1" applyAlignment="1">
      <alignment horizontal="centerContinuous"/>
    </xf>
    <xf numFmtId="0" fontId="38" fillId="0" borderId="12" xfId="0" applyNumberFormat="1" applyFont="1" applyBorder="1" applyAlignment="1">
      <alignment horizontal="center"/>
    </xf>
    <xf numFmtId="49" fontId="6" fillId="0" borderId="32" xfId="0" applyNumberFormat="1" applyFont="1" applyFill="1" applyBorder="1" applyAlignment="1">
      <alignment horizontal="center" shrinkToFit="1"/>
    </xf>
    <xf numFmtId="0" fontId="16" fillId="0" borderId="78" xfId="0" applyFont="1" applyFill="1" applyBorder="1" applyAlignment="1">
      <alignment horizontal="center" shrinkToFit="1"/>
    </xf>
    <xf numFmtId="0" fontId="41" fillId="0" borderId="20" xfId="0" applyFont="1" applyBorder="1" applyAlignment="1">
      <alignment horizontal="centerContinuous" vertical="center" wrapText="1"/>
    </xf>
    <xf numFmtId="0" fontId="41" fillId="0" borderId="79" xfId="0" applyFont="1" applyBorder="1" applyAlignment="1">
      <alignment horizontal="centerContinuous" vertical="center" wrapText="1"/>
    </xf>
    <xf numFmtId="0" fontId="41" fillId="0" borderId="80" xfId="0" applyFont="1" applyBorder="1" applyAlignment="1">
      <alignment horizontal="centerContinuous" vertical="center" wrapText="1"/>
    </xf>
    <xf numFmtId="0" fontId="6" fillId="0" borderId="81" xfId="0" applyFont="1" applyFill="1" applyBorder="1" applyAlignment="1">
      <alignment horizontal="centerContinuous"/>
    </xf>
    <xf numFmtId="0" fontId="6" fillId="0" borderId="82" xfId="0" applyFont="1" applyFill="1" applyBorder="1" applyAlignment="1">
      <alignment horizontal="centerContinuous"/>
    </xf>
    <xf numFmtId="0" fontId="6" fillId="0" borderId="83" xfId="0" applyFont="1" applyFill="1" applyBorder="1" applyAlignment="1">
      <alignment horizontal="centerContinuous"/>
    </xf>
    <xf numFmtId="0" fontId="6" fillId="0" borderId="8" xfId="0" applyFont="1" applyFill="1" applyBorder="1" applyAlignment="1">
      <alignment horizontal="centerContinuous"/>
    </xf>
    <xf numFmtId="0" fontId="6" fillId="0" borderId="9" xfId="0" applyFont="1" applyFill="1" applyBorder="1" applyAlignment="1">
      <alignment horizontal="centerContinuous"/>
    </xf>
    <xf numFmtId="0" fontId="6" fillId="0" borderId="10" xfId="0" applyFont="1" applyFill="1" applyBorder="1" applyAlignment="1">
      <alignment horizontal="centerContinuous"/>
    </xf>
    <xf numFmtId="0" fontId="44" fillId="0" borderId="20" xfId="0" applyFont="1" applyBorder="1" applyAlignment="1">
      <alignment horizontal="centerContinuous" vertical="center" wrapText="1"/>
    </xf>
    <xf numFmtId="0" fontId="27" fillId="0" borderId="40" xfId="0" applyFont="1" applyBorder="1" applyAlignment="1">
      <alignment horizontal="centerContinuous"/>
    </xf>
    <xf numFmtId="0" fontId="45" fillId="0" borderId="39" xfId="0" applyFont="1" applyBorder="1" applyAlignment="1">
      <alignment horizontal="centerContinuous" vertical="center" wrapText="1"/>
    </xf>
    <xf numFmtId="0" fontId="6" fillId="0" borderId="84" xfId="0" applyFont="1" applyFill="1" applyBorder="1" applyAlignment="1">
      <alignment horizontal="centerContinuous"/>
    </xf>
    <xf numFmtId="0" fontId="6" fillId="0" borderId="85" xfId="0" applyFont="1" applyFill="1" applyBorder="1" applyAlignment="1">
      <alignment horizontal="centerContinuous"/>
    </xf>
    <xf numFmtId="0" fontId="6" fillId="0" borderId="40" xfId="0" applyFont="1" applyFill="1" applyBorder="1" applyAlignment="1">
      <alignment horizontal="centerContinuous"/>
    </xf>
    <xf numFmtId="0" fontId="6" fillId="0" borderId="78" xfId="0" applyFont="1" applyFill="1" applyBorder="1" applyAlignment="1">
      <alignment horizontal="centerContinuous"/>
    </xf>
    <xf numFmtId="0" fontId="46" fillId="2" borderId="86" xfId="0" applyFont="1" applyFill="1" applyBorder="1" applyAlignment="1">
      <alignment horizontal="right"/>
    </xf>
    <xf numFmtId="0" fontId="46" fillId="2" borderId="87" xfId="0" applyFont="1" applyFill="1" applyBorder="1" applyAlignment="1">
      <alignment horizontal="left"/>
    </xf>
    <xf numFmtId="0" fontId="20" fillId="2" borderId="87" xfId="0" applyFont="1" applyFill="1" applyBorder="1" applyAlignment="1">
      <alignment horizontal="left"/>
    </xf>
    <xf numFmtId="0" fontId="3" fillId="2" borderId="87" xfId="0" applyFont="1" applyFill="1" applyBorder="1" applyAlignment="1">
      <alignment horizontal="centerContinuous"/>
    </xf>
    <xf numFmtId="0" fontId="4" fillId="2" borderId="87" xfId="0" applyFont="1" applyFill="1" applyBorder="1" applyAlignment="1">
      <alignment horizontal="centerContinuous"/>
    </xf>
    <xf numFmtId="0" fontId="42" fillId="2" borderId="88" xfId="1" applyFont="1" applyFill="1" applyBorder="1" applyAlignment="1" applyProtection="1">
      <alignment horizontal="right"/>
    </xf>
    <xf numFmtId="0" fontId="13" fillId="8" borderId="1" xfId="0" applyFont="1" applyFill="1" applyBorder="1" applyAlignment="1"/>
    <xf numFmtId="49" fontId="23" fillId="8" borderId="28" xfId="0" applyNumberFormat="1" applyFont="1" applyFill="1" applyBorder="1" applyAlignment="1">
      <alignment horizontal="center"/>
    </xf>
    <xf numFmtId="0" fontId="23" fillId="8" borderId="29" xfId="0" applyNumberFormat="1" applyFont="1" applyFill="1" applyBorder="1" applyAlignment="1">
      <alignment horizontal="center"/>
    </xf>
    <xf numFmtId="0" fontId="13" fillId="8" borderId="29" xfId="0" applyNumberFormat="1" applyFont="1" applyFill="1" applyBorder="1" applyAlignment="1">
      <alignment horizontal="center"/>
    </xf>
    <xf numFmtId="0" fontId="41" fillId="0" borderId="82" xfId="0" applyFont="1" applyBorder="1" applyAlignment="1">
      <alignment horizontal="centerContinuous" vertical="center" wrapText="1"/>
    </xf>
    <xf numFmtId="0" fontId="41" fillId="0" borderId="83" xfId="0" applyFont="1" applyBorder="1" applyAlignment="1">
      <alignment horizontal="centerContinuous" vertical="center" wrapText="1"/>
    </xf>
    <xf numFmtId="0" fontId="6" fillId="0" borderId="52" xfId="0" applyFont="1" applyFill="1" applyBorder="1" applyAlignment="1">
      <alignment horizontal="centerContinuous"/>
    </xf>
    <xf numFmtId="0" fontId="6" fillId="0" borderId="89" xfId="0" applyFont="1" applyFill="1" applyBorder="1" applyAlignment="1">
      <alignment horizontal="centerContinuous"/>
    </xf>
    <xf numFmtId="0" fontId="6" fillId="0" borderId="90" xfId="0" applyFont="1" applyFill="1" applyBorder="1" applyAlignment="1">
      <alignment horizontal="centerContinuous"/>
    </xf>
    <xf numFmtId="0" fontId="6" fillId="0" borderId="81" xfId="0" applyFont="1" applyBorder="1" applyAlignment="1">
      <alignment horizontal="centerContinuous" vertical="center" wrapText="1"/>
    </xf>
    <xf numFmtId="0" fontId="6" fillId="0" borderId="60" xfId="2" quotePrefix="1" applyNumberFormat="1" applyFont="1" applyFill="1" applyBorder="1" applyAlignment="1">
      <alignment horizontal="center" shrinkToFit="1"/>
    </xf>
    <xf numFmtId="0" fontId="12" fillId="11" borderId="1" xfId="0" applyFont="1" applyFill="1" applyBorder="1" applyAlignment="1"/>
    <xf numFmtId="0" fontId="6" fillId="11" borderId="28" xfId="0" applyNumberFormat="1" applyFont="1" applyFill="1" applyBorder="1" applyAlignment="1">
      <alignment horizontal="center"/>
    </xf>
    <xf numFmtId="49" fontId="24" fillId="11" borderId="28" xfId="0" applyNumberFormat="1" applyFont="1" applyFill="1" applyBorder="1" applyAlignment="1">
      <alignment horizontal="center"/>
    </xf>
    <xf numFmtId="0" fontId="24" fillId="11" borderId="29" xfId="0" applyNumberFormat="1" applyFont="1" applyFill="1" applyBorder="1" applyAlignment="1">
      <alignment horizontal="center"/>
    </xf>
    <xf numFmtId="49" fontId="6" fillId="11" borderId="29" xfId="0" applyNumberFormat="1" applyFont="1" applyFill="1" applyBorder="1" applyAlignment="1">
      <alignment horizontal="center"/>
    </xf>
    <xf numFmtId="0" fontId="4" fillId="0" borderId="77" xfId="0" applyFont="1" applyBorder="1" applyAlignment="1">
      <alignment horizontal="center" vertical="center"/>
    </xf>
    <xf numFmtId="0" fontId="4" fillId="0" borderId="77" xfId="0" quotePrefix="1" applyFont="1" applyBorder="1" applyAlignment="1">
      <alignment horizontal="center" vertical="center" wrapText="1"/>
    </xf>
    <xf numFmtId="49" fontId="4" fillId="0" borderId="77" xfId="2" applyNumberFormat="1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shrinkToFit="1"/>
    </xf>
    <xf numFmtId="164" fontId="4" fillId="0" borderId="77" xfId="0" applyNumberFormat="1" applyFont="1" applyBorder="1" applyAlignment="1">
      <alignment horizontal="center" vertical="center"/>
    </xf>
    <xf numFmtId="0" fontId="5" fillId="4" borderId="91" xfId="0" applyFont="1" applyFill="1" applyBorder="1" applyAlignment="1">
      <alignment horizontal="right"/>
    </xf>
    <xf numFmtId="0" fontId="5" fillId="4" borderId="92" xfId="0" applyFont="1" applyFill="1" applyBorder="1" applyAlignment="1">
      <alignment horizontal="right"/>
    </xf>
    <xf numFmtId="0" fontId="5" fillId="4" borderId="93" xfId="0" applyFont="1" applyFill="1" applyBorder="1" applyAlignment="1">
      <alignment horizontal="right"/>
    </xf>
    <xf numFmtId="0" fontId="7" fillId="4" borderId="94" xfId="0" applyFont="1" applyFill="1" applyBorder="1" applyAlignment="1">
      <alignment horizontal="right"/>
    </xf>
    <xf numFmtId="0" fontId="7" fillId="4" borderId="92" xfId="0" applyFont="1" applyFill="1" applyBorder="1" applyAlignment="1">
      <alignment horizontal="right"/>
    </xf>
    <xf numFmtId="0" fontId="10" fillId="4" borderId="92" xfId="0" applyFont="1" applyFill="1" applyBorder="1" applyAlignment="1">
      <alignment horizontal="right"/>
    </xf>
    <xf numFmtId="0" fontId="10" fillId="4" borderId="93" xfId="0" applyFont="1" applyFill="1" applyBorder="1" applyAlignment="1">
      <alignment horizontal="right"/>
    </xf>
    <xf numFmtId="164" fontId="4" fillId="0" borderId="95" xfId="0" applyNumberFormat="1" applyFont="1" applyFill="1" applyBorder="1" applyAlignment="1">
      <alignment horizontal="center" vertical="center"/>
    </xf>
    <xf numFmtId="164" fontId="4" fillId="0" borderId="27" xfId="0" applyNumberFormat="1" applyFont="1" applyFill="1" applyBorder="1" applyAlignment="1">
      <alignment horizontal="center"/>
    </xf>
    <xf numFmtId="164" fontId="4" fillId="0" borderId="61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95" xfId="0" applyNumberFormat="1" applyFont="1" applyFill="1" applyBorder="1" applyAlignment="1">
      <alignment horizontal="centerContinuous"/>
    </xf>
    <xf numFmtId="0" fontId="4" fillId="0" borderId="96" xfId="0" quotePrefix="1" applyFont="1" applyBorder="1" applyAlignment="1">
      <alignment horizontal="centerContinuous"/>
    </xf>
    <xf numFmtId="164" fontId="4" fillId="0" borderId="27" xfId="0" applyNumberFormat="1" applyFont="1" applyBorder="1" applyAlignment="1">
      <alignment horizontal="centerContinuous"/>
    </xf>
    <xf numFmtId="0" fontId="4" fillId="0" borderId="97" xfId="0" applyFont="1" applyBorder="1" applyAlignment="1">
      <alignment horizontal="centerContinuous"/>
    </xf>
    <xf numFmtId="0" fontId="48" fillId="2" borderId="4" xfId="0" applyFont="1" applyFill="1" applyBorder="1" applyAlignment="1">
      <alignment horizontal="right"/>
    </xf>
    <xf numFmtId="0" fontId="26" fillId="0" borderId="15" xfId="0" applyNumberFormat="1" applyFont="1" applyBorder="1" applyAlignment="1">
      <alignment horizontal="center"/>
    </xf>
    <xf numFmtId="0" fontId="1" fillId="0" borderId="44" xfId="0" applyFont="1" applyBorder="1" applyAlignment="1">
      <alignment horizontal="center" shrinkToFit="1"/>
    </xf>
    <xf numFmtId="0" fontId="1" fillId="0" borderId="48" xfId="0" applyFont="1" applyBorder="1" applyAlignment="1">
      <alignment horizontal="center" shrinkToFit="1"/>
    </xf>
    <xf numFmtId="0" fontId="21" fillId="12" borderId="17" xfId="0" applyFont="1" applyFill="1" applyBorder="1" applyAlignment="1">
      <alignment horizontal="center"/>
    </xf>
    <xf numFmtId="0" fontId="21" fillId="12" borderId="18" xfId="0" applyFont="1" applyFill="1" applyBorder="1" applyAlignment="1">
      <alignment horizontal="center"/>
    </xf>
    <xf numFmtId="49" fontId="21" fillId="12" borderId="18" xfId="0" applyNumberFormat="1" applyFont="1" applyFill="1" applyBorder="1" applyAlignment="1">
      <alignment horizontal="center"/>
    </xf>
    <xf numFmtId="0" fontId="21" fillId="12" borderId="22" xfId="0" applyFont="1" applyFill="1" applyBorder="1" applyAlignment="1">
      <alignment horizontal="center"/>
    </xf>
    <xf numFmtId="0" fontId="21" fillId="12" borderId="19" xfId="0" applyFont="1" applyFill="1" applyBorder="1" applyAlignment="1">
      <alignment horizontal="center"/>
    </xf>
    <xf numFmtId="0" fontId="21" fillId="12" borderId="22" xfId="0" applyFont="1" applyFill="1" applyBorder="1" applyAlignment="1">
      <alignment horizontal="centerContinuous"/>
    </xf>
    <xf numFmtId="0" fontId="21" fillId="12" borderId="80" xfId="0" applyFont="1" applyFill="1" applyBorder="1" applyAlignment="1">
      <alignment horizontal="centerContinuous"/>
    </xf>
    <xf numFmtId="0" fontId="21" fillId="12" borderId="20" xfId="0" applyFont="1" applyFill="1" applyBorder="1" applyAlignment="1">
      <alignment horizontal="centerContinuous"/>
    </xf>
    <xf numFmtId="0" fontId="21" fillId="12" borderId="21" xfId="0" applyFont="1" applyFill="1" applyBorder="1" applyAlignment="1">
      <alignment horizontal="centerContinuous"/>
    </xf>
    <xf numFmtId="49" fontId="5" fillId="13" borderId="27" xfId="0" applyNumberFormat="1" applyFont="1" applyFill="1" applyBorder="1" applyAlignment="1">
      <alignment horizontal="centerContinuous"/>
    </xf>
    <xf numFmtId="0" fontId="1" fillId="0" borderId="76" xfId="0" applyFont="1" applyBorder="1" applyAlignment="1">
      <alignment horizontal="center" vertical="center"/>
    </xf>
    <xf numFmtId="49" fontId="1" fillId="0" borderId="77" xfId="2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21" fillId="12" borderId="79" xfId="0" applyFont="1" applyFill="1" applyBorder="1" applyAlignment="1">
      <alignment horizontal="centerContinuous"/>
    </xf>
    <xf numFmtId="164" fontId="4" fillId="0" borderId="98" xfId="0" applyNumberFormat="1" applyFont="1" applyFill="1" applyBorder="1" applyAlignment="1">
      <alignment horizontal="centerContinuous"/>
    </xf>
    <xf numFmtId="164" fontId="4" fillId="0" borderId="99" xfId="0" applyNumberFormat="1" applyFont="1" applyBorder="1" applyAlignment="1">
      <alignment horizontal="centerContinuous"/>
    </xf>
    <xf numFmtId="0" fontId="49" fillId="14" borderId="22" xfId="0" applyFont="1" applyFill="1" applyBorder="1" applyAlignment="1">
      <alignment horizontal="center"/>
    </xf>
    <xf numFmtId="49" fontId="1" fillId="0" borderId="100" xfId="0" applyNumberFormat="1" applyFont="1" applyFill="1" applyBorder="1" applyAlignment="1">
      <alignment horizontal="centerContinuous"/>
    </xf>
    <xf numFmtId="49" fontId="1" fillId="0" borderId="101" xfId="0" applyNumberFormat="1" applyFont="1" applyFill="1" applyBorder="1" applyAlignment="1">
      <alignment horizontal="centerContinuous"/>
    </xf>
    <xf numFmtId="0" fontId="1" fillId="0" borderId="102" xfId="0" applyFont="1" applyFill="1" applyBorder="1" applyAlignment="1">
      <alignment horizontal="centerContinuous"/>
    </xf>
    <xf numFmtId="49" fontId="1" fillId="0" borderId="103" xfId="0" applyNumberFormat="1" applyFont="1" applyFill="1" applyBorder="1" applyAlignment="1">
      <alignment horizontal="centerContinuous"/>
    </xf>
    <xf numFmtId="49" fontId="1" fillId="0" borderId="89" xfId="0" applyNumberFormat="1" applyFont="1" applyFill="1" applyBorder="1" applyAlignment="1">
      <alignment horizontal="centerContinuous"/>
    </xf>
    <xf numFmtId="0" fontId="1" fillId="0" borderId="90" xfId="0" applyFont="1" applyFill="1" applyBorder="1" applyAlignment="1">
      <alignment horizontal="centerContinuous"/>
    </xf>
    <xf numFmtId="1" fontId="50" fillId="14" borderId="104" xfId="0" applyNumberFormat="1" applyFont="1" applyFill="1" applyBorder="1" applyAlignment="1">
      <alignment horizontal="center"/>
    </xf>
    <xf numFmtId="1" fontId="50" fillId="14" borderId="105" xfId="0" applyNumberFormat="1" applyFont="1" applyFill="1" applyBorder="1" applyAlignment="1">
      <alignment horizontal="center"/>
    </xf>
    <xf numFmtId="1" fontId="50" fillId="14" borderId="103" xfId="0" applyNumberFormat="1" applyFont="1" applyFill="1" applyBorder="1" applyAlignment="1">
      <alignment horizontal="center"/>
    </xf>
    <xf numFmtId="1" fontId="4" fillId="0" borderId="61" xfId="0" applyNumberFormat="1" applyFont="1" applyFill="1" applyBorder="1" applyAlignment="1">
      <alignment horizontal="center"/>
    </xf>
    <xf numFmtId="1" fontId="4" fillId="0" borderId="59" xfId="0" applyNumberFormat="1" applyFont="1" applyBorder="1" applyAlignment="1">
      <alignment horizont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95" xfId="0" applyNumberFormat="1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>
      <alignment horizontal="center"/>
    </xf>
    <xf numFmtId="164" fontId="1" fillId="0" borderId="62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4" xfId="0" applyFont="1" applyFill="1" applyBorder="1" applyAlignment="1">
      <alignment horizontal="centerContinuous"/>
    </xf>
    <xf numFmtId="49" fontId="1" fillId="0" borderId="62" xfId="0" applyNumberFormat="1" applyFont="1" applyFill="1" applyBorder="1" applyAlignment="1">
      <alignment horizontal="center"/>
    </xf>
    <xf numFmtId="49" fontId="1" fillId="0" borderId="59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16"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12</xdr:row>
      <xdr:rowOff>180975</xdr:rowOff>
    </xdr:from>
    <xdr:to>
      <xdr:col>6</xdr:col>
      <xdr:colOff>1238250</xdr:colOff>
      <xdr:row>14</xdr:row>
      <xdr:rowOff>238125</xdr:rowOff>
    </xdr:to>
    <xdr:sp macro="" textlink="">
      <xdr:nvSpPr>
        <xdr:cNvPr id="1087" name="Text Box 63"/>
        <xdr:cNvSpPr txBox="1">
          <a:spLocks noChangeArrowheads="1"/>
        </xdr:cNvSpPr>
      </xdr:nvSpPr>
      <xdr:spPr bwMode="auto">
        <a:xfrm>
          <a:off x="4686300" y="3333750"/>
          <a:ext cx="22955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 cmpd="dbl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Current status: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392" name="Rectangle 1"/>
        <xdr:cNvSpPr>
          <a:spLocks noChangeArrowheads="1"/>
        </xdr:cNvSpPr>
      </xdr:nvSpPr>
      <xdr:spPr bwMode="auto">
        <a:xfrm>
          <a:off x="4619625" y="0"/>
          <a:ext cx="286702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8440" name="Rectangle 1"/>
        <xdr:cNvSpPr>
          <a:spLocks noChangeArrowheads="1"/>
        </xdr:cNvSpPr>
      </xdr:nvSpPr>
      <xdr:spPr bwMode="auto">
        <a:xfrm>
          <a:off x="4829175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142875</xdr:colOff>
      <xdr:row>1</xdr:row>
      <xdr:rowOff>123825</xdr:rowOff>
    </xdr:from>
    <xdr:to>
      <xdr:col>3</xdr:col>
      <xdr:colOff>371475</xdr:colOff>
      <xdr:row>2</xdr:row>
      <xdr:rowOff>66675</xdr:rowOff>
    </xdr:to>
    <xdr:sp macro="" textlink="">
      <xdr:nvSpPr>
        <xdr:cNvPr id="3078" name="Text Box 6" hidden="1"/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"/>
  <sheetViews>
    <sheetView showGridLines="0" tabSelected="1" workbookViewId="0"/>
  </sheetViews>
  <sheetFormatPr defaultColWidth="13" defaultRowHeight="15.75" x14ac:dyDescent="0.25"/>
  <cols>
    <col min="1" max="1" width="22.625" style="20" customWidth="1"/>
    <col min="2" max="2" width="10" style="21" customWidth="1"/>
    <col min="3" max="3" width="5.125" style="21" customWidth="1"/>
    <col min="4" max="4" width="13.75" style="20" bestFit="1" customWidth="1"/>
    <col min="5" max="5" width="9.125" style="21" bestFit="1" customWidth="1"/>
    <col min="6" max="6" width="14.75" style="20" customWidth="1"/>
    <col min="7" max="7" width="17.125" style="21" customWidth="1"/>
    <col min="8" max="16384" width="13" style="1"/>
  </cols>
  <sheetData>
    <row r="1" spans="1:7" ht="29.25" thickTop="1" thickBot="1" x14ac:dyDescent="0.45">
      <c r="A1" s="242" t="s">
        <v>162</v>
      </c>
      <c r="B1" s="243" t="s">
        <v>161</v>
      </c>
      <c r="C1" s="244"/>
      <c r="D1" s="245"/>
      <c r="E1" s="246"/>
      <c r="F1" s="245"/>
      <c r="G1" s="247"/>
    </row>
    <row r="2" spans="1:7" ht="17.25" thickTop="1" x14ac:dyDescent="0.25">
      <c r="A2" s="2" t="s">
        <v>0</v>
      </c>
      <c r="B2" s="16" t="s">
        <v>120</v>
      </c>
      <c r="C2" s="58"/>
      <c r="D2" s="4" t="s">
        <v>1</v>
      </c>
      <c r="E2" s="58" t="s">
        <v>119</v>
      </c>
      <c r="F2"/>
      <c r="G2" s="5"/>
    </row>
    <row r="3" spans="1:7" ht="16.5" x14ac:dyDescent="0.25">
      <c r="A3" s="2" t="s">
        <v>72</v>
      </c>
      <c r="B3" s="16" t="s">
        <v>120</v>
      </c>
      <c r="C3" s="44"/>
      <c r="D3" s="4" t="s">
        <v>73</v>
      </c>
      <c r="E3" s="58">
        <v>4</v>
      </c>
      <c r="F3" s="4"/>
      <c r="G3" s="5"/>
    </row>
    <row r="4" spans="1:7" ht="16.5" x14ac:dyDescent="0.25">
      <c r="A4" s="2" t="s">
        <v>74</v>
      </c>
      <c r="B4" s="16" t="s">
        <v>121</v>
      </c>
      <c r="C4" s="58"/>
      <c r="D4" s="4" t="s">
        <v>2</v>
      </c>
      <c r="E4" s="58" t="s">
        <v>156</v>
      </c>
      <c r="F4" s="4"/>
      <c r="G4" s="5"/>
    </row>
    <row r="5" spans="1:7" ht="17.25" thickBot="1" x14ac:dyDescent="0.3">
      <c r="A5" s="2"/>
      <c r="B5" s="16"/>
      <c r="C5" s="44"/>
      <c r="D5" s="4" t="s">
        <v>3</v>
      </c>
      <c r="E5" s="58" t="s">
        <v>122</v>
      </c>
      <c r="F5" s="4"/>
      <c r="G5" s="5"/>
    </row>
    <row r="6" spans="1:7" ht="17.25" thickTop="1" x14ac:dyDescent="0.25">
      <c r="A6" s="214" t="s">
        <v>77</v>
      </c>
      <c r="B6" s="215" t="s">
        <v>107</v>
      </c>
      <c r="C6" s="216">
        <f>RIGHT(B6,1)+'Personal File'!C11+1</f>
        <v>5</v>
      </c>
      <c r="D6" s="269" t="s">
        <v>115</v>
      </c>
      <c r="E6" s="217" t="s">
        <v>101</v>
      </c>
      <c r="F6" s="3"/>
      <c r="G6" s="5"/>
    </row>
    <row r="7" spans="1:7" ht="16.5" x14ac:dyDescent="0.25">
      <c r="A7" s="218" t="s">
        <v>78</v>
      </c>
      <c r="B7" s="219" t="s">
        <v>107</v>
      </c>
      <c r="C7" s="220">
        <f>RIGHT(B7,1)+'Personal File'!C10+1</f>
        <v>7</v>
      </c>
      <c r="D7" s="270" t="s">
        <v>84</v>
      </c>
      <c r="E7" s="221" t="s">
        <v>163</v>
      </c>
      <c r="F7" s="3"/>
      <c r="G7" s="5"/>
    </row>
    <row r="8" spans="1:7" ht="17.25" thickBot="1" x14ac:dyDescent="0.3">
      <c r="A8" s="222" t="s">
        <v>79</v>
      </c>
      <c r="B8" s="223" t="s">
        <v>107</v>
      </c>
      <c r="C8" s="297">
        <f>RIGHT(B8,1)+'Personal File'!C13+1</f>
        <v>4</v>
      </c>
      <c r="D8" s="271" t="s">
        <v>116</v>
      </c>
      <c r="E8" s="224" t="s">
        <v>164</v>
      </c>
      <c r="F8" s="3"/>
      <c r="G8" s="5"/>
    </row>
    <row r="9" spans="1:7" ht="17.25" thickTop="1" x14ac:dyDescent="0.25">
      <c r="A9" s="35" t="s">
        <v>4</v>
      </c>
      <c r="B9" s="36">
        <v>10</v>
      </c>
      <c r="C9" s="285" t="str">
        <f t="shared" ref="C9:C14" si="0">IF(B9&gt;9.9,CONCATENATE("+",ROUNDDOWN((B9-10)/2,0)),ROUNDUP((B9-10)/2,0))</f>
        <v>+0</v>
      </c>
      <c r="D9" s="272" t="s">
        <v>82</v>
      </c>
      <c r="E9" s="199" t="s">
        <v>148</v>
      </c>
      <c r="F9" s="3"/>
      <c r="G9" s="5"/>
    </row>
    <row r="10" spans="1:7" ht="16.5" x14ac:dyDescent="0.25">
      <c r="A10" s="7" t="s">
        <v>5</v>
      </c>
      <c r="B10" s="112">
        <v>16</v>
      </c>
      <c r="C10" s="53" t="str">
        <f t="shared" si="0"/>
        <v>+3</v>
      </c>
      <c r="D10" s="273" t="s">
        <v>83</v>
      </c>
      <c r="E10" s="87">
        <f>Martial!B15+Equipment!B16</f>
        <v>46.2</v>
      </c>
      <c r="F10" s="3"/>
      <c r="G10" s="5"/>
    </row>
    <row r="11" spans="1:7" ht="16.5" x14ac:dyDescent="0.25">
      <c r="A11" s="33" t="s">
        <v>17</v>
      </c>
      <c r="B11" s="113">
        <v>12</v>
      </c>
      <c r="C11" s="45" t="str">
        <f t="shared" si="0"/>
        <v>+1</v>
      </c>
      <c r="D11" s="273" t="s">
        <v>19</v>
      </c>
      <c r="E11" s="81">
        <v>22</v>
      </c>
      <c r="F11" s="3"/>
      <c r="G11" s="5"/>
    </row>
    <row r="12" spans="1:7" ht="16.5" x14ac:dyDescent="0.25">
      <c r="A12" s="284" t="s">
        <v>18</v>
      </c>
      <c r="B12" s="113">
        <v>14</v>
      </c>
      <c r="C12" s="53" t="str">
        <f t="shared" si="0"/>
        <v>+2</v>
      </c>
      <c r="D12" s="273" t="s">
        <v>71</v>
      </c>
      <c r="E12" s="81">
        <v>22</v>
      </c>
      <c r="F12" s="2"/>
      <c r="G12" s="5"/>
    </row>
    <row r="13" spans="1:7" ht="16.5" x14ac:dyDescent="0.25">
      <c r="A13" s="34" t="s">
        <v>20</v>
      </c>
      <c r="B13" s="6">
        <v>10</v>
      </c>
      <c r="C13" s="53" t="str">
        <f t="shared" si="0"/>
        <v>+0</v>
      </c>
      <c r="D13" s="274" t="s">
        <v>100</v>
      </c>
      <c r="E13" s="85">
        <f>10+C10+4</f>
        <v>17</v>
      </c>
      <c r="F13" s="3"/>
      <c r="G13" s="5"/>
    </row>
    <row r="14" spans="1:7" ht="17.25" thickBot="1" x14ac:dyDescent="0.3">
      <c r="A14" s="37" t="s">
        <v>16</v>
      </c>
      <c r="B14" s="114">
        <v>22</v>
      </c>
      <c r="C14" s="46" t="str">
        <f t="shared" si="0"/>
        <v>+6</v>
      </c>
      <c r="D14" s="275" t="s">
        <v>70</v>
      </c>
      <c r="E14" s="86">
        <f>E13+C10+SUM(Martial!B12:B13)</f>
        <v>23</v>
      </c>
      <c r="F14" s="3"/>
      <c r="G14" s="5"/>
    </row>
    <row r="15" spans="1:7" ht="24.75" thickTop="1" thickBot="1" x14ac:dyDescent="0.4">
      <c r="A15" s="8" t="s">
        <v>30</v>
      </c>
      <c r="B15" s="9"/>
      <c r="C15" s="9"/>
      <c r="D15" s="10"/>
      <c r="E15" s="10"/>
      <c r="F15" s="10"/>
      <c r="G15" s="11"/>
    </row>
    <row r="16" spans="1:7" s="15" customFormat="1" ht="17.25" thickTop="1" x14ac:dyDescent="0.25">
      <c r="A16" s="12"/>
      <c r="B16" s="13"/>
      <c r="C16" s="13"/>
      <c r="D16" s="13"/>
      <c r="E16" s="13"/>
      <c r="F16" s="13"/>
      <c r="G16" s="14"/>
    </row>
    <row r="17" spans="1:7" s="15" customFormat="1" ht="16.5" x14ac:dyDescent="0.25">
      <c r="A17" s="110"/>
      <c r="B17" s="16"/>
      <c r="C17" s="16"/>
      <c r="D17" s="16"/>
      <c r="E17" s="16"/>
      <c r="F17" s="16"/>
      <c r="G17" s="111"/>
    </row>
    <row r="18" spans="1:7" s="15" customFormat="1" ht="16.5" x14ac:dyDescent="0.25">
      <c r="A18" s="110"/>
      <c r="B18" s="16"/>
      <c r="C18" s="16"/>
      <c r="D18" s="16"/>
      <c r="E18" s="16"/>
      <c r="F18" s="16"/>
      <c r="G18" s="111"/>
    </row>
    <row r="19" spans="1:7" s="15" customFormat="1" ht="16.5" x14ac:dyDescent="0.25">
      <c r="A19" s="110"/>
      <c r="B19" s="16"/>
      <c r="C19" s="16"/>
      <c r="D19" s="16"/>
      <c r="E19" s="16"/>
      <c r="F19" s="16"/>
      <c r="G19" s="111"/>
    </row>
    <row r="20" spans="1:7" ht="17.25" thickBot="1" x14ac:dyDescent="0.3">
      <c r="A20" s="17"/>
      <c r="B20" s="18"/>
      <c r="C20" s="18"/>
      <c r="D20" s="18"/>
      <c r="E20" s="18"/>
      <c r="F20" s="18"/>
      <c r="G20" s="19"/>
    </row>
    <row r="21" spans="1:7" ht="16.5" thickTop="1" x14ac:dyDescent="0.25"/>
  </sheetData>
  <phoneticPr fontId="0" type="noConversion"/>
  <conditionalFormatting sqref="E12">
    <cfRule type="cellIs" dxfId="15" priority="1" stopIfTrue="1" operator="lessThan">
      <formula>$E$11/3</formula>
    </cfRule>
    <cfRule type="cellIs" dxfId="14" priority="2" stopIfTrue="1" operator="between">
      <formula>$E$11/3</formula>
      <formula>$E$11/2</formula>
    </cfRule>
    <cfRule type="cellIs" dxfId="13" priority="3" stopIfTrue="1" operator="greaterThan">
      <formula>$E$11/2</formula>
    </cfRule>
  </conditionalFormatting>
  <conditionalFormatting sqref="E10">
    <cfRule type="cellIs" dxfId="12" priority="4" stopIfTrue="1" operator="greaterThan">
      <formula>133</formula>
    </cfRule>
    <cfRule type="cellIs" dxfId="11" priority="5" stopIfTrue="1" operator="between">
      <formula>66</formula>
      <formula>133</formula>
    </cfRule>
  </conditionalFormatting>
  <printOptions gridLinesSet="0"/>
  <pageMargins left="0.25" right="0.25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75" x14ac:dyDescent="0.25"/>
  <cols>
    <col min="1" max="1" width="28.75" style="20" bestFit="1" customWidth="1"/>
    <col min="2" max="2" width="6.25" style="20" customWidth="1"/>
    <col min="3" max="4" width="6.25" style="21" hidden="1" customWidth="1"/>
    <col min="5" max="5" width="9.125" style="21" bestFit="1" customWidth="1"/>
    <col min="6" max="6" width="6.75" style="21" bestFit="1" customWidth="1"/>
    <col min="7" max="7" width="6.75" style="57" customWidth="1"/>
    <col min="8" max="8" width="40.625" style="20" customWidth="1"/>
    <col min="9" max="16384" width="13" style="1"/>
  </cols>
  <sheetData>
    <row r="1" spans="1:8" ht="24" thickBot="1" x14ac:dyDescent="0.4">
      <c r="A1" s="43" t="s">
        <v>15</v>
      </c>
      <c r="B1" s="22"/>
      <c r="C1" s="22"/>
      <c r="D1" s="22"/>
      <c r="E1" s="22"/>
      <c r="F1" s="22"/>
      <c r="G1" s="55"/>
      <c r="H1" s="22"/>
    </row>
    <row r="2" spans="1:8" s="15" customFormat="1" ht="33" x14ac:dyDescent="0.25">
      <c r="A2" s="40" t="s">
        <v>6</v>
      </c>
      <c r="B2" s="41" t="s">
        <v>35</v>
      </c>
      <c r="C2" s="41" t="s">
        <v>42</v>
      </c>
      <c r="D2" s="41" t="s">
        <v>34</v>
      </c>
      <c r="E2" s="52" t="s">
        <v>68</v>
      </c>
      <c r="F2" s="52" t="s">
        <v>43</v>
      </c>
      <c r="G2" s="56" t="s">
        <v>75</v>
      </c>
      <c r="H2" s="42" t="s">
        <v>7</v>
      </c>
    </row>
    <row r="3" spans="1:8" s="47" customFormat="1" ht="16.5" x14ac:dyDescent="0.25">
      <c r="A3" s="120" t="s">
        <v>44</v>
      </c>
      <c r="B3" s="97">
        <v>0</v>
      </c>
      <c r="C3" s="121" t="s">
        <v>38</v>
      </c>
      <c r="D3" s="122" t="str">
        <f>IF(C3="Str",'Personal File'!$C$9,IF(C3="Dex",'Personal File'!$C$10,IF(C3="Con",'Personal File'!$C$11,IF(C3="Int",'Personal File'!$C$12,IF(C3="Wis",'Personal File'!$C$13,IF(C3="Cha",'Personal File'!$C$14))))))</f>
        <v>+2</v>
      </c>
      <c r="E3" s="122" t="str">
        <f t="shared" ref="E3:E38" si="0">CONCATENATE(C3," (",D3,")")</f>
        <v>Int (+2)</v>
      </c>
      <c r="F3" s="163" t="s">
        <v>69</v>
      </c>
      <c r="G3" s="98">
        <f t="shared" ref="G3:G8" si="1">B3+MID(E3,6,2)+F3</f>
        <v>2</v>
      </c>
      <c r="H3" s="99"/>
    </row>
    <row r="4" spans="1:8" s="51" customFormat="1" ht="16.5" x14ac:dyDescent="0.25">
      <c r="A4" s="149" t="s">
        <v>45</v>
      </c>
      <c r="B4" s="97">
        <v>0</v>
      </c>
      <c r="C4" s="150" t="s">
        <v>40</v>
      </c>
      <c r="D4" s="151" t="str">
        <f>IF(C4="Str",'Personal File'!$C$9,IF(C4="Dex",'Personal File'!$C$10,IF(C4="Con",'Personal File'!$C$11,IF(C4="Int",'Personal File'!$C$12,IF(C4="Wis",'Personal File'!$C$13,IF(C4="Cha",'Personal File'!$C$14))))))</f>
        <v>+3</v>
      </c>
      <c r="E4" s="151" t="str">
        <f t="shared" si="0"/>
        <v>Dex (+3)</v>
      </c>
      <c r="F4" s="98" t="s">
        <v>69</v>
      </c>
      <c r="G4" s="98">
        <f t="shared" si="1"/>
        <v>3</v>
      </c>
      <c r="H4" s="99"/>
    </row>
    <row r="5" spans="1:8" s="49" customFormat="1" ht="16.5" x14ac:dyDescent="0.25">
      <c r="A5" s="248" t="s">
        <v>46</v>
      </c>
      <c r="B5" s="82">
        <v>7</v>
      </c>
      <c r="C5" s="249" t="s">
        <v>36</v>
      </c>
      <c r="D5" s="250" t="str">
        <f>IF(C5="Str",'Personal File'!$C$9,IF(C5="Dex",'Personal File'!$C$10,IF(C5="Con",'Personal File'!$C$11,IF(C5="Int",'Personal File'!$C$12,IF(C5="Wis",'Personal File'!$C$13,IF(C5="Cha",'Personal File'!$C$14))))))</f>
        <v>+6</v>
      </c>
      <c r="E5" s="251" t="str">
        <f t="shared" si="0"/>
        <v>Cha (+6)</v>
      </c>
      <c r="F5" s="83" t="s">
        <v>69</v>
      </c>
      <c r="G5" s="83">
        <f t="shared" si="1"/>
        <v>13</v>
      </c>
      <c r="H5" s="84"/>
    </row>
    <row r="6" spans="1:8" s="48" customFormat="1" ht="16.5" x14ac:dyDescent="0.25">
      <c r="A6" s="104" t="s">
        <v>47</v>
      </c>
      <c r="B6" s="97">
        <v>0</v>
      </c>
      <c r="C6" s="105" t="s">
        <v>41</v>
      </c>
      <c r="D6" s="106" t="str">
        <f>IF(C6="Str",'Personal File'!$C$9,IF(C6="Dex",'Personal File'!$C$10,IF(C6="Con",'Personal File'!$C$11,IF(C6="Int",'Personal File'!$C$12,IF(C6="Wis",'Personal File'!$C$13,IF(C6="Cha",'Personal File'!$C$14))))))</f>
        <v>+0</v>
      </c>
      <c r="E6" s="106" t="str">
        <f t="shared" si="0"/>
        <v>Str (+0)</v>
      </c>
      <c r="F6" s="98" t="s">
        <v>69</v>
      </c>
      <c r="G6" s="98">
        <f t="shared" si="1"/>
        <v>0</v>
      </c>
      <c r="H6" s="99"/>
    </row>
    <row r="7" spans="1:8" s="48" customFormat="1" ht="16.5" x14ac:dyDescent="0.25">
      <c r="A7" s="164" t="s">
        <v>21</v>
      </c>
      <c r="B7" s="97">
        <v>0</v>
      </c>
      <c r="C7" s="165" t="s">
        <v>37</v>
      </c>
      <c r="D7" s="166" t="str">
        <f>IF(C7="Str",'Personal File'!$C$9,IF(C7="Dex",'Personal File'!$C$10,IF(C7="Con",'Personal File'!$C$11,IF(C7="Int",'Personal File'!$C$12,IF(C7="Wis",'Personal File'!$C$13,IF(C7="Cha",'Personal File'!$C$14))))))</f>
        <v>+1</v>
      </c>
      <c r="E7" s="166" t="str">
        <f t="shared" si="0"/>
        <v>Con (+1)</v>
      </c>
      <c r="F7" s="98" t="s">
        <v>69</v>
      </c>
      <c r="G7" s="98">
        <f t="shared" si="1"/>
        <v>1</v>
      </c>
      <c r="H7" s="99"/>
    </row>
    <row r="8" spans="1:8" s="47" customFormat="1" ht="16.5" x14ac:dyDescent="0.25">
      <c r="A8" s="194" t="s">
        <v>123</v>
      </c>
      <c r="B8" s="82">
        <v>6</v>
      </c>
      <c r="C8" s="195" t="s">
        <v>38</v>
      </c>
      <c r="D8" s="196" t="str">
        <f>IF(C8="Str",'Personal File'!$C$9,IF(C8="Dex",'Personal File'!$C$10,IF(C8="Con",'Personal File'!$C$11,IF(C8="Int",'Personal File'!$C$12,IF(C8="Wis",'Personal File'!$C$13,IF(C8="Cha",'Personal File'!$C$14))))))</f>
        <v>+2</v>
      </c>
      <c r="E8" s="196" t="str">
        <f t="shared" si="0"/>
        <v>Int (+2)</v>
      </c>
      <c r="F8" s="83" t="s">
        <v>69</v>
      </c>
      <c r="G8" s="83">
        <f t="shared" si="1"/>
        <v>8</v>
      </c>
      <c r="H8" s="84"/>
    </row>
    <row r="9" spans="1:8" s="50" customFormat="1" ht="16.5" x14ac:dyDescent="0.25">
      <c r="A9" s="59" t="s">
        <v>48</v>
      </c>
      <c r="B9" s="60">
        <v>0</v>
      </c>
      <c r="C9" s="61" t="s">
        <v>38</v>
      </c>
      <c r="D9" s="62" t="str">
        <f>IF(C9="Str",'Personal File'!$C$9,IF(C9="Dex",'Personal File'!$C$10,IF(C9="Con",'Personal File'!$C$11,IF(C9="Int",'Personal File'!$C$12,IF(C9="Wis",'Personal File'!$C$13,IF(C9="Cha",'Personal File'!$C$14))))))</f>
        <v>+2</v>
      </c>
      <c r="E9" s="62" t="str">
        <f t="shared" si="0"/>
        <v>Int (+2)</v>
      </c>
      <c r="F9" s="63" t="s">
        <v>69</v>
      </c>
      <c r="G9" s="64">
        <v>0</v>
      </c>
      <c r="H9" s="65"/>
    </row>
    <row r="10" spans="1:8" s="51" customFormat="1" ht="16.5" x14ac:dyDescent="0.25">
      <c r="A10" s="248" t="s">
        <v>49</v>
      </c>
      <c r="B10" s="82">
        <v>2</v>
      </c>
      <c r="C10" s="249" t="s">
        <v>36</v>
      </c>
      <c r="D10" s="250" t="str">
        <f>IF(C10="Str",'Personal File'!$C$9,IF(C10="Dex",'Personal File'!$C$10,IF(C10="Con",'Personal File'!$C$11,IF(C10="Int",'Personal File'!$C$12,IF(C10="Wis",'Personal File'!$C$13,IF(C10="Cha",'Personal File'!$C$14))))))</f>
        <v>+6</v>
      </c>
      <c r="E10" s="251" t="str">
        <f t="shared" si="0"/>
        <v>Cha (+6)</v>
      </c>
      <c r="F10" s="83" t="s">
        <v>69</v>
      </c>
      <c r="G10" s="83">
        <f>B10+MID(E10,6,2)+F10</f>
        <v>8</v>
      </c>
      <c r="H10" s="84" t="s">
        <v>146</v>
      </c>
    </row>
    <row r="11" spans="1:8" s="51" customFormat="1" ht="16.5" x14ac:dyDescent="0.25">
      <c r="A11" s="59" t="s">
        <v>50</v>
      </c>
      <c r="B11" s="60">
        <v>0</v>
      </c>
      <c r="C11" s="61" t="s">
        <v>38</v>
      </c>
      <c r="D11" s="62" t="str">
        <f>IF(C11="Str",'Personal File'!$C$9,IF(C11="Dex",'Personal File'!$C$10,IF(C11="Con",'Personal File'!$C$11,IF(C11="Int",'Personal File'!$C$12,IF(C11="Wis",'Personal File'!$C$13,IF(C11="Cha",'Personal File'!$C$14))))))</f>
        <v>+2</v>
      </c>
      <c r="E11" s="62" t="str">
        <f t="shared" si="0"/>
        <v>Int (+2)</v>
      </c>
      <c r="F11" s="63" t="s">
        <v>69</v>
      </c>
      <c r="G11" s="64">
        <v>0</v>
      </c>
      <c r="H11" s="65"/>
    </row>
    <row r="12" spans="1:8" s="51" customFormat="1" ht="16.5" x14ac:dyDescent="0.25">
      <c r="A12" s="100" t="s">
        <v>51</v>
      </c>
      <c r="B12" s="97">
        <v>0</v>
      </c>
      <c r="C12" s="101" t="s">
        <v>36</v>
      </c>
      <c r="D12" s="102" t="str">
        <f>IF(C12="Str",'Personal File'!$C$9,IF(C12="Dex",'Personal File'!$C$10,IF(C12="Con",'Personal File'!$C$11,IF(C12="Int",'Personal File'!$C$12,IF(C12="Wis",'Personal File'!$C$13,IF(C12="Cha",'Personal File'!$C$14))))))</f>
        <v>+6</v>
      </c>
      <c r="E12" s="103" t="str">
        <f t="shared" si="0"/>
        <v>Cha (+6)</v>
      </c>
      <c r="F12" s="98" t="s">
        <v>69</v>
      </c>
      <c r="G12" s="98">
        <f>B12+MID(E12,6,2)+F12</f>
        <v>6</v>
      </c>
      <c r="H12" s="99"/>
    </row>
    <row r="13" spans="1:8" s="51" customFormat="1" ht="16.5" x14ac:dyDescent="0.25">
      <c r="A13" s="149" t="s">
        <v>52</v>
      </c>
      <c r="B13" s="97">
        <v>0</v>
      </c>
      <c r="C13" s="150" t="s">
        <v>40</v>
      </c>
      <c r="D13" s="151" t="str">
        <f>IF(C13="Str",'Personal File'!$C$9,IF(C13="Dex",'Personal File'!$C$10,IF(C13="Con",'Personal File'!$C$11,IF(C13="Int",'Personal File'!$C$12,IF(C13="Wis",'Personal File'!$C$13,IF(C13="Cha",'Personal File'!$C$14))))))</f>
        <v>+3</v>
      </c>
      <c r="E13" s="152" t="str">
        <f t="shared" si="0"/>
        <v>Dex (+3)</v>
      </c>
      <c r="F13" s="98" t="s">
        <v>69</v>
      </c>
      <c r="G13" s="98">
        <f>B13+MID(E13,6,2)+F13</f>
        <v>3</v>
      </c>
      <c r="H13" s="99"/>
    </row>
    <row r="14" spans="1:8" s="51" customFormat="1" ht="16.5" x14ac:dyDescent="0.25">
      <c r="A14" s="69" t="s">
        <v>53</v>
      </c>
      <c r="B14" s="70">
        <v>0</v>
      </c>
      <c r="C14" s="71" t="s">
        <v>38</v>
      </c>
      <c r="D14" s="72" t="str">
        <f>IF(C14="Str",'Personal File'!$C$9,IF(C14="Dex",'Personal File'!$C$10,IF(C14="Con",'Personal File'!$C$11,IF(C14="Int",'Personal File'!$C$12,IF(C14="Wis",'Personal File'!$C$13,IF(C14="Cha",'Personal File'!$C$14))))))</f>
        <v>+2</v>
      </c>
      <c r="E14" s="72" t="str">
        <f t="shared" si="0"/>
        <v>Int (+2)</v>
      </c>
      <c r="F14" s="73" t="s">
        <v>69</v>
      </c>
      <c r="G14" s="73">
        <f>B14+MID(E14,6,2)+F14</f>
        <v>2</v>
      </c>
      <c r="H14" s="74"/>
    </row>
    <row r="15" spans="1:8" s="51" customFormat="1" ht="16.5" x14ac:dyDescent="0.25">
      <c r="A15" s="100" t="s">
        <v>54</v>
      </c>
      <c r="B15" s="97">
        <v>0</v>
      </c>
      <c r="C15" s="101" t="s">
        <v>36</v>
      </c>
      <c r="D15" s="102" t="str">
        <f>IF(C15="Str",'Personal File'!$C$9,IF(C15="Dex",'Personal File'!$C$10,IF(C15="Con",'Personal File'!$C$11,IF(C15="Int",'Personal File'!$C$12,IF(C15="Wis",'Personal File'!$C$13,IF(C15="Cha",'Personal File'!$C$14))))))</f>
        <v>+6</v>
      </c>
      <c r="E15" s="103" t="str">
        <f t="shared" si="0"/>
        <v>Cha (+6)</v>
      </c>
      <c r="F15" s="98" t="s">
        <v>69</v>
      </c>
      <c r="G15" s="98">
        <f>B15+MID(E15,6,2)+F15</f>
        <v>6</v>
      </c>
      <c r="H15" s="99"/>
    </row>
    <row r="16" spans="1:8" s="51" customFormat="1" ht="16.5" x14ac:dyDescent="0.25">
      <c r="A16" s="66" t="s">
        <v>23</v>
      </c>
      <c r="B16" s="60">
        <v>0</v>
      </c>
      <c r="C16" s="67" t="s">
        <v>36</v>
      </c>
      <c r="D16" s="68" t="str">
        <f>IF(C16="Str",'Personal File'!$C$9,IF(C16="Dex",'Personal File'!$C$10,IF(C16="Con",'Personal File'!$C$11,IF(C16="Int",'Personal File'!$C$12,IF(C16="Wis",'Personal File'!$C$13,IF(C16="Cha",'Personal File'!$C$14))))))</f>
        <v>+6</v>
      </c>
      <c r="E16" s="68" t="str">
        <f t="shared" si="0"/>
        <v>Cha (+6)</v>
      </c>
      <c r="F16" s="63" t="s">
        <v>69</v>
      </c>
      <c r="G16" s="64">
        <v>0</v>
      </c>
      <c r="H16" s="65"/>
    </row>
    <row r="17" spans="1:8" s="51" customFormat="1" ht="16.5" x14ac:dyDescent="0.25">
      <c r="A17" s="107" t="s">
        <v>55</v>
      </c>
      <c r="B17" s="97">
        <v>0</v>
      </c>
      <c r="C17" s="108" t="s">
        <v>39</v>
      </c>
      <c r="D17" s="109" t="str">
        <f>IF(C17="Str",'Personal File'!$C$9,IF(C17="Dex",'Personal File'!$C$10,IF(C17="Con",'Personal File'!$C$11,IF(C17="Int",'Personal File'!$C$12,IF(C17="Wis",'Personal File'!$C$13,IF(C17="Cha",'Personal File'!$C$14))))))</f>
        <v>+0</v>
      </c>
      <c r="E17" s="109" t="str">
        <f t="shared" si="0"/>
        <v>Wis (+0)</v>
      </c>
      <c r="F17" s="98" t="s">
        <v>69</v>
      </c>
      <c r="G17" s="98">
        <f t="shared" ref="G17:G23" si="2">B17+MID(E17,6,2)+F17</f>
        <v>0</v>
      </c>
      <c r="H17" s="99"/>
    </row>
    <row r="18" spans="1:8" s="51" customFormat="1" ht="16.5" x14ac:dyDescent="0.25">
      <c r="A18" s="182" t="s">
        <v>56</v>
      </c>
      <c r="B18" s="82">
        <v>6</v>
      </c>
      <c r="C18" s="183" t="s">
        <v>40</v>
      </c>
      <c r="D18" s="184" t="str">
        <f>IF(C18="Str",'Personal File'!$C$9,IF(C18="Dex",'Personal File'!$C$10,IF(C18="Con",'Personal File'!$C$11,IF(C18="Int",'Personal File'!$C$12,IF(C18="Wis",'Personal File'!$C$13,IF(C18="Cha",'Personal File'!$C$14))))))</f>
        <v>+3</v>
      </c>
      <c r="E18" s="184" t="str">
        <f t="shared" si="0"/>
        <v>Dex (+3)</v>
      </c>
      <c r="F18" s="83" t="s">
        <v>69</v>
      </c>
      <c r="G18" s="83">
        <f t="shared" si="2"/>
        <v>9</v>
      </c>
      <c r="H18" s="84"/>
    </row>
    <row r="19" spans="1:8" s="51" customFormat="1" ht="16.5" x14ac:dyDescent="0.25">
      <c r="A19" s="75" t="s">
        <v>57</v>
      </c>
      <c r="B19" s="70">
        <v>0</v>
      </c>
      <c r="C19" s="77" t="s">
        <v>36</v>
      </c>
      <c r="D19" s="78" t="str">
        <f>IF(C19="Str",'Personal File'!$C$9,IF(C19="Dex",'Personal File'!$C$10,IF(C19="Con",'Personal File'!$C$11,IF(C19="Int",'Personal File'!$C$12,IF(C19="Wis",'Personal File'!$C$13,IF(C19="Cha",'Personal File'!$C$14))))))</f>
        <v>+6</v>
      </c>
      <c r="E19" s="76" t="str">
        <f t="shared" si="0"/>
        <v>Cha (+6)</v>
      </c>
      <c r="F19" s="73" t="s">
        <v>69</v>
      </c>
      <c r="G19" s="73">
        <f t="shared" si="2"/>
        <v>6</v>
      </c>
      <c r="H19" s="74"/>
    </row>
    <row r="20" spans="1:8" s="51" customFormat="1" ht="16.5" x14ac:dyDescent="0.25">
      <c r="A20" s="104" t="s">
        <v>58</v>
      </c>
      <c r="B20" s="97">
        <v>0</v>
      </c>
      <c r="C20" s="105" t="s">
        <v>41</v>
      </c>
      <c r="D20" s="106" t="str">
        <f>IF(C20="Str",'Personal File'!$C$9,IF(C20="Dex",'Personal File'!$C$10,IF(C20="Con",'Personal File'!$C$11,IF(C20="Int",'Personal File'!$C$12,IF(C20="Wis",'Personal File'!$C$13,IF(C20="Cha",'Personal File'!$C$14))))))</f>
        <v>+0</v>
      </c>
      <c r="E20" s="106" t="str">
        <f t="shared" si="0"/>
        <v>Str (+0)</v>
      </c>
      <c r="F20" s="98" t="s">
        <v>69</v>
      </c>
      <c r="G20" s="98">
        <f t="shared" si="2"/>
        <v>0</v>
      </c>
      <c r="H20" s="99"/>
    </row>
    <row r="21" spans="1:8" s="51" customFormat="1" ht="16.5" x14ac:dyDescent="0.25">
      <c r="A21" s="194" t="s">
        <v>102</v>
      </c>
      <c r="B21" s="82">
        <v>6</v>
      </c>
      <c r="C21" s="195" t="s">
        <v>38</v>
      </c>
      <c r="D21" s="196" t="str">
        <f>IF(C21="Str",'Personal File'!$C$9,IF(C21="Dex",'Personal File'!$C$10,IF(C21="Con",'Personal File'!$C$11,IF(C21="Int",'Personal File'!$C$12,IF(C21="Wis",'Personal File'!$C$13,IF(C21="Cha",'Personal File'!$C$14))))))</f>
        <v>+2</v>
      </c>
      <c r="E21" s="196" t="str">
        <f>CONCATENATE(C21," (",D21,")")</f>
        <v>Int (+2)</v>
      </c>
      <c r="F21" s="83" t="s">
        <v>69</v>
      </c>
      <c r="G21" s="83">
        <f t="shared" si="2"/>
        <v>8</v>
      </c>
      <c r="H21" s="84"/>
    </row>
    <row r="22" spans="1:8" s="51" customFormat="1" ht="16.5" x14ac:dyDescent="0.25">
      <c r="A22" s="168" t="s">
        <v>59</v>
      </c>
      <c r="B22" s="82">
        <v>1</v>
      </c>
      <c r="C22" s="171" t="s">
        <v>39</v>
      </c>
      <c r="D22" s="173" t="str">
        <f>IF(C22="Str",'Personal File'!$C$9,IF(C22="Dex",'Personal File'!$C$10,IF(C22="Con",'Personal File'!$C$11,IF(C22="Int",'Personal File'!$C$12,IF(C22="Wis",'Personal File'!$C$13,IF(C22="Cha",'Personal File'!$C$14))))))</f>
        <v>+0</v>
      </c>
      <c r="E22" s="193" t="str">
        <f t="shared" si="0"/>
        <v>Wis (+0)</v>
      </c>
      <c r="F22" s="83" t="s">
        <v>137</v>
      </c>
      <c r="G22" s="83">
        <f t="shared" si="2"/>
        <v>9</v>
      </c>
      <c r="H22" s="84"/>
    </row>
    <row r="23" spans="1:8" s="51" customFormat="1" ht="16.5" x14ac:dyDescent="0.25">
      <c r="A23" s="182" t="s">
        <v>24</v>
      </c>
      <c r="B23" s="82">
        <v>6</v>
      </c>
      <c r="C23" s="183" t="s">
        <v>40</v>
      </c>
      <c r="D23" s="184" t="str">
        <f>IF(C23="Str",'Personal File'!$C$9,IF(C23="Dex",'Personal File'!$C$10,IF(C23="Con",'Personal File'!$C$11,IF(C23="Int",'Personal File'!$C$12,IF(C23="Wis",'Personal File'!$C$13,IF(C23="Cha",'Personal File'!$C$14))))))</f>
        <v>+3</v>
      </c>
      <c r="E23" s="184" t="str">
        <f t="shared" si="0"/>
        <v>Dex (+3)</v>
      </c>
      <c r="F23" s="83" t="s">
        <v>69</v>
      </c>
      <c r="G23" s="83">
        <f t="shared" si="2"/>
        <v>9</v>
      </c>
      <c r="H23" s="84"/>
    </row>
    <row r="24" spans="1:8" s="51" customFormat="1" ht="16.5" x14ac:dyDescent="0.25">
      <c r="A24" s="94" t="s">
        <v>60</v>
      </c>
      <c r="B24" s="60">
        <v>0</v>
      </c>
      <c r="C24" s="95" t="s">
        <v>40</v>
      </c>
      <c r="D24" s="96" t="str">
        <f>IF(C24="Str",'Personal File'!$C$9,IF(C24="Dex",'Personal File'!$C$10,IF(C24="Con",'Personal File'!$C$11,IF(C24="Int",'Personal File'!$C$12,IF(C24="Wis",'Personal File'!$C$13,IF(C24="Cha",'Personal File'!$C$14))))))</f>
        <v>+3</v>
      </c>
      <c r="E24" s="96" t="str">
        <f t="shared" si="0"/>
        <v>Dex (+3)</v>
      </c>
      <c r="F24" s="63" t="s">
        <v>69</v>
      </c>
      <c r="G24" s="64">
        <v>0</v>
      </c>
      <c r="H24" s="65"/>
    </row>
    <row r="25" spans="1:8" ht="16.5" x14ac:dyDescent="0.25">
      <c r="A25" s="248" t="s">
        <v>124</v>
      </c>
      <c r="B25" s="82">
        <v>3</v>
      </c>
      <c r="C25" s="249" t="s">
        <v>36</v>
      </c>
      <c r="D25" s="250" t="str">
        <f>IF(C25="Str",'Personal File'!$C$9,IF(C25="Dex",'Personal File'!$C$10,IF(C25="Con",'Personal File'!$C$11,IF(C25="Int",'Personal File'!$C$12,IF(C25="Wis",'Personal File'!$C$13,IF(C25="Cha",'Personal File'!$C$14))))))</f>
        <v>+6</v>
      </c>
      <c r="E25" s="250" t="str">
        <f t="shared" si="0"/>
        <v>Cha (+6)</v>
      </c>
      <c r="F25" s="83" t="s">
        <v>69</v>
      </c>
      <c r="G25" s="83">
        <f>B25+MID(E25,6,2)+F25</f>
        <v>9</v>
      </c>
      <c r="H25" s="84" t="s">
        <v>146</v>
      </c>
    </row>
    <row r="26" spans="1:8" ht="16.5" x14ac:dyDescent="0.25">
      <c r="A26" s="145" t="s">
        <v>61</v>
      </c>
      <c r="B26" s="60">
        <v>0</v>
      </c>
      <c r="C26" s="79" t="s">
        <v>39</v>
      </c>
      <c r="D26" s="80" t="str">
        <f>IF(C26="Str",'Personal File'!$C$9,IF(C26="Dex",'Personal File'!$C$10,IF(C26="Con",'Personal File'!$C$11,IF(C26="Int",'Personal File'!$C$12,IF(C26="Wis",'Personal File'!$C$13,IF(C26="Cha",'Personal File'!$C$14))))))</f>
        <v>+0</v>
      </c>
      <c r="E26" s="80" t="str">
        <f t="shared" si="0"/>
        <v>Wis (+0)</v>
      </c>
      <c r="F26" s="63" t="s">
        <v>69</v>
      </c>
      <c r="G26" s="64">
        <v>0</v>
      </c>
      <c r="H26" s="65"/>
    </row>
    <row r="27" spans="1:8" ht="16.5" x14ac:dyDescent="0.25">
      <c r="A27" s="149" t="s">
        <v>25</v>
      </c>
      <c r="B27" s="97">
        <v>0</v>
      </c>
      <c r="C27" s="150" t="s">
        <v>40</v>
      </c>
      <c r="D27" s="151" t="str">
        <f>IF(C27="Str",'Personal File'!$C$9,IF(C27="Dex",'Personal File'!$C$10,IF(C27="Con",'Personal File'!$C$11,IF(C27="Int",'Personal File'!$C$12,IF(C27="Wis",'Personal File'!$C$13,IF(C27="Cha",'Personal File'!$C$14))))))</f>
        <v>+3</v>
      </c>
      <c r="E27" s="152" t="str">
        <f t="shared" si="0"/>
        <v>Dex (+3)</v>
      </c>
      <c r="F27" s="98" t="s">
        <v>69</v>
      </c>
      <c r="G27" s="98">
        <f>B27+MID(E27,6,2)+F27</f>
        <v>3</v>
      </c>
      <c r="H27" s="99"/>
    </row>
    <row r="28" spans="1:8" ht="16.5" x14ac:dyDescent="0.25">
      <c r="A28" s="194" t="s">
        <v>26</v>
      </c>
      <c r="B28" s="82">
        <v>6</v>
      </c>
      <c r="C28" s="195" t="s">
        <v>38</v>
      </c>
      <c r="D28" s="196" t="str">
        <f>IF(C28="Str",'Personal File'!$C$9,IF(C28="Dex",'Personal File'!$C$10,IF(C28="Con",'Personal File'!$C$11,IF(C28="Int",'Personal File'!$C$12,IF(C28="Wis",'Personal File'!$C$13,IF(C28="Cha",'Personal File'!$C$14))))))</f>
        <v>+2</v>
      </c>
      <c r="E28" s="196" t="str">
        <f t="shared" si="0"/>
        <v>Int (+2)</v>
      </c>
      <c r="F28" s="83" t="s">
        <v>69</v>
      </c>
      <c r="G28" s="83">
        <f>B28+MID(E28,6,2)+F28</f>
        <v>8</v>
      </c>
      <c r="H28" s="84"/>
    </row>
    <row r="29" spans="1:8" ht="16.5" x14ac:dyDescent="0.25">
      <c r="A29" s="107" t="s">
        <v>62</v>
      </c>
      <c r="B29" s="97">
        <v>0</v>
      </c>
      <c r="C29" s="108" t="s">
        <v>39</v>
      </c>
      <c r="D29" s="109" t="str">
        <f>IF(C29="Str",'Personal File'!$C$9,IF(C29="Dex",'Personal File'!$C$10,IF(C29="Con",'Personal File'!$C$11,IF(C29="Int",'Personal File'!$C$12,IF(C29="Wis",'Personal File'!$C$13,IF(C29="Cha",'Personal File'!$C$14))))))</f>
        <v>+0</v>
      </c>
      <c r="E29" s="109" t="str">
        <f t="shared" si="0"/>
        <v>Wis (+0)</v>
      </c>
      <c r="F29" s="98" t="s">
        <v>69</v>
      </c>
      <c r="G29" s="98">
        <f>B29+MID(E29,6,2)+F29</f>
        <v>0</v>
      </c>
      <c r="H29" s="99"/>
    </row>
    <row r="30" spans="1:8" ht="16.5" x14ac:dyDescent="0.25">
      <c r="A30" s="259" t="s">
        <v>98</v>
      </c>
      <c r="B30" s="260">
        <v>3</v>
      </c>
      <c r="C30" s="261" t="s">
        <v>40</v>
      </c>
      <c r="D30" s="262" t="str">
        <f>IF(C30="Str",'Personal File'!$C$9,IF(C30="Dex",'Personal File'!$C$10,IF(C30="Con",'Personal File'!$C$11,IF(C30="Int",'Personal File'!$C$12,IF(C30="Wis",'Personal File'!$C$13,IF(C30="Cha",'Personal File'!$C$14))))))</f>
        <v>+3</v>
      </c>
      <c r="E30" s="262" t="str">
        <f t="shared" si="0"/>
        <v>Dex (+3)</v>
      </c>
      <c r="F30" s="263" t="s">
        <v>69</v>
      </c>
      <c r="G30" s="83">
        <f>B30+MID(E30,6,2)+F30</f>
        <v>6</v>
      </c>
      <c r="H30" s="84" t="s">
        <v>146</v>
      </c>
    </row>
    <row r="31" spans="1:8" ht="16.5" x14ac:dyDescent="0.25">
      <c r="A31" s="156" t="s">
        <v>97</v>
      </c>
      <c r="B31" s="153">
        <v>0</v>
      </c>
      <c r="C31" s="157" t="s">
        <v>38</v>
      </c>
      <c r="D31" s="158" t="str">
        <f>IF(C31="Str",'Personal File'!$C$9,IF(C31="Dex",'Personal File'!$C$10,IF(C31="Con",'Personal File'!$C$11,IF(C31="Int",'Personal File'!$C$12,IF(C31="Wis",'Personal File'!$C$13,IF(C31="Cha",'Personal File'!$C$14))))))</f>
        <v>+2</v>
      </c>
      <c r="E31" s="158" t="str">
        <f t="shared" si="0"/>
        <v>Int (+2)</v>
      </c>
      <c r="F31" s="154" t="s">
        <v>69</v>
      </c>
      <c r="G31" s="64">
        <v>0</v>
      </c>
      <c r="H31" s="155"/>
    </row>
    <row r="32" spans="1:8" ht="16.5" x14ac:dyDescent="0.25">
      <c r="A32" s="156" t="s">
        <v>63</v>
      </c>
      <c r="B32" s="153">
        <v>0</v>
      </c>
      <c r="C32" s="157" t="s">
        <v>38</v>
      </c>
      <c r="D32" s="158" t="str">
        <f>IF(C32="Str",'Personal File'!$C$9,IF(C32="Dex",'Personal File'!$C$10,IF(C32="Con",'Personal File'!$C$11,IF(C32="Int",'Personal File'!$C$12,IF(C32="Wis",'Personal File'!$C$13,IF(C32="Cha",'Personal File'!$C$14))))))</f>
        <v>+2</v>
      </c>
      <c r="E32" s="158" t="str">
        <f t="shared" si="0"/>
        <v>Int (+2)</v>
      </c>
      <c r="F32" s="154" t="s">
        <v>69</v>
      </c>
      <c r="G32" s="64">
        <v>0</v>
      </c>
      <c r="H32" s="162"/>
    </row>
    <row r="33" spans="1:8" ht="16.5" x14ac:dyDescent="0.25">
      <c r="A33" s="168" t="s">
        <v>64</v>
      </c>
      <c r="B33" s="82">
        <v>6</v>
      </c>
      <c r="C33" s="171" t="s">
        <v>39</v>
      </c>
      <c r="D33" s="173" t="str">
        <f>IF(C33="Str",'Personal File'!$C$9,IF(C33="Dex",'Personal File'!$C$10,IF(C33="Con",'Personal File'!$C$11,IF(C33="Int",'Personal File'!$C$12,IF(C33="Wis",'Personal File'!$C$13,IF(C33="Cha",'Personal File'!$C$14))))))</f>
        <v>+0</v>
      </c>
      <c r="E33" s="173" t="str">
        <f t="shared" si="0"/>
        <v>Wis (+0)</v>
      </c>
      <c r="F33" s="83" t="s">
        <v>137</v>
      </c>
      <c r="G33" s="83">
        <f>B33+MID(E33,6,2)+F33</f>
        <v>14</v>
      </c>
      <c r="H33" s="84"/>
    </row>
    <row r="34" spans="1:8" ht="16.5" x14ac:dyDescent="0.25">
      <c r="A34" s="107" t="s">
        <v>99</v>
      </c>
      <c r="B34" s="97">
        <v>0</v>
      </c>
      <c r="C34" s="108" t="s">
        <v>39</v>
      </c>
      <c r="D34" s="109" t="str">
        <f>IF(C34="Str",'Personal File'!$C$9,IF(C34="Dex",'Personal File'!$C$10,IF(C34="Con",'Personal File'!$C$11,IF(C34="Int",'Personal File'!$C$12,IF(C34="Wis",'Personal File'!$C$13,IF(C34="Cha",'Personal File'!$C$14))))))</f>
        <v>+0</v>
      </c>
      <c r="E34" s="109" t="str">
        <f t="shared" si="0"/>
        <v>Wis (+0)</v>
      </c>
      <c r="F34" s="98" t="s">
        <v>69</v>
      </c>
      <c r="G34" s="98">
        <f>B34+MID(E34,6,2)+F34</f>
        <v>0</v>
      </c>
      <c r="H34" s="99"/>
    </row>
    <row r="35" spans="1:8" ht="16.5" x14ac:dyDescent="0.25">
      <c r="A35" s="104" t="s">
        <v>27</v>
      </c>
      <c r="B35" s="97">
        <v>0</v>
      </c>
      <c r="C35" s="105" t="s">
        <v>41</v>
      </c>
      <c r="D35" s="106" t="str">
        <f>IF(C35="Str",'Personal File'!$C$9,IF(C35="Dex",'Personal File'!$C$10,IF(C35="Con",'Personal File'!$C$11,IF(C35="Int",'Personal File'!$C$12,IF(C35="Wis",'Personal File'!$C$13,IF(C35="Cha",'Personal File'!$C$14))))))</f>
        <v>+0</v>
      </c>
      <c r="E35" s="106" t="str">
        <f t="shared" si="0"/>
        <v>Str (+0)</v>
      </c>
      <c r="F35" s="98" t="s">
        <v>69</v>
      </c>
      <c r="G35" s="98">
        <f>B35+MID(E35,6,2)+F35</f>
        <v>0</v>
      </c>
      <c r="H35" s="99"/>
    </row>
    <row r="36" spans="1:8" ht="16.5" x14ac:dyDescent="0.25">
      <c r="A36" s="159" t="s">
        <v>65</v>
      </c>
      <c r="B36" s="153">
        <v>0</v>
      </c>
      <c r="C36" s="160" t="s">
        <v>40</v>
      </c>
      <c r="D36" s="161" t="str">
        <f>IF(C36="Str",'Personal File'!$C$9,IF(C36="Dex",'Personal File'!$C$10,IF(C36="Con",'Personal File'!$C$11,IF(C36="Int",'Personal File'!$C$12,IF(C36="Wis",'Personal File'!$C$13,IF(C36="Cha",'Personal File'!$C$14))))))</f>
        <v>+3</v>
      </c>
      <c r="E36" s="161" t="str">
        <f t="shared" si="0"/>
        <v>Dex (+3)</v>
      </c>
      <c r="F36" s="154" t="s">
        <v>69</v>
      </c>
      <c r="G36" s="64">
        <v>0</v>
      </c>
      <c r="H36" s="155"/>
    </row>
    <row r="37" spans="1:8" ht="16.5" x14ac:dyDescent="0.25">
      <c r="A37" s="66" t="s">
        <v>66</v>
      </c>
      <c r="B37" s="60">
        <v>0</v>
      </c>
      <c r="C37" s="67" t="s">
        <v>36</v>
      </c>
      <c r="D37" s="68" t="str">
        <f>IF(C37="Str",'Personal File'!$C$9,IF(C37="Dex",'Personal File'!$C$10,IF(C37="Con",'Personal File'!$C$11,IF(C37="Int",'Personal File'!$C$12,IF(C37="Wis",'Personal File'!$C$13,IF(C37="Cha",'Personal File'!$C$14))))))</f>
        <v>+6</v>
      </c>
      <c r="E37" s="68" t="str">
        <f t="shared" si="0"/>
        <v>Cha (+6)</v>
      </c>
      <c r="F37" s="63" t="s">
        <v>69</v>
      </c>
      <c r="G37" s="64">
        <v>0</v>
      </c>
      <c r="H37" s="65"/>
    </row>
    <row r="38" spans="1:8" ht="17.25" thickBot="1" x14ac:dyDescent="0.3">
      <c r="A38" s="167" t="s">
        <v>67</v>
      </c>
      <c r="B38" s="169">
        <v>0</v>
      </c>
      <c r="C38" s="170" t="s">
        <v>40</v>
      </c>
      <c r="D38" s="172" t="str">
        <f>IF(C38="Str",'Personal File'!$C$9,IF(C38="Dex",'Personal File'!$C$10,IF(C38="Con",'Personal File'!$C$11,IF(C38="Int",'Personal File'!$C$12,IF(C38="Wis",'Personal File'!$C$13,IF(C38="Cha",'Personal File'!$C$14))))))</f>
        <v>+3</v>
      </c>
      <c r="E38" s="172" t="str">
        <f t="shared" si="0"/>
        <v>Dex (+3)</v>
      </c>
      <c r="F38" s="174" t="s">
        <v>69</v>
      </c>
      <c r="G38" s="174">
        <f>B38+MID(E38,6,2)+F38</f>
        <v>3</v>
      </c>
      <c r="H38" s="175"/>
    </row>
    <row r="39" spans="1:8" ht="16.5" thickTop="1" x14ac:dyDescent="0.25">
      <c r="B39" s="93"/>
      <c r="E39" s="93"/>
    </row>
    <row r="40" spans="1:8" x14ac:dyDescent="0.25">
      <c r="B40" s="93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"/>
  <sheetViews>
    <sheetView showGridLines="0" workbookViewId="0"/>
  </sheetViews>
  <sheetFormatPr defaultColWidth="13" defaultRowHeight="15.75" x14ac:dyDescent="0.25"/>
  <cols>
    <col min="1" max="1" width="22.625" style="38" bestFit="1" customWidth="1"/>
    <col min="2" max="2" width="6.25" style="38" bestFit="1" customWidth="1"/>
    <col min="3" max="3" width="6.375" style="39" bestFit="1" customWidth="1"/>
    <col min="4" max="4" width="1.875" style="39" customWidth="1"/>
    <col min="5" max="5" width="19.875" style="39" bestFit="1" customWidth="1"/>
    <col min="6" max="6" width="1.875" style="38" customWidth="1"/>
    <col min="7" max="7" width="23.375" style="32" bestFit="1" customWidth="1"/>
    <col min="8" max="16384" width="13" style="32"/>
  </cols>
  <sheetData>
    <row r="1" spans="1:7" ht="24.75" thickTop="1" thickBot="1" x14ac:dyDescent="0.4">
      <c r="A1" s="115" t="s">
        <v>105</v>
      </c>
      <c r="B1" s="116"/>
      <c r="C1" s="117"/>
      <c r="D1" s="32"/>
      <c r="E1" s="118" t="s">
        <v>117</v>
      </c>
      <c r="F1" s="32"/>
      <c r="G1" s="237" t="s">
        <v>118</v>
      </c>
    </row>
    <row r="2" spans="1:7" ht="17.25" thickTop="1" x14ac:dyDescent="0.25">
      <c r="A2" s="203" t="s">
        <v>42</v>
      </c>
      <c r="B2" s="204" t="s">
        <v>104</v>
      </c>
      <c r="C2" s="205" t="s">
        <v>106</v>
      </c>
      <c r="D2" s="21"/>
      <c r="E2" s="236" t="s">
        <v>125</v>
      </c>
      <c r="F2" s="32"/>
      <c r="G2" s="238" t="s">
        <v>126</v>
      </c>
    </row>
    <row r="3" spans="1:7" ht="16.5" x14ac:dyDescent="0.25">
      <c r="A3" s="197" t="s">
        <v>160</v>
      </c>
      <c r="B3" s="198">
        <v>0</v>
      </c>
      <c r="C3" s="202" t="s">
        <v>103</v>
      </c>
      <c r="D3" s="21"/>
      <c r="E3" s="119" t="s">
        <v>149</v>
      </c>
      <c r="F3" s="32"/>
      <c r="G3" s="239" t="s">
        <v>134</v>
      </c>
    </row>
    <row r="4" spans="1:7" ht="17.25" thickBot="1" x14ac:dyDescent="0.3">
      <c r="A4" s="200" t="s">
        <v>145</v>
      </c>
      <c r="B4" s="201">
        <f>'Personal File'!E3</f>
        <v>4</v>
      </c>
      <c r="C4" s="258">
        <v>3</v>
      </c>
      <c r="D4" s="21"/>
      <c r="E4" s="225" t="s">
        <v>167</v>
      </c>
      <c r="F4" s="32"/>
      <c r="G4" s="239" t="s">
        <v>155</v>
      </c>
    </row>
    <row r="5" spans="1:7" ht="18" thickTop="1" thickBot="1" x14ac:dyDescent="0.3">
      <c r="D5" s="21"/>
      <c r="F5" s="32"/>
      <c r="G5" s="239" t="s">
        <v>136</v>
      </c>
    </row>
    <row r="6" spans="1:7" ht="20.25" thickTop="1" thickBot="1" x14ac:dyDescent="0.3">
      <c r="A6" s="226" t="s">
        <v>86</v>
      </c>
      <c r="B6" s="227"/>
      <c r="C6" s="228"/>
      <c r="E6" s="300"/>
      <c r="F6" s="32"/>
      <c r="G6" s="240" t="s">
        <v>130</v>
      </c>
    </row>
    <row r="7" spans="1:7" ht="18.75" x14ac:dyDescent="0.25">
      <c r="A7" s="257" t="s">
        <v>152</v>
      </c>
      <c r="B7" s="252"/>
      <c r="C7" s="253"/>
      <c r="F7" s="32"/>
      <c r="G7" s="240" t="s">
        <v>131</v>
      </c>
    </row>
    <row r="8" spans="1:7" ht="17.25" thickBot="1" x14ac:dyDescent="0.3">
      <c r="A8" s="254" t="s">
        <v>153</v>
      </c>
      <c r="B8" s="255"/>
      <c r="C8" s="256"/>
      <c r="D8" s="21"/>
      <c r="F8" s="32"/>
      <c r="G8" s="240" t="s">
        <v>132</v>
      </c>
    </row>
    <row r="9" spans="1:7" ht="18" thickTop="1" thickBot="1" x14ac:dyDescent="0.3">
      <c r="F9" s="32"/>
      <c r="G9" s="240" t="s">
        <v>133</v>
      </c>
    </row>
    <row r="10" spans="1:7" ht="20.25" thickTop="1" thickBot="1" x14ac:dyDescent="0.3">
      <c r="A10" s="235" t="s">
        <v>150</v>
      </c>
      <c r="B10" s="227"/>
      <c r="C10" s="228"/>
      <c r="G10" s="240" t="s">
        <v>144</v>
      </c>
    </row>
    <row r="11" spans="1:7" ht="16.5" x14ac:dyDescent="0.25">
      <c r="A11" s="229" t="s">
        <v>154</v>
      </c>
      <c r="B11" s="230"/>
      <c r="C11" s="231"/>
      <c r="G11" s="240" t="s">
        <v>135</v>
      </c>
    </row>
    <row r="12" spans="1:7" ht="17.25" thickBot="1" x14ac:dyDescent="0.3">
      <c r="A12" s="232"/>
      <c r="B12" s="233"/>
      <c r="C12" s="234"/>
      <c r="G12" s="241" t="s">
        <v>138</v>
      </c>
    </row>
    <row r="13" spans="1:7" ht="16.5" thickTop="1" x14ac:dyDescent="0.25">
      <c r="A13" s="32"/>
      <c r="B13" s="32"/>
      <c r="C13" s="32"/>
    </row>
    <row r="14" spans="1:7" x14ac:dyDescent="0.25">
      <c r="A14" s="32"/>
      <c r="B14" s="32"/>
      <c r="C14" s="32"/>
    </row>
  </sheetData>
  <phoneticPr fontId="0" type="noConversion"/>
  <conditionalFormatting sqref="C3:C4">
    <cfRule type="cellIs" dxfId="10" priority="1" stopIfTrue="1" operator="equal">
      <formula>"þ"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/>
  </sheetViews>
  <sheetFormatPr defaultColWidth="13" defaultRowHeight="15.75" x14ac:dyDescent="0.25"/>
  <cols>
    <col min="1" max="1" width="22" style="26" customWidth="1"/>
    <col min="2" max="2" width="8.625" style="26" customWidth="1"/>
    <col min="3" max="3" width="6.125" style="26" customWidth="1"/>
    <col min="4" max="4" width="8.25" style="26" customWidth="1"/>
    <col min="5" max="5" width="8.375" style="26" customWidth="1"/>
    <col min="6" max="6" width="8.375" style="26" bestFit="1" customWidth="1"/>
    <col min="7" max="10" width="5.625" style="26" customWidth="1"/>
    <col min="11" max="11" width="26.625" style="26" customWidth="1"/>
    <col min="12" max="16384" width="13" style="1"/>
  </cols>
  <sheetData>
    <row r="1" spans="1:11" ht="24" thickBot="1" x14ac:dyDescent="0.4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7.25" thickTop="1" thickBot="1" x14ac:dyDescent="0.3">
      <c r="A2" s="288" t="s">
        <v>8</v>
      </c>
      <c r="B2" s="289" t="s">
        <v>9</v>
      </c>
      <c r="C2" s="289" t="s">
        <v>31</v>
      </c>
      <c r="D2" s="289" t="s">
        <v>32</v>
      </c>
      <c r="E2" s="290" t="s">
        <v>76</v>
      </c>
      <c r="F2" s="289" t="s">
        <v>29</v>
      </c>
      <c r="G2" s="289" t="s">
        <v>33</v>
      </c>
      <c r="H2" s="291" t="s">
        <v>151</v>
      </c>
      <c r="I2" s="304" t="s">
        <v>168</v>
      </c>
      <c r="J2" s="291" t="s">
        <v>94</v>
      </c>
      <c r="K2" s="292" t="s">
        <v>7</v>
      </c>
    </row>
    <row r="3" spans="1:11" x14ac:dyDescent="0.25">
      <c r="A3" s="298" t="s">
        <v>165</v>
      </c>
      <c r="B3" s="264" t="s">
        <v>110</v>
      </c>
      <c r="C3" s="265">
        <v>1</v>
      </c>
      <c r="D3" s="299" t="s">
        <v>166</v>
      </c>
      <c r="E3" s="266" t="s">
        <v>147</v>
      </c>
      <c r="F3" s="267" t="s">
        <v>113</v>
      </c>
      <c r="G3" s="268">
        <v>2</v>
      </c>
      <c r="H3" s="279" t="str">
        <f>CONCATENATE("+",RIGHT('Personal File'!$E$6)+D3)</f>
        <v>+4</v>
      </c>
      <c r="I3" s="311">
        <f ca="1">RANDBETWEEN(1,20)</f>
        <v>18</v>
      </c>
      <c r="J3" s="316">
        <f ca="1">I3+RIGHT(H3,2)</f>
        <v>22</v>
      </c>
      <c r="K3" s="192"/>
    </row>
    <row r="4" spans="1:11" x14ac:dyDescent="0.25">
      <c r="A4" s="213" t="s">
        <v>114</v>
      </c>
      <c r="B4" s="207" t="s">
        <v>110</v>
      </c>
      <c r="C4" s="212" t="s">
        <v>69</v>
      </c>
      <c r="D4" s="208">
        <v>0</v>
      </c>
      <c r="E4" s="208" t="s">
        <v>112</v>
      </c>
      <c r="F4" s="209" t="s">
        <v>113</v>
      </c>
      <c r="G4" s="210">
        <v>0</v>
      </c>
      <c r="H4" s="276" t="str">
        <f>CONCATENATE("+",RIGHT('Personal File'!$E$6)+D4)</f>
        <v>+3</v>
      </c>
      <c r="I4" s="312">
        <f t="shared" ref="I4:I5" ca="1" si="0">RANDBETWEEN(1,20)</f>
        <v>15</v>
      </c>
      <c r="J4" s="317">
        <f ca="1">I4+RIGHT(H4,2)</f>
        <v>18</v>
      </c>
      <c r="K4" s="211"/>
    </row>
    <row r="5" spans="1:11" ht="16.5" thickBot="1" x14ac:dyDescent="0.3">
      <c r="A5" s="147" t="s">
        <v>127</v>
      </c>
      <c r="B5" s="92" t="s">
        <v>128</v>
      </c>
      <c r="C5" s="148" t="s">
        <v>69</v>
      </c>
      <c r="D5" s="92">
        <v>0</v>
      </c>
      <c r="E5" s="25" t="s">
        <v>112</v>
      </c>
      <c r="F5" s="92" t="s">
        <v>129</v>
      </c>
      <c r="G5" s="90">
        <v>0</v>
      </c>
      <c r="H5" s="277" t="str">
        <f>CONCATENATE("+",RIGHT('Personal File'!$E$6)+D5)</f>
        <v>+3</v>
      </c>
      <c r="I5" s="313">
        <f t="shared" ca="1" si="0"/>
        <v>16</v>
      </c>
      <c r="J5" s="318">
        <f ca="1">I5+RIGHT(H5,2)</f>
        <v>19</v>
      </c>
      <c r="K5" s="91"/>
    </row>
    <row r="6" spans="1:11" ht="6" customHeight="1" thickTop="1" thickBot="1" x14ac:dyDescent="0.3"/>
    <row r="7" spans="1:11" ht="17.25" thickTop="1" thickBot="1" x14ac:dyDescent="0.3">
      <c r="A7" s="288" t="s">
        <v>11</v>
      </c>
      <c r="B7" s="289" t="s">
        <v>12</v>
      </c>
      <c r="C7" s="289" t="s">
        <v>31</v>
      </c>
      <c r="D7" s="289" t="s">
        <v>32</v>
      </c>
      <c r="E7" s="290" t="s">
        <v>76</v>
      </c>
      <c r="F7" s="289" t="s">
        <v>13</v>
      </c>
      <c r="G7" s="289" t="s">
        <v>33</v>
      </c>
      <c r="H7" s="291" t="s">
        <v>151</v>
      </c>
      <c r="I7" s="304" t="s">
        <v>168</v>
      </c>
      <c r="J7" s="291" t="s">
        <v>94</v>
      </c>
      <c r="K7" s="292" t="s">
        <v>7</v>
      </c>
    </row>
    <row r="8" spans="1:11" x14ac:dyDescent="0.25">
      <c r="A8" s="189" t="s">
        <v>140</v>
      </c>
      <c r="B8" s="188" t="s">
        <v>110</v>
      </c>
      <c r="C8" s="190" t="s">
        <v>69</v>
      </c>
      <c r="D8" s="322" t="s">
        <v>166</v>
      </c>
      <c r="E8" s="188" t="s">
        <v>111</v>
      </c>
      <c r="F8" s="319" t="s">
        <v>169</v>
      </c>
      <c r="G8" s="191">
        <v>2</v>
      </c>
      <c r="H8" s="278" t="str">
        <f>CONCATENATE("+",RIGHT('Personal File'!$E$6)+D8)</f>
        <v>+4</v>
      </c>
      <c r="I8" s="311">
        <f ca="1">RANDBETWEEN(1,20)</f>
        <v>20</v>
      </c>
      <c r="J8" s="314">
        <f ca="1">I8+RIGHT(H8,2)</f>
        <v>24</v>
      </c>
      <c r="K8" s="192" t="s">
        <v>170</v>
      </c>
    </row>
    <row r="9" spans="1:11" ht="16.5" thickBot="1" x14ac:dyDescent="0.3">
      <c r="A9" s="177"/>
      <c r="B9" s="178"/>
      <c r="C9" s="179"/>
      <c r="D9" s="179"/>
      <c r="E9" s="178"/>
      <c r="F9" s="179"/>
      <c r="G9" s="180"/>
      <c r="H9" s="315" t="str">
        <f>CONCATENATE("+",RIGHT('Personal File'!$E$6)+D9)</f>
        <v>+3</v>
      </c>
      <c r="I9" s="313">
        <f t="shared" ref="I9" ca="1" si="1">RANDBETWEEN(1,20)</f>
        <v>3</v>
      </c>
      <c r="J9" s="315">
        <f ca="1">I9+RIGHT(H9,2)</f>
        <v>6</v>
      </c>
      <c r="K9" s="181"/>
    </row>
    <row r="10" spans="1:11" ht="6" customHeight="1" thickTop="1" thickBot="1" x14ac:dyDescent="0.3">
      <c r="D10" s="28"/>
      <c r="E10" s="28"/>
      <c r="G10" s="29"/>
      <c r="H10" s="29"/>
      <c r="I10" s="29"/>
      <c r="J10" s="29"/>
    </row>
    <row r="11" spans="1:11" ht="17.25" thickTop="1" thickBot="1" x14ac:dyDescent="0.3">
      <c r="A11" s="288" t="s">
        <v>80</v>
      </c>
      <c r="B11" s="289" t="s">
        <v>22</v>
      </c>
      <c r="C11" s="289" t="s">
        <v>40</v>
      </c>
      <c r="D11" s="289" t="s">
        <v>94</v>
      </c>
      <c r="E11" s="289" t="s">
        <v>95</v>
      </c>
      <c r="F11" s="289" t="s">
        <v>96</v>
      </c>
      <c r="G11" s="289" t="s">
        <v>33</v>
      </c>
      <c r="H11" s="293" t="s">
        <v>7</v>
      </c>
      <c r="I11" s="301"/>
      <c r="J11" s="301"/>
      <c r="K11" s="294"/>
    </row>
    <row r="12" spans="1:11" x14ac:dyDescent="0.25">
      <c r="A12" s="206" t="s">
        <v>139</v>
      </c>
      <c r="B12" s="30">
        <v>3</v>
      </c>
      <c r="C12" s="30">
        <v>6</v>
      </c>
      <c r="D12" s="30">
        <v>0</v>
      </c>
      <c r="E12" s="146">
        <v>0.1</v>
      </c>
      <c r="F12" s="320" t="s">
        <v>163</v>
      </c>
      <c r="G12" s="54">
        <v>15</v>
      </c>
      <c r="H12" s="280"/>
      <c r="I12" s="302"/>
      <c r="J12" s="302"/>
      <c r="K12" s="281"/>
    </row>
    <row r="13" spans="1:11" ht="16.5" thickBot="1" x14ac:dyDescent="0.3">
      <c r="A13" s="24"/>
      <c r="B13" s="25"/>
      <c r="C13" s="25"/>
      <c r="D13" s="25"/>
      <c r="E13" s="176"/>
      <c r="F13" s="25"/>
      <c r="G13" s="27"/>
      <c r="H13" s="282"/>
      <c r="I13" s="303"/>
      <c r="J13" s="303"/>
      <c r="K13" s="283"/>
    </row>
    <row r="14" spans="1:11" ht="6.75" customHeight="1" thickTop="1" thickBot="1" x14ac:dyDescent="0.3"/>
    <row r="15" spans="1:11" ht="17.25" thickTop="1" thickBot="1" x14ac:dyDescent="0.3">
      <c r="A15" s="31" t="s">
        <v>14</v>
      </c>
      <c r="B15" s="29">
        <f>SUM(G3:G17)</f>
        <v>21.2</v>
      </c>
      <c r="D15" s="295" t="s">
        <v>81</v>
      </c>
      <c r="E15" s="296"/>
      <c r="F15" s="293" t="s">
        <v>10</v>
      </c>
      <c r="G15" s="289" t="s">
        <v>33</v>
      </c>
      <c r="H15" s="291" t="s">
        <v>151</v>
      </c>
      <c r="I15" s="293" t="s">
        <v>91</v>
      </c>
      <c r="J15" s="301"/>
      <c r="K15" s="294"/>
    </row>
    <row r="16" spans="1:11" x14ac:dyDescent="0.25">
      <c r="A16" s="31"/>
      <c r="B16" s="29"/>
      <c r="D16" s="185" t="s">
        <v>108</v>
      </c>
      <c r="E16" s="186"/>
      <c r="F16" s="187">
        <v>20</v>
      </c>
      <c r="G16" s="191">
        <f t="shared" ref="G16:G17" si="2">F16/10</f>
        <v>2</v>
      </c>
      <c r="H16" s="322" t="s">
        <v>85</v>
      </c>
      <c r="I16" s="305"/>
      <c r="J16" s="306"/>
      <c r="K16" s="307"/>
    </row>
    <row r="17" spans="4:11" ht="16.5" thickBot="1" x14ac:dyDescent="0.3">
      <c r="D17" s="321" t="s">
        <v>171</v>
      </c>
      <c r="E17" s="88"/>
      <c r="F17" s="89">
        <v>2</v>
      </c>
      <c r="G17" s="90">
        <f t="shared" si="2"/>
        <v>0.2</v>
      </c>
      <c r="H17" s="323" t="s">
        <v>85</v>
      </c>
      <c r="I17" s="308"/>
      <c r="J17" s="309"/>
      <c r="K17" s="310"/>
    </row>
    <row r="18" spans="4:11" ht="16.5" thickTop="1" x14ac:dyDescent="0.25"/>
  </sheetData>
  <phoneticPr fontId="0" type="noConversion"/>
  <conditionalFormatting sqref="I3">
    <cfRule type="cellIs" dxfId="9" priority="9" operator="equal">
      <formula>20</formula>
    </cfRule>
    <cfRule type="cellIs" dxfId="8" priority="10" operator="equal">
      <formula>1</formula>
    </cfRule>
  </conditionalFormatting>
  <conditionalFormatting sqref="I4">
    <cfRule type="cellIs" dxfId="7" priority="7" operator="equal">
      <formula>20</formula>
    </cfRule>
    <cfRule type="cellIs" dxfId="6" priority="8" operator="equal">
      <formula>1</formula>
    </cfRule>
  </conditionalFormatting>
  <conditionalFormatting sqref="I8">
    <cfRule type="cellIs" dxfId="5" priority="5" operator="equal">
      <formula>20</formula>
    </cfRule>
    <cfRule type="cellIs" dxfId="4" priority="6" operator="equal">
      <formula>1</formula>
    </cfRule>
  </conditionalFormatting>
  <conditionalFormatting sqref="I9">
    <cfRule type="cellIs" dxfId="3" priority="3" operator="equal">
      <formula>20</formula>
    </cfRule>
    <cfRule type="cellIs" dxfId="2" priority="4" operator="equal">
      <formula>1</formula>
    </cfRule>
  </conditionalFormatting>
  <conditionalFormatting sqref="I5">
    <cfRule type="cellIs" dxfId="1" priority="1" operator="equal">
      <formula>20</formula>
    </cfRule>
    <cfRule type="cellIs" dxfId="0" priority="2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workbookViewId="0"/>
  </sheetViews>
  <sheetFormatPr defaultColWidth="13" defaultRowHeight="15.75" x14ac:dyDescent="0.25"/>
  <cols>
    <col min="1" max="1" width="28.125" style="26" bestFit="1" customWidth="1"/>
    <col min="2" max="2" width="5.625" style="29" bestFit="1" customWidth="1"/>
    <col min="3" max="4" width="26.625" style="1" customWidth="1"/>
    <col min="5" max="16384" width="13" style="1"/>
  </cols>
  <sheetData>
    <row r="1" spans="1:4" ht="24" thickBot="1" x14ac:dyDescent="0.4">
      <c r="A1" s="23" t="s">
        <v>87</v>
      </c>
      <c r="B1" s="123"/>
      <c r="C1" s="23"/>
      <c r="D1" s="23"/>
    </row>
    <row r="2" spans="1:4" s="26" customFormat="1" ht="16.5" thickBot="1" x14ac:dyDescent="0.3">
      <c r="A2" s="124" t="s">
        <v>88</v>
      </c>
      <c r="B2" s="125" t="s">
        <v>89</v>
      </c>
      <c r="C2" s="126" t="s">
        <v>90</v>
      </c>
      <c r="D2" s="127" t="s">
        <v>91</v>
      </c>
    </row>
    <row r="3" spans="1:4" x14ac:dyDescent="0.25">
      <c r="A3" s="128" t="s">
        <v>109</v>
      </c>
      <c r="B3" s="129">
        <v>2</v>
      </c>
      <c r="C3" s="130"/>
      <c r="D3" s="131"/>
    </row>
    <row r="4" spans="1:4" x14ac:dyDescent="0.25">
      <c r="A4" s="286" t="s">
        <v>157</v>
      </c>
      <c r="B4" s="129">
        <v>8</v>
      </c>
      <c r="C4" s="130"/>
      <c r="D4" s="131"/>
    </row>
    <row r="5" spans="1:4" ht="16.5" thickBot="1" x14ac:dyDescent="0.3">
      <c r="A5" s="136"/>
      <c r="B5" s="137"/>
      <c r="C5" s="138"/>
      <c r="D5" s="139"/>
    </row>
    <row r="6" spans="1:4" ht="24.75" thickTop="1" thickBot="1" x14ac:dyDescent="0.4">
      <c r="A6" s="23" t="s">
        <v>92</v>
      </c>
      <c r="B6" s="140"/>
      <c r="C6" s="23"/>
      <c r="D6" s="141"/>
    </row>
    <row r="7" spans="1:4" ht="16.5" thickBot="1" x14ac:dyDescent="0.3">
      <c r="A7" s="124" t="s">
        <v>88</v>
      </c>
      <c r="B7" s="125" t="s">
        <v>89</v>
      </c>
      <c r="C7" s="126" t="s">
        <v>90</v>
      </c>
      <c r="D7" s="127" t="s">
        <v>91</v>
      </c>
    </row>
    <row r="8" spans="1:4" x14ac:dyDescent="0.25">
      <c r="A8" s="143" t="s">
        <v>141</v>
      </c>
      <c r="B8" s="144">
        <v>5</v>
      </c>
      <c r="C8" s="130"/>
      <c r="D8" s="131"/>
    </row>
    <row r="9" spans="1:4" x14ac:dyDescent="0.25">
      <c r="A9" s="287" t="s">
        <v>158</v>
      </c>
      <c r="B9" s="133">
        <f>C9</f>
        <v>5</v>
      </c>
      <c r="C9" s="134">
        <v>5</v>
      </c>
      <c r="D9" s="135"/>
    </row>
    <row r="10" spans="1:4" x14ac:dyDescent="0.25">
      <c r="A10" s="287" t="s">
        <v>159</v>
      </c>
      <c r="B10" s="133">
        <v>1</v>
      </c>
      <c r="C10" s="134"/>
      <c r="D10" s="135"/>
    </row>
    <row r="11" spans="1:4" x14ac:dyDescent="0.25">
      <c r="A11" s="132" t="s">
        <v>142</v>
      </c>
      <c r="B11" s="133">
        <f>C11</f>
        <v>2</v>
      </c>
      <c r="C11" s="134">
        <v>2</v>
      </c>
      <c r="D11" s="135"/>
    </row>
    <row r="12" spans="1:4" x14ac:dyDescent="0.25">
      <c r="A12" s="132" t="s">
        <v>143</v>
      </c>
      <c r="B12" s="133">
        <f>C12</f>
        <v>2</v>
      </c>
      <c r="C12" s="134">
        <v>2</v>
      </c>
      <c r="D12" s="135"/>
    </row>
    <row r="13" spans="1:4" x14ac:dyDescent="0.25">
      <c r="A13" s="132"/>
      <c r="B13" s="133"/>
      <c r="C13" s="134"/>
      <c r="D13" s="135"/>
    </row>
    <row r="14" spans="1:4" x14ac:dyDescent="0.25">
      <c r="A14" s="132"/>
      <c r="B14" s="133"/>
      <c r="C14" s="134"/>
      <c r="D14" s="135"/>
    </row>
    <row r="15" spans="1:4" ht="16.5" thickBot="1" x14ac:dyDescent="0.3">
      <c r="A15" s="136"/>
      <c r="B15" s="137"/>
      <c r="C15" s="138"/>
      <c r="D15" s="139"/>
    </row>
    <row r="16" spans="1:4" ht="24" thickTop="1" x14ac:dyDescent="0.35">
      <c r="A16" s="20" t="s">
        <v>93</v>
      </c>
      <c r="B16" s="29">
        <f>SUM(B3:B15)</f>
        <v>25</v>
      </c>
      <c r="C16" s="142"/>
      <c r="D16" s="141"/>
    </row>
    <row r="17" spans="1:1" x14ac:dyDescent="0.25">
      <c r="A17" s="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Personal File</vt:lpstr>
      <vt:lpstr>Skills</vt:lpstr>
      <vt:lpstr>Feats</vt:lpstr>
      <vt:lpstr>Martial</vt:lpstr>
      <vt:lpstr>Equipment</vt:lpstr>
      <vt:lpstr>'Personal File'!Print_Area</vt:lpstr>
      <vt:lpstr>Skills!Print_Area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Owner</cp:lastModifiedBy>
  <cp:lastPrinted>2007-10-12T15:52:45Z</cp:lastPrinted>
  <dcterms:created xsi:type="dcterms:W3CDTF">2000-10-24T15:39:59Z</dcterms:created>
  <dcterms:modified xsi:type="dcterms:W3CDTF">2013-05-27T15:46:21Z</dcterms:modified>
</cp:coreProperties>
</file>