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A\Jue\Armario\Arena II Nexus\NPCs\"/>
    </mc:Choice>
  </mc:AlternateContent>
  <xr:revisionPtr revIDLastSave="0" documentId="13_ncr:1_{C023FB5C-1D4A-443F-A36B-14AF13F64BE7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Gauntlet I" sheetId="25" r:id="rId1"/>
  </sheets>
  <definedNames>
    <definedName name="_xlnm._FilterDatabase" localSheetId="0" hidden="1">'Gauntlet I'!$A$1:$AA$1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5" l="1"/>
  <c r="N7" i="25" l="1"/>
  <c r="U7" i="25" s="1"/>
  <c r="M7" i="25"/>
  <c r="N6" i="25"/>
  <c r="U6" i="25" s="1"/>
  <c r="M6" i="25"/>
  <c r="T7" i="25" l="1"/>
  <c r="T6" i="25"/>
  <c r="N5" i="25"/>
  <c r="U5" i="25" s="1"/>
  <c r="M5" i="25"/>
  <c r="T5" i="25" l="1"/>
  <c r="S4" i="25"/>
  <c r="N3" i="25"/>
  <c r="T3" i="25" s="1"/>
  <c r="M3" i="25"/>
  <c r="U3" i="25" l="1"/>
  <c r="M2" i="25" l="1"/>
  <c r="N4" i="25" l="1"/>
  <c r="M4" i="25"/>
  <c r="T4" i="25" l="1"/>
  <c r="U4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 Álvarez</author>
  </authors>
  <commentList>
    <comment ref="G2" authorId="0" shapeId="0" xr:uid="{00000000-0006-0000-0000-000001000000}">
      <text>
        <r>
          <rPr>
            <sz val="12"/>
            <color indexed="81"/>
            <rFont val="Times New Roman"/>
            <family val="1"/>
          </rPr>
          <t xml:space="preserve">16 + 4 </t>
        </r>
        <r>
          <rPr>
            <i/>
            <sz val="12"/>
            <color indexed="81"/>
            <rFont val="Times New Roman"/>
            <family val="1"/>
          </rPr>
          <t>bull’s strength
+ 8 divine power</t>
        </r>
      </text>
    </comment>
    <comment ref="K2" authorId="0" shapeId="0" xr:uid="{00000000-0006-0000-0000-000002000000}">
      <text>
        <r>
          <rPr>
            <sz val="12"/>
            <color indexed="81"/>
            <rFont val="Times New Roman"/>
            <family val="1"/>
          </rPr>
          <t xml:space="preserve">20 + 4 </t>
        </r>
        <r>
          <rPr>
            <i/>
            <sz val="12"/>
            <color indexed="81"/>
            <rFont val="Times New Roman"/>
            <family val="1"/>
          </rPr>
          <t>owl’s wisdom
+ 8 divine power</t>
        </r>
      </text>
    </comment>
    <comment ref="Z7" authorId="0" shapeId="0" xr:uid="{00000000-0006-0000-0000-000003000000}">
      <text>
        <r>
          <rPr>
            <sz val="12"/>
            <color indexed="81"/>
            <rFont val="Times New Roman"/>
            <family val="1"/>
          </rPr>
          <t xml:space="preserve">Large Lucerne hammer Damage 2d4 Piercing Crit. ×4 </t>
        </r>
      </text>
    </comment>
    <comment ref="AA7" authorId="0" shapeId="0" xr:uid="{00000000-0006-0000-0000-000004000000}">
      <text>
        <r>
          <rPr>
            <sz val="12"/>
            <color indexed="81"/>
            <rFont val="Times New Roman"/>
            <family val="1"/>
          </rPr>
          <t>Arms &amp; Equipment Guide 15</t>
        </r>
      </text>
    </comment>
  </commentList>
</comments>
</file>

<file path=xl/sharedStrings.xml><?xml version="1.0" encoding="utf-8"?>
<sst xmlns="http://schemas.openxmlformats.org/spreadsheetml/2006/main" count="88" uniqueCount="78">
  <si>
    <t>Cha</t>
  </si>
  <si>
    <t>Con</t>
  </si>
  <si>
    <t>Int</t>
  </si>
  <si>
    <t>Wis</t>
  </si>
  <si>
    <t>Dex</t>
  </si>
  <si>
    <t>Str</t>
  </si>
  <si>
    <t>Atk</t>
  </si>
  <si>
    <t>M</t>
  </si>
  <si>
    <t>Spells Known</t>
  </si>
  <si>
    <t>Armor</t>
  </si>
  <si>
    <t>Weapons</t>
  </si>
  <si>
    <t>HP</t>
  </si>
  <si>
    <t>AC</t>
  </si>
  <si>
    <t>Align</t>
  </si>
  <si>
    <t>Sex</t>
  </si>
  <si>
    <t>Class</t>
  </si>
  <si>
    <t>Race</t>
  </si>
  <si>
    <t>Name</t>
  </si>
  <si>
    <t>Init</t>
  </si>
  <si>
    <t>Fort</t>
  </si>
  <si>
    <t>Ref</t>
  </si>
  <si>
    <t>Wil</t>
  </si>
  <si>
    <t>LE</t>
  </si>
  <si>
    <t>m</t>
  </si>
  <si>
    <t>Leather</t>
  </si>
  <si>
    <t>F</t>
  </si>
  <si>
    <t>none</t>
  </si>
  <si>
    <t>2/4</t>
  </si>
  <si>
    <t>NE</t>
  </si>
  <si>
    <t>Notable Equipment</t>
  </si>
  <si>
    <t>Abilities/Feats/Daily Spells</t>
  </si>
  <si>
    <t>TAC</t>
  </si>
  <si>
    <t>FF</t>
  </si>
  <si>
    <r>
      <t>Spells Prepared/</t>
    </r>
    <r>
      <rPr>
        <b/>
        <sz val="12"/>
        <color rgb="FFFF0000"/>
        <rFont val="Times New Roman"/>
        <family val="1"/>
      </rPr>
      <t>Cast</t>
    </r>
  </si>
  <si>
    <t>Troglodyte</t>
  </si>
  <si>
    <t>*</t>
  </si>
  <si>
    <t>Adept (1)</t>
  </si>
  <si>
    <t>ECL</t>
  </si>
  <si>
    <t>Mojo charms</t>
  </si>
  <si>
    <t>Pikemaster Threescales Darr</t>
  </si>
  <si>
    <t>Kuo-Toa</t>
  </si>
  <si>
    <t>Jiménez</t>
  </si>
  <si>
    <t>Exalted Whip (MM V 96)</t>
  </si>
  <si>
    <t>Sahuagin</t>
  </si>
  <si>
    <t>MM 217</t>
  </si>
  <si>
    <t>see MM 217</t>
  </si>
  <si>
    <t>Splint</t>
  </si>
  <si>
    <t>Bubb Nipperú</t>
  </si>
  <si>
    <t>Bullywug</t>
  </si>
  <si>
    <t>MoF 25</t>
  </si>
  <si>
    <t>Listen -2, Spot -2</t>
  </si>
  <si>
    <t>Halfspear</t>
  </si>
  <si>
    <t>Skeeter F’lothorx</t>
  </si>
  <si>
    <t>Bracers of Quick Strike</t>
  </si>
  <si>
    <t>3/1</t>
  </si>
  <si>
    <t>All adept spells up to 1st level</t>
  </si>
  <si>
    <r>
      <t xml:space="preserve">ghost sound, touch of fatigue 4; </t>
    </r>
    <r>
      <rPr>
        <b/>
        <sz val="12"/>
        <color rgb="FFFF0000"/>
        <rFont val="Times New Roman"/>
        <family val="1"/>
      </rPr>
      <t>protection from good</t>
    </r>
  </si>
  <si>
    <r>
      <t xml:space="preserve">Alertness, Combat Casting, Improved Initiative, Power Attack, Weapon Focus (pincer staff), </t>
    </r>
    <r>
      <rPr>
        <b/>
        <sz val="12"/>
        <rFont val="Times New Roman"/>
        <family val="1"/>
      </rPr>
      <t xml:space="preserve">Domains:  </t>
    </r>
    <r>
      <rPr>
        <sz val="12"/>
        <rFont val="Times New Roman"/>
        <family val="1"/>
      </rPr>
      <t>Destruction, Water, lightning bolt, rebuke undead 5/day (+4, 2d6+10, 8th), rebuke water creatures or turn fire creatures 5/day (+4, 2d6+10, 8th), spontaneous casting (inflict spells), 6/6/5/5/3</t>
    </r>
  </si>
  <si>
    <t>Shortspear</t>
  </si>
  <si>
    <t>Talon, harpoon, heavy crossbow, javelins</t>
  </si>
  <si>
    <t>Glass Golem</t>
  </si>
  <si>
    <t>MM II 115</t>
  </si>
  <si>
    <t>Tengrand (inanimate)</t>
  </si>
  <si>
    <t>Tengrand (living)</t>
  </si>
  <si>
    <t>-</t>
  </si>
  <si>
    <t>N</t>
  </si>
  <si>
    <t>Construct, DR 10/+2, fast healing 5, keen, magic immunity.</t>
  </si>
  <si>
    <t>Rake attack, shard crossbow</t>
  </si>
  <si>
    <t>Incarnate Construct</t>
  </si>
  <si>
    <t>Dendritic Armor</t>
  </si>
  <si>
    <t>Power Attack, Improved Critical, Weapon Focus (Lucerne Hammer)</t>
  </si>
  <si>
    <t>Resounding Lucerne Hammer, Crystal Boomerang</t>
  </si>
  <si>
    <t>Fighter (3)</t>
  </si>
  <si>
    <t>All cleric spells up to 4th level</t>
  </si>
  <si>
    <t xml:space="preserve">Seashell Armor (chain shirt +1); </t>
  </si>
  <si>
    <t>Cloak of Resistance +1, Potion of Owl’s Wisdom (DRUNK), Scroll of Mage Armor (USED)</t>
  </si>
  <si>
    <t>Returning Wounding Pincer Staff, MW Dagger</t>
  </si>
  <si>
    <r>
      <t>create water (2/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>), cure minor wounds (2/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>), detect magic (1/</t>
    </r>
    <r>
      <rPr>
        <sz val="10"/>
        <color rgb="FFFF0000"/>
        <rFont val="Times New Roman"/>
        <family val="1"/>
      </rPr>
      <t>0</t>
    </r>
    <r>
      <rPr>
        <sz val="10"/>
        <rFont val="Times New Roman"/>
        <family val="1"/>
      </rPr>
      <t xml:space="preserve">); </t>
    </r>
    <r>
      <rPr>
        <b/>
        <sz val="10"/>
        <color rgb="FFFF0000"/>
        <rFont val="Times New Roman"/>
        <family val="1"/>
      </rPr>
      <t>bless</t>
    </r>
    <r>
      <rPr>
        <b/>
        <sz val="10"/>
        <rFont val="Times New Roman"/>
        <family val="1"/>
      </rPr>
      <t xml:space="preserve">, command (DC 16), cure light wounds, </t>
    </r>
    <r>
      <rPr>
        <b/>
        <sz val="10"/>
        <color rgb="FFFF0000"/>
        <rFont val="Times New Roman"/>
        <family val="1"/>
      </rPr>
      <t>nightshield</t>
    </r>
    <r>
      <rPr>
        <b/>
        <sz val="10"/>
        <rFont val="Times New Roman"/>
        <family val="1"/>
      </rPr>
      <t>, obscuring mist</t>
    </r>
    <r>
      <rPr>
        <b/>
        <vertAlign val="superscript"/>
        <sz val="10"/>
        <rFont val="Times New Roman"/>
        <family val="1"/>
      </rPr>
      <t>D</t>
    </r>
    <r>
      <rPr>
        <b/>
        <sz val="10"/>
        <rFont val="Times New Roman"/>
        <family val="1"/>
      </rPr>
      <t xml:space="preserve">, protection from chaos, </t>
    </r>
    <r>
      <rPr>
        <b/>
        <sz val="10"/>
        <color rgb="FFFF0000"/>
        <rFont val="Times New Roman"/>
        <family val="1"/>
      </rPr>
      <t xml:space="preserve">sanctuary </t>
    </r>
    <r>
      <rPr>
        <b/>
        <sz val="10"/>
        <rFont val="Times New Roman"/>
        <family val="1"/>
      </rPr>
      <t>(DC 16)</t>
    </r>
    <r>
      <rPr>
        <sz val="10"/>
        <rFont val="Times New Roman"/>
        <family val="1"/>
      </rPr>
      <t>;</t>
    </r>
    <r>
      <rPr>
        <i/>
        <sz val="10"/>
        <rFont val="Times New Roman"/>
        <family val="1"/>
      </rPr>
      <t xml:space="preserve"> </t>
    </r>
    <r>
      <rPr>
        <i/>
        <sz val="10"/>
        <color rgb="FFFF0000"/>
        <rFont val="Times New Roman"/>
        <family val="1"/>
      </rPr>
      <t>bull’s strength</t>
    </r>
    <r>
      <rPr>
        <i/>
        <sz val="10"/>
        <rFont val="Times New Roman"/>
        <family val="1"/>
      </rPr>
      <t>, cure moderate wounds, fog cloud</t>
    </r>
    <r>
      <rPr>
        <b/>
        <i/>
        <vertAlign val="superscript"/>
        <sz val="10"/>
        <rFont val="Times New Roman"/>
        <family val="1"/>
      </rPr>
      <t>D</t>
    </r>
    <r>
      <rPr>
        <i/>
        <sz val="10"/>
        <rFont val="Times New Roman"/>
        <family val="1"/>
      </rPr>
      <t xml:space="preserve">, hold person (DC 17), </t>
    </r>
    <r>
      <rPr>
        <i/>
        <sz val="10"/>
        <color rgb="FFFF0000"/>
        <rFont val="Times New Roman"/>
        <family val="1"/>
      </rPr>
      <t>spiritual weapon</t>
    </r>
    <r>
      <rPr>
        <sz val="10"/>
        <rFont val="Times New Roman"/>
        <family val="1"/>
      </rPr>
      <t xml:space="preserve">; </t>
    </r>
    <r>
      <rPr>
        <b/>
        <i/>
        <sz val="10"/>
        <rFont val="Times New Roman"/>
        <family val="1"/>
      </rPr>
      <t>summon monster III (2/</t>
    </r>
    <r>
      <rPr>
        <b/>
        <i/>
        <sz val="10"/>
        <color rgb="FFFF0000"/>
        <rFont val="Times New Roman"/>
        <family val="1"/>
      </rPr>
      <t>0</t>
    </r>
    <r>
      <rPr>
        <b/>
        <i/>
        <sz val="10"/>
        <rFont val="Times New Roman"/>
        <family val="1"/>
      </rPr>
      <t xml:space="preserve">), dispel magic, protection from energy, </t>
    </r>
    <r>
      <rPr>
        <b/>
        <i/>
        <sz val="10"/>
        <color rgb="FFFF0000"/>
        <rFont val="Times New Roman"/>
        <family val="1"/>
      </rPr>
      <t>cure serious wounds</t>
    </r>
    <r>
      <rPr>
        <sz val="10"/>
        <rFont val="Times New Roman"/>
        <family val="1"/>
      </rPr>
      <t>; inflict critical wounds</t>
    </r>
    <r>
      <rPr>
        <b/>
        <vertAlign val="superscript"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(+13 melee touch, DC 19), </t>
    </r>
    <r>
      <rPr>
        <sz val="10"/>
        <color rgb="FFFF0000"/>
        <rFont val="Times New Roman"/>
        <family val="1"/>
      </rPr>
      <t xml:space="preserve">divine power, summon monster IV </t>
    </r>
    <r>
      <rPr>
        <sz val="10"/>
        <rFont val="Times New Roman"/>
        <family val="1"/>
      </rPr>
      <t>(2/</t>
    </r>
    <r>
      <rPr>
        <sz val="10"/>
        <color rgb="FFFF0000"/>
        <rFont val="Times New Roman"/>
        <family val="1"/>
      </rPr>
      <t>2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</si>
</sst>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3"/>
      <color indexed="5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b/>
      <sz val="13"/>
      <name val="Symbol"/>
      <family val="1"/>
      <charset val="2"/>
    </font>
    <font>
      <b/>
      <i/>
      <sz val="12"/>
      <color theme="1"/>
      <name val="Times New Roman"/>
      <family val="1"/>
    </font>
    <font>
      <b/>
      <sz val="13"/>
      <color rgb="FF00FF0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i/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sz val="13"/>
      <color theme="0"/>
      <name val="Times New Roman"/>
      <family val="1"/>
    </font>
    <font>
      <sz val="12"/>
      <color indexed="81"/>
      <name val="Times New Roman"/>
      <family val="1"/>
    </font>
    <font>
      <i/>
      <sz val="12"/>
      <color indexed="81"/>
      <name val="Times New Roman"/>
      <family val="1"/>
    </font>
    <font>
      <b/>
      <i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</cellStyleXfs>
  <cellXfs count="46">
    <xf numFmtId="0" fontId="0" fillId="0" borderId="0" xfId="0"/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2" fillId="0" borderId="0" xfId="2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 wrapText="1"/>
    </xf>
    <xf numFmtId="0" fontId="0" fillId="0" borderId="6" xfId="0" quotePrefix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" fillId="0" borderId="11" xfId="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quotePrefix="1" applyFont="1" applyFill="1" applyBorder="1" applyAlignment="1">
      <alignment horizontal="center" vertical="center" wrapText="1"/>
    </xf>
    <xf numFmtId="0" fontId="25" fillId="4" borderId="12" xfId="2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righ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</cellXfs>
  <cellStyles count="5">
    <cellStyle name="Excel Built-in Normal" xfId="3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Percent 2" xfId="1" xr:uid="{00000000-0005-0000-0000-000004000000}"/>
  </cellStyles>
  <dxfs count="7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FF00"/>
      <color rgb="FFCCFFCC"/>
      <color rgb="FF9966FF"/>
      <color rgb="FF0000FF"/>
      <color rgb="FF3333FF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"/>
  <sheetViews>
    <sheetView showGridLines="0" tabSelected="1" zoomScale="94" zoomScaleNormal="94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X8" sqref="X8"/>
    </sheetView>
  </sheetViews>
  <sheetFormatPr defaultColWidth="10.8984375" defaultRowHeight="16.2" x14ac:dyDescent="0.3"/>
  <cols>
    <col min="1" max="1" width="22.09765625" style="3" bestFit="1" customWidth="1"/>
    <col min="2" max="2" width="11.3984375" style="1" bestFit="1" customWidth="1"/>
    <col min="3" max="3" width="14.19921875" style="1" customWidth="1"/>
    <col min="4" max="4" width="4.69921875" style="1" bestFit="1" customWidth="1"/>
    <col min="5" max="5" width="4" style="1" bestFit="1" customWidth="1"/>
    <col min="6" max="6" width="5.19921875" style="1" bestFit="1" customWidth="1"/>
    <col min="7" max="7" width="4" style="1" bestFit="1" customWidth="1"/>
    <col min="8" max="8" width="4.59765625" style="1" bestFit="1" customWidth="1"/>
    <col min="9" max="9" width="4.8984375" style="1" bestFit="1" customWidth="1"/>
    <col min="10" max="10" width="3.69921875" style="1" bestFit="1" customWidth="1"/>
    <col min="11" max="12" width="4.69921875" style="1" bestFit="1" customWidth="1"/>
    <col min="13" max="13" width="4.3984375" style="1" bestFit="1" customWidth="1"/>
    <col min="14" max="14" width="4.5" style="1" bestFit="1" customWidth="1"/>
    <col min="15" max="15" width="5.3984375" style="1" bestFit="1" customWidth="1"/>
    <col min="16" max="16" width="4.19921875" style="1" bestFit="1" customWidth="1"/>
    <col min="17" max="17" width="4.59765625" style="1" bestFit="1" customWidth="1"/>
    <col min="18" max="18" width="4.3984375" style="1" bestFit="1" customWidth="1"/>
    <col min="19" max="19" width="4" style="1" bestFit="1" customWidth="1"/>
    <col min="20" max="20" width="5.19921875" style="1" bestFit="1" customWidth="1"/>
    <col min="21" max="21" width="4.69921875" style="1" customWidth="1"/>
    <col min="22" max="22" width="4.69921875" style="2" customWidth="1"/>
    <col min="23" max="23" width="63" style="1" customWidth="1"/>
    <col min="24" max="24" width="93.19921875" style="1" customWidth="1"/>
    <col min="25" max="25" width="13.8984375" style="1" bestFit="1" customWidth="1"/>
    <col min="26" max="26" width="19.8984375" style="1" customWidth="1"/>
    <col min="27" max="27" width="14.8984375" style="1" customWidth="1"/>
    <col min="28" max="28" width="17.09765625" style="1" bestFit="1" customWidth="1"/>
    <col min="29" max="16384" width="10.8984375" style="1"/>
  </cols>
  <sheetData>
    <row r="1" spans="1:28" ht="17.399999999999999" thickBot="1" x14ac:dyDescent="0.35">
      <c r="A1" s="16" t="s">
        <v>17</v>
      </c>
      <c r="B1" s="17" t="s">
        <v>16</v>
      </c>
      <c r="C1" s="17" t="s">
        <v>15</v>
      </c>
      <c r="D1" s="17" t="s">
        <v>37</v>
      </c>
      <c r="E1" s="17" t="s">
        <v>14</v>
      </c>
      <c r="F1" s="17" t="s">
        <v>13</v>
      </c>
      <c r="G1" s="18" t="s">
        <v>5</v>
      </c>
      <c r="H1" s="19" t="s">
        <v>4</v>
      </c>
      <c r="I1" s="20" t="s">
        <v>1</v>
      </c>
      <c r="J1" s="21" t="s">
        <v>2</v>
      </c>
      <c r="K1" s="22" t="s">
        <v>3</v>
      </c>
      <c r="L1" s="23" t="s">
        <v>0</v>
      </c>
      <c r="M1" s="12" t="s">
        <v>23</v>
      </c>
      <c r="N1" s="19" t="s">
        <v>18</v>
      </c>
      <c r="O1" s="20" t="s">
        <v>19</v>
      </c>
      <c r="P1" s="19" t="s">
        <v>20</v>
      </c>
      <c r="Q1" s="22" t="s">
        <v>21</v>
      </c>
      <c r="R1" s="18" t="s">
        <v>6</v>
      </c>
      <c r="S1" s="28" t="s">
        <v>12</v>
      </c>
      <c r="T1" s="28" t="s">
        <v>31</v>
      </c>
      <c r="U1" s="28" t="s">
        <v>32</v>
      </c>
      <c r="V1" s="20" t="s">
        <v>11</v>
      </c>
      <c r="W1" s="25" t="s">
        <v>30</v>
      </c>
      <c r="X1" s="24" t="s">
        <v>33</v>
      </c>
      <c r="Y1" s="26" t="s">
        <v>8</v>
      </c>
      <c r="Z1" s="35" t="s">
        <v>10</v>
      </c>
      <c r="AA1" s="24" t="s">
        <v>9</v>
      </c>
      <c r="AB1" s="29" t="s">
        <v>29</v>
      </c>
    </row>
    <row r="2" spans="1:28" ht="78" x14ac:dyDescent="0.3">
      <c r="A2" s="30" t="s">
        <v>41</v>
      </c>
      <c r="B2" s="4" t="s">
        <v>40</v>
      </c>
      <c r="C2" s="4" t="s">
        <v>42</v>
      </c>
      <c r="D2" s="38">
        <v>7</v>
      </c>
      <c r="E2" s="4" t="s">
        <v>25</v>
      </c>
      <c r="F2" s="6" t="s">
        <v>22</v>
      </c>
      <c r="G2" s="40">
        <v>28</v>
      </c>
      <c r="H2" s="5">
        <v>12</v>
      </c>
      <c r="I2" s="5">
        <v>18</v>
      </c>
      <c r="J2" s="5">
        <v>14</v>
      </c>
      <c r="K2" s="44">
        <f>20+4</f>
        <v>24</v>
      </c>
      <c r="L2" s="7">
        <v>14</v>
      </c>
      <c r="M2" s="13">
        <f t="shared" ref="M2:M5" si="0">AVERAGE(G2:L2)</f>
        <v>18.333333333333332</v>
      </c>
      <c r="N2" s="9">
        <v>5</v>
      </c>
      <c r="O2" s="11">
        <v>8</v>
      </c>
      <c r="P2" s="5">
        <v>9</v>
      </c>
      <c r="Q2" s="7">
        <v>13</v>
      </c>
      <c r="R2" s="14">
        <v>10</v>
      </c>
      <c r="S2" s="7">
        <v>25</v>
      </c>
      <c r="T2" s="7">
        <v>11</v>
      </c>
      <c r="U2" s="7">
        <v>24</v>
      </c>
      <c r="V2" s="10">
        <v>85</v>
      </c>
      <c r="W2" s="27" t="s">
        <v>57</v>
      </c>
      <c r="X2" s="31" t="s">
        <v>77</v>
      </c>
      <c r="Y2" s="45" t="s">
        <v>73</v>
      </c>
      <c r="Z2" s="36" t="s">
        <v>76</v>
      </c>
      <c r="AA2" s="4" t="s">
        <v>74</v>
      </c>
      <c r="AB2" s="15" t="s">
        <v>75</v>
      </c>
    </row>
    <row r="3" spans="1:28" ht="31.2" x14ac:dyDescent="0.3">
      <c r="A3" s="30" t="s">
        <v>47</v>
      </c>
      <c r="B3" s="4" t="s">
        <v>43</v>
      </c>
      <c r="C3" s="4" t="s">
        <v>44</v>
      </c>
      <c r="D3" s="39">
        <v>2</v>
      </c>
      <c r="E3" s="4" t="s">
        <v>25</v>
      </c>
      <c r="F3" s="6" t="s">
        <v>22</v>
      </c>
      <c r="G3" s="8">
        <v>14</v>
      </c>
      <c r="H3" s="5">
        <v>13</v>
      </c>
      <c r="I3" s="5">
        <v>12</v>
      </c>
      <c r="J3" s="5">
        <v>14</v>
      </c>
      <c r="K3" s="5">
        <v>13</v>
      </c>
      <c r="L3" s="7">
        <v>12</v>
      </c>
      <c r="M3" s="13">
        <f t="shared" si="0"/>
        <v>13</v>
      </c>
      <c r="N3" s="9" t="str">
        <f t="shared" ref="N3:N5" si="1">IF(H3&gt;9.9,CONCATENATE("+",ROUNDDOWN((H3-10)/2,0)),ROUNDUP((H3-10)/2,0))</f>
        <v>+1</v>
      </c>
      <c r="O3" s="11">
        <v>3</v>
      </c>
      <c r="P3" s="5">
        <v>4</v>
      </c>
      <c r="Q3" s="7">
        <v>4</v>
      </c>
      <c r="R3" s="37" t="s">
        <v>35</v>
      </c>
      <c r="S3" s="7">
        <v>16</v>
      </c>
      <c r="T3" s="7">
        <f>10+N3</f>
        <v>11</v>
      </c>
      <c r="U3" s="7">
        <f t="shared" ref="U3:U5" si="2">S3-N3</f>
        <v>15</v>
      </c>
      <c r="V3" s="10">
        <v>11</v>
      </c>
      <c r="W3" s="27" t="s">
        <v>45</v>
      </c>
      <c r="X3" s="32"/>
      <c r="Y3" s="34"/>
      <c r="Z3" s="36" t="s">
        <v>59</v>
      </c>
      <c r="AA3" s="4" t="s">
        <v>26</v>
      </c>
      <c r="AB3" s="15" t="s">
        <v>53</v>
      </c>
    </row>
    <row r="4" spans="1:28" ht="32.4" x14ac:dyDescent="0.3">
      <c r="A4" s="30" t="s">
        <v>39</v>
      </c>
      <c r="B4" s="4" t="s">
        <v>34</v>
      </c>
      <c r="C4" s="4" t="s">
        <v>36</v>
      </c>
      <c r="D4" s="39">
        <v>2</v>
      </c>
      <c r="E4" s="4" t="s">
        <v>7</v>
      </c>
      <c r="F4" s="6" t="s">
        <v>22</v>
      </c>
      <c r="G4" s="8">
        <v>9</v>
      </c>
      <c r="H4" s="5">
        <v>8</v>
      </c>
      <c r="I4" s="5">
        <v>10</v>
      </c>
      <c r="J4" s="5">
        <v>9</v>
      </c>
      <c r="K4" s="5">
        <v>18</v>
      </c>
      <c r="L4" s="7">
        <v>12</v>
      </c>
      <c r="M4" s="13">
        <f t="shared" si="0"/>
        <v>11</v>
      </c>
      <c r="N4" s="9">
        <f t="shared" si="1"/>
        <v>-1</v>
      </c>
      <c r="O4" s="11">
        <v>2</v>
      </c>
      <c r="P4" s="5">
        <v>1</v>
      </c>
      <c r="Q4" s="7">
        <v>-1</v>
      </c>
      <c r="R4" s="14" t="s">
        <v>27</v>
      </c>
      <c r="S4" s="7">
        <f>17+6</f>
        <v>23</v>
      </c>
      <c r="T4" s="7">
        <f>10+N4</f>
        <v>9</v>
      </c>
      <c r="U4" s="7">
        <f t="shared" si="2"/>
        <v>24</v>
      </c>
      <c r="V4" s="10">
        <v>12</v>
      </c>
      <c r="W4" s="27" t="s">
        <v>54</v>
      </c>
      <c r="X4" s="27" t="s">
        <v>56</v>
      </c>
      <c r="Y4" s="33" t="s">
        <v>55</v>
      </c>
      <c r="Z4" s="36" t="s">
        <v>58</v>
      </c>
      <c r="AA4" s="4" t="s">
        <v>46</v>
      </c>
      <c r="AB4" s="15" t="s">
        <v>38</v>
      </c>
    </row>
    <row r="5" spans="1:28" ht="16.8" x14ac:dyDescent="0.3">
      <c r="A5" s="30" t="s">
        <v>52</v>
      </c>
      <c r="B5" s="4" t="s">
        <v>48</v>
      </c>
      <c r="C5" s="4" t="s">
        <v>49</v>
      </c>
      <c r="D5" s="41">
        <v>1</v>
      </c>
      <c r="E5" s="4" t="s">
        <v>7</v>
      </c>
      <c r="F5" s="6" t="s">
        <v>28</v>
      </c>
      <c r="G5" s="8">
        <v>10</v>
      </c>
      <c r="H5" s="5">
        <v>10</v>
      </c>
      <c r="I5" s="5">
        <v>16</v>
      </c>
      <c r="J5" s="5">
        <v>7</v>
      </c>
      <c r="K5" s="5">
        <v>7</v>
      </c>
      <c r="L5" s="7">
        <v>12</v>
      </c>
      <c r="M5" s="13">
        <f t="shared" si="0"/>
        <v>10.333333333333334</v>
      </c>
      <c r="N5" s="9" t="str">
        <f t="shared" si="1"/>
        <v>+0</v>
      </c>
      <c r="O5" s="11">
        <v>5</v>
      </c>
      <c r="P5" s="5">
        <v>0</v>
      </c>
      <c r="Q5" s="7">
        <v>-2</v>
      </c>
      <c r="R5" s="14">
        <v>1</v>
      </c>
      <c r="S5" s="7">
        <v>15</v>
      </c>
      <c r="T5" s="7">
        <f>10+N5</f>
        <v>10</v>
      </c>
      <c r="U5" s="7">
        <f t="shared" si="2"/>
        <v>15</v>
      </c>
      <c r="V5" s="10">
        <v>7</v>
      </c>
      <c r="W5" s="27" t="s">
        <v>50</v>
      </c>
      <c r="X5" s="32"/>
      <c r="Y5" s="34"/>
      <c r="Z5" s="36" t="s">
        <v>51</v>
      </c>
      <c r="AA5" s="4" t="s">
        <v>24</v>
      </c>
      <c r="AB5" s="15"/>
    </row>
    <row r="6" spans="1:28" ht="31.2" x14ac:dyDescent="0.3">
      <c r="A6" s="42" t="s">
        <v>62</v>
      </c>
      <c r="B6" s="4" t="s">
        <v>60</v>
      </c>
      <c r="C6" s="4" t="s">
        <v>61</v>
      </c>
      <c r="D6" s="41">
        <v>5</v>
      </c>
      <c r="E6" s="4" t="s">
        <v>64</v>
      </c>
      <c r="F6" s="6" t="s">
        <v>65</v>
      </c>
      <c r="G6" s="8">
        <v>13</v>
      </c>
      <c r="H6" s="5">
        <v>10</v>
      </c>
      <c r="I6" s="4" t="s">
        <v>64</v>
      </c>
      <c r="J6" s="5">
        <v>4</v>
      </c>
      <c r="K6" s="5">
        <v>13</v>
      </c>
      <c r="L6" s="7">
        <v>7</v>
      </c>
      <c r="M6" s="13">
        <f t="shared" ref="M6" si="3">AVERAGE(G6:L6)</f>
        <v>9.4</v>
      </c>
      <c r="N6" s="9" t="str">
        <f t="shared" ref="N6" si="4">IF(H6&gt;9.9,CONCATENATE("+",ROUNDDOWN((H6-10)/2,0)),ROUNDUP((H6-10)/2,0))</f>
        <v>+0</v>
      </c>
      <c r="O6" s="11">
        <v>4</v>
      </c>
      <c r="P6" s="5">
        <v>4</v>
      </c>
      <c r="Q6" s="7">
        <v>5</v>
      </c>
      <c r="R6" s="14">
        <v>10</v>
      </c>
      <c r="S6" s="7">
        <v>15</v>
      </c>
      <c r="T6" s="7">
        <f>10+N6</f>
        <v>10</v>
      </c>
      <c r="U6" s="7">
        <f t="shared" ref="U6" si="5">S6-N6</f>
        <v>15</v>
      </c>
      <c r="V6" s="10">
        <v>66</v>
      </c>
      <c r="W6" s="27" t="s">
        <v>66</v>
      </c>
      <c r="X6" s="32"/>
      <c r="Y6" s="34"/>
      <c r="Z6" s="36" t="s">
        <v>67</v>
      </c>
      <c r="AA6" s="4" t="s">
        <v>26</v>
      </c>
      <c r="AB6" s="15" t="s">
        <v>26</v>
      </c>
    </row>
    <row r="7" spans="1:28" ht="46.8" x14ac:dyDescent="0.3">
      <c r="A7" s="42" t="s">
        <v>63</v>
      </c>
      <c r="B7" s="4" t="s">
        <v>68</v>
      </c>
      <c r="C7" s="4" t="s">
        <v>72</v>
      </c>
      <c r="D7" s="43">
        <v>6</v>
      </c>
      <c r="E7" s="4" t="s">
        <v>7</v>
      </c>
      <c r="F7" s="6" t="s">
        <v>65</v>
      </c>
      <c r="G7" s="8">
        <v>14</v>
      </c>
      <c r="H7" s="5">
        <v>13</v>
      </c>
      <c r="I7" s="5">
        <v>20</v>
      </c>
      <c r="J7" s="5">
        <v>4</v>
      </c>
      <c r="K7" s="5">
        <v>7</v>
      </c>
      <c r="L7" s="7">
        <v>10</v>
      </c>
      <c r="M7" s="13">
        <f t="shared" ref="M7" si="6">AVERAGE(G7:L7)</f>
        <v>11.333333333333334</v>
      </c>
      <c r="N7" s="9" t="str">
        <f t="shared" ref="N7" si="7">IF(H7&gt;9.9,CONCATENATE("+",ROUNDDOWN((H7-10)/2,0)),ROUNDUP((H7-10)/2,0))</f>
        <v>+1</v>
      </c>
      <c r="O7" s="11">
        <v>6</v>
      </c>
      <c r="P7" s="5">
        <v>2</v>
      </c>
      <c r="Q7" s="7">
        <v>2</v>
      </c>
      <c r="R7" s="14">
        <v>13</v>
      </c>
      <c r="S7" s="7">
        <v>22</v>
      </c>
      <c r="T7" s="7">
        <f>10+N7</f>
        <v>11</v>
      </c>
      <c r="U7" s="7">
        <f t="shared" ref="U7" si="8">S7-N7</f>
        <v>21</v>
      </c>
      <c r="V7" s="10">
        <v>83</v>
      </c>
      <c r="W7" s="27" t="s">
        <v>70</v>
      </c>
      <c r="X7" s="32"/>
      <c r="Y7" s="34"/>
      <c r="Z7" s="36" t="s">
        <v>71</v>
      </c>
      <c r="AA7" s="4" t="s">
        <v>69</v>
      </c>
      <c r="AB7" s="15" t="s">
        <v>26</v>
      </c>
    </row>
  </sheetData>
  <sortState xmlns:xlrd2="http://schemas.microsoft.com/office/spreadsheetml/2017/richdata2" ref="A2:AB14">
    <sortCondition descending="1" ref="D2:D14"/>
    <sortCondition ref="B2:B14"/>
  </sortState>
  <conditionalFormatting sqref="X1:Y1">
    <cfRule type="containsBlanks" dxfId="6" priority="13">
      <formula>LEN(TRIM(X1))=0</formula>
    </cfRule>
  </conditionalFormatting>
  <conditionalFormatting sqref="A2:A5">
    <cfRule type="cellIs" dxfId="5" priority="11" operator="equal">
      <formula>"No"</formula>
    </cfRule>
    <cfRule type="cellIs" dxfId="4" priority="12" operator="equal">
      <formula>"Yes"</formula>
    </cfRule>
  </conditionalFormatting>
  <conditionalFormatting sqref="A6">
    <cfRule type="cellIs" dxfId="3" priority="3" operator="equal">
      <formula>"No"</formula>
    </cfRule>
    <cfRule type="cellIs" dxfId="2" priority="4" operator="equal">
      <formula>"Yes"</formula>
    </cfRule>
  </conditionalFormatting>
  <conditionalFormatting sqref="A7">
    <cfRule type="cellIs" dxfId="1" priority="1" operator="equal">
      <formula>"No"</formula>
    </cfRule>
    <cfRule type="cellIs" dxfId="0" priority="2" operator="equal">
      <formula>"Yes"</formula>
    </cfRule>
  </conditionalFormatting>
  <pageMargins left="0.15" right="0.75" top="0.32" bottom="0.33" header="0.25" footer="0.25"/>
  <pageSetup orientation="landscape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Gauntlet I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2012-12-19T17:47:49Z</cp:lastPrinted>
  <dcterms:created xsi:type="dcterms:W3CDTF">2000-10-24T15:39:59Z</dcterms:created>
  <dcterms:modified xsi:type="dcterms:W3CDTF">2021-07-08T21:10:51Z</dcterms:modified>
</cp:coreProperties>
</file>