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105" windowWidth="11895" windowHeight="10590" tabRatio="638" activeTab="1"/>
  </bookViews>
  <sheets>
    <sheet name="jadin NPCs" sheetId="20" r:id="rId1"/>
    <sheet name="jadin &amp; ti'ki NPCs 1" sheetId="21" r:id="rId2"/>
    <sheet name="jadin &amp; ti'ki NPCs 2" sheetId="22" r:id="rId3"/>
  </sheets>
  <definedNames>
    <definedName name="_xlnm._FilterDatabase" localSheetId="1" hidden="1">'jadin &amp; ti''ki NPCs 1'!$A$1:$AA$1</definedName>
    <definedName name="_xlnm._FilterDatabase" localSheetId="2" hidden="1">'jadin &amp; ti''ki NPCs 2'!$A$1:$AA$1</definedName>
    <definedName name="_xlnm._FilterDatabase" localSheetId="0" hidden="1">'jadin NPCs'!$A$1:$X$2</definedName>
  </definedNames>
  <calcPr calcId="145621"/>
</workbook>
</file>

<file path=xl/calcChain.xml><?xml version="1.0" encoding="utf-8"?>
<calcChain xmlns="http://schemas.openxmlformats.org/spreadsheetml/2006/main">
  <c r="U2" i="22" l="1"/>
  <c r="U3" i="22"/>
  <c r="T2" i="22"/>
  <c r="T3" i="22"/>
  <c r="N3" i="22"/>
  <c r="M3" i="22"/>
  <c r="N2" i="22"/>
  <c r="M2" i="22"/>
  <c r="T7" i="21" l="1"/>
  <c r="U7" i="21"/>
  <c r="S7" i="21"/>
  <c r="G7" i="21"/>
  <c r="H7" i="21"/>
  <c r="M7" i="21" l="1"/>
  <c r="N7" i="21"/>
  <c r="N11" i="21"/>
  <c r="M11" i="21"/>
  <c r="N4" i="21" l="1"/>
  <c r="U4" i="21" s="1"/>
  <c r="M4" i="21"/>
  <c r="N5" i="21"/>
  <c r="T5" i="21" s="1"/>
  <c r="M5" i="21"/>
  <c r="N10" i="21"/>
  <c r="U10" i="21" s="1"/>
  <c r="M10" i="21"/>
  <c r="N8" i="21"/>
  <c r="T8" i="21" s="1"/>
  <c r="M8" i="21"/>
  <c r="N6" i="21"/>
  <c r="T6" i="21" s="1"/>
  <c r="M6" i="21"/>
  <c r="N9" i="21"/>
  <c r="T9" i="21" s="1"/>
  <c r="M9" i="21"/>
  <c r="U6" i="21" l="1"/>
  <c r="T4" i="21"/>
  <c r="U5" i="21"/>
  <c r="T10" i="21"/>
  <c r="U8" i="21"/>
  <c r="U9" i="21"/>
  <c r="M3" i="21" l="1"/>
  <c r="M2" i="21"/>
  <c r="N4" i="20" l="1"/>
  <c r="U4" i="20" s="1"/>
  <c r="M4" i="20"/>
  <c r="T4" i="20" l="1"/>
  <c r="N2" i="20"/>
  <c r="U2" i="20" s="1"/>
  <c r="N3" i="20"/>
  <c r="U3" i="20" s="1"/>
  <c r="M2" i="20"/>
  <c r="M3" i="20"/>
  <c r="T2" i="20" l="1"/>
  <c r="T3" i="20"/>
  <c r="N5" i="20"/>
  <c r="U5" i="20" s="1"/>
  <c r="M5" i="20"/>
</calcChain>
</file>

<file path=xl/comments1.xml><?xml version="1.0" encoding="utf-8"?>
<comments xmlns="http://schemas.openxmlformats.org/spreadsheetml/2006/main">
  <authors>
    <author>Alexis Álvarez</author>
  </authors>
  <commentList>
    <comment ref="R5" authorId="0">
      <text>
        <r>
          <rPr>
            <sz val="12"/>
            <color indexed="81"/>
            <rFont val="Times New Roman"/>
            <family val="1"/>
          </rPr>
          <t>Ranged AB includes +1 from bracers of archery</t>
        </r>
      </text>
    </comment>
    <comment ref="AB5" authorId="0">
      <text>
        <r>
          <rPr>
            <sz val="12"/>
            <color indexed="81"/>
            <rFont val="Times New Roman"/>
            <family val="1"/>
          </rPr>
          <t>These wristbands function as greater bracers of archery, except that they grant a +1 competence bonus on attack rolls and no bonus on damage rolls.
Faint transmutation; CL 4th; Craft Wondrous Item, Craft Magic
Arms and Armor; Price 5,000 gp;Weight 1 lb.
DMG 250</t>
        </r>
      </text>
    </comment>
    <comment ref="S6" authorId="0">
      <text>
        <r>
          <rPr>
            <sz val="12"/>
            <color indexed="81"/>
            <rFont val="Times New Roman"/>
            <family val="1"/>
          </rPr>
          <t>Ectoplasmic Armor +5 against incorporeal attacks</t>
        </r>
      </text>
    </comment>
    <comment ref="Q7" authorId="0">
      <text>
        <r>
          <rPr>
            <sz val="12"/>
            <color indexed="81"/>
            <rFont val="Times New Roman"/>
            <family val="1"/>
          </rPr>
          <t>Against Jadin only</t>
        </r>
      </text>
    </comment>
    <comment ref="R7" authorId="0">
      <text>
        <r>
          <rPr>
            <sz val="12"/>
            <color indexed="81"/>
            <rFont val="Times New Roman"/>
            <family val="1"/>
          </rPr>
          <t>+1 against Jadin</t>
        </r>
      </text>
    </comment>
    <comment ref="S7" authorId="0">
      <text>
        <r>
          <rPr>
            <sz val="12"/>
            <color indexed="81"/>
            <rFont val="Times New Roman"/>
            <family val="1"/>
          </rPr>
          <t>Ectoplasmic Armor +5 against incorporeal attacks
add +1 against Jadin</t>
        </r>
      </text>
    </comment>
    <comment ref="I8" authorId="0">
      <text>
        <r>
          <rPr>
            <sz val="12"/>
            <color indexed="81"/>
            <rFont val="Times New Roman"/>
            <family val="1"/>
          </rPr>
          <t xml:space="preserve">Reflects +4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Z8" authorId="0">
      <text>
        <r>
          <rPr>
            <b/>
            <sz val="12"/>
            <color indexed="81"/>
            <rFont val="Times New Roman"/>
            <family val="1"/>
          </rPr>
          <t>Least Warlock’s Scepter (4th)</t>
        </r>
        <r>
          <rPr>
            <sz val="12"/>
            <color indexed="81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Slot:  </t>
        </r>
        <r>
          <rPr>
            <sz val="12"/>
            <color indexed="81"/>
            <rFont val="Times New Roman"/>
            <family val="1"/>
          </rPr>
          <t xml:space="preserve">held
</t>
        </r>
        <r>
          <rPr>
            <b/>
            <sz val="12"/>
            <color indexed="81"/>
            <rFont val="Times New Roman"/>
            <family val="1"/>
          </rPr>
          <t xml:space="preserve">CL:  </t>
        </r>
        <r>
          <rPr>
            <sz val="12"/>
            <color indexed="81"/>
            <rFont val="Times New Roman"/>
            <family val="1"/>
          </rPr>
          <t xml:space="preserve">3rd
</t>
        </r>
        <r>
          <rPr>
            <b/>
            <sz val="12"/>
            <color indexed="81"/>
            <rFont val="Times New Roman"/>
            <family val="1"/>
          </rPr>
          <t xml:space="preserve">Aura:  </t>
        </r>
        <r>
          <rPr>
            <sz val="12"/>
            <color indexed="81"/>
            <rFont val="Times New Roman"/>
            <family val="1"/>
          </rPr>
          <t xml:space="preserve">Faint necro
</t>
        </r>
        <r>
          <rPr>
            <b/>
            <sz val="12"/>
            <color indexed="81"/>
            <rFont val="Times New Roman"/>
            <family val="1"/>
          </rPr>
          <t xml:space="preserve">Activation:  </t>
        </r>
        <r>
          <rPr>
            <sz val="12"/>
            <color indexed="81"/>
            <rFont val="Times New Roman"/>
            <family val="1"/>
          </rPr>
          <t xml:space="preserve">full-round
</t>
        </r>
        <r>
          <rPr>
            <b/>
            <sz val="12"/>
            <color indexed="81"/>
            <rFont val="Times New Roman"/>
            <family val="1"/>
          </rPr>
          <t xml:space="preserve">Weight:  </t>
        </r>
        <r>
          <rPr>
            <sz val="12"/>
            <color indexed="81"/>
            <rFont val="Times New Roman"/>
            <family val="1"/>
          </rPr>
          <t>1
3 times per day as a swift action when the scepter is held, you may improve the damage of your eldritch blast by 1d4.
House Item, upgradeable</t>
        </r>
      </text>
    </comment>
    <comment ref="S9" authorId="0">
      <text>
        <r>
          <rPr>
            <sz val="12"/>
            <color indexed="81"/>
            <rFont val="Times New Roman"/>
            <family val="1"/>
          </rPr>
          <t>+1 vs Good</t>
        </r>
      </text>
    </comment>
    <comment ref="T9" authorId="0">
      <text>
        <r>
          <rPr>
            <sz val="12"/>
            <color indexed="81"/>
            <rFont val="Times New Roman"/>
            <family val="1"/>
          </rPr>
          <t>+1 vs Good</t>
        </r>
      </text>
    </comment>
    <comment ref="U9" authorId="0">
      <text>
        <r>
          <rPr>
            <sz val="12"/>
            <color indexed="81"/>
            <rFont val="Times New Roman"/>
            <family val="1"/>
          </rPr>
          <t>+1 vs Good</t>
        </r>
      </text>
    </comment>
    <comment ref="AB9" authorId="0">
      <text>
        <r>
          <rPr>
            <sz val="12"/>
            <color indexed="81"/>
            <rFont val="Times New Roman"/>
            <family val="1"/>
          </rPr>
          <t xml:space="preserve">Three times per day, you can activate this weapon and use it to drive your opponent back. The next time you hit a creature with the weapon before the end of your turn, the target must succeed on a DC 19 Fortitude save or be pushed back 5 feet.
If the target can’t move back, this ability has no effect. The knockback property works only on creatures of your own size category or smaller.
</t>
        </r>
        <r>
          <rPr>
            <b/>
            <sz val="12"/>
            <color indexed="81"/>
            <rFont val="Times New Roman"/>
            <family val="1"/>
          </rPr>
          <t xml:space="preserve">Prerequisites:  </t>
        </r>
        <r>
          <rPr>
            <sz val="12"/>
            <color indexed="81"/>
            <rFont val="Times New Roman"/>
            <family val="1"/>
          </rPr>
          <t xml:space="preserve">Craft Magic Arms and Armor, repulsion.
</t>
        </r>
        <r>
          <rPr>
            <b/>
            <sz val="12"/>
            <color indexed="81"/>
            <rFont val="Times New Roman"/>
            <family val="1"/>
          </rPr>
          <t xml:space="preserve">Cost to Create:  </t>
        </r>
        <r>
          <rPr>
            <sz val="12"/>
            <color indexed="81"/>
            <rFont val="Times New Roman"/>
            <family val="1"/>
          </rPr>
          <t>Varies.
MIC 38</t>
        </r>
      </text>
    </comment>
    <comment ref="AB10" authorId="0">
      <text>
        <r>
          <rPr>
            <sz val="12"/>
            <color indexed="81"/>
            <rFont val="Times New Roman"/>
            <family val="1"/>
          </rPr>
          <t xml:space="preserve">This item—when worn as an amulet by an evil character—imbues the wearer with the ability to rebuke vermin as a 5th-level cleric would turn/rebuke undead.  A good-aligned character donning this object immediately suffers 2 points of ability (Wisdom) damage (Fortitude save reduces ability damage to 1 point).  Neutral characters are unaffected by the charm.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Several of the organizations with which the PCs are associated would be interested in taking command of this, and trying to destroy it.
non-canon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R2" authorId="0">
      <text>
        <r>
          <rPr>
            <sz val="12"/>
            <color indexed="81"/>
            <rFont val="Times New Roman"/>
            <family val="1"/>
          </rPr>
          <t>Ranged AB includes +1 from bracers of archery</t>
        </r>
      </text>
    </comment>
    <comment ref="AB2" authorId="0">
      <text>
        <r>
          <rPr>
            <sz val="12"/>
            <color indexed="81"/>
            <rFont val="Times New Roman"/>
            <family val="1"/>
          </rPr>
          <t>These wristbands function as greater bracers of archery, except that they grant a +1 competence bonus on attack rolls and no bonus on damage rolls.
Faint transmutation; CL 4th; Craft Wondrous Item, Craft Magic
Arms and Armor; Price 5,000 gp;Weight 1 lb.
DMG 250</t>
        </r>
      </text>
    </comment>
  </commentList>
</comments>
</file>

<file path=xl/sharedStrings.xml><?xml version="1.0" encoding="utf-8"?>
<sst xmlns="http://schemas.openxmlformats.org/spreadsheetml/2006/main" count="231" uniqueCount="132">
  <si>
    <t>Level</t>
  </si>
  <si>
    <t>Cha</t>
  </si>
  <si>
    <t>Con</t>
  </si>
  <si>
    <t>Int</t>
  </si>
  <si>
    <t>Wis</t>
  </si>
  <si>
    <t>Dex</t>
  </si>
  <si>
    <t>Str</t>
  </si>
  <si>
    <t>Name</t>
  </si>
  <si>
    <t>Race</t>
  </si>
  <si>
    <t>Sex</t>
  </si>
  <si>
    <t>Align</t>
  </si>
  <si>
    <t>AC</t>
  </si>
  <si>
    <t>HP</t>
  </si>
  <si>
    <t>Weapons</t>
  </si>
  <si>
    <t>Armor</t>
  </si>
  <si>
    <t>M</t>
  </si>
  <si>
    <t>LE</t>
  </si>
  <si>
    <t>none</t>
  </si>
  <si>
    <t>Gnome</t>
  </si>
  <si>
    <t>Kobold</t>
  </si>
  <si>
    <t>Class/Template</t>
  </si>
  <si>
    <t>Wizard, Abjurer</t>
  </si>
  <si>
    <t>Init</t>
  </si>
  <si>
    <t>Fort</t>
  </si>
  <si>
    <t>Ref</t>
  </si>
  <si>
    <t>Wil</t>
  </si>
  <si>
    <t>Junior the Thirdorfourth</t>
  </si>
  <si>
    <t>Leather</t>
  </si>
  <si>
    <t>Dagger, Sling</t>
  </si>
  <si>
    <t>m</t>
  </si>
  <si>
    <t>Feats/Daily Spells</t>
  </si>
  <si>
    <t>Spells Selected</t>
  </si>
  <si>
    <t>Spells Known</t>
  </si>
  <si>
    <r>
      <t xml:space="preserve">All cantrips; </t>
    </r>
    <r>
      <rPr>
        <b/>
        <sz val="12"/>
        <rFont val="Times New Roman"/>
        <family val="1"/>
      </rPr>
      <t>Protection from Good, Shield, Cause Fear, Reduce Person</t>
    </r>
  </si>
  <si>
    <r>
      <rPr>
        <sz val="12"/>
        <color rgb="FFFF0000"/>
        <rFont val="Times New Roman"/>
        <family val="1"/>
      </rPr>
      <t>Resistance x2</t>
    </r>
    <r>
      <rPr>
        <sz val="12"/>
        <rFont val="Times New Roman"/>
        <family val="1"/>
      </rPr>
      <t xml:space="preserve">, Touch of Fatigue; </t>
    </r>
    <r>
      <rPr>
        <b/>
        <sz val="12"/>
        <color rgb="FFFF0000"/>
        <rFont val="Times New Roman"/>
        <family val="1"/>
      </rPr>
      <t xml:space="preserve">Protection from Good, </t>
    </r>
    <r>
      <rPr>
        <b/>
        <sz val="12"/>
        <rFont val="Times New Roman"/>
        <family val="1"/>
      </rPr>
      <t>Reduce Person</t>
    </r>
  </si>
  <si>
    <t>TAC</t>
  </si>
  <si>
    <t>FFAC</t>
  </si>
  <si>
    <t>AB</t>
  </si>
  <si>
    <t>Iron Will; 3/2</t>
  </si>
  <si>
    <t>1/3</t>
  </si>
  <si>
    <t>Spear, sling</t>
  </si>
  <si>
    <t>Trapmaking 2, Hide 6, Listen 2, Move Silently 2, Miner 2, Search 2, Spot 2</t>
  </si>
  <si>
    <t>¼</t>
  </si>
  <si>
    <t>1 (¾)</t>
  </si>
  <si>
    <t>Widgit the Sphinxter</t>
  </si>
  <si>
    <t>MM</t>
  </si>
  <si>
    <t>Human</t>
  </si>
  <si>
    <t>Factotum</t>
  </si>
  <si>
    <t>CE</t>
  </si>
  <si>
    <t>Chain Shirt</t>
  </si>
  <si>
    <t>Glaive, Dagger, Longsword, C Longbow</t>
  </si>
  <si>
    <t>Ray of Frost, Enlarge Person, Ice Knife</t>
  </si>
  <si>
    <t>spontaneous spellcaster</t>
  </si>
  <si>
    <t>see file</t>
  </si>
  <si>
    <t>Clarence</t>
  </si>
  <si>
    <t>Centaur</t>
  </si>
  <si>
    <t>CN</t>
  </si>
  <si>
    <t>Longsword, C Longbow</t>
  </si>
  <si>
    <t>MM 32, Dodge, WFocus (Hooves)</t>
  </si>
  <si>
    <t>Sagittarius</t>
  </si>
  <si>
    <t>Mortality Khrômm</t>
  </si>
  <si>
    <t>Half-orc</t>
  </si>
  <si>
    <t>Fighter 2, Rogue 1</t>
  </si>
  <si>
    <t>NE</t>
  </si>
  <si>
    <t>Double orc axe</t>
  </si>
  <si>
    <t>Orc Axe Focus, Finesse</t>
  </si>
  <si>
    <t>Scrogg the Pleasurepain</t>
  </si>
  <si>
    <t>Ogre-Mage 3, Diviner 1</t>
  </si>
  <si>
    <t>Greatsword</t>
  </si>
  <si>
    <r>
      <t xml:space="preserve">All cantrips; </t>
    </r>
    <r>
      <rPr>
        <b/>
        <sz val="12"/>
        <rFont val="Times New Roman"/>
        <family val="1"/>
      </rPr>
      <t>Identify, Detect Secret Doors, Cause Fear, Magic Weapon</t>
    </r>
  </si>
  <si>
    <t>Notable Equipment</t>
  </si>
  <si>
    <r>
      <t xml:space="preserve">Acid Splash, Ray of Frost, </t>
    </r>
    <r>
      <rPr>
        <sz val="12"/>
        <color rgb="FFFF0000"/>
        <rFont val="Times New Roman"/>
        <family val="1"/>
      </rPr>
      <t>Ghost Sound</t>
    </r>
    <r>
      <rPr>
        <sz val="12"/>
        <rFont val="Times New Roman"/>
        <family val="1"/>
      </rPr>
      <t xml:space="preserve">; </t>
    </r>
    <r>
      <rPr>
        <b/>
        <sz val="12"/>
        <color rgb="FFFF0000"/>
        <rFont val="Times New Roman"/>
        <family val="1"/>
      </rPr>
      <t>Sonic Blast</t>
    </r>
    <r>
      <rPr>
        <b/>
        <sz val="12"/>
        <rFont val="Times New Roman"/>
        <family val="1"/>
      </rPr>
      <t xml:space="preserve">, </t>
    </r>
    <r>
      <rPr>
        <b/>
        <sz val="12"/>
        <color rgb="FFFF0000"/>
        <rFont val="Times New Roman"/>
        <family val="1"/>
      </rPr>
      <t>Targeting Ray</t>
    </r>
    <r>
      <rPr>
        <b/>
        <sz val="12"/>
        <rFont val="Times New Roman"/>
        <family val="1"/>
      </rPr>
      <t xml:space="preserve">, </t>
    </r>
    <r>
      <rPr>
        <b/>
        <sz val="12"/>
        <color rgb="FFFF0000"/>
        <rFont val="Times New Roman"/>
        <family val="1"/>
      </rPr>
      <t>Grease</t>
    </r>
  </si>
  <si>
    <t>Wand of Darkbolt, scroll of Arcane Eye</t>
  </si>
  <si>
    <r>
      <t xml:space="preserve">Concentration 7, Spellcraft 6, Use Magic Device 7; Spell-like abilities (Charm Person, </t>
    </r>
    <r>
      <rPr>
        <sz val="12"/>
        <color rgb="FFFF0000"/>
        <rFont val="Times New Roman"/>
        <family val="1"/>
      </rPr>
      <t>Darkness</t>
    </r>
    <r>
      <rPr>
        <sz val="12"/>
        <rFont val="Times New Roman"/>
        <family val="1"/>
      </rPr>
      <t xml:space="preserve">, Invisibility, </t>
    </r>
    <r>
      <rPr>
        <sz val="12"/>
        <color rgb="FFFF0000"/>
        <rFont val="Times New Roman"/>
        <family val="1"/>
      </rPr>
      <t>Sleep</t>
    </r>
    <r>
      <rPr>
        <sz val="12"/>
        <rFont val="Times New Roman"/>
        <family val="1"/>
      </rPr>
      <t>) 1/day each; Extend Spell-like Ability; Diviner 3/2</t>
    </r>
  </si>
  <si>
    <t>Oozemaster Splooge</t>
  </si>
  <si>
    <t>Paladin of Tyranny</t>
  </si>
  <si>
    <t>F</t>
  </si>
  <si>
    <t>2/4</t>
  </si>
  <si>
    <t>Aura of Evil, Detect Good, Smite Good 1/day</t>
  </si>
  <si>
    <t>Acidic Burst Ranseur</t>
  </si>
  <si>
    <t>Acid Breastplate</t>
  </si>
  <si>
    <t>Knockback Boots</t>
  </si>
  <si>
    <t>Frightful Khaldûn</t>
  </si>
  <si>
    <t>Knight</t>
  </si>
  <si>
    <t>2/3</t>
  </si>
  <si>
    <t>Dragonwrought, Fighting Challenge +1</t>
  </si>
  <si>
    <t>Morningstar</t>
  </si>
  <si>
    <t>Breastplate, Large Metal Shield</t>
  </si>
  <si>
    <t>Gnömunch the Only</t>
  </si>
  <si>
    <t>Favored of Kurtulmak</t>
  </si>
  <si>
    <t>Iron Will, 1 feat, Domains:  Evil, Law; 5/3</t>
  </si>
  <si>
    <t>MW Studded Leather</t>
  </si>
  <si>
    <t>Wayward the Fortsprinter</t>
  </si>
  <si>
    <t>Sorcerer (offender)</t>
  </si>
  <si>
    <t>Silent Spell, 4/3</t>
  </si>
  <si>
    <t>Dagger, Repeating Sling</t>
  </si>
  <si>
    <t>Vile Charm of the Vermin Lord</t>
  </si>
  <si>
    <t>Drakerider Kinshasa</t>
  </si>
  <si>
    <t>Ranger</t>
  </si>
  <si>
    <t>Favored Enemy:  Gnome, Kobold Foe Strike (RDr 103)</t>
  </si>
  <si>
    <t>Dagger, Longsword, Longbow</t>
  </si>
  <si>
    <t>Beastskin Studded Leather</t>
  </si>
  <si>
    <t>Lesser Bracers of Archery</t>
  </si>
  <si>
    <t>“Marquis” Erection</t>
  </si>
  <si>
    <t>Rogue</t>
  </si>
  <si>
    <t>1/4</t>
  </si>
  <si>
    <t>Rapier, Shortbow</t>
  </si>
  <si>
    <t>3 Sleep Arrows, Potion of Reduce Person</t>
  </si>
  <si>
    <t>Monk</t>
  </si>
  <si>
    <t>Ogre-mage</t>
  </si>
  <si>
    <t>Potion of Bear’s Endurance [drunk]</t>
  </si>
  <si>
    <t>Potion of Enlarge Person [drunk]</t>
  </si>
  <si>
    <t>1/2</t>
  </si>
  <si>
    <t>Frightful {enlarged}</t>
  </si>
  <si>
    <t>8+2</t>
  </si>
  <si>
    <t>0+2</t>
  </si>
  <si>
    <t>2/6*</t>
  </si>
  <si>
    <t>Sneak Attack 1d6, Trapfinding, Run; Climb 1, Hide 3, Jump 1, Move Silently 4</t>
  </si>
  <si>
    <r>
      <t xml:space="preserve">detect magic, detect poison, inflict minor wounds, resistance, virtue; </t>
    </r>
    <r>
      <rPr>
        <b/>
        <sz val="10"/>
        <rFont val="Times New Roman"/>
        <family val="1"/>
      </rPr>
      <t>prot f chaos, prot f good, summon monster I</t>
    </r>
  </si>
  <si>
    <r>
      <t xml:space="preserve">mage hand, ray of frost, sonic snap, touch of fatigue; </t>
    </r>
    <r>
      <rPr>
        <b/>
        <sz val="10"/>
        <rFont val="Times New Roman"/>
        <family val="1"/>
      </rPr>
      <t>ectoplasmic armor, magic missile, persistent blade</t>
    </r>
  </si>
  <si>
    <r>
      <t xml:space="preserve">spontaneous spellcaster; </t>
    </r>
    <r>
      <rPr>
        <sz val="10"/>
        <color rgb="FFFF0000"/>
        <rFont val="Times New Roman"/>
        <family val="1"/>
      </rPr>
      <t>2/3</t>
    </r>
  </si>
  <si>
    <r>
      <t xml:space="preserve">spontaneous spellcaster; </t>
    </r>
    <r>
      <rPr>
        <sz val="10"/>
        <color rgb="FFFF0000"/>
        <rFont val="Times New Roman"/>
        <family val="1"/>
      </rPr>
      <t>3/3</t>
    </r>
  </si>
  <si>
    <t>Chokedamp (Draco 249)</t>
  </si>
  <si>
    <t>Dragon</t>
  </si>
  <si>
    <t>Green Dragon</t>
  </si>
  <si>
    <t>Bluff +5, Diplomacy +14, Intimidate +9,
Listen +8, Search +8, Sense Motive +8, Spot +9, Swim +20; Flyby Attack, Multiattack, Wingover.</t>
  </si>
  <si>
    <t>Favored Enemy:  Gnome; Ride 4, Handle Animal 4; Mounted Combat</t>
  </si>
  <si>
    <t>Warlock’s Scepter, Least; Sling</t>
  </si>
  <si>
    <t>Atk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</si>
  <si>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</si>
  <si>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</si>
  <si>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Abilities/Feats/Daily Spells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</si>
</sst>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13"/>
      <name val="Symbol"/>
      <family val="1"/>
      <charset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2"/>
      <color indexed="81"/>
      <name val="Times New Roman"/>
      <family val="1"/>
    </font>
    <font>
      <b/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b/>
      <sz val="13"/>
      <color rgb="FF00FF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9" fontId="3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1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164" fontId="0" fillId="0" borderId="24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quotePrefix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0" fillId="0" borderId="14" xfId="0" quotePrefix="1" applyFill="1" applyBorder="1" applyAlignment="1">
      <alignment horizontal="center" vertical="center" wrapText="1"/>
    </xf>
    <xf numFmtId="0" fontId="1" fillId="0" borderId="11" xfId="0" quotePrefix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right" vertical="center" wrapText="1"/>
    </xf>
    <xf numFmtId="0" fontId="18" fillId="0" borderId="2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164" fontId="0" fillId="0" borderId="33" xfId="0" applyNumberForma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1" xfId="0" quotePrefix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right" vertical="center" wrapText="1"/>
    </xf>
    <xf numFmtId="0" fontId="0" fillId="4" borderId="15" xfId="0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4" borderId="14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Percent 2" xfId="2"/>
  </cellStyles>
  <dxfs count="24">
    <dxf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31.375" defaultRowHeight="15.75"/>
  <cols>
    <col min="1" max="1" width="23" style="5" bestFit="1" customWidth="1"/>
    <col min="2" max="2" width="8.625" style="3" customWidth="1"/>
    <col min="3" max="4" width="16.875" style="3" customWidth="1"/>
    <col min="5" max="5" width="4" style="3" bestFit="1" customWidth="1"/>
    <col min="6" max="6" width="5.25" style="2" bestFit="1" customWidth="1"/>
    <col min="7" max="7" width="4" style="3" bestFit="1" customWidth="1"/>
    <col min="8" max="8" width="4.625" style="3" bestFit="1" customWidth="1"/>
    <col min="9" max="9" width="4.875" style="2" bestFit="1" customWidth="1"/>
    <col min="10" max="10" width="3.75" style="2" bestFit="1" customWidth="1"/>
    <col min="11" max="12" width="4.75" style="2" bestFit="1" customWidth="1"/>
    <col min="13" max="13" width="4.375" style="2" bestFit="1" customWidth="1"/>
    <col min="14" max="14" width="4.5" style="2" bestFit="1" customWidth="1"/>
    <col min="15" max="15" width="5.375" style="2" bestFit="1" customWidth="1"/>
    <col min="16" max="16" width="4.25" style="2" bestFit="1" customWidth="1"/>
    <col min="17" max="17" width="4.625" style="2" bestFit="1" customWidth="1"/>
    <col min="18" max="19" width="4" style="2" bestFit="1" customWidth="1"/>
    <col min="20" max="20" width="5.25" style="2" bestFit="1" customWidth="1"/>
    <col min="21" max="21" width="6.75" style="2" bestFit="1" customWidth="1"/>
    <col min="22" max="22" width="3.5" style="2" bestFit="1" customWidth="1"/>
    <col min="23" max="23" width="15.875" style="4" customWidth="1"/>
    <col min="24" max="24" width="9" style="4" customWidth="1"/>
    <col min="25" max="25" width="38.625" style="3" customWidth="1"/>
    <col min="26" max="26" width="33" style="3" customWidth="1"/>
    <col min="27" max="27" width="35.625" style="3" bestFit="1" customWidth="1"/>
    <col min="28" max="28" width="34.875" style="3" customWidth="1"/>
    <col min="29" max="36" width="6.5" style="3" customWidth="1"/>
    <col min="37" max="16384" width="31.375" style="3"/>
  </cols>
  <sheetData>
    <row r="1" spans="1:28" s="2" customFormat="1" ht="17.25" thickBot="1">
      <c r="A1" s="1" t="s">
        <v>7</v>
      </c>
      <c r="B1" s="9" t="s">
        <v>8</v>
      </c>
      <c r="C1" s="9" t="s">
        <v>20</v>
      </c>
      <c r="D1" s="9" t="s">
        <v>0</v>
      </c>
      <c r="E1" s="9" t="s">
        <v>9</v>
      </c>
      <c r="F1" s="9" t="s">
        <v>10</v>
      </c>
      <c r="G1" s="10" t="s">
        <v>6</v>
      </c>
      <c r="H1" s="11" t="s">
        <v>5</v>
      </c>
      <c r="I1" s="12" t="s">
        <v>2</v>
      </c>
      <c r="J1" s="13" t="s">
        <v>3</v>
      </c>
      <c r="K1" s="14" t="s">
        <v>4</v>
      </c>
      <c r="L1" s="15" t="s">
        <v>1</v>
      </c>
      <c r="M1" s="16" t="s">
        <v>29</v>
      </c>
      <c r="N1" s="17" t="s">
        <v>22</v>
      </c>
      <c r="O1" s="17" t="s">
        <v>23</v>
      </c>
      <c r="P1" s="17" t="s">
        <v>24</v>
      </c>
      <c r="Q1" s="17" t="s">
        <v>25</v>
      </c>
      <c r="R1" s="17" t="s">
        <v>37</v>
      </c>
      <c r="S1" s="17" t="s">
        <v>11</v>
      </c>
      <c r="T1" s="17" t="s">
        <v>35</v>
      </c>
      <c r="U1" s="17" t="s">
        <v>36</v>
      </c>
      <c r="V1" s="8" t="s">
        <v>12</v>
      </c>
      <c r="W1" s="7" t="s">
        <v>13</v>
      </c>
      <c r="X1" s="7" t="s">
        <v>14</v>
      </c>
      <c r="Y1" s="6" t="s">
        <v>30</v>
      </c>
      <c r="Z1" s="7" t="s">
        <v>31</v>
      </c>
      <c r="AA1" s="8" t="s">
        <v>32</v>
      </c>
      <c r="AB1" s="66" t="s">
        <v>70</v>
      </c>
    </row>
    <row r="2" spans="1:28" ht="31.5">
      <c r="A2" s="18" t="s">
        <v>26</v>
      </c>
      <c r="B2" s="19" t="s">
        <v>18</v>
      </c>
      <c r="C2" s="20" t="s">
        <v>21</v>
      </c>
      <c r="D2" s="21" t="s">
        <v>43</v>
      </c>
      <c r="E2" s="19" t="s">
        <v>15</v>
      </c>
      <c r="F2" s="22" t="s">
        <v>16</v>
      </c>
      <c r="G2" s="23">
        <v>9</v>
      </c>
      <c r="H2" s="24">
        <v>11</v>
      </c>
      <c r="I2" s="24">
        <v>10</v>
      </c>
      <c r="J2" s="24">
        <v>15</v>
      </c>
      <c r="K2" s="24">
        <v>12</v>
      </c>
      <c r="L2" s="25">
        <v>12</v>
      </c>
      <c r="M2" s="26">
        <f t="shared" ref="M2:M3" si="0">AVERAGE(G2:L2)</f>
        <v>11.5</v>
      </c>
      <c r="N2" s="27" t="str">
        <f t="shared" ref="N2:N3" si="1">IF(H2&gt;9.9,CONCATENATE("+",ROUNDDOWN((H2-10)/2,0)),ROUNDUP((H2-10)/2,0))</f>
        <v>+0</v>
      </c>
      <c r="O2" s="28">
        <v>1</v>
      </c>
      <c r="P2" s="24">
        <v>1</v>
      </c>
      <c r="Q2" s="25">
        <v>5</v>
      </c>
      <c r="R2" s="23">
        <v>0</v>
      </c>
      <c r="S2" s="25">
        <v>11</v>
      </c>
      <c r="T2" s="25">
        <f t="shared" ref="T2:T3" si="2">11+N2</f>
        <v>11</v>
      </c>
      <c r="U2" s="25">
        <f t="shared" ref="U2:U3" si="3">S2-N2</f>
        <v>11</v>
      </c>
      <c r="V2" s="29">
        <v>3</v>
      </c>
      <c r="W2" s="30" t="s">
        <v>28</v>
      </c>
      <c r="X2" s="19" t="s">
        <v>17</v>
      </c>
      <c r="Y2" s="31" t="s">
        <v>38</v>
      </c>
      <c r="Z2" s="31" t="s">
        <v>34</v>
      </c>
      <c r="AA2" s="32" t="s">
        <v>33</v>
      </c>
      <c r="AB2" s="65"/>
    </row>
    <row r="3" spans="1:28" ht="47.25">
      <c r="A3" s="33" t="s">
        <v>54</v>
      </c>
      <c r="B3" s="34" t="s">
        <v>46</v>
      </c>
      <c r="C3" s="35" t="s">
        <v>47</v>
      </c>
      <c r="D3" s="36">
        <v>3</v>
      </c>
      <c r="E3" s="34" t="s">
        <v>15</v>
      </c>
      <c r="F3" s="37" t="s">
        <v>48</v>
      </c>
      <c r="G3" s="38">
        <v>11</v>
      </c>
      <c r="H3" s="39">
        <v>13</v>
      </c>
      <c r="I3" s="39">
        <v>12</v>
      </c>
      <c r="J3" s="39">
        <v>14</v>
      </c>
      <c r="K3" s="39">
        <v>13</v>
      </c>
      <c r="L3" s="40">
        <v>12</v>
      </c>
      <c r="M3" s="41">
        <f t="shared" si="0"/>
        <v>12.5</v>
      </c>
      <c r="N3" s="42" t="str">
        <f t="shared" si="1"/>
        <v>+1</v>
      </c>
      <c r="O3" s="43">
        <v>1</v>
      </c>
      <c r="P3" s="39">
        <v>4</v>
      </c>
      <c r="Q3" s="40">
        <v>1</v>
      </c>
      <c r="R3" s="38">
        <v>2</v>
      </c>
      <c r="S3" s="40">
        <v>15</v>
      </c>
      <c r="T3" s="40">
        <f t="shared" si="2"/>
        <v>12</v>
      </c>
      <c r="U3" s="40">
        <f t="shared" si="3"/>
        <v>14</v>
      </c>
      <c r="V3" s="44">
        <v>21</v>
      </c>
      <c r="W3" s="45" t="s">
        <v>50</v>
      </c>
      <c r="X3" s="34" t="s">
        <v>49</v>
      </c>
      <c r="Y3" s="34" t="s">
        <v>53</v>
      </c>
      <c r="Z3" s="34" t="s">
        <v>52</v>
      </c>
      <c r="AA3" s="46" t="s">
        <v>51</v>
      </c>
      <c r="AB3" s="65"/>
    </row>
    <row r="4" spans="1:28" ht="31.5">
      <c r="A4" s="33" t="s">
        <v>59</v>
      </c>
      <c r="B4" s="34" t="s">
        <v>55</v>
      </c>
      <c r="C4" s="47" t="s">
        <v>45</v>
      </c>
      <c r="D4" s="36">
        <v>3</v>
      </c>
      <c r="E4" s="34" t="s">
        <v>15</v>
      </c>
      <c r="F4" s="37" t="s">
        <v>56</v>
      </c>
      <c r="G4" s="38">
        <v>18</v>
      </c>
      <c r="H4" s="39">
        <v>14</v>
      </c>
      <c r="I4" s="39">
        <v>15</v>
      </c>
      <c r="J4" s="39">
        <v>8</v>
      </c>
      <c r="K4" s="39">
        <v>13</v>
      </c>
      <c r="L4" s="40">
        <v>11</v>
      </c>
      <c r="M4" s="41">
        <f t="shared" ref="M4" si="4">AVERAGE(G4:L4)</f>
        <v>13.166666666666666</v>
      </c>
      <c r="N4" s="42" t="str">
        <f t="shared" ref="N4" si="5">IF(H4&gt;9.9,CONCATENATE("+",ROUNDDOWN((H4-10)/2,0)),ROUNDUP((H4-10)/2,0))</f>
        <v>+2</v>
      </c>
      <c r="O4" s="43">
        <v>3</v>
      </c>
      <c r="P4" s="39">
        <v>6</v>
      </c>
      <c r="Q4" s="40">
        <v>5</v>
      </c>
      <c r="R4" s="38">
        <v>4</v>
      </c>
      <c r="S4" s="40">
        <v>14</v>
      </c>
      <c r="T4" s="40">
        <f>10+N4</f>
        <v>12</v>
      </c>
      <c r="U4" s="40">
        <f t="shared" ref="U4" si="6">S4-N4</f>
        <v>12</v>
      </c>
      <c r="V4" s="44">
        <v>26</v>
      </c>
      <c r="W4" s="45" t="s">
        <v>57</v>
      </c>
      <c r="X4" s="34" t="s">
        <v>17</v>
      </c>
      <c r="Y4" s="34" t="s">
        <v>58</v>
      </c>
      <c r="Z4" s="48"/>
      <c r="AA4" s="49"/>
      <c r="AB4" s="65"/>
    </row>
    <row r="5" spans="1:28" ht="32.25" thickBot="1">
      <c r="A5" s="50" t="s">
        <v>44</v>
      </c>
      <c r="B5" s="51" t="s">
        <v>19</v>
      </c>
      <c r="C5" s="51" t="s">
        <v>45</v>
      </c>
      <c r="D5" s="52" t="s">
        <v>42</v>
      </c>
      <c r="E5" s="51" t="s">
        <v>15</v>
      </c>
      <c r="F5" s="53" t="s">
        <v>16</v>
      </c>
      <c r="G5" s="54">
        <v>9</v>
      </c>
      <c r="H5" s="55">
        <v>13</v>
      </c>
      <c r="I5" s="55">
        <v>10</v>
      </c>
      <c r="J5" s="55">
        <v>10</v>
      </c>
      <c r="K5" s="55">
        <v>9</v>
      </c>
      <c r="L5" s="56">
        <v>8</v>
      </c>
      <c r="M5" s="57">
        <f t="shared" ref="M5" si="7">AVERAGE(G5:L5)</f>
        <v>9.8333333333333339</v>
      </c>
      <c r="N5" s="58" t="str">
        <f t="shared" ref="N5" si="8">IF(H5&gt;9.9,CONCATENATE("+",ROUNDDOWN((H5-10)/2,0)),ROUNDUP((H5-10)/2,0))</f>
        <v>+1</v>
      </c>
      <c r="O5" s="59">
        <v>1</v>
      </c>
      <c r="P5" s="55">
        <v>4</v>
      </c>
      <c r="Q5" s="56">
        <v>0</v>
      </c>
      <c r="R5" s="54" t="s">
        <v>39</v>
      </c>
      <c r="S5" s="56">
        <v>17</v>
      </c>
      <c r="T5" s="56">
        <v>4</v>
      </c>
      <c r="U5" s="56">
        <f t="shared" ref="U5" si="9">S5-N5</f>
        <v>16</v>
      </c>
      <c r="V5" s="60">
        <v>4</v>
      </c>
      <c r="W5" s="61" t="s">
        <v>40</v>
      </c>
      <c r="X5" s="51" t="s">
        <v>27</v>
      </c>
      <c r="Y5" s="62" t="s">
        <v>41</v>
      </c>
      <c r="Z5" s="63"/>
      <c r="AA5" s="64"/>
      <c r="AB5" s="67"/>
    </row>
  </sheetData>
  <conditionalFormatting sqref="Z1:AA1">
    <cfRule type="containsBlanks" dxfId="23" priority="5">
      <formula>LEN(TRIM(Z1))=0</formula>
    </cfRule>
  </conditionalFormatting>
  <conditionalFormatting sqref="A5">
    <cfRule type="cellIs" dxfId="22" priority="1" operator="equal">
      <formula>"No"</formula>
    </cfRule>
    <cfRule type="cellIs" dxfId="21" priority="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"/>
  <sheetViews>
    <sheetView showGridLine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31.375" defaultRowHeight="15.75"/>
  <cols>
    <col min="1" max="1" width="23" style="5" bestFit="1" customWidth="1"/>
    <col min="2" max="2" width="8.625" style="3" customWidth="1"/>
    <col min="3" max="4" width="16.875" style="3" customWidth="1"/>
    <col min="5" max="5" width="4" style="3" bestFit="1" customWidth="1"/>
    <col min="6" max="6" width="5.25" style="2" bestFit="1" customWidth="1"/>
    <col min="7" max="7" width="4" style="3" bestFit="1" customWidth="1"/>
    <col min="8" max="8" width="4.625" style="3" bestFit="1" customWidth="1"/>
    <col min="9" max="9" width="4.875" style="2" bestFit="1" customWidth="1"/>
    <col min="10" max="10" width="3.75" style="2" bestFit="1" customWidth="1"/>
    <col min="11" max="12" width="4.75" style="2" bestFit="1" customWidth="1"/>
    <col min="13" max="13" width="4.375" style="2" bestFit="1" customWidth="1"/>
    <col min="14" max="14" width="4.5" style="2" bestFit="1" customWidth="1"/>
    <col min="15" max="15" width="5.375" style="2" bestFit="1" customWidth="1"/>
    <col min="16" max="16" width="4.25" style="2" bestFit="1" customWidth="1"/>
    <col min="17" max="17" width="4.625" style="2" bestFit="1" customWidth="1"/>
    <col min="18" max="18" width="4.375" style="2" bestFit="1" customWidth="1"/>
    <col min="19" max="19" width="4" style="2" bestFit="1" customWidth="1"/>
    <col min="20" max="20" width="6" style="2" bestFit="1" customWidth="1"/>
    <col min="21" max="21" width="6.75" style="2" bestFit="1" customWidth="1"/>
    <col min="22" max="22" width="3.5" style="2" bestFit="1" customWidth="1"/>
    <col min="23" max="23" width="38.625" style="3" customWidth="1"/>
    <col min="24" max="24" width="33" style="3" customWidth="1"/>
    <col min="25" max="25" width="35.625" style="3" bestFit="1" customWidth="1"/>
    <col min="26" max="27" width="35.625" style="3" customWidth="1"/>
    <col min="28" max="28" width="34.875" style="3" customWidth="1"/>
    <col min="29" max="36" width="6.5" style="3" customWidth="1"/>
    <col min="37" max="16384" width="31.375" style="3"/>
  </cols>
  <sheetData>
    <row r="1" spans="1:28" s="2" customFormat="1" ht="17.25" thickBot="1">
      <c r="A1" s="1" t="s">
        <v>7</v>
      </c>
      <c r="B1" s="9" t="s">
        <v>8</v>
      </c>
      <c r="C1" s="9" t="s">
        <v>20</v>
      </c>
      <c r="D1" s="9" t="s">
        <v>0</v>
      </c>
      <c r="E1" s="9" t="s">
        <v>9</v>
      </c>
      <c r="F1" s="9" t="s">
        <v>10</v>
      </c>
      <c r="G1" s="10" t="s">
        <v>6</v>
      </c>
      <c r="H1" s="11" t="s">
        <v>5</v>
      </c>
      <c r="I1" s="12" t="s">
        <v>2</v>
      </c>
      <c r="J1" s="13" t="s">
        <v>3</v>
      </c>
      <c r="K1" s="14" t="s">
        <v>4</v>
      </c>
      <c r="L1" s="15" t="s">
        <v>1</v>
      </c>
      <c r="M1" s="16" t="s">
        <v>29</v>
      </c>
      <c r="N1" s="105" t="s">
        <v>22</v>
      </c>
      <c r="O1" s="106" t="s">
        <v>23</v>
      </c>
      <c r="P1" s="105" t="s">
        <v>24</v>
      </c>
      <c r="Q1" s="107" t="s">
        <v>25</v>
      </c>
      <c r="R1" s="108" t="s">
        <v>128</v>
      </c>
      <c r="S1" s="109" t="s">
        <v>11</v>
      </c>
      <c r="T1" s="109" t="s">
        <v>35</v>
      </c>
      <c r="U1" s="109" t="s">
        <v>129</v>
      </c>
      <c r="V1" s="106" t="s">
        <v>12</v>
      </c>
      <c r="W1" s="111" t="s">
        <v>131</v>
      </c>
      <c r="X1" s="110" t="s">
        <v>130</v>
      </c>
      <c r="Y1" s="8" t="s">
        <v>32</v>
      </c>
      <c r="Z1" s="7" t="s">
        <v>13</v>
      </c>
      <c r="AA1" s="7" t="s">
        <v>14</v>
      </c>
      <c r="AB1" s="66" t="s">
        <v>70</v>
      </c>
    </row>
    <row r="2" spans="1:28" ht="63">
      <c r="A2" s="33" t="s">
        <v>66</v>
      </c>
      <c r="B2" s="34" t="s">
        <v>109</v>
      </c>
      <c r="C2" s="35" t="s">
        <v>67</v>
      </c>
      <c r="D2" s="36">
        <v>4</v>
      </c>
      <c r="E2" s="34" t="s">
        <v>15</v>
      </c>
      <c r="F2" s="37" t="s">
        <v>63</v>
      </c>
      <c r="G2" s="38">
        <v>21</v>
      </c>
      <c r="H2" s="39">
        <v>10</v>
      </c>
      <c r="I2" s="39">
        <v>17</v>
      </c>
      <c r="J2" s="39">
        <v>14</v>
      </c>
      <c r="K2" s="39">
        <v>14</v>
      </c>
      <c r="L2" s="40">
        <v>17</v>
      </c>
      <c r="M2" s="41">
        <f t="shared" ref="M2:M3" si="0">AVERAGE(G2:L2)</f>
        <v>15.5</v>
      </c>
      <c r="N2" s="42">
        <v>4</v>
      </c>
      <c r="O2" s="43">
        <v>6</v>
      </c>
      <c r="P2" s="39">
        <v>0</v>
      </c>
      <c r="Q2" s="40">
        <v>5</v>
      </c>
      <c r="R2" s="38">
        <v>1</v>
      </c>
      <c r="S2" s="40">
        <v>12</v>
      </c>
      <c r="T2" s="40">
        <v>10</v>
      </c>
      <c r="U2" s="40">
        <v>12</v>
      </c>
      <c r="V2" s="44">
        <v>16</v>
      </c>
      <c r="W2" s="34" t="s">
        <v>73</v>
      </c>
      <c r="X2" s="34" t="s">
        <v>71</v>
      </c>
      <c r="Y2" s="65" t="s">
        <v>69</v>
      </c>
      <c r="Z2" s="45" t="s">
        <v>68</v>
      </c>
      <c r="AA2" s="34" t="s">
        <v>17</v>
      </c>
      <c r="AB2" s="65" t="s">
        <v>72</v>
      </c>
    </row>
    <row r="3" spans="1:28" ht="17.25" thickBot="1">
      <c r="A3" s="90" t="s">
        <v>60</v>
      </c>
      <c r="B3" s="51" t="s">
        <v>61</v>
      </c>
      <c r="C3" s="91" t="s">
        <v>62</v>
      </c>
      <c r="D3" s="52">
        <v>3</v>
      </c>
      <c r="E3" s="51" t="s">
        <v>15</v>
      </c>
      <c r="F3" s="53" t="s">
        <v>63</v>
      </c>
      <c r="G3" s="54">
        <v>16</v>
      </c>
      <c r="H3" s="55">
        <v>17</v>
      </c>
      <c r="I3" s="55">
        <v>16</v>
      </c>
      <c r="J3" s="55">
        <v>11</v>
      </c>
      <c r="K3" s="55">
        <v>6</v>
      </c>
      <c r="L3" s="56">
        <v>4</v>
      </c>
      <c r="M3" s="57">
        <f t="shared" si="0"/>
        <v>11.666666666666666</v>
      </c>
      <c r="N3" s="58">
        <v>3</v>
      </c>
      <c r="O3" s="59">
        <v>3</v>
      </c>
      <c r="P3" s="55">
        <v>2</v>
      </c>
      <c r="Q3" s="56">
        <v>0</v>
      </c>
      <c r="R3" s="54">
        <v>2</v>
      </c>
      <c r="S3" s="56">
        <v>14</v>
      </c>
      <c r="T3" s="56">
        <v>13</v>
      </c>
      <c r="U3" s="56">
        <v>11</v>
      </c>
      <c r="V3" s="60">
        <v>29</v>
      </c>
      <c r="W3" s="51" t="s">
        <v>65</v>
      </c>
      <c r="X3" s="63"/>
      <c r="Y3" s="64"/>
      <c r="Z3" s="61" t="s">
        <v>64</v>
      </c>
      <c r="AA3" s="51" t="s">
        <v>27</v>
      </c>
      <c r="AB3" s="67"/>
    </row>
    <row r="4" spans="1:28" ht="31.5">
      <c r="A4" s="74" t="s">
        <v>103</v>
      </c>
      <c r="B4" s="75" t="s">
        <v>19</v>
      </c>
      <c r="C4" s="75" t="s">
        <v>104</v>
      </c>
      <c r="D4" s="76">
        <v>1</v>
      </c>
      <c r="E4" s="75" t="s">
        <v>15</v>
      </c>
      <c r="F4" s="77" t="s">
        <v>16</v>
      </c>
      <c r="G4" s="78">
        <v>6</v>
      </c>
      <c r="H4" s="79">
        <v>15</v>
      </c>
      <c r="I4" s="79">
        <v>8</v>
      </c>
      <c r="J4" s="79">
        <v>12</v>
      </c>
      <c r="K4" s="79">
        <v>8</v>
      </c>
      <c r="L4" s="80">
        <v>7</v>
      </c>
      <c r="M4" s="81">
        <f t="shared" ref="M4:M10" si="1">AVERAGE(G4:L4)</f>
        <v>9.3333333333333339</v>
      </c>
      <c r="N4" s="82" t="str">
        <f t="shared" ref="N4:N10" si="2">IF(H4&gt;9.9,CONCATENATE("+",ROUNDDOWN((H4-10)/2,0)),ROUNDUP((H4-10)/2,0))</f>
        <v>+2</v>
      </c>
      <c r="O4" s="83">
        <v>-1</v>
      </c>
      <c r="P4" s="79">
        <v>6</v>
      </c>
      <c r="Q4" s="80">
        <v>-1</v>
      </c>
      <c r="R4" s="84" t="s">
        <v>105</v>
      </c>
      <c r="S4" s="80">
        <v>18</v>
      </c>
      <c r="T4" s="80">
        <f t="shared" ref="T4:T10" si="3">11+N4</f>
        <v>13</v>
      </c>
      <c r="U4" s="80">
        <f t="shared" ref="U4:U10" si="4">S4-N4</f>
        <v>16</v>
      </c>
      <c r="V4" s="85">
        <v>9</v>
      </c>
      <c r="W4" s="75" t="s">
        <v>117</v>
      </c>
      <c r="X4" s="86"/>
      <c r="Y4" s="87"/>
      <c r="Z4" s="88" t="s">
        <v>106</v>
      </c>
      <c r="AA4" s="75" t="s">
        <v>27</v>
      </c>
      <c r="AB4" s="89" t="s">
        <v>107</v>
      </c>
    </row>
    <row r="5" spans="1:28" ht="31.5">
      <c r="A5" s="92" t="s">
        <v>97</v>
      </c>
      <c r="B5" s="34" t="s">
        <v>19</v>
      </c>
      <c r="C5" s="34" t="s">
        <v>98</v>
      </c>
      <c r="D5" s="36">
        <v>1</v>
      </c>
      <c r="E5" s="34" t="s">
        <v>15</v>
      </c>
      <c r="F5" s="37" t="s">
        <v>16</v>
      </c>
      <c r="G5" s="38">
        <v>9</v>
      </c>
      <c r="H5" s="39">
        <v>10</v>
      </c>
      <c r="I5" s="39">
        <v>11</v>
      </c>
      <c r="J5" s="39">
        <v>6</v>
      </c>
      <c r="K5" s="39">
        <v>11</v>
      </c>
      <c r="L5" s="40">
        <v>8</v>
      </c>
      <c r="M5" s="41">
        <f t="shared" si="1"/>
        <v>9.1666666666666661</v>
      </c>
      <c r="N5" s="42" t="str">
        <f t="shared" si="2"/>
        <v>+0</v>
      </c>
      <c r="O5" s="43">
        <v>2</v>
      </c>
      <c r="P5" s="39">
        <v>4</v>
      </c>
      <c r="Q5" s="40">
        <v>0</v>
      </c>
      <c r="R5" s="96" t="s">
        <v>116</v>
      </c>
      <c r="S5" s="40">
        <v>19</v>
      </c>
      <c r="T5" s="40">
        <f t="shared" si="3"/>
        <v>11</v>
      </c>
      <c r="U5" s="40">
        <f t="shared" si="4"/>
        <v>19</v>
      </c>
      <c r="V5" s="44">
        <v>10</v>
      </c>
      <c r="W5" s="34" t="s">
        <v>99</v>
      </c>
      <c r="X5" s="70"/>
      <c r="Y5" s="71"/>
      <c r="Z5" s="45" t="s">
        <v>100</v>
      </c>
      <c r="AA5" s="34" t="s">
        <v>101</v>
      </c>
      <c r="AB5" s="65" t="s">
        <v>102</v>
      </c>
    </row>
    <row r="6" spans="1:28" ht="16.5">
      <c r="A6" s="73" t="s">
        <v>82</v>
      </c>
      <c r="B6" s="34" t="s">
        <v>19</v>
      </c>
      <c r="C6" s="34" t="s">
        <v>83</v>
      </c>
      <c r="D6" s="36">
        <v>1</v>
      </c>
      <c r="E6" s="34" t="s">
        <v>15</v>
      </c>
      <c r="F6" s="37" t="s">
        <v>16</v>
      </c>
      <c r="G6" s="38">
        <v>10</v>
      </c>
      <c r="H6" s="39">
        <v>11</v>
      </c>
      <c r="I6" s="39">
        <v>14</v>
      </c>
      <c r="J6" s="39">
        <v>9</v>
      </c>
      <c r="K6" s="39">
        <v>11</v>
      </c>
      <c r="L6" s="40">
        <v>13</v>
      </c>
      <c r="M6" s="41">
        <f t="shared" si="1"/>
        <v>11.333333333333334</v>
      </c>
      <c r="N6" s="42" t="str">
        <f t="shared" si="2"/>
        <v>+0</v>
      </c>
      <c r="O6" s="43">
        <v>2</v>
      </c>
      <c r="P6" s="39">
        <v>2</v>
      </c>
      <c r="Q6" s="40">
        <v>2</v>
      </c>
      <c r="R6" s="68" t="s">
        <v>84</v>
      </c>
      <c r="S6" s="93">
        <v>21</v>
      </c>
      <c r="T6" s="40">
        <f t="shared" si="3"/>
        <v>11</v>
      </c>
      <c r="U6" s="40">
        <f t="shared" si="4"/>
        <v>21</v>
      </c>
      <c r="V6" s="44">
        <v>13</v>
      </c>
      <c r="W6" s="34" t="s">
        <v>85</v>
      </c>
      <c r="X6" s="70"/>
      <c r="Y6" s="71"/>
      <c r="Z6" s="45" t="s">
        <v>86</v>
      </c>
      <c r="AA6" s="34" t="s">
        <v>87</v>
      </c>
      <c r="AB6" s="65" t="s">
        <v>111</v>
      </c>
    </row>
    <row r="7" spans="1:28" ht="16.5">
      <c r="A7" s="73" t="s">
        <v>113</v>
      </c>
      <c r="B7" s="34" t="s">
        <v>19</v>
      </c>
      <c r="C7" s="34" t="s">
        <v>83</v>
      </c>
      <c r="D7" s="101"/>
      <c r="E7" s="48"/>
      <c r="F7" s="102"/>
      <c r="G7" s="38">
        <f>G6+2</f>
        <v>12</v>
      </c>
      <c r="H7" s="39">
        <f>H6-2</f>
        <v>9</v>
      </c>
      <c r="I7" s="98"/>
      <c r="J7" s="98"/>
      <c r="K7" s="98"/>
      <c r="L7" s="99"/>
      <c r="M7" s="41">
        <f t="shared" ref="M7" si="5">AVERAGE(G7:L7)</f>
        <v>10.5</v>
      </c>
      <c r="N7" s="42">
        <f t="shared" ref="N7" si="6">IF(H7&gt;9.9,CONCATENATE("+",ROUNDDOWN((H7-10)/2,0)),ROUNDUP((H7-10)/2,0))</f>
        <v>-1</v>
      </c>
      <c r="O7" s="97"/>
      <c r="P7" s="98"/>
      <c r="Q7" s="93">
        <v>3</v>
      </c>
      <c r="R7" s="103" t="s">
        <v>112</v>
      </c>
      <c r="S7" s="93">
        <f>S6-1</f>
        <v>20</v>
      </c>
      <c r="T7" s="40">
        <f>T6-1</f>
        <v>10</v>
      </c>
      <c r="U7" s="40">
        <f>U6-1</f>
        <v>20</v>
      </c>
      <c r="V7" s="100"/>
      <c r="W7" s="48"/>
      <c r="X7" s="70"/>
      <c r="Y7" s="71"/>
      <c r="Z7" s="94"/>
      <c r="AA7" s="48"/>
      <c r="AB7" s="95"/>
    </row>
    <row r="8" spans="1:28" ht="38.25">
      <c r="A8" s="73" t="s">
        <v>88</v>
      </c>
      <c r="B8" s="34" t="s">
        <v>19</v>
      </c>
      <c r="C8" s="34" t="s">
        <v>89</v>
      </c>
      <c r="D8" s="36">
        <v>1</v>
      </c>
      <c r="E8" s="34" t="s">
        <v>15</v>
      </c>
      <c r="F8" s="37" t="s">
        <v>16</v>
      </c>
      <c r="G8" s="38">
        <v>9</v>
      </c>
      <c r="H8" s="39">
        <v>9</v>
      </c>
      <c r="I8" s="93">
        <v>14</v>
      </c>
      <c r="J8" s="39">
        <v>8</v>
      </c>
      <c r="K8" s="39">
        <v>11</v>
      </c>
      <c r="L8" s="40">
        <v>13</v>
      </c>
      <c r="M8" s="41">
        <f t="shared" si="1"/>
        <v>10.666666666666666</v>
      </c>
      <c r="N8" s="42">
        <f t="shared" si="2"/>
        <v>-1</v>
      </c>
      <c r="O8" s="47" t="s">
        <v>115</v>
      </c>
      <c r="P8" s="39">
        <v>1</v>
      </c>
      <c r="Q8" s="40">
        <v>4</v>
      </c>
      <c r="R8" s="68" t="s">
        <v>77</v>
      </c>
      <c r="S8" s="40">
        <v>19</v>
      </c>
      <c r="T8" s="40">
        <f t="shared" si="3"/>
        <v>10</v>
      </c>
      <c r="U8" s="40">
        <f t="shared" si="4"/>
        <v>20</v>
      </c>
      <c r="V8" s="65" t="s">
        <v>114</v>
      </c>
      <c r="W8" s="69" t="s">
        <v>90</v>
      </c>
      <c r="X8" s="70" t="s">
        <v>121</v>
      </c>
      <c r="Y8" s="72" t="s">
        <v>118</v>
      </c>
      <c r="Z8" s="47" t="s">
        <v>127</v>
      </c>
      <c r="AA8" s="34" t="s">
        <v>91</v>
      </c>
      <c r="AB8" s="65" t="s">
        <v>110</v>
      </c>
    </row>
    <row r="9" spans="1:28" ht="16.5">
      <c r="A9" s="73" t="s">
        <v>74</v>
      </c>
      <c r="B9" s="34" t="s">
        <v>19</v>
      </c>
      <c r="C9" s="34" t="s">
        <v>75</v>
      </c>
      <c r="D9" s="36">
        <v>1</v>
      </c>
      <c r="E9" s="34" t="s">
        <v>76</v>
      </c>
      <c r="F9" s="37" t="s">
        <v>16</v>
      </c>
      <c r="G9" s="38">
        <v>10</v>
      </c>
      <c r="H9" s="39">
        <v>12</v>
      </c>
      <c r="I9" s="39">
        <v>11</v>
      </c>
      <c r="J9" s="39">
        <v>6</v>
      </c>
      <c r="K9" s="39">
        <v>12</v>
      </c>
      <c r="L9" s="40">
        <v>8</v>
      </c>
      <c r="M9" s="41">
        <f t="shared" si="1"/>
        <v>9.8333333333333339</v>
      </c>
      <c r="N9" s="42" t="str">
        <f t="shared" si="2"/>
        <v>+1</v>
      </c>
      <c r="O9" s="43">
        <v>2</v>
      </c>
      <c r="P9" s="39">
        <v>3</v>
      </c>
      <c r="Q9" s="40">
        <v>1</v>
      </c>
      <c r="R9" s="68" t="s">
        <v>77</v>
      </c>
      <c r="S9" s="93">
        <v>21</v>
      </c>
      <c r="T9" s="93">
        <f t="shared" si="3"/>
        <v>12</v>
      </c>
      <c r="U9" s="93">
        <f t="shared" si="4"/>
        <v>20</v>
      </c>
      <c r="V9" s="44">
        <v>11</v>
      </c>
      <c r="W9" s="69" t="s">
        <v>78</v>
      </c>
      <c r="X9" s="70"/>
      <c r="Y9" s="71"/>
      <c r="Z9" s="45" t="s">
        <v>79</v>
      </c>
      <c r="AA9" s="34" t="s">
        <v>80</v>
      </c>
      <c r="AB9" s="65" t="s">
        <v>81</v>
      </c>
    </row>
    <row r="10" spans="1:28" ht="38.25">
      <c r="A10" s="73" t="s">
        <v>92</v>
      </c>
      <c r="B10" s="34" t="s">
        <v>19</v>
      </c>
      <c r="C10" s="34" t="s">
        <v>93</v>
      </c>
      <c r="D10" s="36">
        <v>1</v>
      </c>
      <c r="E10" s="34" t="s">
        <v>15</v>
      </c>
      <c r="F10" s="37" t="s">
        <v>63</v>
      </c>
      <c r="G10" s="38">
        <v>10</v>
      </c>
      <c r="H10" s="39">
        <v>11</v>
      </c>
      <c r="I10" s="39">
        <v>9</v>
      </c>
      <c r="J10" s="39">
        <v>9</v>
      </c>
      <c r="K10" s="39">
        <v>9</v>
      </c>
      <c r="L10" s="40">
        <v>11</v>
      </c>
      <c r="M10" s="41">
        <f t="shared" si="1"/>
        <v>9.8333333333333339</v>
      </c>
      <c r="N10" s="42" t="str">
        <f t="shared" si="2"/>
        <v>+0</v>
      </c>
      <c r="O10" s="43">
        <v>-1</v>
      </c>
      <c r="P10" s="39">
        <v>2</v>
      </c>
      <c r="Q10" s="40">
        <v>1</v>
      </c>
      <c r="R10" s="68" t="s">
        <v>39</v>
      </c>
      <c r="S10" s="40">
        <v>16</v>
      </c>
      <c r="T10" s="40">
        <f t="shared" si="3"/>
        <v>11</v>
      </c>
      <c r="U10" s="40">
        <f t="shared" si="4"/>
        <v>16</v>
      </c>
      <c r="V10" s="44">
        <v>8</v>
      </c>
      <c r="W10" s="69" t="s">
        <v>94</v>
      </c>
      <c r="X10" s="70" t="s">
        <v>120</v>
      </c>
      <c r="Y10" s="72" t="s">
        <v>119</v>
      </c>
      <c r="Z10" s="45" t="s">
        <v>95</v>
      </c>
      <c r="AA10" s="34" t="s">
        <v>17</v>
      </c>
      <c r="AB10" s="65" t="s">
        <v>96</v>
      </c>
    </row>
    <row r="11" spans="1:28" ht="16.5">
      <c r="A11" s="73"/>
      <c r="B11" s="34" t="s">
        <v>19</v>
      </c>
      <c r="C11" s="34" t="s">
        <v>108</v>
      </c>
      <c r="D11" s="36">
        <v>1</v>
      </c>
      <c r="E11" s="34"/>
      <c r="F11" s="37" t="s">
        <v>16</v>
      </c>
      <c r="G11" s="38">
        <v>10</v>
      </c>
      <c r="H11" s="39">
        <v>12</v>
      </c>
      <c r="I11" s="39">
        <v>11</v>
      </c>
      <c r="J11" s="39">
        <v>6</v>
      </c>
      <c r="K11" s="39">
        <v>12</v>
      </c>
      <c r="L11" s="40">
        <v>8</v>
      </c>
      <c r="M11" s="41">
        <f t="shared" ref="M11" si="7">AVERAGE(G11:L11)</f>
        <v>9.8333333333333339</v>
      </c>
      <c r="N11" s="42" t="str">
        <f t="shared" ref="N11" si="8">IF(H11&gt;9.9,CONCATENATE("+",ROUNDDOWN((H11-10)/2,0)),ROUNDUP((H11-10)/2,0))</f>
        <v>+1</v>
      </c>
      <c r="O11" s="43"/>
      <c r="P11" s="39"/>
      <c r="Q11" s="40"/>
      <c r="R11" s="68"/>
      <c r="S11" s="40"/>
      <c r="T11" s="40"/>
      <c r="U11" s="40"/>
      <c r="V11" s="44"/>
      <c r="W11" s="34"/>
      <c r="X11" s="70"/>
      <c r="Y11" s="71"/>
      <c r="Z11" s="45"/>
      <c r="AA11" s="34"/>
      <c r="AB11" s="65"/>
    </row>
    <row r="14" spans="1:28">
      <c r="F14" s="104"/>
    </row>
  </sheetData>
  <sortState ref="A4:AB9">
    <sortCondition ref="A4:A9"/>
  </sortState>
  <conditionalFormatting sqref="Y1">
    <cfRule type="containsBlanks" dxfId="20" priority="24">
      <formula>LEN(TRIM(Y1))=0</formula>
    </cfRule>
  </conditionalFormatting>
  <conditionalFormatting sqref="A4">
    <cfRule type="cellIs" dxfId="19" priority="20" operator="equal">
      <formula>"No"</formula>
    </cfRule>
    <cfRule type="cellIs" dxfId="18" priority="21" operator="equal">
      <formula>"Yes"</formula>
    </cfRule>
  </conditionalFormatting>
  <conditionalFormatting sqref="A6">
    <cfRule type="cellIs" dxfId="17" priority="16" operator="equal">
      <formula>"No"</formula>
    </cfRule>
    <cfRule type="cellIs" dxfId="16" priority="17" operator="equal">
      <formula>"Yes"</formula>
    </cfRule>
  </conditionalFormatting>
  <conditionalFormatting sqref="A9:A10">
    <cfRule type="cellIs" dxfId="15" priority="12" operator="equal">
      <formula>"No"</formula>
    </cfRule>
    <cfRule type="cellIs" dxfId="14" priority="13" operator="equal">
      <formula>"Yes"</formula>
    </cfRule>
  </conditionalFormatting>
  <conditionalFormatting sqref="A8">
    <cfRule type="cellIs" dxfId="13" priority="10" operator="equal">
      <formula>"No"</formula>
    </cfRule>
    <cfRule type="cellIs" dxfId="12" priority="11" operator="equal">
      <formula>"Yes"</formula>
    </cfRule>
  </conditionalFormatting>
  <conditionalFormatting sqref="A7">
    <cfRule type="cellIs" dxfId="11" priority="6" operator="equal">
      <formula>"No"</formula>
    </cfRule>
    <cfRule type="cellIs" dxfId="10" priority="7" operator="equal">
      <formula>"Yes"</formula>
    </cfRule>
  </conditionalFormatting>
  <conditionalFormatting sqref="A5">
    <cfRule type="cellIs" dxfId="9" priority="4" operator="equal">
      <formula>"No"</formula>
    </cfRule>
    <cfRule type="cellIs" dxfId="8" priority="5" operator="equal">
      <formula>"Yes"</formula>
    </cfRule>
  </conditionalFormatting>
  <conditionalFormatting sqref="A11">
    <cfRule type="cellIs" dxfId="7" priority="2" operator="equal">
      <formula>"No"</formula>
    </cfRule>
    <cfRule type="cellIs" dxfId="6" priority="3" operator="equal">
      <formula>"Yes"</formula>
    </cfRule>
  </conditionalFormatting>
  <conditionalFormatting sqref="X1">
    <cfRule type="containsBlanks" dxfId="0" priority="1">
      <formula>LEN(TRIM(X1))=0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31.375" defaultRowHeight="15.75"/>
  <cols>
    <col min="1" max="1" width="23" style="5" bestFit="1" customWidth="1"/>
    <col min="2" max="2" width="8.625" style="3" customWidth="1"/>
    <col min="3" max="4" width="16.875" style="3" customWidth="1"/>
    <col min="5" max="5" width="4" style="3" bestFit="1" customWidth="1"/>
    <col min="6" max="6" width="5.25" style="2" bestFit="1" customWidth="1"/>
    <col min="7" max="7" width="4" style="3" bestFit="1" customWidth="1"/>
    <col min="8" max="8" width="4.625" style="3" bestFit="1" customWidth="1"/>
    <col min="9" max="9" width="4.875" style="2" bestFit="1" customWidth="1"/>
    <col min="10" max="10" width="3.75" style="2" bestFit="1" customWidth="1"/>
    <col min="11" max="12" width="4.75" style="2" bestFit="1" customWidth="1"/>
    <col min="13" max="13" width="4.375" style="2" bestFit="1" customWidth="1"/>
    <col min="14" max="14" width="4.5" style="2" bestFit="1" customWidth="1"/>
    <col min="15" max="15" width="5.375" style="2" bestFit="1" customWidth="1"/>
    <col min="16" max="16" width="4.25" style="2" bestFit="1" customWidth="1"/>
    <col min="17" max="17" width="4.625" style="2" bestFit="1" customWidth="1"/>
    <col min="18" max="18" width="5.125" style="2" customWidth="1"/>
    <col min="19" max="19" width="4" style="2" bestFit="1" customWidth="1"/>
    <col min="20" max="20" width="6" style="2" bestFit="1" customWidth="1"/>
    <col min="21" max="21" width="6.75" style="2" bestFit="1" customWidth="1"/>
    <col min="22" max="22" width="3.5" style="2" bestFit="1" customWidth="1"/>
    <col min="23" max="23" width="38.625" style="3" customWidth="1"/>
    <col min="24" max="24" width="33" style="3" customWidth="1"/>
    <col min="25" max="25" width="35.625" style="3" bestFit="1" customWidth="1"/>
    <col min="26" max="27" width="35.625" style="3" customWidth="1"/>
    <col min="28" max="28" width="34.875" style="3" customWidth="1"/>
    <col min="29" max="36" width="6.5" style="3" customWidth="1"/>
    <col min="37" max="16384" width="31.375" style="3"/>
  </cols>
  <sheetData>
    <row r="1" spans="1:28" s="2" customFormat="1" ht="17.25" thickBot="1">
      <c r="A1" s="1" t="s">
        <v>7</v>
      </c>
      <c r="B1" s="9" t="s">
        <v>8</v>
      </c>
      <c r="C1" s="9" t="s">
        <v>20</v>
      </c>
      <c r="D1" s="9" t="s">
        <v>0</v>
      </c>
      <c r="E1" s="9" t="s">
        <v>9</v>
      </c>
      <c r="F1" s="9" t="s">
        <v>10</v>
      </c>
      <c r="G1" s="10" t="s">
        <v>6</v>
      </c>
      <c r="H1" s="11" t="s">
        <v>5</v>
      </c>
      <c r="I1" s="12" t="s">
        <v>2</v>
      </c>
      <c r="J1" s="13" t="s">
        <v>3</v>
      </c>
      <c r="K1" s="14" t="s">
        <v>4</v>
      </c>
      <c r="L1" s="15" t="s">
        <v>1</v>
      </c>
      <c r="M1" s="16" t="s">
        <v>29</v>
      </c>
      <c r="N1" s="17" t="s">
        <v>22</v>
      </c>
      <c r="O1" s="17" t="s">
        <v>23</v>
      </c>
      <c r="P1" s="17" t="s">
        <v>24</v>
      </c>
      <c r="Q1" s="17" t="s">
        <v>25</v>
      </c>
      <c r="R1" s="17" t="s">
        <v>37</v>
      </c>
      <c r="S1" s="17" t="s">
        <v>11</v>
      </c>
      <c r="T1" s="17" t="s">
        <v>35</v>
      </c>
      <c r="U1" s="17" t="s">
        <v>36</v>
      </c>
      <c r="V1" s="8" t="s">
        <v>12</v>
      </c>
      <c r="W1" s="6" t="s">
        <v>30</v>
      </c>
      <c r="X1" s="7" t="s">
        <v>31</v>
      </c>
      <c r="Y1" s="8" t="s">
        <v>32</v>
      </c>
      <c r="Z1" s="7" t="s">
        <v>13</v>
      </c>
      <c r="AA1" s="7" t="s">
        <v>14</v>
      </c>
      <c r="AB1" s="66" t="s">
        <v>70</v>
      </c>
    </row>
    <row r="2" spans="1:28" ht="31.5">
      <c r="A2" s="73" t="s">
        <v>97</v>
      </c>
      <c r="B2" s="34" t="s">
        <v>19</v>
      </c>
      <c r="C2" s="34" t="s">
        <v>98</v>
      </c>
      <c r="D2" s="36">
        <v>1</v>
      </c>
      <c r="E2" s="34" t="s">
        <v>15</v>
      </c>
      <c r="F2" s="37" t="s">
        <v>16</v>
      </c>
      <c r="G2" s="38">
        <v>9</v>
      </c>
      <c r="H2" s="39">
        <v>10</v>
      </c>
      <c r="I2" s="39">
        <v>11</v>
      </c>
      <c r="J2" s="39">
        <v>6</v>
      </c>
      <c r="K2" s="39">
        <v>11</v>
      </c>
      <c r="L2" s="40">
        <v>8</v>
      </c>
      <c r="M2" s="41">
        <f t="shared" ref="M2:M3" si="0">AVERAGE(G2:L2)</f>
        <v>9.1666666666666661</v>
      </c>
      <c r="N2" s="42" t="str">
        <f t="shared" ref="N2:N3" si="1">IF(H2&gt;9.9,CONCATENATE("+",ROUNDDOWN((H2-10)/2,0)),ROUNDUP((H2-10)/2,0))</f>
        <v>+0</v>
      </c>
      <c r="O2" s="43">
        <v>2</v>
      </c>
      <c r="P2" s="39">
        <v>4</v>
      </c>
      <c r="Q2" s="40">
        <v>0</v>
      </c>
      <c r="R2" s="96" t="s">
        <v>116</v>
      </c>
      <c r="S2" s="40">
        <v>19</v>
      </c>
      <c r="T2" s="40">
        <f t="shared" ref="T2:T3" si="2">11+N2</f>
        <v>11</v>
      </c>
      <c r="U2" s="40">
        <f t="shared" ref="U2:U3" si="3">S2-N2</f>
        <v>19</v>
      </c>
      <c r="V2" s="44">
        <v>10</v>
      </c>
      <c r="W2" s="34" t="s">
        <v>126</v>
      </c>
      <c r="X2" s="70"/>
      <c r="Y2" s="71"/>
      <c r="Z2" s="45" t="s">
        <v>100</v>
      </c>
      <c r="AA2" s="34" t="s">
        <v>101</v>
      </c>
      <c r="AB2" s="65" t="s">
        <v>102</v>
      </c>
    </row>
    <row r="3" spans="1:28" ht="63">
      <c r="A3" s="73" t="s">
        <v>122</v>
      </c>
      <c r="B3" s="34" t="s">
        <v>123</v>
      </c>
      <c r="C3" s="34" t="s">
        <v>124</v>
      </c>
      <c r="D3" s="36">
        <v>4</v>
      </c>
      <c r="E3" s="34" t="s">
        <v>15</v>
      </c>
      <c r="F3" s="37" t="s">
        <v>16</v>
      </c>
      <c r="G3" s="38">
        <v>15</v>
      </c>
      <c r="H3" s="39">
        <v>10</v>
      </c>
      <c r="I3" s="39">
        <v>15</v>
      </c>
      <c r="J3" s="39">
        <v>10</v>
      </c>
      <c r="K3" s="39">
        <v>11</v>
      </c>
      <c r="L3" s="40">
        <v>10</v>
      </c>
      <c r="M3" s="41">
        <f t="shared" si="0"/>
        <v>11.833333333333334</v>
      </c>
      <c r="N3" s="42" t="str">
        <f t="shared" si="1"/>
        <v>+0</v>
      </c>
      <c r="O3" s="43">
        <v>8</v>
      </c>
      <c r="P3" s="39">
        <v>6</v>
      </c>
      <c r="Q3" s="40">
        <v>6</v>
      </c>
      <c r="R3" s="68">
        <v>8</v>
      </c>
      <c r="S3" s="40">
        <v>17</v>
      </c>
      <c r="T3" s="40">
        <f t="shared" si="2"/>
        <v>11</v>
      </c>
      <c r="U3" s="40">
        <f t="shared" si="3"/>
        <v>17</v>
      </c>
      <c r="V3" s="44">
        <v>68</v>
      </c>
      <c r="W3" s="34" t="s">
        <v>125</v>
      </c>
      <c r="X3" s="70"/>
      <c r="Y3" s="71"/>
      <c r="Z3" s="94"/>
      <c r="AA3" s="48"/>
      <c r="AB3" s="95"/>
    </row>
    <row r="6" spans="1:28">
      <c r="F6" s="104"/>
    </row>
  </sheetData>
  <conditionalFormatting sqref="X1:Y1">
    <cfRule type="containsBlanks" dxfId="5" priority="15">
      <formula>LEN(TRIM(X1))=0</formula>
    </cfRule>
  </conditionalFormatting>
  <conditionalFormatting sqref="A2">
    <cfRule type="cellIs" dxfId="4" priority="11" operator="equal">
      <formula>"No"</formula>
    </cfRule>
    <cfRule type="cellIs" dxfId="3" priority="12" operator="equal">
      <formula>"Yes"</formula>
    </cfRule>
  </conditionalFormatting>
  <conditionalFormatting sqref="A3">
    <cfRule type="cellIs" dxfId="2" priority="3" operator="equal">
      <formula>"No"</formula>
    </cfRule>
    <cfRule type="cellIs" dxfId="1" priority="4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jadin NPCs</vt:lpstr>
      <vt:lpstr>jadin &amp; ti'ki NPCs 1</vt:lpstr>
      <vt:lpstr>jadin &amp; ti'ki NPCs 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Larlum Character Sheet</dc:title>
  <dc:creator>© Alexis A. Álvarez, 2001, 2007</dc:creator>
  <cp:lastModifiedBy>Owner</cp:lastModifiedBy>
  <cp:lastPrinted>2007-08-17T04:53:18Z</cp:lastPrinted>
  <dcterms:created xsi:type="dcterms:W3CDTF">2000-10-24T15:39:59Z</dcterms:created>
  <dcterms:modified xsi:type="dcterms:W3CDTF">2013-07-06T23:26:52Z</dcterms:modified>
</cp:coreProperties>
</file>